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tables/table7.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tables/table8.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9.xml" ContentType="application/vnd.openxmlformats-officedocument.spreadsheetml.table+xml"/>
  <Override PartName="/xl/drawings/drawing21.xml" ContentType="application/vnd.openxmlformats-officedocument.drawing+xml"/>
  <Override PartName="/xl/drawings/drawing22.xml" ContentType="application/vnd.openxmlformats-officedocument.drawing+xml"/>
  <Override PartName="/xl/tables/table10.xml" ContentType="application/vnd.openxmlformats-officedocument.spreadsheetml.table+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tables/table13.xml" ContentType="application/vnd.openxmlformats-officedocument.spreadsheetml.table+xml"/>
  <Override PartName="/xl/drawings/drawing34.xml" ContentType="application/vnd.openxmlformats-officedocument.drawing+xml"/>
  <Override PartName="/xl/tables/table14.xml" ContentType="application/vnd.openxmlformats-officedocument.spreadsheetml.table+xml"/>
  <Override PartName="/xl/drawings/drawing35.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tables/table17.xml" ContentType="application/vnd.openxmlformats-officedocument.spreadsheetml.table+xml"/>
  <Override PartName="/xl/drawings/drawing40.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41.xml" ContentType="application/vnd.openxmlformats-officedocument.drawing+xml"/>
  <Override PartName="/xl/tables/table24.xml" ContentType="application/vnd.openxmlformats-officedocument.spreadsheetml.table+xml"/>
  <Override PartName="/xl/drawings/drawing42.xml" ContentType="application/vnd.openxmlformats-officedocument.drawing+xml"/>
  <Override PartName="/xl/tables/table25.xml" ContentType="application/vnd.openxmlformats-officedocument.spreadsheetml.table+xml"/>
  <Override PartName="/xl/drawings/drawing43.xml" ContentType="application/vnd.openxmlformats-officedocument.drawing+xml"/>
  <Override PartName="/xl/tables/table26.xml" ContentType="application/vnd.openxmlformats-officedocument.spreadsheetml.table+xml"/>
  <Override PartName="/xl/drawings/drawing44.xml" ContentType="application/vnd.openxmlformats-officedocument.drawing+xml"/>
  <Override PartName="/xl/tables/table27.xml" ContentType="application/vnd.openxmlformats-officedocument.spreadsheetml.table+xml"/>
  <Override PartName="/xl/drawings/drawing45.xml" ContentType="application/vnd.openxmlformats-officedocument.drawing+xml"/>
  <Override PartName="/xl/tables/table28.xml" ContentType="application/vnd.openxmlformats-officedocument.spreadsheetml.table+xml"/>
  <Override PartName="/xl/drawings/drawing46.xml" ContentType="application/vnd.openxmlformats-officedocument.drawing+xml"/>
  <Override PartName="/xl/tables/table29.xml" ContentType="application/vnd.openxmlformats-officedocument.spreadsheetml.table+xml"/>
  <Override PartName="/xl/drawings/drawing47.xml" ContentType="application/vnd.openxmlformats-officedocument.drawing+xml"/>
  <Override PartName="/xl/tables/table30.xml" ContentType="application/vnd.openxmlformats-officedocument.spreadsheetml.table+xml"/>
  <Override PartName="/xl/drawings/drawing48.xml" ContentType="application/vnd.openxmlformats-officedocument.drawing+xml"/>
  <Override PartName="/xl/tables/table31.xml" ContentType="application/vnd.openxmlformats-officedocument.spreadsheetml.table+xml"/>
  <Override PartName="/xl/drawings/drawing49.xml" ContentType="application/vnd.openxmlformats-officedocument.drawing+xml"/>
  <Override PartName="/xl/tables/table32.xml" ContentType="application/vnd.openxmlformats-officedocument.spreadsheetml.table+xml"/>
  <Override PartName="/xl/drawings/drawing50.xml" ContentType="application/vnd.openxmlformats-officedocument.drawing+xml"/>
  <Override PartName="/xl/tables/table33.xml" ContentType="application/vnd.openxmlformats-officedocument.spreadsheetml.table+xml"/>
  <Override PartName="/xl/drawings/drawing51.xml" ContentType="application/vnd.openxmlformats-officedocument.drawing+xml"/>
  <Override PartName="/xl/tables/table34.xml" ContentType="application/vnd.openxmlformats-officedocument.spreadsheetml.table+xml"/>
  <Override PartName="/xl/drawings/drawing52.xml" ContentType="application/vnd.openxmlformats-officedocument.drawing+xml"/>
  <Override PartName="/xl/tables/table35.xml" ContentType="application/vnd.openxmlformats-officedocument.spreadsheetml.table+xml"/>
  <Override PartName="/xl/drawings/drawing53.xml" ContentType="application/vnd.openxmlformats-officedocument.drawing+xml"/>
  <Override PartName="/xl/tables/table36.xml" ContentType="application/vnd.openxmlformats-officedocument.spreadsheetml.table+xml"/>
  <Override PartName="/xl/drawings/drawing54.xml" ContentType="application/vnd.openxmlformats-officedocument.drawing+xml"/>
  <Override PartName="/xl/tables/table3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Объекты\(45) 01-01_ЖК ул. Кусковская от Ильи Ивонина-2023\(01) ОБМЕН\Замечания ПИК\21.06.2024\"/>
    </mc:Choice>
  </mc:AlternateContent>
  <bookViews>
    <workbookView xWindow="0" yWindow="0" windowWidth="24750" windowHeight="12300" firstSheet="42" activeTab="49"/>
  </bookViews>
  <sheets>
    <sheet name="Аналитика по типу замечания" sheetId="1" r:id="rId1"/>
    <sheet name="ШАБЛОН!"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0" r:id="rId30"/>
    <sheet name="29" sheetId="31" r:id="rId31"/>
    <sheet name="30" sheetId="32" r:id="rId32"/>
    <sheet name="31" sheetId="33" r:id="rId33"/>
    <sheet name="32" sheetId="34" r:id="rId34"/>
    <sheet name="33" sheetId="35" r:id="rId35"/>
    <sheet name="34" sheetId="36" r:id="rId36"/>
    <sheet name="35" sheetId="37" r:id="rId37"/>
    <sheet name="36" sheetId="38" r:id="rId38"/>
    <sheet name="37" sheetId="39" r:id="rId39"/>
    <sheet name="38" sheetId="40" r:id="rId40"/>
    <sheet name="39" sheetId="41" r:id="rId41"/>
    <sheet name="40" sheetId="42" r:id="rId42"/>
    <sheet name="41" sheetId="43" r:id="rId43"/>
    <sheet name="42" sheetId="44" r:id="rId44"/>
    <sheet name="43" sheetId="45" r:id="rId45"/>
    <sheet name="44" sheetId="46" r:id="rId46"/>
    <sheet name="45" sheetId="47" r:id="rId47"/>
    <sheet name="46" sheetId="48" r:id="rId48"/>
    <sheet name="47" sheetId="49" r:id="rId49"/>
    <sheet name="48" sheetId="50" r:id="rId50"/>
    <sheet name="49" sheetId="51" r:id="rId51"/>
    <sheet name="50" sheetId="52" r:id="rId52"/>
    <sheet name="51" sheetId="53" r:id="rId53"/>
    <sheet name="52" sheetId="54" r:id="rId54"/>
    <sheet name="53" sheetId="55" r:id="rId55"/>
    <sheet name="54" sheetId="56" r:id="rId56"/>
    <sheet name="55" sheetId="57" r:id="rId57"/>
    <sheet name="56" sheetId="58" r:id="rId58"/>
    <sheet name="57" sheetId="59" r:id="rId59"/>
    <sheet name="58" sheetId="60" r:id="rId60"/>
    <sheet name="59" sheetId="61" r:id="rId61"/>
    <sheet name="60" sheetId="62" r:id="rId62"/>
    <sheet name="61" sheetId="63" r:id="rId63"/>
    <sheet name="Списки" sheetId="64" r:id="rId64"/>
  </sheets>
  <definedNames>
    <definedName name="_xlnm._FilterDatabase" localSheetId="0" hidden="1">'Аналитика по типу замечания'!$B$1:$B$92</definedName>
  </definedNames>
  <calcPr calcId="162913"/>
</workbook>
</file>

<file path=xl/calcChain.xml><?xml version="1.0" encoding="utf-8"?>
<calcChain xmlns="http://schemas.openxmlformats.org/spreadsheetml/2006/main">
  <c r="A18" i="63" l="1"/>
  <c r="A19" i="63" s="1"/>
  <c r="A20" i="63" s="1"/>
  <c r="A21" i="63" s="1"/>
  <c r="A22" i="63" s="1"/>
  <c r="A23" i="63" s="1"/>
  <c r="A24" i="63" s="1"/>
  <c r="A25" i="63" s="1"/>
  <c r="A26" i="63" s="1"/>
  <c r="A27" i="63" s="1"/>
  <c r="A28" i="63" s="1"/>
  <c r="A29" i="63" s="1"/>
  <c r="A30" i="63" s="1"/>
  <c r="A31" i="63" s="1"/>
  <c r="A32" i="63" s="1"/>
  <c r="A33" i="63" s="1"/>
  <c r="A34" i="63" s="1"/>
  <c r="A35" i="63" s="1"/>
  <c r="A36" i="63" s="1"/>
  <c r="A37" i="63" s="1"/>
  <c r="A38" i="63" s="1"/>
  <c r="A39" i="63" s="1"/>
  <c r="A40" i="63" s="1"/>
  <c r="A41" i="63" s="1"/>
  <c r="A14" i="63"/>
  <c r="A15" i="63" s="1"/>
  <c r="A16" i="63" s="1"/>
  <c r="A17" i="63" s="1"/>
  <c r="A13" i="63"/>
  <c r="A12" i="63"/>
  <c r="A11" i="63"/>
  <c r="G8" i="63"/>
  <c r="G7" i="63"/>
  <c r="D7" i="63"/>
  <c r="C7" i="63"/>
  <c r="B7" i="63"/>
  <c r="A7" i="63"/>
  <c r="G6" i="63"/>
  <c r="D4" i="63"/>
  <c r="X3" i="63"/>
  <c r="W3" i="63"/>
  <c r="V3" i="63"/>
  <c r="U3" i="63"/>
  <c r="T3" i="63"/>
  <c r="S3" i="63"/>
  <c r="R3" i="63"/>
  <c r="Q3" i="63"/>
  <c r="P3" i="63"/>
  <c r="O3" i="63"/>
  <c r="N3" i="63"/>
  <c r="M3" i="63"/>
  <c r="L3" i="63"/>
  <c r="K3" i="63"/>
  <c r="J3" i="63"/>
  <c r="I3" i="63"/>
  <c r="H3" i="63"/>
  <c r="G8" i="62"/>
  <c r="D7" i="62"/>
  <c r="C7" i="62"/>
  <c r="B7" i="62"/>
  <c r="A7" i="62"/>
  <c r="G6" i="62"/>
  <c r="D4" i="62"/>
  <c r="X3" i="62"/>
  <c r="W3" i="62"/>
  <c r="V3" i="62"/>
  <c r="U3" i="62"/>
  <c r="T3" i="62"/>
  <c r="S3" i="62"/>
  <c r="R3" i="62"/>
  <c r="Q3" i="62"/>
  <c r="P3" i="62"/>
  <c r="O3" i="62"/>
  <c r="N3" i="62"/>
  <c r="M3" i="62"/>
  <c r="L3" i="62"/>
  <c r="K3" i="62"/>
  <c r="J3" i="62"/>
  <c r="I3" i="62"/>
  <c r="H3" i="62"/>
  <c r="A12" i="61"/>
  <c r="A13" i="61" s="1"/>
  <c r="A14" i="61" s="1"/>
  <c r="A15" i="61" s="1"/>
  <c r="A16" i="61" s="1"/>
  <c r="A17" i="61" s="1"/>
  <c r="A18" i="61" s="1"/>
  <c r="A19" i="61" s="1"/>
  <c r="A20" i="61" s="1"/>
  <c r="A21" i="61" s="1"/>
  <c r="A22" i="61" s="1"/>
  <c r="A23" i="61" s="1"/>
  <c r="A24" i="61" s="1"/>
  <c r="A25" i="61" s="1"/>
  <c r="A26" i="61" s="1"/>
  <c r="A27" i="61" s="1"/>
  <c r="A28" i="61" s="1"/>
  <c r="A29" i="61" s="1"/>
  <c r="A30" i="61" s="1"/>
  <c r="A31" i="61" s="1"/>
  <c r="A32" i="61" s="1"/>
  <c r="A33" i="61" s="1"/>
  <c r="A34" i="61" s="1"/>
  <c r="A35" i="61" s="1"/>
  <c r="A36" i="61" s="1"/>
  <c r="A37" i="61" s="1"/>
  <c r="A11" i="61"/>
  <c r="G8" i="61"/>
  <c r="G7" i="61"/>
  <c r="D7" i="61"/>
  <c r="C7" i="61"/>
  <c r="B7" i="61"/>
  <c r="A7" i="61"/>
  <c r="G6" i="61"/>
  <c r="D4" i="61"/>
  <c r="X3" i="61"/>
  <c r="W3" i="61"/>
  <c r="V3" i="61"/>
  <c r="U3" i="61"/>
  <c r="T3" i="61"/>
  <c r="S3" i="61"/>
  <c r="R3" i="61"/>
  <c r="Q3" i="61"/>
  <c r="P3" i="61"/>
  <c r="O3" i="61"/>
  <c r="N3" i="61"/>
  <c r="M3" i="61"/>
  <c r="L3" i="61"/>
  <c r="K3" i="61"/>
  <c r="J3" i="61"/>
  <c r="I3" i="61"/>
  <c r="H3" i="61"/>
  <c r="A12" i="60"/>
  <c r="A13" i="60" s="1"/>
  <c r="A14" i="60" s="1"/>
  <c r="A15" i="60" s="1"/>
  <c r="A16" i="60" s="1"/>
  <c r="A17" i="60" s="1"/>
  <c r="A18" i="60" s="1"/>
  <c r="A19" i="60" s="1"/>
  <c r="A20" i="60" s="1"/>
  <c r="A11" i="60"/>
  <c r="G8" i="60"/>
  <c r="G7" i="60"/>
  <c r="D7" i="60"/>
  <c r="C7" i="60"/>
  <c r="B7" i="60"/>
  <c r="A7" i="60"/>
  <c r="G6" i="60"/>
  <c r="D4" i="60"/>
  <c r="X3" i="60"/>
  <c r="W3" i="60"/>
  <c r="V3" i="60"/>
  <c r="U3" i="60"/>
  <c r="T3" i="60"/>
  <c r="S3" i="60"/>
  <c r="R3" i="60"/>
  <c r="Q3" i="60"/>
  <c r="P3" i="60"/>
  <c r="O3" i="60"/>
  <c r="N3" i="60"/>
  <c r="M3" i="60"/>
  <c r="L3" i="60"/>
  <c r="K3" i="60"/>
  <c r="J3" i="60"/>
  <c r="I3" i="60"/>
  <c r="H3" i="60"/>
  <c r="A15" i="59"/>
  <c r="A16" i="59" s="1"/>
  <c r="A17" i="59" s="1"/>
  <c r="A18" i="59" s="1"/>
  <c r="A19" i="59" s="1"/>
  <c r="A20" i="59" s="1"/>
  <c r="A21" i="59" s="1"/>
  <c r="A14" i="59"/>
  <c r="A13" i="59"/>
  <c r="A12" i="59"/>
  <c r="A11" i="59"/>
  <c r="G8" i="59"/>
  <c r="G7" i="59"/>
  <c r="D7" i="59"/>
  <c r="C7" i="59"/>
  <c r="B7" i="59"/>
  <c r="A7" i="59"/>
  <c r="G6" i="59"/>
  <c r="D4" i="59"/>
  <c r="X3" i="59"/>
  <c r="W3" i="59"/>
  <c r="V3" i="59"/>
  <c r="U3" i="59"/>
  <c r="T3" i="59"/>
  <c r="S3" i="59"/>
  <c r="R3" i="59"/>
  <c r="Q3" i="59"/>
  <c r="P3" i="59"/>
  <c r="O3" i="59"/>
  <c r="N3" i="59"/>
  <c r="M3" i="59"/>
  <c r="L3" i="59"/>
  <c r="K3" i="59"/>
  <c r="J3" i="59"/>
  <c r="I3" i="59"/>
  <c r="H3" i="59"/>
  <c r="A11" i="58"/>
  <c r="G8" i="58"/>
  <c r="G7" i="58"/>
  <c r="D7" i="58"/>
  <c r="C7" i="58"/>
  <c r="B7" i="58"/>
  <c r="A7" i="58"/>
  <c r="G6" i="58"/>
  <c r="D4" i="58"/>
  <c r="X3" i="58"/>
  <c r="W3" i="58"/>
  <c r="V3" i="58"/>
  <c r="U3" i="58"/>
  <c r="T3" i="58"/>
  <c r="S3" i="58"/>
  <c r="R3" i="58"/>
  <c r="Q3" i="58"/>
  <c r="P3" i="58"/>
  <c r="O3" i="58"/>
  <c r="N3" i="58"/>
  <c r="M3" i="58"/>
  <c r="L3" i="58"/>
  <c r="K3" i="58"/>
  <c r="J3" i="58"/>
  <c r="I3" i="58"/>
  <c r="H3" i="58"/>
  <c r="A11" i="57"/>
  <c r="G8" i="57"/>
  <c r="G7" i="57"/>
  <c r="D7" i="57"/>
  <c r="C7" i="57"/>
  <c r="B7" i="57"/>
  <c r="A7" i="57"/>
  <c r="G6" i="57"/>
  <c r="D4" i="57"/>
  <c r="X3" i="57"/>
  <c r="W3" i="57"/>
  <c r="V3" i="57"/>
  <c r="U3" i="57"/>
  <c r="T3" i="57"/>
  <c r="S3" i="57"/>
  <c r="R3" i="57"/>
  <c r="Q3" i="57"/>
  <c r="P3" i="57"/>
  <c r="O3" i="57"/>
  <c r="N3" i="57"/>
  <c r="M3" i="57"/>
  <c r="L3" i="57"/>
  <c r="K3" i="57"/>
  <c r="J3" i="57"/>
  <c r="I3" i="57"/>
  <c r="H3" i="57"/>
  <c r="A19" i="56"/>
  <c r="A20" i="56" s="1"/>
  <c r="A21" i="56" s="1"/>
  <c r="A22" i="56" s="1"/>
  <c r="A23" i="56" s="1"/>
  <c r="A24" i="56" s="1"/>
  <c r="A25" i="56" s="1"/>
  <c r="A26" i="56" s="1"/>
  <c r="A27" i="56" s="1"/>
  <c r="A28" i="56" s="1"/>
  <c r="A29" i="56" s="1"/>
  <c r="A30" i="56" s="1"/>
  <c r="A31" i="56" s="1"/>
  <c r="A32" i="56" s="1"/>
  <c r="A33" i="56" s="1"/>
  <c r="A34" i="56" s="1"/>
  <c r="A35" i="56" s="1"/>
  <c r="A36" i="56" s="1"/>
  <c r="A37" i="56" s="1"/>
  <c r="A38" i="56" s="1"/>
  <c r="A39" i="56" s="1"/>
  <c r="A40" i="56" s="1"/>
  <c r="A41" i="56" s="1"/>
  <c r="A42" i="56" s="1"/>
  <c r="A43" i="56" s="1"/>
  <c r="A44" i="56" s="1"/>
  <c r="A45" i="56" s="1"/>
  <c r="A13" i="56"/>
  <c r="A14" i="56" s="1"/>
  <c r="A15" i="56" s="1"/>
  <c r="A16" i="56" s="1"/>
  <c r="A17" i="56" s="1"/>
  <c r="A18" i="56" s="1"/>
  <c r="A12" i="56"/>
  <c r="A11" i="56"/>
  <c r="G8" i="56"/>
  <c r="G7" i="56"/>
  <c r="D7" i="56"/>
  <c r="C7" i="56"/>
  <c r="B7" i="56"/>
  <c r="A7" i="56"/>
  <c r="G6" i="56"/>
  <c r="D4" i="56"/>
  <c r="X3" i="56"/>
  <c r="W3" i="56"/>
  <c r="V3" i="56"/>
  <c r="U3" i="56"/>
  <c r="T3" i="56"/>
  <c r="S3" i="56"/>
  <c r="R3" i="56"/>
  <c r="Q3" i="56"/>
  <c r="P3" i="56"/>
  <c r="O3" i="56"/>
  <c r="N3" i="56"/>
  <c r="M3" i="56"/>
  <c r="L3" i="56"/>
  <c r="K3" i="56"/>
  <c r="J3" i="56"/>
  <c r="I3" i="56"/>
  <c r="H3" i="56"/>
  <c r="A16" i="55"/>
  <c r="A17" i="55" s="1"/>
  <c r="A18" i="55" s="1"/>
  <c r="A19" i="55" s="1"/>
  <c r="A20" i="55" s="1"/>
  <c r="A21" i="55" s="1"/>
  <c r="A22" i="55" s="1"/>
  <c r="A23" i="55" s="1"/>
  <c r="A24" i="55" s="1"/>
  <c r="A25" i="55" s="1"/>
  <c r="A26" i="55" s="1"/>
  <c r="A27" i="55" s="1"/>
  <c r="A28" i="55" s="1"/>
  <c r="A29" i="55" s="1"/>
  <c r="A30" i="55" s="1"/>
  <c r="A31" i="55" s="1"/>
  <c r="A32" i="55" s="1"/>
  <c r="A33" i="55" s="1"/>
  <c r="A34" i="55" s="1"/>
  <c r="A35" i="55" s="1"/>
  <c r="A36" i="55" s="1"/>
  <c r="A37" i="55" s="1"/>
  <c r="A38" i="55" s="1"/>
  <c r="A39" i="55" s="1"/>
  <c r="A40" i="55" s="1"/>
  <c r="A41" i="55" s="1"/>
  <c r="A42" i="55" s="1"/>
  <c r="A43" i="55" s="1"/>
  <c r="A44" i="55" s="1"/>
  <c r="A45" i="55" s="1"/>
  <c r="A46" i="55" s="1"/>
  <c r="A15" i="55"/>
  <c r="A14" i="55"/>
  <c r="A13" i="55"/>
  <c r="A12" i="55"/>
  <c r="A11" i="55"/>
  <c r="G8" i="55"/>
  <c r="G7" i="55"/>
  <c r="D7" i="55"/>
  <c r="C7" i="55"/>
  <c r="B7" i="55"/>
  <c r="A7" i="55"/>
  <c r="G6" i="55"/>
  <c r="D4" i="55"/>
  <c r="X3" i="55"/>
  <c r="W3" i="55"/>
  <c r="V3" i="55"/>
  <c r="U3" i="55"/>
  <c r="T3" i="55"/>
  <c r="S3" i="55"/>
  <c r="R3" i="55"/>
  <c r="Q3" i="55"/>
  <c r="P3" i="55"/>
  <c r="O3" i="55"/>
  <c r="N3" i="55"/>
  <c r="M3" i="55"/>
  <c r="L3" i="55"/>
  <c r="K3" i="55"/>
  <c r="J3" i="55"/>
  <c r="I3" i="55"/>
  <c r="H3" i="55"/>
  <c r="A18" i="54"/>
  <c r="A19" i="54" s="1"/>
  <c r="A20" i="54" s="1"/>
  <c r="A21" i="54" s="1"/>
  <c r="A22" i="54" s="1"/>
  <c r="A23" i="54" s="1"/>
  <c r="A24" i="54" s="1"/>
  <c r="A25" i="54" s="1"/>
  <c r="A26" i="54" s="1"/>
  <c r="A27" i="54" s="1"/>
  <c r="A28" i="54" s="1"/>
  <c r="A29" i="54" s="1"/>
  <c r="A30" i="54" s="1"/>
  <c r="A31" i="54" s="1"/>
  <c r="A32" i="54" s="1"/>
  <c r="A33" i="54" s="1"/>
  <c r="A34" i="54" s="1"/>
  <c r="A35" i="54" s="1"/>
  <c r="A36" i="54" s="1"/>
  <c r="A37" i="54" s="1"/>
  <c r="A38" i="54" s="1"/>
  <c r="A39" i="54" s="1"/>
  <c r="A40" i="54" s="1"/>
  <c r="A41" i="54" s="1"/>
  <c r="A42" i="54" s="1"/>
  <c r="A43" i="54" s="1"/>
  <c r="A44" i="54" s="1"/>
  <c r="A45" i="54" s="1"/>
  <c r="A46" i="54" s="1"/>
  <c r="A47" i="54" s="1"/>
  <c r="A48" i="54" s="1"/>
  <c r="A49" i="54" s="1"/>
  <c r="A14" i="54"/>
  <c r="A15" i="54" s="1"/>
  <c r="A16" i="54" s="1"/>
  <c r="A17" i="54" s="1"/>
  <c r="A13" i="54"/>
  <c r="A12" i="54"/>
  <c r="A11" i="54"/>
  <c r="G8" i="54"/>
  <c r="G7" i="54"/>
  <c r="D7" i="54"/>
  <c r="C7" i="54"/>
  <c r="B7" i="54"/>
  <c r="A7" i="54"/>
  <c r="G6" i="54"/>
  <c r="D4" i="54"/>
  <c r="X3" i="54"/>
  <c r="W3" i="54"/>
  <c r="V3" i="54"/>
  <c r="U3" i="54"/>
  <c r="T3" i="54"/>
  <c r="S3" i="54"/>
  <c r="R3" i="54"/>
  <c r="Q3" i="54"/>
  <c r="P3" i="54"/>
  <c r="O3" i="54"/>
  <c r="N3" i="54"/>
  <c r="M3" i="54"/>
  <c r="L3" i="54"/>
  <c r="K3" i="54"/>
  <c r="J3" i="54"/>
  <c r="I3" i="54"/>
  <c r="H3" i="54"/>
  <c r="G8" i="53"/>
  <c r="G7" i="53"/>
  <c r="D7" i="53"/>
  <c r="C7" i="53"/>
  <c r="B7" i="53"/>
  <c r="A7" i="53"/>
  <c r="G6" i="53"/>
  <c r="D4" i="53"/>
  <c r="X3" i="53"/>
  <c r="W3" i="53"/>
  <c r="V3" i="53"/>
  <c r="U3" i="53"/>
  <c r="T3" i="53"/>
  <c r="S3" i="53"/>
  <c r="R3" i="53"/>
  <c r="Q3" i="53"/>
  <c r="P3" i="53"/>
  <c r="O3" i="53"/>
  <c r="N3" i="53"/>
  <c r="M3" i="53"/>
  <c r="L3" i="53"/>
  <c r="K3" i="53"/>
  <c r="J3" i="53"/>
  <c r="I3" i="53"/>
  <c r="H3" i="53"/>
  <c r="G8" i="52"/>
  <c r="G7" i="52"/>
  <c r="D7" i="52"/>
  <c r="C7" i="52"/>
  <c r="B7" i="52"/>
  <c r="A7" i="52"/>
  <c r="G6" i="52"/>
  <c r="D4" i="52"/>
  <c r="X3" i="52"/>
  <c r="W3" i="52"/>
  <c r="V3" i="52"/>
  <c r="U3" i="52"/>
  <c r="T3" i="52"/>
  <c r="S3" i="52"/>
  <c r="R3" i="52"/>
  <c r="Q3" i="52"/>
  <c r="P3" i="52"/>
  <c r="O3" i="52"/>
  <c r="N3" i="52"/>
  <c r="M3" i="52"/>
  <c r="L3" i="52"/>
  <c r="K3" i="52"/>
  <c r="J3" i="52"/>
  <c r="I3" i="52"/>
  <c r="H3" i="52"/>
  <c r="G8" i="51"/>
  <c r="G7" i="51"/>
  <c r="D7" i="51"/>
  <c r="C7" i="51"/>
  <c r="B7" i="51"/>
  <c r="A7" i="51"/>
  <c r="G6" i="51"/>
  <c r="D4" i="51"/>
  <c r="X3" i="51"/>
  <c r="W3" i="51"/>
  <c r="V3" i="51"/>
  <c r="U3" i="51"/>
  <c r="T3" i="51"/>
  <c r="S3" i="51"/>
  <c r="R3" i="51"/>
  <c r="Q3" i="51"/>
  <c r="P3" i="51"/>
  <c r="O3" i="51"/>
  <c r="N3" i="51"/>
  <c r="M3" i="51"/>
  <c r="L3" i="51"/>
  <c r="K3" i="51"/>
  <c r="J3" i="51"/>
  <c r="I3" i="51"/>
  <c r="H3" i="51"/>
  <c r="G8" i="50"/>
  <c r="D7" i="50"/>
  <c r="C7" i="50"/>
  <c r="B7" i="50"/>
  <c r="A7" i="50"/>
  <c r="G6" i="50"/>
  <c r="D4" i="50"/>
  <c r="X3" i="50"/>
  <c r="W3" i="50"/>
  <c r="V3" i="50"/>
  <c r="U3" i="50"/>
  <c r="T3" i="50"/>
  <c r="S3" i="50"/>
  <c r="R3" i="50"/>
  <c r="Q3" i="50"/>
  <c r="P3" i="50"/>
  <c r="O3" i="50"/>
  <c r="N3" i="50"/>
  <c r="M3" i="50"/>
  <c r="L3" i="50"/>
  <c r="K3" i="50"/>
  <c r="J3" i="50"/>
  <c r="I3" i="50"/>
  <c r="H3" i="50"/>
  <c r="D7" i="49"/>
  <c r="C7" i="49"/>
  <c r="B7" i="49"/>
  <c r="A7" i="49"/>
  <c r="G6" i="49"/>
  <c r="D4" i="49"/>
  <c r="X3" i="49"/>
  <c r="W3" i="49"/>
  <c r="V3" i="49"/>
  <c r="U3" i="49"/>
  <c r="T3" i="49"/>
  <c r="S3" i="49"/>
  <c r="R3" i="49"/>
  <c r="Q3" i="49"/>
  <c r="P3" i="49"/>
  <c r="O3" i="49"/>
  <c r="N3" i="49"/>
  <c r="M3" i="49"/>
  <c r="L3" i="49"/>
  <c r="K3" i="49"/>
  <c r="J3" i="49"/>
  <c r="I3" i="49"/>
  <c r="H3" i="49"/>
  <c r="G8" i="48"/>
  <c r="G7" i="48"/>
  <c r="D7" i="48"/>
  <c r="C7" i="48"/>
  <c r="B7" i="48"/>
  <c r="A7" i="48"/>
  <c r="G6" i="48"/>
  <c r="D4" i="48"/>
  <c r="X3" i="48"/>
  <c r="W3" i="48"/>
  <c r="V3" i="48"/>
  <c r="U3" i="48"/>
  <c r="T3" i="48"/>
  <c r="S3" i="48"/>
  <c r="R3" i="48"/>
  <c r="Q3" i="48"/>
  <c r="P3" i="48"/>
  <c r="O3" i="48"/>
  <c r="N3" i="48"/>
  <c r="M3" i="48"/>
  <c r="L3" i="48"/>
  <c r="K3" i="48"/>
  <c r="J3" i="48"/>
  <c r="I3" i="48"/>
  <c r="H3" i="48"/>
  <c r="G8" i="47"/>
  <c r="G7" i="47"/>
  <c r="D7" i="47"/>
  <c r="C7" i="47"/>
  <c r="B7" i="47"/>
  <c r="A7" i="47"/>
  <c r="G6" i="47"/>
  <c r="D4" i="47"/>
  <c r="X3" i="47"/>
  <c r="W3" i="47"/>
  <c r="V3" i="47"/>
  <c r="U3" i="47"/>
  <c r="T3" i="47"/>
  <c r="S3" i="47"/>
  <c r="R3" i="47"/>
  <c r="Q3" i="47"/>
  <c r="P3" i="47"/>
  <c r="O3" i="47"/>
  <c r="N3" i="47"/>
  <c r="M3" i="47"/>
  <c r="L3" i="47"/>
  <c r="K3" i="47"/>
  <c r="J3" i="47"/>
  <c r="I3" i="47"/>
  <c r="H3" i="47"/>
  <c r="G8" i="46"/>
  <c r="G7" i="46"/>
  <c r="D7" i="46"/>
  <c r="C7" i="46"/>
  <c r="B7" i="46"/>
  <c r="A7" i="46"/>
  <c r="G6" i="46"/>
  <c r="D4" i="46"/>
  <c r="X3" i="46"/>
  <c r="W3" i="46"/>
  <c r="V3" i="46"/>
  <c r="U3" i="46"/>
  <c r="T3" i="46"/>
  <c r="S3" i="46"/>
  <c r="R3" i="46"/>
  <c r="Q3" i="46"/>
  <c r="P3" i="46"/>
  <c r="O3" i="46"/>
  <c r="N3" i="46"/>
  <c r="M3" i="46"/>
  <c r="L3" i="46"/>
  <c r="K3" i="46"/>
  <c r="J3" i="46"/>
  <c r="I3" i="46"/>
  <c r="H3" i="46"/>
  <c r="G8" i="45"/>
  <c r="G7" i="45"/>
  <c r="D7" i="45"/>
  <c r="C7" i="45"/>
  <c r="B7" i="45"/>
  <c r="A7" i="45"/>
  <c r="G6" i="45"/>
  <c r="D4" i="45"/>
  <c r="X3" i="45"/>
  <c r="W3" i="45"/>
  <c r="V3" i="45"/>
  <c r="U3" i="45"/>
  <c r="T3" i="45"/>
  <c r="S3" i="45"/>
  <c r="R3" i="45"/>
  <c r="Q3" i="45"/>
  <c r="P3" i="45"/>
  <c r="O3" i="45"/>
  <c r="N3" i="45"/>
  <c r="M3" i="45"/>
  <c r="L3" i="45"/>
  <c r="K3" i="45"/>
  <c r="J3" i="45"/>
  <c r="I3" i="45"/>
  <c r="H3" i="45"/>
  <c r="G8" i="44"/>
  <c r="G7" i="44"/>
  <c r="D7" i="44"/>
  <c r="C7" i="44"/>
  <c r="B7" i="44"/>
  <c r="A7" i="44"/>
  <c r="G6" i="44"/>
  <c r="D4" i="44"/>
  <c r="X3" i="44"/>
  <c r="W3" i="44"/>
  <c r="V3" i="44"/>
  <c r="U3" i="44"/>
  <c r="T3" i="44"/>
  <c r="S3" i="44"/>
  <c r="R3" i="44"/>
  <c r="Q3" i="44"/>
  <c r="P3" i="44"/>
  <c r="O3" i="44"/>
  <c r="N3" i="44"/>
  <c r="M3" i="44"/>
  <c r="L3" i="44"/>
  <c r="K3" i="44"/>
  <c r="J3" i="44"/>
  <c r="I3" i="44"/>
  <c r="H3" i="44"/>
  <c r="G8" i="43"/>
  <c r="G7" i="43"/>
  <c r="D7" i="43"/>
  <c r="C7" i="43"/>
  <c r="B7" i="43"/>
  <c r="A7" i="43"/>
  <c r="G6" i="43"/>
  <c r="D4" i="43"/>
  <c r="X3" i="43"/>
  <c r="W3" i="43"/>
  <c r="V3" i="43"/>
  <c r="U3" i="43"/>
  <c r="T3" i="43"/>
  <c r="S3" i="43"/>
  <c r="R3" i="43"/>
  <c r="Q3" i="43"/>
  <c r="P3" i="43"/>
  <c r="O3" i="43"/>
  <c r="N3" i="43"/>
  <c r="M3" i="43"/>
  <c r="L3" i="43"/>
  <c r="K3" i="43"/>
  <c r="J3" i="43"/>
  <c r="I3" i="43"/>
  <c r="H3" i="43"/>
  <c r="G8" i="42"/>
  <c r="G7" i="42"/>
  <c r="D7" i="42"/>
  <c r="C7" i="42"/>
  <c r="B7" i="42"/>
  <c r="A7" i="42"/>
  <c r="G6" i="42"/>
  <c r="D4" i="42"/>
  <c r="X3" i="42"/>
  <c r="W3" i="42"/>
  <c r="V3" i="42"/>
  <c r="U3" i="42"/>
  <c r="T3" i="42"/>
  <c r="S3" i="42"/>
  <c r="R3" i="42"/>
  <c r="Q3" i="42"/>
  <c r="P3" i="42"/>
  <c r="O3" i="42"/>
  <c r="N3" i="42"/>
  <c r="M3" i="42"/>
  <c r="L3" i="42"/>
  <c r="O50" i="1" s="1"/>
  <c r="K3" i="42"/>
  <c r="J3" i="42"/>
  <c r="I3" i="42"/>
  <c r="H3" i="42"/>
  <c r="G8" i="41"/>
  <c r="G7" i="41"/>
  <c r="D7" i="41" s="1"/>
  <c r="C7" i="41"/>
  <c r="A7" i="41"/>
  <c r="G6" i="41"/>
  <c r="D4" i="41"/>
  <c r="AI49" i="1" s="1"/>
  <c r="X3" i="41"/>
  <c r="W3" i="41"/>
  <c r="V3" i="41"/>
  <c r="U3" i="41"/>
  <c r="T3" i="41"/>
  <c r="S3" i="41"/>
  <c r="R3" i="41"/>
  <c r="Q3" i="41"/>
  <c r="P3" i="41"/>
  <c r="O3" i="41"/>
  <c r="N3" i="41"/>
  <c r="M3" i="41"/>
  <c r="Q49" i="1" s="1"/>
  <c r="L3" i="41"/>
  <c r="K3" i="41"/>
  <c r="J3" i="41"/>
  <c r="I3" i="41"/>
  <c r="H3" i="41"/>
  <c r="G8" i="40"/>
  <c r="C7" i="40" s="1"/>
  <c r="AL48" i="1" s="1"/>
  <c r="G7" i="40"/>
  <c r="B7" i="40"/>
  <c r="G6" i="40"/>
  <c r="D4" i="40"/>
  <c r="X3" i="40"/>
  <c r="W3" i="40"/>
  <c r="V3" i="40"/>
  <c r="U3" i="40"/>
  <c r="T3" i="40"/>
  <c r="AA48" i="1" s="1"/>
  <c r="S3" i="40"/>
  <c r="R3" i="40"/>
  <c r="Q3" i="40"/>
  <c r="P3" i="40"/>
  <c r="O3" i="40"/>
  <c r="N3" i="40"/>
  <c r="M3" i="40"/>
  <c r="L3" i="40"/>
  <c r="K3" i="40"/>
  <c r="J3" i="40"/>
  <c r="I3" i="40"/>
  <c r="H3" i="40"/>
  <c r="G8" i="39"/>
  <c r="G7" i="39"/>
  <c r="D7" i="39"/>
  <c r="C7" i="39"/>
  <c r="B7" i="39"/>
  <c r="A7" i="39"/>
  <c r="G6" i="39"/>
  <c r="D4" i="39"/>
  <c r="X3" i="39"/>
  <c r="W3" i="39"/>
  <c r="V3" i="39"/>
  <c r="U3" i="39"/>
  <c r="T3" i="39"/>
  <c r="S3" i="39"/>
  <c r="R3" i="39"/>
  <c r="Q3" i="39"/>
  <c r="P3" i="39"/>
  <c r="O3" i="39"/>
  <c r="N3" i="39"/>
  <c r="M3" i="39"/>
  <c r="L3" i="39"/>
  <c r="K3" i="39"/>
  <c r="J3" i="39"/>
  <c r="I3" i="39"/>
  <c r="H3" i="39"/>
  <c r="G8" i="38"/>
  <c r="G7" i="38"/>
  <c r="D7" i="38"/>
  <c r="C7" i="38"/>
  <c r="B7" i="38"/>
  <c r="A7" i="38"/>
  <c r="G6" i="38"/>
  <c r="D4" i="38"/>
  <c r="Y3" i="38"/>
  <c r="X3" i="38"/>
  <c r="W3" i="38"/>
  <c r="AC46" i="1" s="1"/>
  <c r="V3" i="38"/>
  <c r="U3" i="38"/>
  <c r="T3" i="38"/>
  <c r="S3" i="38"/>
  <c r="R3" i="38"/>
  <c r="Q3" i="38"/>
  <c r="P3" i="38"/>
  <c r="N3" i="38"/>
  <c r="M3" i="38"/>
  <c r="L3" i="38"/>
  <c r="K3" i="38"/>
  <c r="J3" i="38"/>
  <c r="I3" i="38"/>
  <c r="H3" i="38"/>
  <c r="G8" i="37"/>
  <c r="G7" i="37"/>
  <c r="D7" i="37"/>
  <c r="C7" i="37"/>
  <c r="AL45" i="1" s="1"/>
  <c r="B7" i="37"/>
  <c r="A7" i="37"/>
  <c r="G6" i="37"/>
  <c r="D4" i="37"/>
  <c r="X3" i="37"/>
  <c r="W3" i="37"/>
  <c r="V3" i="37"/>
  <c r="U3" i="37"/>
  <c r="T3" i="37"/>
  <c r="S3" i="37"/>
  <c r="R3" i="37"/>
  <c r="Q3" i="37"/>
  <c r="P3" i="37"/>
  <c r="O3" i="37"/>
  <c r="N3" i="37"/>
  <c r="M3" i="37"/>
  <c r="L3" i="37"/>
  <c r="K3" i="37"/>
  <c r="J3" i="37"/>
  <c r="I3" i="37"/>
  <c r="H3" i="37"/>
  <c r="G8" i="36"/>
  <c r="G7" i="36"/>
  <c r="D7" i="36"/>
  <c r="C7" i="36"/>
  <c r="B7" i="36"/>
  <c r="A7" i="36"/>
  <c r="G6" i="36"/>
  <c r="D4" i="36"/>
  <c r="X3" i="36"/>
  <c r="W3" i="36"/>
  <c r="V3" i="36"/>
  <c r="U3" i="36"/>
  <c r="T3" i="36"/>
  <c r="S3" i="36"/>
  <c r="R3" i="36"/>
  <c r="Q3" i="36"/>
  <c r="P3" i="36"/>
  <c r="O3" i="36"/>
  <c r="N3" i="36"/>
  <c r="M3" i="36"/>
  <c r="L3" i="36"/>
  <c r="K3" i="36"/>
  <c r="J3" i="36"/>
  <c r="I3" i="36"/>
  <c r="H3" i="36"/>
  <c r="G8" i="35"/>
  <c r="G7" i="35"/>
  <c r="C7" i="35"/>
  <c r="A7" i="35"/>
  <c r="G6" i="35"/>
  <c r="D4" i="35"/>
  <c r="AI43" i="1" s="1"/>
  <c r="X3" i="35"/>
  <c r="W3" i="35"/>
  <c r="V3" i="35"/>
  <c r="U3" i="35"/>
  <c r="T3" i="35"/>
  <c r="S3" i="35"/>
  <c r="R3" i="35"/>
  <c r="Q3" i="35"/>
  <c r="P3" i="35"/>
  <c r="O3" i="35"/>
  <c r="N3" i="35"/>
  <c r="M3" i="35"/>
  <c r="Q43" i="1" s="1"/>
  <c r="L3" i="35"/>
  <c r="K3" i="35"/>
  <c r="J3" i="35"/>
  <c r="I3" i="35"/>
  <c r="H3" i="35"/>
  <c r="G8" i="34"/>
  <c r="C7" i="34" s="1"/>
  <c r="AL42" i="1" s="1"/>
  <c r="G7" i="34"/>
  <c r="B7" i="34"/>
  <c r="G6" i="34"/>
  <c r="D7" i="34" s="1"/>
  <c r="AM42" i="1" s="1"/>
  <c r="D4" i="34"/>
  <c r="X3" i="34"/>
  <c r="W3" i="34"/>
  <c r="V3" i="34"/>
  <c r="U3" i="34"/>
  <c r="T3" i="34"/>
  <c r="AA42" i="1" s="1"/>
  <c r="S3" i="34"/>
  <c r="R3" i="34"/>
  <c r="Q3" i="34"/>
  <c r="P3" i="34"/>
  <c r="O3" i="34"/>
  <c r="N3" i="34"/>
  <c r="M3" i="34"/>
  <c r="L3" i="34"/>
  <c r="K3" i="34"/>
  <c r="J3" i="34"/>
  <c r="I3" i="34"/>
  <c r="H3" i="34"/>
  <c r="G8" i="33"/>
  <c r="G7" i="33"/>
  <c r="D7" i="33"/>
  <c r="C7" i="33"/>
  <c r="B7" i="33"/>
  <c r="A7" i="33"/>
  <c r="AJ41" i="1" s="1"/>
  <c r="G6" i="33"/>
  <c r="D4" i="33"/>
  <c r="X3" i="33"/>
  <c r="W3" i="33"/>
  <c r="V3" i="33"/>
  <c r="U3" i="33"/>
  <c r="T3" i="33"/>
  <c r="S3" i="33"/>
  <c r="R3" i="33"/>
  <c r="Q3" i="33"/>
  <c r="P3" i="33"/>
  <c r="O3" i="33"/>
  <c r="N3" i="33"/>
  <c r="M3" i="33"/>
  <c r="L3" i="33"/>
  <c r="K3" i="33"/>
  <c r="J3" i="33"/>
  <c r="I3" i="33"/>
  <c r="H3" i="33"/>
  <c r="G8" i="32"/>
  <c r="G7" i="32"/>
  <c r="D7" i="32"/>
  <c r="C7" i="32"/>
  <c r="B7" i="32"/>
  <c r="A7" i="32"/>
  <c r="G6" i="32"/>
  <c r="D4" i="32"/>
  <c r="X3" i="32"/>
  <c r="W3" i="32"/>
  <c r="V3" i="32"/>
  <c r="U3" i="32"/>
  <c r="T3" i="32"/>
  <c r="S3" i="32"/>
  <c r="R3" i="32"/>
  <c r="Q3" i="32"/>
  <c r="P3" i="32"/>
  <c r="U40" i="1" s="1"/>
  <c r="T40" i="1" s="1"/>
  <c r="O3" i="32"/>
  <c r="N3" i="32"/>
  <c r="M3" i="32"/>
  <c r="L3" i="32"/>
  <c r="K3" i="32"/>
  <c r="J3" i="32"/>
  <c r="N40" i="1" s="1"/>
  <c r="I3" i="32"/>
  <c r="H3" i="32"/>
  <c r="G8" i="31"/>
  <c r="G7" i="31"/>
  <c r="D7" i="31"/>
  <c r="C7" i="31"/>
  <c r="B7" i="31"/>
  <c r="A7" i="31"/>
  <c r="G6" i="31"/>
  <c r="D4" i="31"/>
  <c r="X3" i="31"/>
  <c r="W3" i="31"/>
  <c r="V3" i="31"/>
  <c r="U3" i="31"/>
  <c r="T3" i="31"/>
  <c r="S3" i="31"/>
  <c r="R3" i="31"/>
  <c r="Q3" i="31"/>
  <c r="P3" i="31"/>
  <c r="O3" i="31"/>
  <c r="N3" i="31"/>
  <c r="M3" i="31"/>
  <c r="L3" i="31"/>
  <c r="K3" i="31"/>
  <c r="J3" i="31"/>
  <c r="I3" i="31"/>
  <c r="H3" i="31"/>
  <c r="A13" i="30"/>
  <c r="A14" i="30" s="1"/>
  <c r="A15" i="30" s="1"/>
  <c r="A16" i="30" s="1"/>
  <c r="A17" i="30" s="1"/>
  <c r="A18" i="30" s="1"/>
  <c r="A19" i="30" s="1"/>
  <c r="A20" i="30" s="1"/>
  <c r="A21" i="30" s="1"/>
  <c r="A22" i="30" s="1"/>
  <c r="A23" i="30" s="1"/>
  <c r="A24" i="30" s="1"/>
  <c r="A12" i="30"/>
  <c r="A11" i="30"/>
  <c r="G8" i="30"/>
  <c r="C7" i="30" s="1"/>
  <c r="G7" i="30"/>
  <c r="B7" i="30"/>
  <c r="A7" i="30"/>
  <c r="G6" i="30"/>
  <c r="D4" i="30"/>
  <c r="Y3" i="30"/>
  <c r="X3" i="30"/>
  <c r="W3" i="30"/>
  <c r="V3" i="30"/>
  <c r="U3" i="30"/>
  <c r="T3" i="30"/>
  <c r="S3" i="30"/>
  <c r="R3" i="30"/>
  <c r="Q3" i="30"/>
  <c r="P3" i="30"/>
  <c r="N3" i="30"/>
  <c r="M3" i="30"/>
  <c r="L3" i="30"/>
  <c r="K3" i="30"/>
  <c r="J3" i="30"/>
  <c r="I3" i="30"/>
  <c r="H3" i="30"/>
  <c r="G8" i="29"/>
  <c r="G7" i="29"/>
  <c r="D7" i="29"/>
  <c r="C7" i="29"/>
  <c r="B7" i="29"/>
  <c r="A7" i="29"/>
  <c r="G6" i="29"/>
  <c r="D4" i="29"/>
  <c r="X3" i="29"/>
  <c r="W3" i="29"/>
  <c r="V3" i="29"/>
  <c r="U3" i="29"/>
  <c r="T3" i="29"/>
  <c r="S3" i="29"/>
  <c r="R3" i="29"/>
  <c r="Q3" i="29"/>
  <c r="P3" i="29"/>
  <c r="O3" i="29"/>
  <c r="S37" i="1" s="1"/>
  <c r="N3" i="29"/>
  <c r="M3" i="29"/>
  <c r="L3" i="29"/>
  <c r="K3" i="29"/>
  <c r="J3" i="29"/>
  <c r="I3" i="29"/>
  <c r="M37" i="1" s="1"/>
  <c r="H3" i="29"/>
  <c r="G8" i="28"/>
  <c r="G7" i="28"/>
  <c r="D7" i="28"/>
  <c r="C7" i="28"/>
  <c r="B7" i="28"/>
  <c r="A7" i="28"/>
  <c r="G6" i="28"/>
  <c r="D4" i="28"/>
  <c r="X3" i="28"/>
  <c r="W3" i="28"/>
  <c r="V3" i="28"/>
  <c r="AC36" i="1" s="1"/>
  <c r="U3" i="28"/>
  <c r="T3" i="28"/>
  <c r="S3" i="28"/>
  <c r="R3" i="28"/>
  <c r="Q3" i="28"/>
  <c r="P3" i="28"/>
  <c r="O3" i="28"/>
  <c r="N3" i="28"/>
  <c r="M3" i="28"/>
  <c r="L3" i="28"/>
  <c r="K3" i="28"/>
  <c r="J3" i="28"/>
  <c r="I3" i="28"/>
  <c r="H3" i="28"/>
  <c r="G8" i="27"/>
  <c r="G7" i="27"/>
  <c r="D7" i="27"/>
  <c r="C7" i="27"/>
  <c r="AL35" i="1" s="1"/>
  <c r="B7" i="27"/>
  <c r="A7" i="27"/>
  <c r="G6" i="27"/>
  <c r="D4" i="27"/>
  <c r="X3" i="27"/>
  <c r="W3" i="27"/>
  <c r="V3" i="27"/>
  <c r="U3" i="27"/>
  <c r="T3" i="27"/>
  <c r="S3" i="27"/>
  <c r="R3" i="27"/>
  <c r="Q3" i="27"/>
  <c r="P3" i="27"/>
  <c r="O3" i="27"/>
  <c r="N3" i="27"/>
  <c r="M3" i="27"/>
  <c r="L3" i="27"/>
  <c r="K3" i="27"/>
  <c r="J3" i="27"/>
  <c r="I3" i="27"/>
  <c r="H3" i="27"/>
  <c r="G8" i="26"/>
  <c r="G7" i="26"/>
  <c r="D7" i="26"/>
  <c r="C7" i="26"/>
  <c r="B7" i="26"/>
  <c r="A7" i="26"/>
  <c r="G6" i="26"/>
  <c r="D4" i="26"/>
  <c r="X3" i="26"/>
  <c r="W3" i="26"/>
  <c r="V3" i="26"/>
  <c r="U3" i="26"/>
  <c r="T3" i="26"/>
  <c r="S3" i="26"/>
  <c r="R3" i="26"/>
  <c r="Q3" i="26"/>
  <c r="P3" i="26"/>
  <c r="O3" i="26"/>
  <c r="N3" i="26"/>
  <c r="M3" i="26"/>
  <c r="L3" i="26"/>
  <c r="K3" i="26"/>
  <c r="J3" i="26"/>
  <c r="I3" i="26"/>
  <c r="H3" i="26"/>
  <c r="G8" i="25"/>
  <c r="G7" i="25"/>
  <c r="C7" i="25"/>
  <c r="A7" i="25"/>
  <c r="G6" i="25"/>
  <c r="D4" i="25"/>
  <c r="X3" i="25"/>
  <c r="W3" i="25"/>
  <c r="V3" i="25"/>
  <c r="U3" i="25"/>
  <c r="T3" i="25"/>
  <c r="S3" i="25"/>
  <c r="R3" i="25"/>
  <c r="Q3" i="25"/>
  <c r="P3" i="25"/>
  <c r="O3" i="25"/>
  <c r="N3" i="25"/>
  <c r="M3" i="25"/>
  <c r="L3" i="25"/>
  <c r="K3" i="25"/>
  <c r="J3" i="25"/>
  <c r="I3" i="25"/>
  <c r="H3" i="25"/>
  <c r="A16" i="24"/>
  <c r="A11" i="24"/>
  <c r="A12" i="24" s="1"/>
  <c r="A13" i="24" s="1"/>
  <c r="A14" i="24" s="1"/>
  <c r="A15" i="24" s="1"/>
  <c r="G8" i="24"/>
  <c r="C7" i="24" s="1"/>
  <c r="G7" i="24"/>
  <c r="B7" i="24"/>
  <c r="A7" i="24"/>
  <c r="AJ32" i="1" s="1"/>
  <c r="G6" i="24"/>
  <c r="D4" i="24"/>
  <c r="X3" i="24"/>
  <c r="W3" i="24"/>
  <c r="V3" i="24"/>
  <c r="U3" i="24"/>
  <c r="T3" i="24"/>
  <c r="S3" i="24"/>
  <c r="R3" i="24"/>
  <c r="Q3" i="24"/>
  <c r="P3" i="24"/>
  <c r="O3" i="24"/>
  <c r="N3" i="24"/>
  <c r="M3" i="24"/>
  <c r="L3" i="24"/>
  <c r="K3" i="24"/>
  <c r="J3" i="24"/>
  <c r="I3" i="24"/>
  <c r="H3" i="24"/>
  <c r="G8" i="23"/>
  <c r="G7" i="23"/>
  <c r="D7" i="23"/>
  <c r="C7" i="23"/>
  <c r="B7" i="23"/>
  <c r="A7" i="23"/>
  <c r="G6" i="23"/>
  <c r="D4" i="23"/>
  <c r="X3" i="23"/>
  <c r="W3" i="23"/>
  <c r="V3" i="23"/>
  <c r="U3" i="23"/>
  <c r="T3" i="23"/>
  <c r="S3" i="23"/>
  <c r="R3" i="23"/>
  <c r="Q3" i="23"/>
  <c r="P3" i="23"/>
  <c r="O3" i="23"/>
  <c r="N3" i="23"/>
  <c r="M3" i="23"/>
  <c r="L3" i="23"/>
  <c r="K3" i="23"/>
  <c r="J3" i="23"/>
  <c r="N31" i="1" s="1"/>
  <c r="I3" i="23"/>
  <c r="H3" i="23"/>
  <c r="G8" i="22"/>
  <c r="G7" i="22"/>
  <c r="D7" i="22"/>
  <c r="C7" i="22"/>
  <c r="AL30" i="1" s="1"/>
  <c r="B7" i="22"/>
  <c r="A7" i="22"/>
  <c r="G6" i="22"/>
  <c r="D4" i="22"/>
  <c r="Y3" i="22"/>
  <c r="X3" i="22"/>
  <c r="W3" i="22"/>
  <c r="AC30" i="1" s="1"/>
  <c r="V3" i="22"/>
  <c r="U3" i="22"/>
  <c r="T3" i="22"/>
  <c r="S3" i="22"/>
  <c r="R3" i="22"/>
  <c r="W30" i="1" s="1"/>
  <c r="Q3" i="22"/>
  <c r="P3" i="22"/>
  <c r="N3" i="22"/>
  <c r="M3" i="22"/>
  <c r="L3" i="22"/>
  <c r="K3" i="22"/>
  <c r="J3" i="22"/>
  <c r="I3" i="22"/>
  <c r="H3" i="22"/>
  <c r="G8" i="21"/>
  <c r="G7" i="21"/>
  <c r="B7" i="21" s="1"/>
  <c r="D7" i="21"/>
  <c r="C7" i="21"/>
  <c r="AL29" i="1" s="1"/>
  <c r="A7" i="21"/>
  <c r="G6" i="21"/>
  <c r="D4" i="21"/>
  <c r="X3" i="21"/>
  <c r="AF29" i="1" s="1"/>
  <c r="W3" i="21"/>
  <c r="AD29" i="1" s="1"/>
  <c r="V3" i="21"/>
  <c r="U3" i="21"/>
  <c r="T3" i="21"/>
  <c r="S3" i="21"/>
  <c r="R3" i="21"/>
  <c r="Q3" i="21"/>
  <c r="W29" i="1" s="1"/>
  <c r="P3" i="21"/>
  <c r="O3" i="21"/>
  <c r="N3" i="21"/>
  <c r="M3" i="21"/>
  <c r="L3" i="21"/>
  <c r="K3" i="21"/>
  <c r="P29" i="1" s="1"/>
  <c r="J3" i="21"/>
  <c r="I3" i="21"/>
  <c r="H3" i="21"/>
  <c r="G8" i="20"/>
  <c r="C7" i="20" s="1"/>
  <c r="G7" i="20"/>
  <c r="D7" i="20"/>
  <c r="G6" i="20"/>
  <c r="A7" i="20" s="1"/>
  <c r="D4" i="20"/>
  <c r="AI28" i="1" s="1"/>
  <c r="X3" i="20"/>
  <c r="W3" i="20"/>
  <c r="V3" i="20"/>
  <c r="U3" i="20"/>
  <c r="T3" i="20"/>
  <c r="S3" i="20"/>
  <c r="R3" i="20"/>
  <c r="Q3" i="20"/>
  <c r="P3" i="20"/>
  <c r="O3" i="20"/>
  <c r="N3" i="20"/>
  <c r="M3" i="20"/>
  <c r="Q28" i="1" s="1"/>
  <c r="L3" i="20"/>
  <c r="K3" i="20"/>
  <c r="J3" i="20"/>
  <c r="I3" i="20"/>
  <c r="H3" i="20"/>
  <c r="G8" i="19"/>
  <c r="C7" i="19" s="1"/>
  <c r="AL27" i="1" s="1"/>
  <c r="G7" i="19"/>
  <c r="B7" i="19" s="1"/>
  <c r="A7" i="19"/>
  <c r="G6" i="19"/>
  <c r="D4" i="19"/>
  <c r="AI27" i="1" s="1"/>
  <c r="X3" i="19"/>
  <c r="W3" i="19"/>
  <c r="V3" i="19"/>
  <c r="U3" i="19"/>
  <c r="T3" i="19"/>
  <c r="S3" i="19"/>
  <c r="R3" i="19"/>
  <c r="Q3" i="19"/>
  <c r="P3" i="19"/>
  <c r="O3" i="19"/>
  <c r="N3" i="19"/>
  <c r="M3" i="19"/>
  <c r="L3" i="19"/>
  <c r="K3" i="19"/>
  <c r="J3" i="19"/>
  <c r="I3" i="19"/>
  <c r="H3" i="19"/>
  <c r="G8" i="18"/>
  <c r="C7" i="18" s="1"/>
  <c r="G7" i="18"/>
  <c r="B7" i="18"/>
  <c r="G6" i="18"/>
  <c r="D4" i="18"/>
  <c r="X3" i="18"/>
  <c r="W3" i="18"/>
  <c r="V3" i="18"/>
  <c r="U3" i="18"/>
  <c r="T3" i="18"/>
  <c r="S3" i="18"/>
  <c r="R3" i="18"/>
  <c r="Q3" i="18"/>
  <c r="P3" i="18"/>
  <c r="O3" i="18"/>
  <c r="N3" i="18"/>
  <c r="M3" i="18"/>
  <c r="L3" i="18"/>
  <c r="K3" i="18"/>
  <c r="J3" i="18"/>
  <c r="I3" i="18"/>
  <c r="H3" i="18"/>
  <c r="A15" i="17"/>
  <c r="A16" i="17" s="1"/>
  <c r="A17" i="17" s="1"/>
  <c r="A18" i="17" s="1"/>
  <c r="A19" i="17" s="1"/>
  <c r="A14" i="17"/>
  <c r="A13" i="17"/>
  <c r="A12" i="17"/>
  <c r="A11" i="17"/>
  <c r="G8" i="17"/>
  <c r="C7" i="17" s="1"/>
  <c r="G7" i="17"/>
  <c r="G6" i="17"/>
  <c r="A7" i="17" s="1"/>
  <c r="D4" i="17"/>
  <c r="Y3" i="17"/>
  <c r="X3" i="17"/>
  <c r="W3" i="17"/>
  <c r="V3" i="17"/>
  <c r="U3" i="17"/>
  <c r="T3" i="17"/>
  <c r="S3" i="17"/>
  <c r="Q3" i="17"/>
  <c r="P3" i="17"/>
  <c r="O3" i="17"/>
  <c r="N3" i="17"/>
  <c r="M3" i="17"/>
  <c r="L3" i="17"/>
  <c r="K3" i="17"/>
  <c r="J3" i="17"/>
  <c r="I3" i="17"/>
  <c r="H3" i="17"/>
  <c r="G8" i="16"/>
  <c r="C7" i="16" s="1"/>
  <c r="G7" i="16"/>
  <c r="B7" i="16" s="1"/>
  <c r="G6" i="16"/>
  <c r="D4" i="16"/>
  <c r="X3" i="16"/>
  <c r="W3" i="16"/>
  <c r="V3" i="16"/>
  <c r="U3" i="16"/>
  <c r="T3" i="16"/>
  <c r="S3" i="16"/>
  <c r="R3" i="16"/>
  <c r="Q3" i="16"/>
  <c r="P3" i="16"/>
  <c r="O3" i="16"/>
  <c r="N3" i="16"/>
  <c r="M3" i="16"/>
  <c r="L3" i="16"/>
  <c r="K3" i="16"/>
  <c r="J3" i="16"/>
  <c r="I3" i="16"/>
  <c r="H3" i="16"/>
  <c r="G8" i="15"/>
  <c r="C7" i="15" s="1"/>
  <c r="G7" i="15"/>
  <c r="B7" i="15"/>
  <c r="A7" i="15"/>
  <c r="G6" i="15"/>
  <c r="D4" i="15"/>
  <c r="Y3" i="15"/>
  <c r="X3" i="15"/>
  <c r="W3" i="15"/>
  <c r="V3" i="15"/>
  <c r="U3" i="15"/>
  <c r="T3" i="15"/>
  <c r="S3" i="15"/>
  <c r="R3" i="15"/>
  <c r="Q3" i="15"/>
  <c r="P3" i="15"/>
  <c r="N3" i="15"/>
  <c r="M3" i="15"/>
  <c r="L3" i="15"/>
  <c r="K3" i="15"/>
  <c r="J3" i="15"/>
  <c r="I3" i="15"/>
  <c r="H3" i="15"/>
  <c r="G8" i="14"/>
  <c r="G7" i="14"/>
  <c r="D7" i="14"/>
  <c r="C7" i="14"/>
  <c r="B7" i="14"/>
  <c r="A7" i="14"/>
  <c r="G6" i="14"/>
  <c r="D4" i="14"/>
  <c r="X3" i="14"/>
  <c r="W3" i="14"/>
  <c r="V3" i="14"/>
  <c r="U3" i="14"/>
  <c r="T3" i="14"/>
  <c r="S3" i="14"/>
  <c r="R3" i="14"/>
  <c r="Q3" i="14"/>
  <c r="P3" i="14"/>
  <c r="O3" i="14"/>
  <c r="N3" i="14"/>
  <c r="M3" i="14"/>
  <c r="L3" i="14"/>
  <c r="K3" i="14"/>
  <c r="J3" i="14"/>
  <c r="I3" i="14"/>
  <c r="H3" i="14"/>
  <c r="G8" i="13"/>
  <c r="G7" i="13"/>
  <c r="D7" i="13"/>
  <c r="C7" i="13"/>
  <c r="B7" i="13"/>
  <c r="A7" i="13"/>
  <c r="G6" i="13"/>
  <c r="D4" i="13"/>
  <c r="Y3" i="13"/>
  <c r="X3" i="13"/>
  <c r="W3" i="13"/>
  <c r="V3" i="13"/>
  <c r="U3" i="13"/>
  <c r="T3" i="13"/>
  <c r="S3" i="13"/>
  <c r="R3" i="13"/>
  <c r="Q3" i="13"/>
  <c r="P3" i="13"/>
  <c r="N3" i="13"/>
  <c r="M3" i="13"/>
  <c r="L3" i="13"/>
  <c r="K3" i="13"/>
  <c r="P21" i="1" s="1"/>
  <c r="J3" i="13"/>
  <c r="I3" i="13"/>
  <c r="H3" i="13"/>
  <c r="G8" i="12"/>
  <c r="G7" i="12"/>
  <c r="B7" i="12" s="1"/>
  <c r="D7" i="12"/>
  <c r="C7" i="12"/>
  <c r="A7" i="12"/>
  <c r="G6" i="12"/>
  <c r="D4" i="12"/>
  <c r="X3" i="12"/>
  <c r="W3" i="12"/>
  <c r="V3" i="12"/>
  <c r="U3" i="12"/>
  <c r="T3" i="12"/>
  <c r="S3" i="12"/>
  <c r="R3" i="12"/>
  <c r="Q3" i="12"/>
  <c r="P3" i="12"/>
  <c r="O3" i="12"/>
  <c r="N3" i="12"/>
  <c r="M3" i="12"/>
  <c r="L3" i="12"/>
  <c r="K3" i="12"/>
  <c r="J3" i="12"/>
  <c r="I3" i="12"/>
  <c r="H3" i="12"/>
  <c r="G8" i="11"/>
  <c r="C7" i="11" s="1"/>
  <c r="G7" i="11"/>
  <c r="B7" i="11" s="1"/>
  <c r="D7" i="11"/>
  <c r="G6" i="11"/>
  <c r="A7" i="11" s="1"/>
  <c r="D4" i="11"/>
  <c r="X3" i="11"/>
  <c r="W3" i="11"/>
  <c r="V3" i="11"/>
  <c r="U3" i="11"/>
  <c r="T3" i="11"/>
  <c r="S3" i="11"/>
  <c r="R3" i="11"/>
  <c r="Q3" i="11"/>
  <c r="P3" i="11"/>
  <c r="O3" i="11"/>
  <c r="N3" i="11"/>
  <c r="M3" i="11"/>
  <c r="L3" i="11"/>
  <c r="K3" i="11"/>
  <c r="J3" i="11"/>
  <c r="I3" i="11"/>
  <c r="H3" i="11"/>
  <c r="G8" i="10"/>
  <c r="C7" i="10" s="1"/>
  <c r="G7" i="10"/>
  <c r="B7" i="10" s="1"/>
  <c r="G6" i="10"/>
  <c r="D4" i="10"/>
  <c r="X3" i="10"/>
  <c r="W3" i="10"/>
  <c r="V3" i="10"/>
  <c r="U3" i="10"/>
  <c r="T3" i="10"/>
  <c r="S3" i="10"/>
  <c r="Y18" i="1" s="1"/>
  <c r="R3" i="10"/>
  <c r="Q3" i="10"/>
  <c r="P3" i="10"/>
  <c r="O3" i="10"/>
  <c r="N3" i="10"/>
  <c r="M3" i="10"/>
  <c r="L3" i="10"/>
  <c r="K3" i="10"/>
  <c r="J3" i="10"/>
  <c r="I3" i="10"/>
  <c r="H3" i="10"/>
  <c r="G8" i="9"/>
  <c r="C7" i="9" s="1"/>
  <c r="G7" i="9"/>
  <c r="B7" i="9"/>
  <c r="A7" i="9"/>
  <c r="G6" i="9"/>
  <c r="D4" i="9"/>
  <c r="X3" i="9"/>
  <c r="W3" i="9"/>
  <c r="V3" i="9"/>
  <c r="U3" i="9"/>
  <c r="T3" i="9"/>
  <c r="S3" i="9"/>
  <c r="R3" i="9"/>
  <c r="Q3" i="9"/>
  <c r="P3" i="9"/>
  <c r="O3" i="9"/>
  <c r="N3" i="9"/>
  <c r="M3" i="9"/>
  <c r="L3" i="9"/>
  <c r="K3" i="9"/>
  <c r="J3" i="9"/>
  <c r="I3" i="9"/>
  <c r="H3" i="9"/>
  <c r="G8" i="8"/>
  <c r="G7" i="8"/>
  <c r="C7" i="8"/>
  <c r="B7" i="8"/>
  <c r="AK16" i="1" s="1"/>
  <c r="A7" i="8"/>
  <c r="G6" i="8"/>
  <c r="D7" i="8" s="1"/>
  <c r="D4" i="8"/>
  <c r="X3" i="8"/>
  <c r="W3" i="8"/>
  <c r="V3" i="8"/>
  <c r="AC16" i="1" s="1"/>
  <c r="U3" i="8"/>
  <c r="T3" i="8"/>
  <c r="S3" i="8"/>
  <c r="R3" i="8"/>
  <c r="Q3" i="8"/>
  <c r="P3" i="8"/>
  <c r="O3" i="8"/>
  <c r="N3" i="8"/>
  <c r="M3" i="8"/>
  <c r="L3" i="8"/>
  <c r="K3" i="8"/>
  <c r="J3" i="8"/>
  <c r="I3" i="8"/>
  <c r="H3" i="8"/>
  <c r="G8" i="7"/>
  <c r="G7" i="7"/>
  <c r="D7" i="7"/>
  <c r="C7" i="7"/>
  <c r="AL15" i="1" s="1"/>
  <c r="B7" i="7"/>
  <c r="A7" i="7"/>
  <c r="G6" i="7"/>
  <c r="D4" i="7"/>
  <c r="X3" i="7"/>
  <c r="W3" i="7"/>
  <c r="V3" i="7"/>
  <c r="U3" i="7"/>
  <c r="T3" i="7"/>
  <c r="S3" i="7"/>
  <c r="R3" i="7"/>
  <c r="Q3" i="7"/>
  <c r="P3" i="7"/>
  <c r="O3" i="7"/>
  <c r="N3" i="7"/>
  <c r="M3" i="7"/>
  <c r="L3" i="7"/>
  <c r="K3" i="7"/>
  <c r="P15" i="1" s="1"/>
  <c r="J3" i="7"/>
  <c r="I3" i="7"/>
  <c r="H3" i="7"/>
  <c r="G8" i="6"/>
  <c r="G7" i="6"/>
  <c r="B7" i="6" s="1"/>
  <c r="AK14" i="1" s="1"/>
  <c r="D7" i="6"/>
  <c r="AM14" i="1" s="1"/>
  <c r="C7" i="6"/>
  <c r="A7" i="6"/>
  <c r="G6" i="6"/>
  <c r="D4" i="6"/>
  <c r="Y3" i="6"/>
  <c r="AF14" i="1" s="1"/>
  <c r="AE14" i="1" s="1"/>
  <c r="X3" i="6"/>
  <c r="W3" i="6"/>
  <c r="V3" i="6"/>
  <c r="U3" i="6"/>
  <c r="T3" i="6"/>
  <c r="S3" i="6"/>
  <c r="X14" i="1" s="1"/>
  <c r="R3" i="6"/>
  <c r="Q3" i="6"/>
  <c r="P3" i="6"/>
  <c r="O3" i="6"/>
  <c r="M3" i="6"/>
  <c r="L3" i="6"/>
  <c r="K3" i="6"/>
  <c r="J3" i="6"/>
  <c r="I3" i="6"/>
  <c r="H3" i="6"/>
  <c r="G8" i="5"/>
  <c r="C7" i="5" s="1"/>
  <c r="G7" i="5"/>
  <c r="B7" i="5" s="1"/>
  <c r="G6" i="5"/>
  <c r="D4" i="5"/>
  <c r="AA3" i="5"/>
  <c r="Z3" i="5"/>
  <c r="Y3" i="5"/>
  <c r="X3" i="5"/>
  <c r="W3" i="5"/>
  <c r="AA13" i="1" s="1"/>
  <c r="V3" i="5"/>
  <c r="U3" i="5"/>
  <c r="T3" i="5"/>
  <c r="S3" i="5"/>
  <c r="O3" i="5"/>
  <c r="N3" i="5"/>
  <c r="R13" i="1" s="1"/>
  <c r="R6" i="1" s="1"/>
  <c r="R3" i="1" s="1"/>
  <c r="M3" i="5"/>
  <c r="L3" i="5"/>
  <c r="K3" i="5"/>
  <c r="P13" i="1" s="1"/>
  <c r="J3" i="5"/>
  <c r="I3" i="5"/>
  <c r="H3" i="5"/>
  <c r="L13" i="1" s="1"/>
  <c r="G8" i="4"/>
  <c r="C7" i="4" s="1"/>
  <c r="AL12" i="1" s="1"/>
  <c r="G7" i="4"/>
  <c r="B7" i="4" s="1"/>
  <c r="A7" i="4"/>
  <c r="G6" i="4"/>
  <c r="D4" i="4"/>
  <c r="X3" i="4"/>
  <c r="AF12" i="1" s="1"/>
  <c r="AE12" i="1" s="1"/>
  <c r="W3" i="4"/>
  <c r="V3" i="4"/>
  <c r="U3" i="4"/>
  <c r="T3" i="4"/>
  <c r="S3" i="4"/>
  <c r="Y12" i="1" s="1"/>
  <c r="R3" i="4"/>
  <c r="X12" i="1" s="1"/>
  <c r="X6" i="1" s="1"/>
  <c r="X3" i="1" s="1"/>
  <c r="Q3" i="4"/>
  <c r="P3" i="4"/>
  <c r="O3" i="4"/>
  <c r="S12" i="1" s="1"/>
  <c r="N3" i="4"/>
  <c r="M3" i="4"/>
  <c r="Q12" i="1" s="1"/>
  <c r="L3" i="4"/>
  <c r="K3" i="4"/>
  <c r="J3" i="4"/>
  <c r="I3" i="4"/>
  <c r="M12" i="1" s="1"/>
  <c r="H3" i="4"/>
  <c r="G8" i="3"/>
  <c r="C7" i="3" s="1"/>
  <c r="AL11" i="1" s="1"/>
  <c r="AL6" i="1" s="1"/>
  <c r="AL3" i="1" s="1"/>
  <c r="G7" i="3"/>
  <c r="B7" i="3" s="1"/>
  <c r="AK11" i="1" s="1"/>
  <c r="A7" i="3"/>
  <c r="AJ11" i="1" s="1"/>
  <c r="G6" i="3"/>
  <c r="D4" i="3"/>
  <c r="X3" i="3"/>
  <c r="W3" i="3"/>
  <c r="V3" i="3"/>
  <c r="U3" i="3"/>
  <c r="T3" i="3"/>
  <c r="S3" i="3"/>
  <c r="R3" i="3"/>
  <c r="Q3" i="3"/>
  <c r="P3" i="3"/>
  <c r="O3" i="3"/>
  <c r="N3" i="3"/>
  <c r="M3" i="3"/>
  <c r="L3" i="3"/>
  <c r="K3" i="3"/>
  <c r="J3" i="3"/>
  <c r="N11" i="1" s="1"/>
  <c r="I3" i="3"/>
  <c r="M11" i="1" s="1"/>
  <c r="H3" i="3"/>
  <c r="L11" i="1" s="1"/>
  <c r="G8" i="2"/>
  <c r="G7" i="2"/>
  <c r="C7" i="2"/>
  <c r="B7" i="2"/>
  <c r="AK10" i="1" s="1"/>
  <c r="A7" i="2"/>
  <c r="G6" i="2"/>
  <c r="D7" i="2" s="1"/>
  <c r="AM10" i="1" s="1"/>
  <c r="D4" i="2"/>
  <c r="X3" i="2"/>
  <c r="W3" i="2"/>
  <c r="V3" i="2"/>
  <c r="AC10" i="1" s="1"/>
  <c r="Z10" i="1" s="1"/>
  <c r="U3" i="2"/>
  <c r="AB10" i="1" s="1"/>
  <c r="T3" i="2"/>
  <c r="AA10" i="1" s="1"/>
  <c r="S3" i="2"/>
  <c r="R3" i="2"/>
  <c r="Q3" i="2"/>
  <c r="W10" i="1" s="1"/>
  <c r="V10" i="1" s="1"/>
  <c r="P3" i="2"/>
  <c r="U10" i="1" s="1"/>
  <c r="T10" i="1" s="1"/>
  <c r="O3" i="2"/>
  <c r="S10" i="1" s="1"/>
  <c r="N3" i="2"/>
  <c r="M3" i="2"/>
  <c r="L3" i="2"/>
  <c r="K3" i="2"/>
  <c r="P10" i="1" s="1"/>
  <c r="J3" i="2"/>
  <c r="N10" i="1" s="1"/>
  <c r="K10" i="1" s="1"/>
  <c r="I3" i="2"/>
  <c r="H3" i="2"/>
  <c r="AE90" i="1"/>
  <c r="Z90" i="1"/>
  <c r="V90" i="1"/>
  <c r="T90" i="1"/>
  <c r="K90" i="1"/>
  <c r="AE89" i="1"/>
  <c r="Z89" i="1"/>
  <c r="V89" i="1"/>
  <c r="T89" i="1"/>
  <c r="K89" i="1"/>
  <c r="J89" i="1" s="1"/>
  <c r="AE88" i="1"/>
  <c r="Z88" i="1"/>
  <c r="V88" i="1"/>
  <c r="T88" i="1"/>
  <c r="K88" i="1"/>
  <c r="J88" i="1" s="1"/>
  <c r="AE87" i="1"/>
  <c r="Z87" i="1"/>
  <c r="V87" i="1"/>
  <c r="T87" i="1"/>
  <c r="K87" i="1"/>
  <c r="AE86" i="1"/>
  <c r="Z86" i="1"/>
  <c r="V86" i="1"/>
  <c r="T86" i="1"/>
  <c r="K86" i="1"/>
  <c r="AE85" i="1"/>
  <c r="Z85" i="1"/>
  <c r="V85" i="1"/>
  <c r="T85" i="1"/>
  <c r="K85" i="1"/>
  <c r="AE84" i="1"/>
  <c r="Z84" i="1"/>
  <c r="V84" i="1"/>
  <c r="T84" i="1"/>
  <c r="K84" i="1"/>
  <c r="AE83" i="1"/>
  <c r="Z83" i="1"/>
  <c r="V83" i="1"/>
  <c r="T83" i="1"/>
  <c r="K83" i="1"/>
  <c r="J83" i="1" s="1"/>
  <c r="AE82" i="1"/>
  <c r="Z82" i="1"/>
  <c r="V82" i="1"/>
  <c r="T82" i="1"/>
  <c r="K82" i="1"/>
  <c r="J82" i="1" s="1"/>
  <c r="AE81" i="1"/>
  <c r="Z81" i="1"/>
  <c r="V81" i="1"/>
  <c r="T81" i="1"/>
  <c r="K81" i="1"/>
  <c r="AE80" i="1"/>
  <c r="Z80" i="1"/>
  <c r="V80" i="1"/>
  <c r="T80" i="1"/>
  <c r="K80" i="1"/>
  <c r="AE79" i="1"/>
  <c r="Z79" i="1"/>
  <c r="V79" i="1"/>
  <c r="T79" i="1"/>
  <c r="K79" i="1"/>
  <c r="AE78" i="1"/>
  <c r="Z78" i="1"/>
  <c r="V78" i="1"/>
  <c r="T78" i="1"/>
  <c r="K78" i="1"/>
  <c r="AE77" i="1"/>
  <c r="Z77" i="1"/>
  <c r="V77" i="1"/>
  <c r="T77" i="1"/>
  <c r="K77" i="1"/>
  <c r="J77" i="1" s="1"/>
  <c r="AE76" i="1"/>
  <c r="Z76" i="1"/>
  <c r="V76" i="1"/>
  <c r="T76" i="1"/>
  <c r="K76" i="1"/>
  <c r="J76" i="1" s="1"/>
  <c r="AE75" i="1"/>
  <c r="Z75" i="1"/>
  <c r="V75" i="1"/>
  <c r="T75" i="1"/>
  <c r="K75" i="1"/>
  <c r="AE74" i="1"/>
  <c r="Z74" i="1"/>
  <c r="V74" i="1"/>
  <c r="T74" i="1"/>
  <c r="K74" i="1"/>
  <c r="AE73" i="1"/>
  <c r="Z73" i="1"/>
  <c r="V73" i="1"/>
  <c r="T73" i="1"/>
  <c r="K73" i="1"/>
  <c r="AE72" i="1"/>
  <c r="Z72" i="1"/>
  <c r="V72" i="1"/>
  <c r="T72" i="1"/>
  <c r="K72" i="1"/>
  <c r="AP71" i="1"/>
  <c r="AO71" i="1"/>
  <c r="AN71" i="1"/>
  <c r="AM71" i="1"/>
  <c r="AL71" i="1"/>
  <c r="AK71" i="1"/>
  <c r="AJ71" i="1"/>
  <c r="AI71" i="1"/>
  <c r="AH71" i="1"/>
  <c r="AG71" i="1"/>
  <c r="AF71" i="1"/>
  <c r="AE71" i="1" s="1"/>
  <c r="AD71" i="1"/>
  <c r="AC71" i="1"/>
  <c r="AB71" i="1"/>
  <c r="AA71" i="1"/>
  <c r="Z71" i="1"/>
  <c r="Y71" i="1"/>
  <c r="X71" i="1"/>
  <c r="W71" i="1"/>
  <c r="V71" i="1"/>
  <c r="U71" i="1"/>
  <c r="T71" i="1"/>
  <c r="S71" i="1"/>
  <c r="R71" i="1"/>
  <c r="Q71" i="1"/>
  <c r="P71" i="1"/>
  <c r="O71" i="1"/>
  <c r="N71" i="1"/>
  <c r="M71" i="1"/>
  <c r="L71" i="1"/>
  <c r="AP70" i="1"/>
  <c r="AO70" i="1"/>
  <c r="AN70" i="1"/>
  <c r="AM70" i="1"/>
  <c r="AL70" i="1"/>
  <c r="AK70" i="1"/>
  <c r="AJ70" i="1"/>
  <c r="AI70" i="1"/>
  <c r="AH70" i="1"/>
  <c r="AG70" i="1"/>
  <c r="AF70" i="1"/>
  <c r="AE70" i="1"/>
  <c r="AD70" i="1"/>
  <c r="AC70" i="1"/>
  <c r="AB70" i="1"/>
  <c r="Z70" i="1" s="1"/>
  <c r="AA70" i="1"/>
  <c r="Y70" i="1"/>
  <c r="X70" i="1"/>
  <c r="W70" i="1"/>
  <c r="V70" i="1" s="1"/>
  <c r="U70" i="1"/>
  <c r="T70" i="1"/>
  <c r="S70" i="1"/>
  <c r="R70" i="1"/>
  <c r="Q70" i="1"/>
  <c r="P70" i="1"/>
  <c r="O70" i="1"/>
  <c r="N70" i="1"/>
  <c r="M70" i="1"/>
  <c r="L70" i="1"/>
  <c r="K70" i="1"/>
  <c r="AP69" i="1"/>
  <c r="AO69" i="1"/>
  <c r="AN69" i="1"/>
  <c r="AM69" i="1"/>
  <c r="AL69" i="1"/>
  <c r="AK69" i="1"/>
  <c r="AJ69" i="1"/>
  <c r="AI69" i="1"/>
  <c r="AH69" i="1"/>
  <c r="AG69" i="1"/>
  <c r="AF69" i="1"/>
  <c r="AE69" i="1" s="1"/>
  <c r="J69" i="1" s="1"/>
  <c r="AD69" i="1"/>
  <c r="AC69" i="1"/>
  <c r="AB69" i="1"/>
  <c r="AA69" i="1"/>
  <c r="Z69" i="1"/>
  <c r="Y69" i="1"/>
  <c r="V69" i="1" s="1"/>
  <c r="X69" i="1"/>
  <c r="W69" i="1"/>
  <c r="U69" i="1"/>
  <c r="T69" i="1"/>
  <c r="S69" i="1"/>
  <c r="R69" i="1"/>
  <c r="Q69" i="1"/>
  <c r="P69" i="1"/>
  <c r="O69" i="1"/>
  <c r="N69" i="1"/>
  <c r="M69" i="1"/>
  <c r="K69" i="1" s="1"/>
  <c r="L69" i="1"/>
  <c r="AP68" i="1"/>
  <c r="AO68" i="1"/>
  <c r="AN68" i="1"/>
  <c r="AM68" i="1"/>
  <c r="AL68" i="1"/>
  <c r="AK68" i="1"/>
  <c r="AJ68" i="1"/>
  <c r="AI68" i="1"/>
  <c r="AH68" i="1"/>
  <c r="AG68" i="1"/>
  <c r="AF68" i="1"/>
  <c r="AE68" i="1"/>
  <c r="AD68" i="1"/>
  <c r="AC68" i="1"/>
  <c r="AB68" i="1"/>
  <c r="Z68" i="1" s="1"/>
  <c r="AA68" i="1"/>
  <c r="Y68" i="1"/>
  <c r="X68" i="1"/>
  <c r="V68" i="1" s="1"/>
  <c r="W68" i="1"/>
  <c r="U68" i="1"/>
  <c r="T68" i="1"/>
  <c r="S68" i="1"/>
  <c r="R68" i="1"/>
  <c r="Q68" i="1"/>
  <c r="P68" i="1"/>
  <c r="O68" i="1"/>
  <c r="N68" i="1"/>
  <c r="M68" i="1"/>
  <c r="L68" i="1"/>
  <c r="AP67" i="1"/>
  <c r="AO67" i="1"/>
  <c r="AN67" i="1"/>
  <c r="AM67" i="1"/>
  <c r="AL67" i="1"/>
  <c r="AK67" i="1"/>
  <c r="AJ67" i="1"/>
  <c r="AI67" i="1"/>
  <c r="AH67" i="1"/>
  <c r="AG67" i="1"/>
  <c r="AF67" i="1"/>
  <c r="AE67" i="1"/>
  <c r="AD67" i="1"/>
  <c r="AC67" i="1"/>
  <c r="AB67" i="1"/>
  <c r="AA67" i="1"/>
  <c r="Y67" i="1"/>
  <c r="X67" i="1"/>
  <c r="W67" i="1"/>
  <c r="V67" i="1"/>
  <c r="U67" i="1"/>
  <c r="T67" i="1" s="1"/>
  <c r="S67" i="1"/>
  <c r="R67" i="1"/>
  <c r="Q67" i="1"/>
  <c r="P67" i="1"/>
  <c r="O67" i="1"/>
  <c r="N67" i="1"/>
  <c r="M67" i="1"/>
  <c r="L67" i="1"/>
  <c r="AP66" i="1"/>
  <c r="AO66" i="1"/>
  <c r="AN66" i="1"/>
  <c r="AM66" i="1"/>
  <c r="AL66" i="1"/>
  <c r="AK66" i="1"/>
  <c r="AJ66" i="1"/>
  <c r="AI66" i="1"/>
  <c r="AH66" i="1"/>
  <c r="AG66" i="1"/>
  <c r="AF66" i="1"/>
  <c r="AE66" i="1"/>
  <c r="AD66" i="1"/>
  <c r="AC66" i="1"/>
  <c r="AB66" i="1"/>
  <c r="AA66" i="1"/>
  <c r="Y66" i="1"/>
  <c r="X66" i="1"/>
  <c r="W66" i="1"/>
  <c r="V66" i="1"/>
  <c r="U66" i="1"/>
  <c r="T66" i="1"/>
  <c r="S66" i="1"/>
  <c r="R66" i="1"/>
  <c r="Q66" i="1"/>
  <c r="P66" i="1"/>
  <c r="O66" i="1"/>
  <c r="N66" i="1"/>
  <c r="M66" i="1"/>
  <c r="L66" i="1"/>
  <c r="AP65" i="1"/>
  <c r="AO65" i="1"/>
  <c r="AN65" i="1"/>
  <c r="AM65" i="1"/>
  <c r="AL65" i="1"/>
  <c r="AK65" i="1"/>
  <c r="AJ65" i="1"/>
  <c r="AI65" i="1"/>
  <c r="AH65" i="1"/>
  <c r="AG65" i="1"/>
  <c r="AF65" i="1"/>
  <c r="AE65" i="1"/>
  <c r="AD65" i="1"/>
  <c r="AC65" i="1"/>
  <c r="AB65" i="1"/>
  <c r="AA65" i="1"/>
  <c r="Y65" i="1"/>
  <c r="X65" i="1"/>
  <c r="W65" i="1"/>
  <c r="V65" i="1"/>
  <c r="U65" i="1"/>
  <c r="T65" i="1" s="1"/>
  <c r="S65" i="1"/>
  <c r="R65" i="1"/>
  <c r="Q65" i="1"/>
  <c r="P65" i="1"/>
  <c r="O65" i="1"/>
  <c r="N65" i="1"/>
  <c r="M65" i="1"/>
  <c r="L65" i="1"/>
  <c r="AP64" i="1"/>
  <c r="AO64" i="1"/>
  <c r="AN64" i="1"/>
  <c r="AM64" i="1"/>
  <c r="AL64" i="1"/>
  <c r="AK64" i="1"/>
  <c r="AJ64" i="1"/>
  <c r="AI64" i="1"/>
  <c r="AH64" i="1"/>
  <c r="AG64" i="1"/>
  <c r="AF64" i="1"/>
  <c r="AE64" i="1"/>
  <c r="AD64" i="1"/>
  <c r="AC64" i="1"/>
  <c r="AB64" i="1"/>
  <c r="AA64" i="1"/>
  <c r="Y64" i="1"/>
  <c r="X64" i="1"/>
  <c r="W64" i="1"/>
  <c r="V64" i="1" s="1"/>
  <c r="U64" i="1"/>
  <c r="T64" i="1"/>
  <c r="S64" i="1"/>
  <c r="R64" i="1"/>
  <c r="Q64" i="1"/>
  <c r="P64" i="1"/>
  <c r="O64" i="1"/>
  <c r="N64" i="1"/>
  <c r="M64" i="1"/>
  <c r="L64" i="1"/>
  <c r="K64" i="1" s="1"/>
  <c r="AP63" i="1"/>
  <c r="AO63" i="1"/>
  <c r="AN63" i="1"/>
  <c r="AM63" i="1"/>
  <c r="AL63" i="1"/>
  <c r="AK63" i="1"/>
  <c r="AJ63" i="1"/>
  <c r="AI63" i="1"/>
  <c r="AH63" i="1"/>
  <c r="AG63" i="1"/>
  <c r="AF63" i="1"/>
  <c r="AE63" i="1" s="1"/>
  <c r="AD63" i="1"/>
  <c r="AC63" i="1"/>
  <c r="AB63" i="1"/>
  <c r="AA63" i="1"/>
  <c r="Z63" i="1" s="1"/>
  <c r="Y63" i="1"/>
  <c r="V63" i="1" s="1"/>
  <c r="X63" i="1"/>
  <c r="W63" i="1"/>
  <c r="U63" i="1"/>
  <c r="T63" i="1" s="1"/>
  <c r="S63" i="1"/>
  <c r="R63" i="1"/>
  <c r="Q63" i="1"/>
  <c r="P63" i="1"/>
  <c r="O63" i="1"/>
  <c r="N63" i="1"/>
  <c r="M63" i="1"/>
  <c r="L63" i="1"/>
  <c r="AP62" i="1"/>
  <c r="AO62" i="1"/>
  <c r="AN62" i="1"/>
  <c r="AM62" i="1"/>
  <c r="AL62" i="1"/>
  <c r="AK62" i="1"/>
  <c r="AJ62" i="1"/>
  <c r="AI62" i="1"/>
  <c r="AH62" i="1"/>
  <c r="AG62" i="1"/>
  <c r="AF62" i="1"/>
  <c r="AE62" i="1"/>
  <c r="AD62" i="1"/>
  <c r="AC62" i="1"/>
  <c r="AB62" i="1"/>
  <c r="Z62" i="1" s="1"/>
  <c r="AA62" i="1"/>
  <c r="Y62" i="1"/>
  <c r="X62" i="1"/>
  <c r="W62" i="1"/>
  <c r="V62" i="1"/>
  <c r="U62" i="1"/>
  <c r="T62" i="1"/>
  <c r="S62" i="1"/>
  <c r="R62" i="1"/>
  <c r="Q62" i="1"/>
  <c r="P62" i="1"/>
  <c r="O62" i="1"/>
  <c r="N62" i="1"/>
  <c r="M62" i="1"/>
  <c r="L62" i="1"/>
  <c r="AP61" i="1"/>
  <c r="AO61" i="1"/>
  <c r="AN61" i="1"/>
  <c r="AM61" i="1"/>
  <c r="AL61" i="1"/>
  <c r="AK61" i="1"/>
  <c r="AJ61" i="1"/>
  <c r="AI61" i="1"/>
  <c r="AH61" i="1"/>
  <c r="AG61" i="1"/>
  <c r="AF61" i="1"/>
  <c r="AE61" i="1"/>
  <c r="AD61" i="1"/>
  <c r="AC61" i="1"/>
  <c r="AB61" i="1"/>
  <c r="AA61" i="1"/>
  <c r="Y61" i="1"/>
  <c r="X61" i="1"/>
  <c r="W61" i="1"/>
  <c r="V61" i="1"/>
  <c r="U61" i="1"/>
  <c r="T61" i="1" s="1"/>
  <c r="S61" i="1"/>
  <c r="R61" i="1"/>
  <c r="Q61" i="1"/>
  <c r="P61" i="1"/>
  <c r="O61" i="1"/>
  <c r="N61" i="1"/>
  <c r="M61" i="1"/>
  <c r="L61" i="1"/>
  <c r="AP60" i="1"/>
  <c r="AO60" i="1"/>
  <c r="AN60" i="1"/>
  <c r="AM60" i="1"/>
  <c r="AL60" i="1"/>
  <c r="AK60" i="1"/>
  <c r="AJ60" i="1"/>
  <c r="AI60" i="1"/>
  <c r="AH60" i="1"/>
  <c r="AG60" i="1"/>
  <c r="AF60" i="1"/>
  <c r="AE60" i="1"/>
  <c r="AD60" i="1"/>
  <c r="AC60" i="1"/>
  <c r="AB60" i="1"/>
  <c r="AA60" i="1"/>
  <c r="Y60" i="1"/>
  <c r="X60" i="1"/>
  <c r="W60" i="1"/>
  <c r="V60" i="1"/>
  <c r="U60" i="1"/>
  <c r="T60" i="1"/>
  <c r="S60" i="1"/>
  <c r="R60" i="1"/>
  <c r="Q60" i="1"/>
  <c r="P60" i="1"/>
  <c r="K60" i="1" s="1"/>
  <c r="O60" i="1"/>
  <c r="N60" i="1"/>
  <c r="M60" i="1"/>
  <c r="L60" i="1"/>
  <c r="AP59" i="1"/>
  <c r="AO59" i="1"/>
  <c r="AN59" i="1"/>
  <c r="AM59" i="1"/>
  <c r="AL59" i="1"/>
  <c r="AK59" i="1"/>
  <c r="AJ59" i="1"/>
  <c r="AI59" i="1"/>
  <c r="AH59" i="1"/>
  <c r="AG59" i="1"/>
  <c r="AF59" i="1"/>
  <c r="AE59" i="1"/>
  <c r="AD59" i="1"/>
  <c r="AC59" i="1"/>
  <c r="AB59" i="1"/>
  <c r="AA59" i="1"/>
  <c r="Z59" i="1"/>
  <c r="Y59" i="1"/>
  <c r="V59" i="1" s="1"/>
  <c r="X59" i="1"/>
  <c r="W59" i="1"/>
  <c r="U59" i="1"/>
  <c r="T59" i="1" s="1"/>
  <c r="S59" i="1"/>
  <c r="R59" i="1"/>
  <c r="Q59" i="1"/>
  <c r="P59" i="1"/>
  <c r="O59" i="1"/>
  <c r="N59" i="1"/>
  <c r="M59" i="1"/>
  <c r="K59" i="1" s="1"/>
  <c r="L59" i="1"/>
  <c r="AP58" i="1"/>
  <c r="AO58" i="1"/>
  <c r="AN58" i="1"/>
  <c r="AM58" i="1"/>
  <c r="AL58" i="1"/>
  <c r="AK58" i="1"/>
  <c r="AJ58" i="1"/>
  <c r="AI58" i="1"/>
  <c r="AH58" i="1"/>
  <c r="AG58" i="1"/>
  <c r="AF58" i="1"/>
  <c r="AE58" i="1"/>
  <c r="AD58" i="1"/>
  <c r="AC58" i="1"/>
  <c r="AB58" i="1"/>
  <c r="Z58" i="1" s="1"/>
  <c r="AA58" i="1"/>
  <c r="Y58" i="1"/>
  <c r="X58" i="1"/>
  <c r="W58" i="1"/>
  <c r="V58" i="1"/>
  <c r="U58" i="1"/>
  <c r="T58" i="1"/>
  <c r="S58" i="1"/>
  <c r="R58" i="1"/>
  <c r="Q58" i="1"/>
  <c r="P58" i="1"/>
  <c r="O58" i="1"/>
  <c r="N58" i="1"/>
  <c r="M58" i="1"/>
  <c r="L58" i="1"/>
  <c r="K58" i="1" s="1"/>
  <c r="J58" i="1" s="1"/>
  <c r="AP57" i="1"/>
  <c r="AO57" i="1"/>
  <c r="AN57" i="1"/>
  <c r="AM57" i="1"/>
  <c r="AL57" i="1"/>
  <c r="AK57" i="1"/>
  <c r="AJ57" i="1"/>
  <c r="AI57" i="1"/>
  <c r="AH57" i="1"/>
  <c r="AG57" i="1"/>
  <c r="AF57" i="1"/>
  <c r="AE57" i="1"/>
  <c r="AD57" i="1"/>
  <c r="AC57" i="1"/>
  <c r="AB57" i="1"/>
  <c r="AA57" i="1"/>
  <c r="Z57" i="1" s="1"/>
  <c r="Y57" i="1"/>
  <c r="V57" i="1" s="1"/>
  <c r="X57" i="1"/>
  <c r="W57" i="1"/>
  <c r="U57" i="1"/>
  <c r="T57" i="1" s="1"/>
  <c r="S57" i="1"/>
  <c r="R57" i="1"/>
  <c r="Q57" i="1"/>
  <c r="P57" i="1"/>
  <c r="O57" i="1"/>
  <c r="N57" i="1"/>
  <c r="M57" i="1"/>
  <c r="L57" i="1"/>
  <c r="AP56" i="1"/>
  <c r="AO56" i="1"/>
  <c r="AN56" i="1"/>
  <c r="AM56" i="1"/>
  <c r="AL56" i="1"/>
  <c r="AK56" i="1"/>
  <c r="AJ56" i="1"/>
  <c r="AI56" i="1"/>
  <c r="AH56" i="1"/>
  <c r="AG56" i="1"/>
  <c r="AF56" i="1"/>
  <c r="AE56" i="1"/>
  <c r="AD56" i="1"/>
  <c r="AC56" i="1"/>
  <c r="AB56" i="1"/>
  <c r="AA56" i="1"/>
  <c r="Y56" i="1"/>
  <c r="X56" i="1"/>
  <c r="V56" i="1" s="1"/>
  <c r="W56" i="1"/>
  <c r="U56" i="1"/>
  <c r="T56" i="1"/>
  <c r="S56" i="1"/>
  <c r="R56" i="1"/>
  <c r="Q56" i="1"/>
  <c r="P56" i="1"/>
  <c r="O56" i="1"/>
  <c r="N56" i="1"/>
  <c r="M56" i="1"/>
  <c r="L56" i="1"/>
  <c r="K56" i="1" s="1"/>
  <c r="AP55" i="1"/>
  <c r="AO55" i="1"/>
  <c r="AN55" i="1"/>
  <c r="AM55" i="1"/>
  <c r="AL55" i="1"/>
  <c r="AK55" i="1"/>
  <c r="AJ55" i="1"/>
  <c r="AI55" i="1"/>
  <c r="AH55" i="1"/>
  <c r="AG55" i="1"/>
  <c r="AF55" i="1"/>
  <c r="AE55" i="1"/>
  <c r="AD55" i="1"/>
  <c r="AC55" i="1"/>
  <c r="AB55" i="1"/>
  <c r="AA55" i="1"/>
  <c r="Z55" i="1" s="1"/>
  <c r="Y55" i="1"/>
  <c r="V55" i="1" s="1"/>
  <c r="X55" i="1"/>
  <c r="W55" i="1"/>
  <c r="U55" i="1"/>
  <c r="T55" i="1" s="1"/>
  <c r="S55" i="1"/>
  <c r="R55" i="1"/>
  <c r="Q55" i="1"/>
  <c r="P55" i="1"/>
  <c r="O55" i="1"/>
  <c r="N55" i="1"/>
  <c r="M55" i="1"/>
  <c r="L55" i="1"/>
  <c r="AE54" i="1"/>
  <c r="Z54" i="1"/>
  <c r="V54" i="1"/>
  <c r="T54" i="1"/>
  <c r="K54" i="1"/>
  <c r="J54" i="1"/>
  <c r="AE53" i="1"/>
  <c r="Z53" i="1"/>
  <c r="V53" i="1"/>
  <c r="T53" i="1"/>
  <c r="K53" i="1"/>
  <c r="J53" i="1"/>
  <c r="AP52" i="1"/>
  <c r="AO52" i="1"/>
  <c r="AN52" i="1"/>
  <c r="AM52" i="1"/>
  <c r="AL52" i="1"/>
  <c r="AK52" i="1"/>
  <c r="AJ52" i="1"/>
  <c r="AI52" i="1"/>
  <c r="AH52" i="1"/>
  <c r="AG52" i="1"/>
  <c r="AF52" i="1"/>
  <c r="AE52" i="1"/>
  <c r="AD52" i="1"/>
  <c r="AC52" i="1"/>
  <c r="AB52" i="1"/>
  <c r="AA52" i="1"/>
  <c r="Y52" i="1"/>
  <c r="X52" i="1"/>
  <c r="W52" i="1"/>
  <c r="U52" i="1"/>
  <c r="T52" i="1"/>
  <c r="S52" i="1"/>
  <c r="R52" i="1"/>
  <c r="Q52" i="1"/>
  <c r="P52" i="1"/>
  <c r="O52" i="1"/>
  <c r="N52" i="1"/>
  <c r="M52" i="1"/>
  <c r="L52" i="1"/>
  <c r="K52" i="1"/>
  <c r="AP51" i="1"/>
  <c r="AO51" i="1"/>
  <c r="AN51" i="1"/>
  <c r="AM51" i="1"/>
  <c r="AL51" i="1"/>
  <c r="AK51" i="1"/>
  <c r="AJ51" i="1"/>
  <c r="AI51" i="1"/>
  <c r="AH51" i="1"/>
  <c r="AG51" i="1"/>
  <c r="AF51" i="1"/>
  <c r="AE51" i="1" s="1"/>
  <c r="AD51" i="1"/>
  <c r="AC51" i="1"/>
  <c r="AB51" i="1"/>
  <c r="AA51" i="1"/>
  <c r="Z51" i="1" s="1"/>
  <c r="Y51" i="1"/>
  <c r="X51" i="1"/>
  <c r="W51" i="1"/>
  <c r="V51" i="1"/>
  <c r="U51" i="1"/>
  <c r="T51" i="1" s="1"/>
  <c r="S51" i="1"/>
  <c r="R51" i="1"/>
  <c r="Q51" i="1"/>
  <c r="P51" i="1"/>
  <c r="O51" i="1"/>
  <c r="N51" i="1"/>
  <c r="M51" i="1"/>
  <c r="L51" i="1"/>
  <c r="AP50" i="1"/>
  <c r="AO50" i="1"/>
  <c r="AN50" i="1"/>
  <c r="AM50" i="1"/>
  <c r="AL50" i="1"/>
  <c r="AK50" i="1"/>
  <c r="AJ50" i="1"/>
  <c r="AI50" i="1"/>
  <c r="AH50" i="1"/>
  <c r="AG50" i="1"/>
  <c r="AF50" i="1"/>
  <c r="AE50" i="1"/>
  <c r="AD50" i="1"/>
  <c r="AC50" i="1"/>
  <c r="AB50" i="1"/>
  <c r="AA50" i="1"/>
  <c r="Y50" i="1"/>
  <c r="X50" i="1"/>
  <c r="V50" i="1" s="1"/>
  <c r="W50" i="1"/>
  <c r="U50" i="1"/>
  <c r="T50" i="1"/>
  <c r="S50" i="1"/>
  <c r="R50" i="1"/>
  <c r="Q50" i="1"/>
  <c r="P50" i="1"/>
  <c r="N50" i="1"/>
  <c r="M50" i="1"/>
  <c r="L50" i="1"/>
  <c r="K50" i="1"/>
  <c r="AP49" i="1"/>
  <c r="AN49" i="1"/>
  <c r="AM49" i="1"/>
  <c r="AL49" i="1"/>
  <c r="AJ49" i="1"/>
  <c r="AH49" i="1"/>
  <c r="AG49" i="1"/>
  <c r="AF49" i="1"/>
  <c r="AE49" i="1" s="1"/>
  <c r="AD49" i="1"/>
  <c r="AC49" i="1"/>
  <c r="AB49" i="1"/>
  <c r="AA49" i="1"/>
  <c r="Z49" i="1" s="1"/>
  <c r="Y49" i="1"/>
  <c r="X49" i="1"/>
  <c r="W49" i="1"/>
  <c r="V49" i="1"/>
  <c r="U49" i="1"/>
  <c r="T49" i="1" s="1"/>
  <c r="S49" i="1"/>
  <c r="R49" i="1"/>
  <c r="P49" i="1"/>
  <c r="O49" i="1"/>
  <c r="N49" i="1"/>
  <c r="M49" i="1"/>
  <c r="L49" i="1"/>
  <c r="AP48" i="1"/>
  <c r="AO48" i="1"/>
  <c r="AN48" i="1"/>
  <c r="AK48" i="1"/>
  <c r="AI48" i="1"/>
  <c r="AH48" i="1"/>
  <c r="AG48" i="1"/>
  <c r="AF48" i="1"/>
  <c r="AE48" i="1"/>
  <c r="AD48" i="1"/>
  <c r="AC48" i="1"/>
  <c r="AB48" i="1"/>
  <c r="Y48" i="1"/>
  <c r="X48" i="1"/>
  <c r="W48" i="1"/>
  <c r="U48" i="1"/>
  <c r="T48" i="1"/>
  <c r="S48" i="1"/>
  <c r="R48" i="1"/>
  <c r="Q48" i="1"/>
  <c r="P48" i="1"/>
  <c r="O48" i="1"/>
  <c r="N48" i="1"/>
  <c r="M48" i="1"/>
  <c r="L48" i="1"/>
  <c r="K48" i="1" s="1"/>
  <c r="AE47" i="1"/>
  <c r="Z47" i="1"/>
  <c r="V47" i="1"/>
  <c r="T47" i="1"/>
  <c r="K47" i="1"/>
  <c r="J47" i="1" s="1"/>
  <c r="AP46" i="1"/>
  <c r="AO46" i="1"/>
  <c r="AN46" i="1"/>
  <c r="AM46" i="1"/>
  <c r="AL46" i="1"/>
  <c r="AK46" i="1"/>
  <c r="AJ46" i="1"/>
  <c r="AI46" i="1"/>
  <c r="AH46" i="1"/>
  <c r="AG46" i="1"/>
  <c r="AF46" i="1"/>
  <c r="AE46" i="1" s="1"/>
  <c r="AD46" i="1"/>
  <c r="AB46" i="1"/>
  <c r="Z46" i="1" s="1"/>
  <c r="AA46" i="1"/>
  <c r="Y46" i="1"/>
  <c r="X46" i="1"/>
  <c r="W46" i="1"/>
  <c r="V46" i="1"/>
  <c r="U46" i="1"/>
  <c r="T46" i="1"/>
  <c r="S46" i="1"/>
  <c r="R46" i="1"/>
  <c r="Q46" i="1"/>
  <c r="P46" i="1"/>
  <c r="O46" i="1"/>
  <c r="N46" i="1"/>
  <c r="M46" i="1"/>
  <c r="L46" i="1"/>
  <c r="AP45" i="1"/>
  <c r="AO45" i="1"/>
  <c r="AN45" i="1"/>
  <c r="AM45" i="1"/>
  <c r="AK45" i="1"/>
  <c r="AJ45" i="1"/>
  <c r="AI45" i="1"/>
  <c r="AH45" i="1"/>
  <c r="AG45" i="1"/>
  <c r="AF45" i="1"/>
  <c r="AE45" i="1"/>
  <c r="AD45" i="1"/>
  <c r="AC45" i="1"/>
  <c r="AB45" i="1"/>
  <c r="AA45" i="1"/>
  <c r="Y45" i="1"/>
  <c r="X45" i="1"/>
  <c r="W45" i="1"/>
  <c r="V45" i="1" s="1"/>
  <c r="U45" i="1"/>
  <c r="T45" i="1"/>
  <c r="S45" i="1"/>
  <c r="R45" i="1"/>
  <c r="Q45" i="1"/>
  <c r="P45" i="1"/>
  <c r="O45" i="1"/>
  <c r="N45" i="1"/>
  <c r="M45" i="1"/>
  <c r="L45" i="1"/>
  <c r="K45" i="1"/>
  <c r="AE44" i="1"/>
  <c r="Z44" i="1"/>
  <c r="V44" i="1"/>
  <c r="T44" i="1"/>
  <c r="K44" i="1"/>
  <c r="J44" i="1" s="1"/>
  <c r="AP43" i="1"/>
  <c r="AN43" i="1"/>
  <c r="AL43" i="1"/>
  <c r="AJ43" i="1"/>
  <c r="AH43" i="1"/>
  <c r="AG43" i="1"/>
  <c r="AF43" i="1"/>
  <c r="AE43" i="1" s="1"/>
  <c r="AD43" i="1"/>
  <c r="AC43" i="1"/>
  <c r="AB43" i="1"/>
  <c r="AA43" i="1"/>
  <c r="Z43" i="1" s="1"/>
  <c r="Y43" i="1"/>
  <c r="X43" i="1"/>
  <c r="W43" i="1"/>
  <c r="V43" i="1"/>
  <c r="U43" i="1"/>
  <c r="T43" i="1" s="1"/>
  <c r="S43" i="1"/>
  <c r="R43" i="1"/>
  <c r="P43" i="1"/>
  <c r="O43" i="1"/>
  <c r="N43" i="1"/>
  <c r="M43" i="1"/>
  <c r="L43" i="1"/>
  <c r="AP42" i="1"/>
  <c r="AO42" i="1"/>
  <c r="AN42" i="1"/>
  <c r="AK42" i="1"/>
  <c r="AI42" i="1"/>
  <c r="AH42" i="1"/>
  <c r="AG42" i="1"/>
  <c r="AF42" i="1"/>
  <c r="AE42" i="1"/>
  <c r="AD42" i="1"/>
  <c r="AC42" i="1"/>
  <c r="AB42" i="1"/>
  <c r="Y42" i="1"/>
  <c r="X42" i="1"/>
  <c r="W42" i="1"/>
  <c r="V42" i="1" s="1"/>
  <c r="U42" i="1"/>
  <c r="T42" i="1"/>
  <c r="S42" i="1"/>
  <c r="R42" i="1"/>
  <c r="Q42" i="1"/>
  <c r="P42" i="1"/>
  <c r="O42" i="1"/>
  <c r="N42" i="1"/>
  <c r="M42" i="1"/>
  <c r="L42" i="1"/>
  <c r="K42" i="1"/>
  <c r="AP41" i="1"/>
  <c r="AO41" i="1"/>
  <c r="AN41" i="1"/>
  <c r="AM41" i="1"/>
  <c r="AL41" i="1"/>
  <c r="AK41" i="1"/>
  <c r="AI41" i="1"/>
  <c r="AH41" i="1"/>
  <c r="AG41" i="1"/>
  <c r="AF41" i="1"/>
  <c r="AE41" i="1"/>
  <c r="AD41" i="1"/>
  <c r="AC41" i="1"/>
  <c r="AB41" i="1"/>
  <c r="AA41" i="1"/>
  <c r="Y41" i="1"/>
  <c r="X41" i="1"/>
  <c r="W41" i="1"/>
  <c r="V41" i="1"/>
  <c r="U41" i="1"/>
  <c r="T41" i="1" s="1"/>
  <c r="S41" i="1"/>
  <c r="R41" i="1"/>
  <c r="Q41" i="1"/>
  <c r="P41" i="1"/>
  <c r="O41" i="1"/>
  <c r="N41" i="1"/>
  <c r="M41" i="1"/>
  <c r="L41" i="1"/>
  <c r="AP40" i="1"/>
  <c r="AO40" i="1"/>
  <c r="AN40" i="1"/>
  <c r="AM40" i="1"/>
  <c r="AL40" i="1"/>
  <c r="AK40" i="1"/>
  <c r="AJ40" i="1"/>
  <c r="AI40" i="1"/>
  <c r="AH40" i="1"/>
  <c r="AG40" i="1"/>
  <c r="AF40" i="1"/>
  <c r="AE40" i="1"/>
  <c r="AD40" i="1"/>
  <c r="AC40" i="1"/>
  <c r="AB40" i="1"/>
  <c r="AA40" i="1"/>
  <c r="Y40" i="1"/>
  <c r="X40" i="1"/>
  <c r="W40" i="1"/>
  <c r="V40" i="1" s="1"/>
  <c r="S40" i="1"/>
  <c r="R40" i="1"/>
  <c r="Q40" i="1"/>
  <c r="P40" i="1"/>
  <c r="O40" i="1"/>
  <c r="M40" i="1"/>
  <c r="L40" i="1"/>
  <c r="K40" i="1"/>
  <c r="AF39" i="1"/>
  <c r="AE39" i="1"/>
  <c r="AD39" i="1"/>
  <c r="AC39" i="1"/>
  <c r="AB39" i="1"/>
  <c r="AA39" i="1"/>
  <c r="Y39" i="1"/>
  <c r="X39" i="1"/>
  <c r="W39" i="1"/>
  <c r="U39" i="1"/>
  <c r="T39" i="1" s="1"/>
  <c r="S39" i="1"/>
  <c r="R39" i="1"/>
  <c r="Q39" i="1"/>
  <c r="P39" i="1"/>
  <c r="O39" i="1"/>
  <c r="N39" i="1"/>
  <c r="M39" i="1"/>
  <c r="L39" i="1"/>
  <c r="K39" i="1" s="1"/>
  <c r="AP38" i="1"/>
  <c r="AO38" i="1"/>
  <c r="AL38" i="1"/>
  <c r="AK38" i="1"/>
  <c r="AJ38" i="1"/>
  <c r="AI38" i="1"/>
  <c r="AH38" i="1"/>
  <c r="AG38" i="1"/>
  <c r="AF38" i="1"/>
  <c r="AE38" i="1" s="1"/>
  <c r="AD38" i="1"/>
  <c r="AC38" i="1"/>
  <c r="AB38" i="1"/>
  <c r="AA38" i="1"/>
  <c r="Z38" i="1"/>
  <c r="Y38" i="1"/>
  <c r="X38" i="1"/>
  <c r="W38" i="1"/>
  <c r="U38" i="1"/>
  <c r="T38" i="1" s="1"/>
  <c r="S38" i="1"/>
  <c r="R38" i="1"/>
  <c r="Q38" i="1"/>
  <c r="P38" i="1"/>
  <c r="O38" i="1"/>
  <c r="N38" i="1"/>
  <c r="M38" i="1"/>
  <c r="L38" i="1"/>
  <c r="K38" i="1" s="1"/>
  <c r="AP37" i="1"/>
  <c r="AO37" i="1"/>
  <c r="AN37" i="1"/>
  <c r="AM37" i="1"/>
  <c r="AL37" i="1"/>
  <c r="AK37" i="1"/>
  <c r="AJ37" i="1"/>
  <c r="AI37" i="1"/>
  <c r="AH37" i="1"/>
  <c r="AG37" i="1"/>
  <c r="AF37" i="1"/>
  <c r="AE37" i="1"/>
  <c r="AD37" i="1"/>
  <c r="AC37" i="1"/>
  <c r="AB37" i="1"/>
  <c r="AA37" i="1"/>
  <c r="Y37" i="1"/>
  <c r="X37" i="1"/>
  <c r="W37" i="1"/>
  <c r="V37" i="1" s="1"/>
  <c r="U37" i="1"/>
  <c r="T37" i="1" s="1"/>
  <c r="R37" i="1"/>
  <c r="Q37" i="1"/>
  <c r="P37" i="1"/>
  <c r="O37" i="1"/>
  <c r="N37" i="1"/>
  <c r="L37" i="1"/>
  <c r="AP36" i="1"/>
  <c r="AO36" i="1"/>
  <c r="AN36" i="1"/>
  <c r="AM36" i="1"/>
  <c r="AL36" i="1"/>
  <c r="AK36" i="1"/>
  <c r="AJ36" i="1"/>
  <c r="AI36" i="1"/>
  <c r="AH36" i="1"/>
  <c r="AG36" i="1"/>
  <c r="AF36" i="1"/>
  <c r="AE36" i="1"/>
  <c r="AD36" i="1"/>
  <c r="AB36" i="1"/>
  <c r="AA36" i="1"/>
  <c r="Z36" i="1" s="1"/>
  <c r="Y36" i="1"/>
  <c r="X36" i="1"/>
  <c r="W36" i="1"/>
  <c r="V36" i="1"/>
  <c r="U36" i="1"/>
  <c r="T36" i="1" s="1"/>
  <c r="S36" i="1"/>
  <c r="R36" i="1"/>
  <c r="Q36" i="1"/>
  <c r="P36" i="1"/>
  <c r="O36" i="1"/>
  <c r="N36" i="1"/>
  <c r="M36" i="1"/>
  <c r="L36" i="1"/>
  <c r="AP35" i="1"/>
  <c r="AO35" i="1"/>
  <c r="AN35" i="1"/>
  <c r="AM35" i="1"/>
  <c r="AK35" i="1"/>
  <c r="AJ35" i="1"/>
  <c r="AI35" i="1"/>
  <c r="AH35" i="1"/>
  <c r="AG35" i="1"/>
  <c r="AF35" i="1"/>
  <c r="AE35" i="1"/>
  <c r="AD35" i="1"/>
  <c r="AC35" i="1"/>
  <c r="AB35" i="1"/>
  <c r="AA35" i="1"/>
  <c r="Z35" i="1" s="1"/>
  <c r="Y35" i="1"/>
  <c r="X35" i="1"/>
  <c r="W35" i="1"/>
  <c r="V35" i="1"/>
  <c r="U35" i="1"/>
  <c r="T35" i="1" s="1"/>
  <c r="S35" i="1"/>
  <c r="R35" i="1"/>
  <c r="Q35" i="1"/>
  <c r="P35" i="1"/>
  <c r="O35" i="1"/>
  <c r="N35" i="1"/>
  <c r="M35" i="1"/>
  <c r="K35" i="1" s="1"/>
  <c r="J35" i="1" s="1"/>
  <c r="L35" i="1"/>
  <c r="AP34" i="1"/>
  <c r="AO34" i="1"/>
  <c r="AN34" i="1"/>
  <c r="AM34" i="1"/>
  <c r="AL34" i="1"/>
  <c r="AK34" i="1"/>
  <c r="AJ34" i="1"/>
  <c r="AI34" i="1"/>
  <c r="AH34" i="1"/>
  <c r="AG34" i="1"/>
  <c r="AF34" i="1"/>
  <c r="AE34" i="1" s="1"/>
  <c r="AD34" i="1"/>
  <c r="AC34" i="1"/>
  <c r="AB34" i="1"/>
  <c r="AA34" i="1"/>
  <c r="Y34" i="1"/>
  <c r="X34" i="1"/>
  <c r="V34" i="1" s="1"/>
  <c r="W34" i="1"/>
  <c r="U34" i="1"/>
  <c r="T34" i="1"/>
  <c r="S34" i="1"/>
  <c r="R34" i="1"/>
  <c r="Q34" i="1"/>
  <c r="P34" i="1"/>
  <c r="O34" i="1"/>
  <c r="N34" i="1"/>
  <c r="M34" i="1"/>
  <c r="L34" i="1"/>
  <c r="K34" i="1" s="1"/>
  <c r="AP33" i="1"/>
  <c r="AO33" i="1"/>
  <c r="AN33" i="1"/>
  <c r="AL33" i="1"/>
  <c r="AJ33" i="1"/>
  <c r="AI33" i="1"/>
  <c r="AH33" i="1"/>
  <c r="AG33" i="1"/>
  <c r="AF33" i="1"/>
  <c r="AE33" i="1"/>
  <c r="AD33" i="1"/>
  <c r="AC33" i="1"/>
  <c r="AB33" i="1"/>
  <c r="AA33" i="1"/>
  <c r="Y33" i="1"/>
  <c r="X33" i="1"/>
  <c r="W33" i="1"/>
  <c r="U33" i="1"/>
  <c r="T33" i="1" s="1"/>
  <c r="S33" i="1"/>
  <c r="R33" i="1"/>
  <c r="Q33" i="1"/>
  <c r="P33" i="1"/>
  <c r="K33" i="1" s="1"/>
  <c r="O33" i="1"/>
  <c r="N33" i="1"/>
  <c r="M33" i="1"/>
  <c r="L33" i="1"/>
  <c r="AP32" i="1"/>
  <c r="AO32" i="1"/>
  <c r="AN32" i="1"/>
  <c r="AL32" i="1"/>
  <c r="AK32" i="1"/>
  <c r="AI32" i="1"/>
  <c r="AH32" i="1"/>
  <c r="AG32" i="1"/>
  <c r="AF32" i="1"/>
  <c r="AE32" i="1"/>
  <c r="AD32" i="1"/>
  <c r="AC32" i="1"/>
  <c r="AB32" i="1"/>
  <c r="AA32" i="1"/>
  <c r="Y32" i="1"/>
  <c r="X32" i="1"/>
  <c r="W32" i="1"/>
  <c r="V32" i="1"/>
  <c r="U32" i="1"/>
  <c r="T32" i="1" s="1"/>
  <c r="S32" i="1"/>
  <c r="R32" i="1"/>
  <c r="Q32" i="1"/>
  <c r="P32" i="1"/>
  <c r="O32" i="1"/>
  <c r="N32" i="1"/>
  <c r="M32" i="1"/>
  <c r="L32" i="1"/>
  <c r="AP31" i="1"/>
  <c r="AO31" i="1"/>
  <c r="AN31" i="1"/>
  <c r="AM31" i="1"/>
  <c r="AL31" i="1"/>
  <c r="AK31" i="1"/>
  <c r="AJ31" i="1"/>
  <c r="AI31" i="1"/>
  <c r="AH31" i="1"/>
  <c r="AG31" i="1"/>
  <c r="AF31" i="1"/>
  <c r="AE31" i="1"/>
  <c r="AD31" i="1"/>
  <c r="AC31" i="1"/>
  <c r="AB31" i="1"/>
  <c r="AA31" i="1"/>
  <c r="Y31" i="1"/>
  <c r="X31" i="1"/>
  <c r="W31" i="1"/>
  <c r="V31" i="1" s="1"/>
  <c r="U31" i="1"/>
  <c r="T31" i="1" s="1"/>
  <c r="S31" i="1"/>
  <c r="R31" i="1"/>
  <c r="Q31" i="1"/>
  <c r="P31" i="1"/>
  <c r="O31" i="1"/>
  <c r="M31" i="1"/>
  <c r="L31" i="1"/>
  <c r="K31" i="1" s="1"/>
  <c r="AP30" i="1"/>
  <c r="AO30" i="1"/>
  <c r="AN30" i="1"/>
  <c r="AM30" i="1"/>
  <c r="AK30" i="1"/>
  <c r="AJ30" i="1"/>
  <c r="AI30" i="1"/>
  <c r="AH30" i="1"/>
  <c r="AG30" i="1"/>
  <c r="AF30" i="1"/>
  <c r="AE30" i="1"/>
  <c r="AD30" i="1"/>
  <c r="AB30" i="1"/>
  <c r="AA30" i="1"/>
  <c r="Y30" i="1"/>
  <c r="X30" i="1"/>
  <c r="V30" i="1" s="1"/>
  <c r="U30" i="1"/>
  <c r="T30" i="1"/>
  <c r="S30" i="1"/>
  <c r="R30" i="1"/>
  <c r="Q30" i="1"/>
  <c r="P30" i="1"/>
  <c r="O30" i="1"/>
  <c r="N30" i="1"/>
  <c r="M30" i="1"/>
  <c r="L30" i="1"/>
  <c r="AP29" i="1"/>
  <c r="AO29" i="1"/>
  <c r="AN29" i="1"/>
  <c r="AM29" i="1"/>
  <c r="AK29" i="1"/>
  <c r="AJ29" i="1"/>
  <c r="AI29" i="1"/>
  <c r="AH29" i="1"/>
  <c r="AG29" i="1"/>
  <c r="AE29" i="1"/>
  <c r="AC29" i="1"/>
  <c r="AB29" i="1"/>
  <c r="AA29" i="1"/>
  <c r="Y29" i="1"/>
  <c r="X29" i="1"/>
  <c r="V29" i="1" s="1"/>
  <c r="U29" i="1"/>
  <c r="T29" i="1" s="1"/>
  <c r="S29" i="1"/>
  <c r="R29" i="1"/>
  <c r="Q29" i="1"/>
  <c r="O29" i="1"/>
  <c r="N29" i="1"/>
  <c r="M29" i="1"/>
  <c r="L29" i="1"/>
  <c r="K29" i="1"/>
  <c r="AP28" i="1"/>
  <c r="AN28" i="1"/>
  <c r="AM28" i="1"/>
  <c r="AL28" i="1"/>
  <c r="AJ28" i="1"/>
  <c r="AH28" i="1"/>
  <c r="AG28" i="1"/>
  <c r="AF28" i="1"/>
  <c r="AE28" i="1" s="1"/>
  <c r="AD28" i="1"/>
  <c r="AC28" i="1"/>
  <c r="AB28" i="1"/>
  <c r="AA28" i="1"/>
  <c r="Y28" i="1"/>
  <c r="X28" i="1"/>
  <c r="W28" i="1"/>
  <c r="V28" i="1"/>
  <c r="U28" i="1"/>
  <c r="T28" i="1" s="1"/>
  <c r="S28" i="1"/>
  <c r="R28" i="1"/>
  <c r="P28" i="1"/>
  <c r="O28" i="1"/>
  <c r="N28" i="1"/>
  <c r="M28" i="1"/>
  <c r="L28" i="1"/>
  <c r="AP27" i="1"/>
  <c r="AO27" i="1"/>
  <c r="AN27" i="1"/>
  <c r="AK27" i="1"/>
  <c r="AJ27" i="1"/>
  <c r="AH27" i="1"/>
  <c r="AG27" i="1"/>
  <c r="AF27" i="1"/>
  <c r="AE27" i="1"/>
  <c r="AD27" i="1"/>
  <c r="AC27" i="1"/>
  <c r="AB27" i="1"/>
  <c r="AA27" i="1"/>
  <c r="Z27" i="1" s="1"/>
  <c r="Y27" i="1"/>
  <c r="X27" i="1"/>
  <c r="W27" i="1"/>
  <c r="U27" i="1"/>
  <c r="T27" i="1" s="1"/>
  <c r="S27" i="1"/>
  <c r="R27" i="1"/>
  <c r="Q27" i="1"/>
  <c r="P27" i="1"/>
  <c r="O27" i="1"/>
  <c r="N27" i="1"/>
  <c r="M27" i="1"/>
  <c r="L27" i="1"/>
  <c r="AO26" i="1"/>
  <c r="AN26" i="1"/>
  <c r="AL26" i="1"/>
  <c r="AK26" i="1"/>
  <c r="AI26" i="1"/>
  <c r="AH26" i="1"/>
  <c r="AG26" i="1"/>
  <c r="AF26" i="1"/>
  <c r="AE26" i="1" s="1"/>
  <c r="AD26" i="1"/>
  <c r="AC26" i="1"/>
  <c r="AB26" i="1"/>
  <c r="AA26" i="1"/>
  <c r="Z26" i="1"/>
  <c r="Y26" i="1"/>
  <c r="X26" i="1"/>
  <c r="W26" i="1"/>
  <c r="V26" i="1"/>
  <c r="U26" i="1"/>
  <c r="T26" i="1"/>
  <c r="S26" i="1"/>
  <c r="R26" i="1"/>
  <c r="Q26" i="1"/>
  <c r="P26" i="1"/>
  <c r="O26" i="1"/>
  <c r="N26" i="1"/>
  <c r="M26" i="1"/>
  <c r="L26" i="1"/>
  <c r="AP25" i="1"/>
  <c r="AO25" i="1"/>
  <c r="AN25" i="1"/>
  <c r="AL25" i="1"/>
  <c r="AJ25" i="1"/>
  <c r="AI25" i="1"/>
  <c r="AH25" i="1"/>
  <c r="AG25" i="1"/>
  <c r="AF25" i="1"/>
  <c r="AE25" i="1"/>
  <c r="AD25" i="1"/>
  <c r="AC25" i="1"/>
  <c r="AB25" i="1"/>
  <c r="AA25" i="1"/>
  <c r="Z25" i="1" s="1"/>
  <c r="Y25" i="1"/>
  <c r="X25" i="1"/>
  <c r="W25" i="1"/>
  <c r="U25" i="1"/>
  <c r="T25" i="1" s="1"/>
  <c r="S25" i="1"/>
  <c r="R25" i="1"/>
  <c r="Q25" i="1"/>
  <c r="P25" i="1"/>
  <c r="O25" i="1"/>
  <c r="N25" i="1"/>
  <c r="M25" i="1"/>
  <c r="L25" i="1"/>
  <c r="K25" i="1" s="1"/>
  <c r="AP24" i="1"/>
  <c r="AO24" i="1"/>
  <c r="AN24" i="1"/>
  <c r="AL24" i="1"/>
  <c r="AK24" i="1"/>
  <c r="AI24" i="1"/>
  <c r="AH24" i="1"/>
  <c r="AG24" i="1"/>
  <c r="AF24" i="1"/>
  <c r="AE24" i="1" s="1"/>
  <c r="AD24" i="1"/>
  <c r="AC24" i="1"/>
  <c r="AB24" i="1"/>
  <c r="AA24" i="1"/>
  <c r="Y24" i="1"/>
  <c r="X24" i="1"/>
  <c r="W24" i="1"/>
  <c r="V24" i="1" s="1"/>
  <c r="U24" i="1"/>
  <c r="T24" i="1" s="1"/>
  <c r="S24" i="1"/>
  <c r="R24" i="1"/>
  <c r="Q24" i="1"/>
  <c r="P24" i="1"/>
  <c r="K24" i="1" s="1"/>
  <c r="O24" i="1"/>
  <c r="N24" i="1"/>
  <c r="M24" i="1"/>
  <c r="L24" i="1"/>
  <c r="AP23" i="1"/>
  <c r="AO23" i="1"/>
  <c r="AN23" i="1"/>
  <c r="AL23" i="1"/>
  <c r="AK23" i="1"/>
  <c r="AJ23" i="1"/>
  <c r="AI23" i="1"/>
  <c r="AH23" i="1"/>
  <c r="AG23" i="1"/>
  <c r="AF23" i="1"/>
  <c r="AE23" i="1"/>
  <c r="AD23" i="1"/>
  <c r="AC23" i="1"/>
  <c r="AB23" i="1"/>
  <c r="AA23" i="1"/>
  <c r="Z23" i="1"/>
  <c r="Y23" i="1"/>
  <c r="X23" i="1"/>
  <c r="W23" i="1"/>
  <c r="U23" i="1"/>
  <c r="T23" i="1" s="1"/>
  <c r="S23" i="1"/>
  <c r="S6" i="1" s="1"/>
  <c r="S3" i="1" s="1"/>
  <c r="R23" i="1"/>
  <c r="Q23" i="1"/>
  <c r="P23" i="1"/>
  <c r="O23" i="1"/>
  <c r="N23" i="1"/>
  <c r="M23" i="1"/>
  <c r="L23" i="1"/>
  <c r="AP22" i="1"/>
  <c r="AO22" i="1"/>
  <c r="AN22" i="1"/>
  <c r="AM22" i="1"/>
  <c r="AL22" i="1"/>
  <c r="AK22" i="1"/>
  <c r="AJ22" i="1"/>
  <c r="AI22" i="1"/>
  <c r="AH22" i="1"/>
  <c r="AG22" i="1"/>
  <c r="AF22" i="1"/>
  <c r="AE22" i="1" s="1"/>
  <c r="AD22" i="1"/>
  <c r="AC22" i="1"/>
  <c r="AB22" i="1"/>
  <c r="AA22" i="1"/>
  <c r="Z22" i="1" s="1"/>
  <c r="Y22" i="1"/>
  <c r="X22" i="1"/>
  <c r="W22" i="1"/>
  <c r="V22" i="1"/>
  <c r="U22" i="1"/>
  <c r="T22" i="1" s="1"/>
  <c r="S22" i="1"/>
  <c r="R22" i="1"/>
  <c r="Q22" i="1"/>
  <c r="P22" i="1"/>
  <c r="O22" i="1"/>
  <c r="N22" i="1"/>
  <c r="M22" i="1"/>
  <c r="L22" i="1"/>
  <c r="K22" i="1" s="1"/>
  <c r="AP21" i="1"/>
  <c r="AO21" i="1"/>
  <c r="AN21" i="1"/>
  <c r="AM21" i="1"/>
  <c r="AL21" i="1"/>
  <c r="AK21" i="1"/>
  <c r="AJ21" i="1"/>
  <c r="AI21" i="1"/>
  <c r="AH21" i="1"/>
  <c r="AG21" i="1"/>
  <c r="AF21" i="1"/>
  <c r="AE21" i="1"/>
  <c r="AD21" i="1"/>
  <c r="AC21" i="1"/>
  <c r="AB21" i="1"/>
  <c r="AA21" i="1"/>
  <c r="Z21" i="1" s="1"/>
  <c r="Y21" i="1"/>
  <c r="X21" i="1"/>
  <c r="W21" i="1"/>
  <c r="U21" i="1"/>
  <c r="T21" i="1" s="1"/>
  <c r="S21" i="1"/>
  <c r="R21" i="1"/>
  <c r="Q21" i="1"/>
  <c r="K21" i="1" s="1"/>
  <c r="O21" i="1"/>
  <c r="N21" i="1"/>
  <c r="M21" i="1"/>
  <c r="L21" i="1"/>
  <c r="AP20" i="1"/>
  <c r="AO20" i="1"/>
  <c r="AN20" i="1"/>
  <c r="AM20" i="1"/>
  <c r="AL20" i="1"/>
  <c r="AK20" i="1"/>
  <c r="AJ20" i="1"/>
  <c r="AI20" i="1"/>
  <c r="AH20" i="1"/>
  <c r="AG20" i="1"/>
  <c r="AF20" i="1"/>
  <c r="AE20" i="1" s="1"/>
  <c r="AD20" i="1"/>
  <c r="AC20" i="1"/>
  <c r="AB20" i="1"/>
  <c r="AA20" i="1"/>
  <c r="Y20" i="1"/>
  <c r="X20" i="1"/>
  <c r="W20" i="1"/>
  <c r="V20" i="1"/>
  <c r="U20" i="1"/>
  <c r="T20" i="1" s="1"/>
  <c r="S20" i="1"/>
  <c r="R20" i="1"/>
  <c r="Q20" i="1"/>
  <c r="P20" i="1"/>
  <c r="O20" i="1"/>
  <c r="N20" i="1"/>
  <c r="M20" i="1"/>
  <c r="L20" i="1"/>
  <c r="K20" i="1" s="1"/>
  <c r="AP19" i="1"/>
  <c r="AO19" i="1"/>
  <c r="AN19" i="1"/>
  <c r="AM19" i="1"/>
  <c r="AL19" i="1"/>
  <c r="AK19" i="1"/>
  <c r="AJ19" i="1"/>
  <c r="AI19" i="1"/>
  <c r="AH19" i="1"/>
  <c r="AG19" i="1"/>
  <c r="AF19" i="1"/>
  <c r="AE19" i="1"/>
  <c r="AD19" i="1"/>
  <c r="AC19" i="1"/>
  <c r="AB19" i="1"/>
  <c r="AA19" i="1"/>
  <c r="Z19" i="1" s="1"/>
  <c r="Y19" i="1"/>
  <c r="X19" i="1"/>
  <c r="W19" i="1"/>
  <c r="U19" i="1"/>
  <c r="T19" i="1"/>
  <c r="S19" i="1"/>
  <c r="R19" i="1"/>
  <c r="Q19" i="1"/>
  <c r="P19" i="1"/>
  <c r="O19" i="1"/>
  <c r="N19" i="1"/>
  <c r="M19" i="1"/>
  <c r="L19" i="1"/>
  <c r="K19" i="1"/>
  <c r="AP18" i="1"/>
  <c r="AO18" i="1"/>
  <c r="AN18" i="1"/>
  <c r="AL18" i="1"/>
  <c r="AK18" i="1"/>
  <c r="AI18" i="1"/>
  <c r="AH18" i="1"/>
  <c r="AG18" i="1"/>
  <c r="AF18" i="1"/>
  <c r="AE18" i="1" s="1"/>
  <c r="AD18" i="1"/>
  <c r="Z18" i="1" s="1"/>
  <c r="AC18" i="1"/>
  <c r="AB18" i="1"/>
  <c r="AA18" i="1"/>
  <c r="X18" i="1"/>
  <c r="W18" i="1"/>
  <c r="V18" i="1" s="1"/>
  <c r="U18" i="1"/>
  <c r="T18" i="1"/>
  <c r="S18" i="1"/>
  <c r="R18" i="1"/>
  <c r="Q18" i="1"/>
  <c r="P18" i="1"/>
  <c r="O18" i="1"/>
  <c r="N18" i="1"/>
  <c r="M18" i="1"/>
  <c r="L18" i="1"/>
  <c r="K18" i="1" s="1"/>
  <c r="AP17" i="1"/>
  <c r="AO17" i="1"/>
  <c r="AN17" i="1"/>
  <c r="AL17" i="1"/>
  <c r="AK17" i="1"/>
  <c r="AJ17" i="1"/>
  <c r="AI17" i="1"/>
  <c r="AH17" i="1"/>
  <c r="AG17" i="1"/>
  <c r="AF17" i="1"/>
  <c r="AE17" i="1" s="1"/>
  <c r="AD17" i="1"/>
  <c r="AC17" i="1"/>
  <c r="AB17" i="1"/>
  <c r="AA17" i="1"/>
  <c r="Z17" i="1" s="1"/>
  <c r="Y17" i="1"/>
  <c r="X17" i="1"/>
  <c r="W17" i="1"/>
  <c r="V17" i="1" s="1"/>
  <c r="U17" i="1"/>
  <c r="T17" i="1" s="1"/>
  <c r="S17" i="1"/>
  <c r="R17" i="1"/>
  <c r="Q17" i="1"/>
  <c r="P17" i="1"/>
  <c r="O17" i="1"/>
  <c r="N17" i="1"/>
  <c r="M17" i="1"/>
  <c r="L17" i="1"/>
  <c r="AP16" i="1"/>
  <c r="AO16" i="1"/>
  <c r="AN16" i="1"/>
  <c r="AM16" i="1"/>
  <c r="AL16" i="1"/>
  <c r="AJ16" i="1"/>
  <c r="AI16" i="1"/>
  <c r="AH16" i="1"/>
  <c r="AG16" i="1"/>
  <c r="AG6" i="1" s="1"/>
  <c r="AG3" i="1" s="1"/>
  <c r="AF16" i="1"/>
  <c r="AE16" i="1" s="1"/>
  <c r="AD16" i="1"/>
  <c r="AB16" i="1"/>
  <c r="AA16" i="1"/>
  <c r="Z16" i="1"/>
  <c r="Y16" i="1"/>
  <c r="X16" i="1"/>
  <c r="W16" i="1"/>
  <c r="V16" i="1"/>
  <c r="U16" i="1"/>
  <c r="T16" i="1"/>
  <c r="S16" i="1"/>
  <c r="R16" i="1"/>
  <c r="Q16" i="1"/>
  <c r="P16" i="1"/>
  <c r="O16" i="1"/>
  <c r="N16" i="1"/>
  <c r="M16" i="1"/>
  <c r="L16" i="1"/>
  <c r="AP15" i="1"/>
  <c r="AO15" i="1"/>
  <c r="AN15" i="1"/>
  <c r="AM15" i="1"/>
  <c r="AK15" i="1"/>
  <c r="AJ15" i="1"/>
  <c r="AI15" i="1"/>
  <c r="AH15" i="1"/>
  <c r="AG15" i="1"/>
  <c r="AF15" i="1"/>
  <c r="AE15" i="1"/>
  <c r="AD15" i="1"/>
  <c r="AC15" i="1"/>
  <c r="AB15" i="1"/>
  <c r="AA15" i="1"/>
  <c r="Z15" i="1" s="1"/>
  <c r="Y15" i="1"/>
  <c r="X15" i="1"/>
  <c r="W15" i="1"/>
  <c r="U15" i="1"/>
  <c r="T15" i="1" s="1"/>
  <c r="S15" i="1"/>
  <c r="R15" i="1"/>
  <c r="Q15" i="1"/>
  <c r="K15" i="1" s="1"/>
  <c r="O15" i="1"/>
  <c r="N15" i="1"/>
  <c r="M15" i="1"/>
  <c r="L15" i="1"/>
  <c r="AP14" i="1"/>
  <c r="AO14" i="1"/>
  <c r="AN14" i="1"/>
  <c r="AL14" i="1"/>
  <c r="AJ14" i="1"/>
  <c r="AI14" i="1"/>
  <c r="AH14" i="1"/>
  <c r="AG14" i="1"/>
  <c r="AD14" i="1"/>
  <c r="AC14" i="1"/>
  <c r="AB14" i="1"/>
  <c r="AA14" i="1"/>
  <c r="Z14" i="1"/>
  <c r="Y14" i="1"/>
  <c r="W14" i="1"/>
  <c r="V14" i="1"/>
  <c r="U14" i="1"/>
  <c r="T14" i="1"/>
  <c r="S14" i="1"/>
  <c r="R14" i="1"/>
  <c r="Q14" i="1"/>
  <c r="P14" i="1"/>
  <c r="O14" i="1"/>
  <c r="N14" i="1"/>
  <c r="K14" i="1" s="1"/>
  <c r="J14" i="1" s="1"/>
  <c r="M14" i="1"/>
  <c r="L14" i="1"/>
  <c r="AP13" i="1"/>
  <c r="AO13" i="1"/>
  <c r="AL13" i="1"/>
  <c r="AK13" i="1"/>
  <c r="AI13" i="1"/>
  <c r="AH13" i="1"/>
  <c r="AG13" i="1"/>
  <c r="AF13" i="1"/>
  <c r="AE13" i="1"/>
  <c r="AD13" i="1"/>
  <c r="AC13" i="1"/>
  <c r="AB13" i="1"/>
  <c r="Y13" i="1"/>
  <c r="Y6" i="1" s="1"/>
  <c r="Y3" i="1" s="1"/>
  <c r="X13" i="1"/>
  <c r="W13" i="1"/>
  <c r="U13" i="1"/>
  <c r="T13" i="1" s="1"/>
  <c r="S13" i="1"/>
  <c r="Q13" i="1"/>
  <c r="O13" i="1"/>
  <c r="N13" i="1"/>
  <c r="K13" i="1" s="1"/>
  <c r="M13" i="1"/>
  <c r="AP12" i="1"/>
  <c r="AO12" i="1"/>
  <c r="AN12" i="1"/>
  <c r="AK12" i="1"/>
  <c r="AJ12" i="1"/>
  <c r="AI12" i="1"/>
  <c r="AH12" i="1"/>
  <c r="AG12" i="1"/>
  <c r="AD12" i="1"/>
  <c r="AC12" i="1"/>
  <c r="AB12" i="1"/>
  <c r="AA12" i="1"/>
  <c r="W12" i="1"/>
  <c r="V12" i="1"/>
  <c r="U12" i="1"/>
  <c r="T12" i="1" s="1"/>
  <c r="R12" i="1"/>
  <c r="P12" i="1"/>
  <c r="O12" i="1"/>
  <c r="N12" i="1"/>
  <c r="L12" i="1"/>
  <c r="K12" i="1" s="1"/>
  <c r="AP11" i="1"/>
  <c r="AI11" i="1"/>
  <c r="AH11" i="1"/>
  <c r="AH6" i="1" s="1"/>
  <c r="AG11" i="1"/>
  <c r="AF11" i="1"/>
  <c r="AE11" i="1" s="1"/>
  <c r="AD11" i="1"/>
  <c r="AC11" i="1"/>
  <c r="AB11" i="1"/>
  <c r="AA11" i="1"/>
  <c r="Z11" i="1" s="1"/>
  <c r="Y11" i="1"/>
  <c r="X11" i="1"/>
  <c r="W11" i="1"/>
  <c r="V11" i="1"/>
  <c r="U11" i="1"/>
  <c r="U6" i="1" s="1"/>
  <c r="U3" i="1" s="1"/>
  <c r="S11" i="1"/>
  <c r="R11" i="1"/>
  <c r="Q11" i="1"/>
  <c r="P11" i="1"/>
  <c r="O11" i="1"/>
  <c r="O6" i="1" s="1"/>
  <c r="O3" i="1" s="1"/>
  <c r="AP10" i="1"/>
  <c r="AO10" i="1"/>
  <c r="AN10" i="1"/>
  <c r="AL10" i="1"/>
  <c r="AJ10" i="1"/>
  <c r="AI10" i="1"/>
  <c r="AH10" i="1"/>
  <c r="AG10" i="1"/>
  <c r="AF10" i="1"/>
  <c r="AE10" i="1" s="1"/>
  <c r="AD10" i="1"/>
  <c r="Y10" i="1"/>
  <c r="X10" i="1"/>
  <c r="R10" i="1"/>
  <c r="Q10" i="1"/>
  <c r="O10" i="1"/>
  <c r="M10" i="1"/>
  <c r="L10" i="1"/>
  <c r="F10" i="1"/>
  <c r="E10" i="1"/>
  <c r="G8" i="1"/>
  <c r="G5" i="1" s="1"/>
  <c r="G7" i="1"/>
  <c r="G6" i="1" s="1"/>
  <c r="G3" i="1" s="1"/>
  <c r="AD6" i="1"/>
  <c r="AD3" i="1" s="1"/>
  <c r="L6" i="1"/>
  <c r="L3" i="1" s="1"/>
  <c r="D6" i="1"/>
  <c r="D3" i="1" s="1"/>
  <c r="AH3" i="1"/>
  <c r="J22" i="1" l="1"/>
  <c r="J24" i="1"/>
  <c r="J45" i="1"/>
  <c r="AE6" i="1"/>
  <c r="AE3" i="1" s="1"/>
  <c r="J50" i="1"/>
  <c r="J70" i="1"/>
  <c r="J13" i="1"/>
  <c r="J18" i="1"/>
  <c r="J10" i="1"/>
  <c r="K11" i="1"/>
  <c r="N6" i="1"/>
  <c r="N3" i="1" s="1"/>
  <c r="AK6" i="1"/>
  <c r="AK3" i="1" s="1"/>
  <c r="G4" i="1"/>
  <c r="AB6" i="1"/>
  <c r="AB3" i="1" s="1"/>
  <c r="J42" i="1"/>
  <c r="J59" i="1"/>
  <c r="AF6" i="1"/>
  <c r="AF3" i="1" s="1"/>
  <c r="Q6" i="1"/>
  <c r="Q3" i="1" s="1"/>
  <c r="W6" i="1"/>
  <c r="W3" i="1" s="1"/>
  <c r="AC6" i="1"/>
  <c r="AC3" i="1" s="1"/>
  <c r="K27" i="1"/>
  <c r="J27" i="1" s="1"/>
  <c r="Z30" i="1"/>
  <c r="V39" i="1"/>
  <c r="J39" i="1" s="1"/>
  <c r="K49" i="1"/>
  <c r="J49" i="1" s="1"/>
  <c r="Z50" i="1"/>
  <c r="K55" i="1"/>
  <c r="J55" i="1" s="1"/>
  <c r="K68" i="1"/>
  <c r="J68" i="1" s="1"/>
  <c r="J75" i="1"/>
  <c r="J81" i="1"/>
  <c r="J87" i="1"/>
  <c r="J19" i="1"/>
  <c r="Z12" i="1"/>
  <c r="Z6" i="1" s="1"/>
  <c r="Z3" i="1" s="1"/>
  <c r="K17" i="1"/>
  <c r="J17" i="1" s="1"/>
  <c r="Z24" i="1"/>
  <c r="V25" i="1"/>
  <c r="J25" i="1" s="1"/>
  <c r="Z34" i="1"/>
  <c r="J34" i="1" s="1"/>
  <c r="K37" i="1"/>
  <c r="K66" i="1"/>
  <c r="J66" i="1" s="1"/>
  <c r="J74" i="1"/>
  <c r="J80" i="1"/>
  <c r="J86" i="1"/>
  <c r="AO11" i="1"/>
  <c r="V15" i="1"/>
  <c r="J15" i="1" s="1"/>
  <c r="Z20" i="1"/>
  <c r="J20" i="1" s="1"/>
  <c r="V21" i="1"/>
  <c r="J21" i="1" s="1"/>
  <c r="K26" i="1"/>
  <c r="J26" i="1" s="1"/>
  <c r="Z31" i="1"/>
  <c r="J31" i="1" s="1"/>
  <c r="Z32" i="1"/>
  <c r="V38" i="1"/>
  <c r="K41" i="1"/>
  <c r="J41" i="1" s="1"/>
  <c r="Z41" i="1"/>
  <c r="K43" i="1"/>
  <c r="J43" i="1" s="1"/>
  <c r="Z45" i="1"/>
  <c r="V48" i="1"/>
  <c r="J48" i="1" s="1"/>
  <c r="K63" i="1"/>
  <c r="J63" i="1" s="1"/>
  <c r="K65" i="1"/>
  <c r="J65" i="1" s="1"/>
  <c r="Z65" i="1"/>
  <c r="K67" i="1"/>
  <c r="Z67" i="1"/>
  <c r="J73" i="1"/>
  <c r="J79" i="1"/>
  <c r="J85" i="1"/>
  <c r="K23" i="1"/>
  <c r="M6" i="1"/>
  <c r="M3" i="1" s="1"/>
  <c r="P6" i="1"/>
  <c r="P3" i="1" s="1"/>
  <c r="AI6" i="1"/>
  <c r="AI3" i="1" s="1"/>
  <c r="AA6" i="1"/>
  <c r="AA3" i="1" s="1"/>
  <c r="T11" i="1"/>
  <c r="T6" i="1" s="1"/>
  <c r="T3" i="1" s="1"/>
  <c r="V13" i="1"/>
  <c r="K16" i="1"/>
  <c r="J16" i="1" s="1"/>
  <c r="Z28" i="1"/>
  <c r="Z29" i="1"/>
  <c r="V33" i="1"/>
  <c r="J33" i="1" s="1"/>
  <c r="J40" i="1"/>
  <c r="V52" i="1"/>
  <c r="J72" i="1"/>
  <c r="J78" i="1"/>
  <c r="J84" i="1"/>
  <c r="J90" i="1"/>
  <c r="J38" i="1"/>
  <c r="Z13" i="1"/>
  <c r="A7" i="5"/>
  <c r="AJ13" i="1" s="1"/>
  <c r="D7" i="5"/>
  <c r="AM13" i="1" s="1"/>
  <c r="AN13" i="1"/>
  <c r="J29" i="1"/>
  <c r="V19" i="1"/>
  <c r="K36" i="1"/>
  <c r="J36" i="1" s="1"/>
  <c r="K46" i="1"/>
  <c r="J46" i="1" s="1"/>
  <c r="K51" i="1"/>
  <c r="J51" i="1" s="1"/>
  <c r="Z56" i="1"/>
  <c r="J56" i="1" s="1"/>
  <c r="K61" i="1"/>
  <c r="J61" i="1" s="1"/>
  <c r="Z61" i="1"/>
  <c r="K71" i="1"/>
  <c r="J71" i="1" s="1"/>
  <c r="D7" i="3"/>
  <c r="AM11" i="1" s="1"/>
  <c r="AN11" i="1"/>
  <c r="AN6" i="1" s="1"/>
  <c r="AN3" i="1" s="1"/>
  <c r="D7" i="4"/>
  <c r="AM12" i="1" s="1"/>
  <c r="B7" i="17"/>
  <c r="AK25" i="1" s="1"/>
  <c r="D7" i="17"/>
  <c r="AM25" i="1" s="1"/>
  <c r="D7" i="16"/>
  <c r="AM24" i="1" s="1"/>
  <c r="A7" i="16"/>
  <c r="AJ24" i="1" s="1"/>
  <c r="V23" i="1"/>
  <c r="AP26" i="1"/>
  <c r="AP6" i="1" s="1"/>
  <c r="AP3" i="1" s="1"/>
  <c r="V27" i="1"/>
  <c r="K28" i="1"/>
  <c r="J28" i="1" s="1"/>
  <c r="Z33" i="1"/>
  <c r="Z40" i="1"/>
  <c r="K57" i="1"/>
  <c r="J57" i="1" s="1"/>
  <c r="K62" i="1"/>
  <c r="J62" i="1" s="1"/>
  <c r="Z64" i="1"/>
  <c r="J64" i="1" s="1"/>
  <c r="Z42" i="1"/>
  <c r="D7" i="15"/>
  <c r="AM23" i="1" s="1"/>
  <c r="D7" i="19"/>
  <c r="AM27" i="1" s="1"/>
  <c r="B7" i="20"/>
  <c r="AK28" i="1" s="1"/>
  <c r="AO28" i="1"/>
  <c r="A7" i="34"/>
  <c r="AJ42" i="1" s="1"/>
  <c r="D7" i="18"/>
  <c r="AM26" i="1" s="1"/>
  <c r="D7" i="35"/>
  <c r="AM43" i="1" s="1"/>
  <c r="B7" i="35"/>
  <c r="AK43" i="1" s="1"/>
  <c r="AO43" i="1"/>
  <c r="Z48" i="1"/>
  <c r="D7" i="40"/>
  <c r="AM48" i="1" s="1"/>
  <c r="D7" i="10"/>
  <c r="AM18" i="1" s="1"/>
  <c r="A7" i="18"/>
  <c r="AJ26" i="1" s="1"/>
  <c r="D7" i="25"/>
  <c r="AM33" i="1" s="1"/>
  <c r="B7" i="25"/>
  <c r="AK33" i="1" s="1"/>
  <c r="D7" i="30"/>
  <c r="AM38" i="1" s="1"/>
  <c r="AN38" i="1"/>
  <c r="A7" i="40"/>
  <c r="AJ48" i="1" s="1"/>
  <c r="K30" i="1"/>
  <c r="J30" i="1" s="1"/>
  <c r="K32" i="1"/>
  <c r="J32" i="1" s="1"/>
  <c r="Z37" i="1"/>
  <c r="Z39" i="1"/>
  <c r="Z52" i="1"/>
  <c r="J52" i="1" s="1"/>
  <c r="Z60" i="1"/>
  <c r="J60" i="1" s="1"/>
  <c r="Z66" i="1"/>
  <c r="D7" i="9"/>
  <c r="AM17" i="1" s="1"/>
  <c r="A7" i="10"/>
  <c r="AJ18" i="1" s="1"/>
  <c r="D7" i="24"/>
  <c r="AM32" i="1" s="1"/>
  <c r="AO49" i="1"/>
  <c r="B7" i="41"/>
  <c r="AK49" i="1" s="1"/>
  <c r="V6" i="1" l="1"/>
  <c r="V3" i="1" s="1"/>
  <c r="J23" i="1"/>
  <c r="J37" i="1"/>
  <c r="AM6" i="1"/>
  <c r="AM3" i="1" s="1"/>
  <c r="AO6" i="1"/>
  <c r="AO3" i="1" s="1"/>
  <c r="J12" i="1"/>
  <c r="K6" i="1"/>
  <c r="K3" i="1" s="1"/>
  <c r="J11" i="1"/>
  <c r="AJ6" i="1"/>
  <c r="AJ3" i="1" s="1"/>
  <c r="J67" i="1"/>
  <c r="J6" i="1" l="1"/>
  <c r="J3" i="1" s="1"/>
</calcChain>
</file>

<file path=xl/sharedStrings.xml><?xml version="1.0" encoding="utf-8"?>
<sst xmlns="http://schemas.openxmlformats.org/spreadsheetml/2006/main" count="14791" uniqueCount="2740">
  <si>
    <t>не удалять/ не добавлять столбцы!</t>
  </si>
  <si>
    <t>Порядковый номер вкладки</t>
  </si>
  <si>
    <t>Наименование комплекта</t>
  </si>
  <si>
    <t>Дисциплина</t>
  </si>
  <si>
    <t>Марка комплекта/ по строке ИТОГО - количество комплектов</t>
  </si>
  <si>
    <t>ФИО проверяющего</t>
  </si>
  <si>
    <t>Дата выдачи замечаний
(первая проверка)</t>
  </si>
  <si>
    <t xml:space="preserve">Статус комплекта </t>
  </si>
  <si>
    <t>Дата согласования комплекта</t>
  </si>
  <si>
    <t>Количество итераций проверок
0-первичная
1 - повторная
2 и т.д. - повторные
Указываем итоговое число повторных проверок</t>
  </si>
  <si>
    <t>Всего замечаний</t>
  </si>
  <si>
    <t>1 - Несоответствие продуктовым требованиям</t>
  </si>
  <si>
    <t xml:space="preserve">1 - Несоответствие продуктовым требованиям ПИК-Стандарт </t>
  </si>
  <si>
    <t>2 - Несоответствие Бренд-листам ПИК</t>
  </si>
  <si>
    <t>3 - Несоответствие Каталогу отделки</t>
  </si>
  <si>
    <t>4 - Несоответствие Каталогу оборудования</t>
  </si>
  <si>
    <t>5 - Ошибка в применении СТМ</t>
  </si>
  <si>
    <t>6 - Ошибка в применении сборных ЛМ</t>
  </si>
  <si>
    <t>7 - Ошибка в применении шкаф-пакетов</t>
  </si>
  <si>
    <t>8 - Ошибка в применении шахт-пакетов</t>
  </si>
  <si>
    <t>2 - Несоответствие типологическим требованиям ПИК-Стандарт</t>
  </si>
  <si>
    <t>9 - Несоответствие типологическим требованиям ПИК-Стандарт</t>
  </si>
  <si>
    <t>3 - Несоответствие ИРД, АПР, ПД</t>
  </si>
  <si>
    <t>10 - Несоответствие НТД РФ</t>
  </si>
  <si>
    <t>11 - Несоответствие ИРД (кроме ТУ, СТУ), АПР, ПД</t>
  </si>
  <si>
    <t>12 - Несоответствие требованиям ТУ, СТУ</t>
  </si>
  <si>
    <t>4 - Технические ошибки и нерациональные решения в проекте</t>
  </si>
  <si>
    <t>13 - Ошибка в технических решениях</t>
  </si>
  <si>
    <t>14 - Неувязка м/у собой комплектов РД</t>
  </si>
  <si>
    <t>15 - Недостаточность информации влияющей на СМР</t>
  </si>
  <si>
    <t>16 - Нерациональное решение</t>
  </si>
  <si>
    <t>5 - Оформление</t>
  </si>
  <si>
    <t>17 - Оформление</t>
  </si>
  <si>
    <t>Общее количество листов в комплекте (без СО, Приложений и т.п.)</t>
  </si>
  <si>
    <t>Количество листов в комплекте с замечаниями</t>
  </si>
  <si>
    <t>коэффициент возврата Кв</t>
  </si>
  <si>
    <t>замечания 
к=0,2</t>
  </si>
  <si>
    <t>замечания 
к=0,5</t>
  </si>
  <si>
    <t>замечания 
к=1</t>
  </si>
  <si>
    <t>общий коэф критичности замечаний</t>
  </si>
  <si>
    <t>Количество замечаний 
к=0,2</t>
  </si>
  <si>
    <t>Количество замечаний 
к=0,5</t>
  </si>
  <si>
    <t>Количество замечаний 
к=1</t>
  </si>
  <si>
    <t xml:space="preserve">ВСЕГО на объект </t>
  </si>
  <si>
    <t>Согласовано</t>
  </si>
  <si>
    <t>Проверено</t>
  </si>
  <si>
    <t>ИТОГО на объект 2023</t>
  </si>
  <si>
    <t>Х</t>
  </si>
  <si>
    <t>Номер листа дополнить ссылкой на вкладку</t>
  </si>
  <si>
    <t>Наименование комплекта - в соответствии с титульным листом</t>
  </si>
  <si>
    <t>ввод из списка</t>
  </si>
  <si>
    <t>ручной ввод</t>
  </si>
  <si>
    <t>формула</t>
  </si>
  <si>
    <t>ссылка на ячейку</t>
  </si>
  <si>
    <t>Шаблон</t>
  </si>
  <si>
    <t>Архитектурные решения. Подземный этаж</t>
  </si>
  <si>
    <t>АР</t>
  </si>
  <si>
    <t>9-0118-ОК-1-АР</t>
  </si>
  <si>
    <t>в плане</t>
  </si>
  <si>
    <r>
      <rPr>
        <b/>
        <sz val="8"/>
        <color theme="1"/>
        <rFont val="Arial"/>
      </rPr>
      <t>Корпус 1.</t>
    </r>
    <r>
      <rPr>
        <sz val="8"/>
        <color theme="1"/>
        <rFont val="Arial"/>
      </rPr>
      <t xml:space="preserve"> Секции 1-9. Фасады</t>
    </r>
  </si>
  <si>
    <t>1190-01-1-9-АР9.5
Ревизия С
148-0721-ОК-1-0-1-1..9-АР9.5</t>
  </si>
  <si>
    <t>Шалаева О.
Милявская А.</t>
  </si>
  <si>
    <t>24.04.23
15.02.24
10.04.24</t>
  </si>
  <si>
    <t>повторные замечания</t>
  </si>
  <si>
    <r>
      <rPr>
        <b/>
        <sz val="8"/>
        <color theme="1"/>
        <rFont val="Arial"/>
      </rPr>
      <t>Корпус 2.</t>
    </r>
    <r>
      <rPr>
        <sz val="8"/>
        <color theme="1"/>
        <rFont val="Arial"/>
      </rPr>
      <t xml:space="preserve"> Секции 10-19. Фасады</t>
    </r>
  </si>
  <si>
    <t>1190-02-10-09-АР9.5
Ревизия D
148-0721-ОК-1-0-2-10..19-АР9.5</t>
  </si>
  <si>
    <r>
      <rPr>
        <b/>
        <sz val="8"/>
        <color theme="1"/>
        <rFont val="Arial"/>
      </rPr>
      <t xml:space="preserve">Корпус 1. </t>
    </r>
    <r>
      <rPr>
        <sz val="8"/>
        <color theme="1"/>
        <rFont val="Arial"/>
      </rPr>
      <t>Секции 1-9. Элементы заполнения проемов типового этажа.
Светопрозрачные конструкции</t>
    </r>
  </si>
  <si>
    <r>
      <rPr>
        <sz val="9"/>
        <color theme="1"/>
        <rFont val="Arial"/>
      </rPr>
      <t>1190-01-1-9-</t>
    </r>
    <r>
      <rPr>
        <b/>
        <sz val="9"/>
        <color theme="1"/>
        <rFont val="Arial"/>
      </rPr>
      <t>АР4.2</t>
    </r>
    <r>
      <rPr>
        <sz val="9"/>
        <color theme="1"/>
        <rFont val="Arial"/>
      </rPr>
      <t xml:space="preserve">
Рев.А, Рев.В</t>
    </r>
  </si>
  <si>
    <t>26.04.23
03.08.23</t>
  </si>
  <si>
    <t>согласовано</t>
  </si>
  <si>
    <r>
      <rPr>
        <b/>
        <sz val="8"/>
        <color theme="1"/>
        <rFont val="Arial"/>
      </rPr>
      <t xml:space="preserve">Корпус 1. </t>
    </r>
    <r>
      <rPr>
        <sz val="8"/>
        <color theme="1"/>
        <rFont val="Arial"/>
      </rPr>
      <t>Секции 1-9. Элементы заполнения проемов 1 этажа. Светопрозрачные конструкции</t>
    </r>
  </si>
  <si>
    <r>
      <rPr>
        <sz val="9"/>
        <color theme="1"/>
        <rFont val="Arial"/>
      </rPr>
      <t>1190-01-1-9</t>
    </r>
    <r>
      <rPr>
        <b/>
        <sz val="9"/>
        <color theme="1"/>
        <rFont val="Arial"/>
      </rPr>
      <t>-АР4.1</t>
    </r>
    <r>
      <rPr>
        <sz val="9"/>
        <color theme="1"/>
        <rFont val="Arial"/>
      </rPr>
      <t xml:space="preserve">
Рев. А, рев. С, 
рев.D, рев.Е, рев.F</t>
    </r>
  </si>
  <si>
    <t>Шалаева О.В.</t>
  </si>
  <si>
    <t>26.04.23
30.06.23
01.08.73
21.08.23
05.09.23
07.12.23
14.12.23
18.12.23
21.12.23</t>
  </si>
  <si>
    <r>
      <rPr>
        <b/>
        <sz val="9"/>
        <color theme="1"/>
        <rFont val="Arial"/>
      </rPr>
      <t xml:space="preserve">Подземная часть. </t>
    </r>
    <r>
      <rPr>
        <sz val="9"/>
        <color theme="1"/>
        <rFont val="Arial"/>
      </rPr>
      <t>Архитектурные планы</t>
    </r>
  </si>
  <si>
    <t>1190-01-02-АР0.1 рев.В,
148-0721-ОК-1-0-1,2-1..19-АР0.1</t>
  </si>
  <si>
    <t>Милявская А.</t>
  </si>
  <si>
    <t>03.05.23
03.11.23
23.11.23
26.12.23</t>
  </si>
  <si>
    <r>
      <rPr>
        <b/>
        <sz val="9"/>
        <color theme="1"/>
        <rFont val="Arial"/>
      </rPr>
      <t xml:space="preserve">Подземная часть. </t>
    </r>
    <r>
      <rPr>
        <sz val="9"/>
        <color theme="1"/>
        <rFont val="Arial"/>
      </rPr>
      <t>Кладочные планы</t>
    </r>
  </si>
  <si>
    <t>1190-01-02-АР0.2
рев.В, рев С, рев D
148-0721-ОК-1-0-1,2-1..19-АР0.2</t>
  </si>
  <si>
    <t>03.05.23
19.07.23
26.09.23</t>
  </si>
  <si>
    <r>
      <rPr>
        <b/>
        <sz val="9"/>
        <color theme="1"/>
        <rFont val="Arial"/>
      </rPr>
      <t xml:space="preserve">Подземная часть. </t>
    </r>
    <r>
      <rPr>
        <sz val="9"/>
        <color theme="1"/>
        <rFont val="Arial"/>
      </rPr>
      <t>Отделка помещений</t>
    </r>
  </si>
  <si>
    <t>1190-01-02-АР0.3
Рев.С, Е, К, М</t>
  </si>
  <si>
    <t>03.05.23
16.08.23
18.09.23
21.12.23
25.12.23</t>
  </si>
  <si>
    <r>
      <rPr>
        <b/>
        <sz val="9"/>
        <color theme="1"/>
        <rFont val="Arial"/>
      </rPr>
      <t xml:space="preserve">Подземная часть. </t>
    </r>
    <r>
      <rPr>
        <sz val="9"/>
        <color theme="1"/>
        <rFont val="Arial"/>
      </rPr>
      <t>Элементы заполнения проемов</t>
    </r>
  </si>
  <si>
    <t>1190-01-02-АР0.4
Рев.А, Рев.В
148-0721-ОК-1-0-1,2-1..19-АР0.4</t>
  </si>
  <si>
    <t>03.05.23
27.09.23</t>
  </si>
  <si>
    <r>
      <rPr>
        <b/>
        <sz val="9"/>
        <color theme="1"/>
        <rFont val="Arial"/>
      </rPr>
      <t>Подземная часть</t>
    </r>
    <r>
      <rPr>
        <sz val="9"/>
        <color theme="1"/>
        <rFont val="Arial"/>
      </rPr>
      <t>. Разрезы. Лестницы. Лифты. Ограждения</t>
    </r>
  </si>
  <si>
    <t>1190-01-02-АР0.5
Рев.А, рев.L, рев.М</t>
  </si>
  <si>
    <t>03.05.23
17.08.23</t>
  </si>
  <si>
    <r>
      <rPr>
        <b/>
        <sz val="9"/>
        <color theme="1"/>
        <rFont val="Arial"/>
      </rPr>
      <t>Подземная часть</t>
    </r>
    <r>
      <rPr>
        <sz val="9"/>
        <color theme="1"/>
        <rFont val="Arial"/>
      </rPr>
      <t>. Узлы и детали</t>
    </r>
  </si>
  <si>
    <t>1190-01-02-АР0.6
Рев.В, рев.L, рев.М, рев.N</t>
  </si>
  <si>
    <t>02.10.23
29.12.23</t>
  </si>
  <si>
    <r>
      <rPr>
        <b/>
        <sz val="8"/>
        <color theme="1"/>
        <rFont val="Arial"/>
      </rPr>
      <t>Корпус 2.</t>
    </r>
    <r>
      <rPr>
        <sz val="8"/>
        <color theme="1"/>
        <rFont val="Arial"/>
      </rPr>
      <t xml:space="preserve"> Секции 10-19.
Элементы заполнения проемов 1го этажа. Светопрозрачные конструкции</t>
    </r>
  </si>
  <si>
    <r>
      <rPr>
        <sz val="9"/>
        <color theme="1"/>
        <rFont val="Arial"/>
      </rPr>
      <t>1190-02-10-19-</t>
    </r>
    <r>
      <rPr>
        <b/>
        <sz val="9"/>
        <color theme="1"/>
        <rFont val="Arial"/>
      </rPr>
      <t>АР4.1</t>
    </r>
    <r>
      <rPr>
        <sz val="9"/>
        <color theme="1"/>
        <rFont val="Arial"/>
      </rPr>
      <t xml:space="preserve">
от 19.05.23
рев.В от 19.09.23</t>
    </r>
  </si>
  <si>
    <t>Шалаева О.</t>
  </si>
  <si>
    <t>30.05.23
05.10.23
29.12.23</t>
  </si>
  <si>
    <r>
      <rPr>
        <b/>
        <sz val="9"/>
        <color theme="1"/>
        <rFont val="Arial"/>
      </rPr>
      <t>Корпус 1.</t>
    </r>
    <r>
      <rPr>
        <sz val="9"/>
        <color theme="1"/>
        <rFont val="Arial"/>
      </rPr>
      <t xml:space="preserve"> Секции 1-3. Кладочные планы стен и перегородок 1 эт.</t>
    </r>
  </si>
  <si>
    <r>
      <rPr>
        <sz val="9"/>
        <color theme="1"/>
        <rFont val="Arial"/>
      </rPr>
      <t>1190-01-1-3-</t>
    </r>
    <r>
      <rPr>
        <b/>
        <sz val="9"/>
        <color theme="1"/>
        <rFont val="Arial"/>
      </rPr>
      <t xml:space="preserve">АР2.1 </t>
    </r>
    <r>
      <rPr>
        <sz val="9"/>
        <color theme="1"/>
        <rFont val="Arial"/>
      </rPr>
      <t xml:space="preserve">
Рев.В, С, D, б/обозначения</t>
    </r>
  </si>
  <si>
    <t>01.06.23
29.06.23
06.09.23
06.12.23</t>
  </si>
  <si>
    <r>
      <rPr>
        <b/>
        <sz val="9"/>
        <color theme="1"/>
        <rFont val="Arial"/>
      </rPr>
      <t xml:space="preserve">Корпус 1. </t>
    </r>
    <r>
      <rPr>
        <sz val="9"/>
        <color theme="1"/>
        <rFont val="Arial"/>
      </rPr>
      <t>Секции 4-6. Кладочные планы стен и перегородок 1 эт.</t>
    </r>
  </si>
  <si>
    <r>
      <rPr>
        <sz val="9"/>
        <color theme="1"/>
        <rFont val="Arial"/>
      </rPr>
      <t>1190-01-4-6-</t>
    </r>
    <r>
      <rPr>
        <b/>
        <sz val="9"/>
        <color theme="1"/>
        <rFont val="Arial"/>
      </rPr>
      <t xml:space="preserve">АР2.3 </t>
    </r>
    <r>
      <rPr>
        <sz val="9"/>
        <color theme="1"/>
        <rFont val="Arial"/>
      </rPr>
      <t xml:space="preserve">
рев.D, рев.Е,
рев.F, рев.G, рев.Н
148-0721-ОК-1-0-1-4..6-АР2.1 б/рев.</t>
    </r>
  </si>
  <si>
    <t>01.06.23
13.06.23
07.07.23
20.07.23
15.08.23
08.12.23</t>
  </si>
  <si>
    <r>
      <rPr>
        <b/>
        <sz val="9"/>
        <color theme="1"/>
        <rFont val="Arial"/>
      </rPr>
      <t>Корпус 1</t>
    </r>
    <r>
      <rPr>
        <sz val="9"/>
        <color theme="1"/>
        <rFont val="Arial"/>
      </rPr>
      <t>. Секции 7-9. Кладочные планы стен и перегородок  1эт.</t>
    </r>
  </si>
  <si>
    <r>
      <rPr>
        <sz val="9"/>
        <color theme="1"/>
        <rFont val="Arial"/>
      </rPr>
      <t>1190-01-7-9-</t>
    </r>
    <r>
      <rPr>
        <b/>
        <sz val="9"/>
        <color theme="1"/>
        <rFont val="Arial"/>
      </rPr>
      <t>АР2.5</t>
    </r>
    <r>
      <rPr>
        <sz val="9"/>
        <color theme="1"/>
        <rFont val="Arial"/>
      </rPr>
      <t xml:space="preserve">
Рев.В, рев.Е
148-0721-ОК-1-0-1-7..9-АР2.1 б/рев.</t>
    </r>
  </si>
  <si>
    <t>01.06.23
07.07.23
15.08.23
08.12.23</t>
  </si>
  <si>
    <r>
      <rPr>
        <b/>
        <sz val="9"/>
        <color theme="1"/>
        <rFont val="Arial"/>
      </rPr>
      <t>Корп.2.</t>
    </r>
    <r>
      <rPr>
        <sz val="9"/>
        <color theme="1"/>
        <rFont val="Arial"/>
      </rPr>
      <t xml:space="preserve"> Секции 17-19. Кладочные планы стен и перегородок
1-го этажа. </t>
    </r>
  </si>
  <si>
    <r>
      <rPr>
        <sz val="9"/>
        <color theme="1"/>
        <rFont val="Arial"/>
      </rPr>
      <t xml:space="preserve">1190-02-17-19-АР2.5 Рев B
</t>
    </r>
    <r>
      <rPr>
        <b/>
        <sz val="9"/>
        <color theme="1"/>
        <rFont val="Arial"/>
      </rPr>
      <t xml:space="preserve">АР2.1 </t>
    </r>
    <r>
      <rPr>
        <sz val="9"/>
        <color theme="1"/>
        <rFont val="Arial"/>
      </rPr>
      <t>Рев.А от24.10.23</t>
    </r>
  </si>
  <si>
    <t>10.07.23
15.11.23
26.12.23</t>
  </si>
  <si>
    <r>
      <rPr>
        <sz val="9"/>
        <color theme="1"/>
        <rFont val="Arial"/>
      </rPr>
      <t xml:space="preserve">Лифты. </t>
    </r>
    <r>
      <rPr>
        <b/>
        <sz val="9"/>
        <color theme="1"/>
        <rFont val="Arial"/>
      </rPr>
      <t>Корпус 1</t>
    </r>
  </si>
  <si>
    <t>1190-01-1-9-АР6, рев.В</t>
  </si>
  <si>
    <r>
      <rPr>
        <b/>
        <sz val="9"/>
        <color theme="1"/>
        <rFont val="Arial"/>
      </rPr>
      <t>Корпус 1.</t>
    </r>
    <r>
      <rPr>
        <sz val="9"/>
        <color theme="1"/>
        <rFont val="Arial"/>
      </rPr>
      <t xml:space="preserve"> Секции 1-3. Кладочные планы стен и перегородок 2-16 этажа</t>
    </r>
  </si>
  <si>
    <t>1190-01-1-3-АР2.2 
рев.С
148-0721-ОК-1-0-1-1..3-АР2.2 б/рев.</t>
  </si>
  <si>
    <t>31.07.23
28.12.23
26.01.24</t>
  </si>
  <si>
    <r>
      <rPr>
        <b/>
        <sz val="9"/>
        <color theme="1"/>
        <rFont val="Arial"/>
      </rPr>
      <t xml:space="preserve">Корпус 1. </t>
    </r>
    <r>
      <rPr>
        <sz val="9"/>
        <color theme="1"/>
        <rFont val="Arial"/>
      </rPr>
      <t>Секции 4-6. Кладочные планы стен и перегородок 2-16 этажа</t>
    </r>
  </si>
  <si>
    <t>1190-01-4-6-АР2.4 
рев.D
148-0721-ОК-1-0-1-4..6-АР2.2 б/рев.</t>
  </si>
  <si>
    <t>02.08.23
09.01.24
26.01.24</t>
  </si>
  <si>
    <r>
      <rPr>
        <b/>
        <sz val="9"/>
        <color theme="1"/>
        <rFont val="Arial"/>
      </rPr>
      <t>Корпус 1.</t>
    </r>
    <r>
      <rPr>
        <sz val="9"/>
        <color theme="1"/>
        <rFont val="Arial"/>
      </rPr>
      <t xml:space="preserve"> Секции 7-9. Кладочные планы стен и перегородок 2-16 этажа</t>
    </r>
  </si>
  <si>
    <t>1190-01-7-9-АР2.6 
рев.С
148-0721-ОК-1-0-1-7..9-АР2.2 б/рев.</t>
  </si>
  <si>
    <t>31.07.23
10.01.24
26.01.24</t>
  </si>
  <si>
    <r>
      <rPr>
        <b/>
        <sz val="9"/>
        <color theme="1"/>
        <rFont val="Arial"/>
      </rPr>
      <t>Корпус 2.</t>
    </r>
    <r>
      <rPr>
        <sz val="9"/>
        <color theme="1"/>
        <rFont val="Arial"/>
      </rPr>
      <t xml:space="preserve"> Секции 17-19. Кладочные планы стен и перегородок 2-16 этажа</t>
    </r>
  </si>
  <si>
    <r>
      <rPr>
        <sz val="9"/>
        <color theme="1"/>
        <rFont val="Arial"/>
      </rPr>
      <t>1190-02-17-19-</t>
    </r>
    <r>
      <rPr>
        <b/>
        <sz val="9"/>
        <color theme="1"/>
        <rFont val="Arial"/>
      </rPr>
      <t>АР2.6</t>
    </r>
    <r>
      <rPr>
        <sz val="9"/>
        <color theme="1"/>
        <rFont val="Arial"/>
      </rPr>
      <t xml:space="preserve"> 
рев.А
148-0721-ОК-1-0-2-17..19-</t>
    </r>
    <r>
      <rPr>
        <b/>
        <sz val="9"/>
        <color theme="1"/>
        <rFont val="Arial"/>
      </rPr>
      <t>АР2.2</t>
    </r>
  </si>
  <si>
    <t>01.08.23
16.01.24
29.01.24
07.02.24</t>
  </si>
  <si>
    <r>
      <rPr>
        <b/>
        <sz val="9"/>
        <color theme="1"/>
        <rFont val="Arial"/>
      </rPr>
      <t xml:space="preserve">Корпус 2. </t>
    </r>
    <r>
      <rPr>
        <sz val="9"/>
        <color theme="1"/>
        <rFont val="Arial"/>
      </rPr>
      <t>Секции 14-16. Кладочные планы стен и перегородок 2-16 этажа</t>
    </r>
  </si>
  <si>
    <t>1190-02-14-16-АР2.4 
рев.А
148-0721-ОК-1-0-2-14..16-АР2.2 б/рев.</t>
  </si>
  <si>
    <t>02.08.23
10.01.24
26.01.24</t>
  </si>
  <si>
    <r>
      <rPr>
        <sz val="9"/>
        <color theme="1"/>
        <rFont val="Arial"/>
      </rPr>
      <t>Архитектурные интерьеры.
Центр информирования населения (</t>
    </r>
    <r>
      <rPr>
        <b/>
        <sz val="9"/>
        <color theme="1"/>
        <rFont val="Arial"/>
      </rPr>
      <t>ЦИН</t>
    </r>
    <r>
      <rPr>
        <sz val="9"/>
        <color theme="1"/>
        <rFont val="Arial"/>
      </rPr>
      <t>).
Отделочные чертежи</t>
    </r>
  </si>
  <si>
    <t>АИ</t>
  </si>
  <si>
    <r>
      <rPr>
        <sz val="9"/>
        <color theme="1"/>
        <rFont val="Arial"/>
      </rPr>
      <t>Д1729436/22-0-1-9-</t>
    </r>
    <r>
      <rPr>
        <b/>
        <sz val="9"/>
        <color theme="1"/>
        <rFont val="Arial"/>
      </rPr>
      <t>АИ3</t>
    </r>
  </si>
  <si>
    <t>Кураева Е.                     Шалаева О.</t>
  </si>
  <si>
    <t>08.08.2023        03.05.2024</t>
  </si>
  <si>
    <r>
      <rPr>
        <b/>
        <sz val="9"/>
        <color theme="1"/>
        <rFont val="Arial"/>
      </rPr>
      <t>Корпус 1</t>
    </r>
    <r>
      <rPr>
        <sz val="9"/>
        <color theme="1"/>
        <rFont val="Arial"/>
      </rPr>
      <t>. Секции 1-9. Кровля</t>
    </r>
  </si>
  <si>
    <r>
      <rPr>
        <sz val="9"/>
        <color theme="1"/>
        <rFont val="Arial"/>
      </rPr>
      <t>1190-01-1-9</t>
    </r>
    <r>
      <rPr>
        <b/>
        <sz val="9"/>
        <color theme="1"/>
        <rFont val="Arial"/>
      </rPr>
      <t>-АР10</t>
    </r>
    <r>
      <rPr>
        <sz val="9"/>
        <color theme="1"/>
        <rFont val="Arial"/>
      </rPr>
      <t xml:space="preserve"> 
рев.В, рев.С
148-0721-ОК-1-0-1-1..9-АР10</t>
    </r>
  </si>
  <si>
    <t>15.08.23
29.09.23
26.10.23
14.03.24</t>
  </si>
  <si>
    <t>Устройство рампы</t>
  </si>
  <si>
    <t>1190-01-02-АР0.7
Рев.А</t>
  </si>
  <si>
    <r>
      <rPr>
        <b/>
        <sz val="9"/>
        <color theme="1"/>
        <rFont val="Arial"/>
      </rPr>
      <t>Корпус 1</t>
    </r>
    <r>
      <rPr>
        <sz val="9"/>
        <color theme="1"/>
        <rFont val="Arial"/>
      </rPr>
      <t>. Секции 1-9. Элементы заполнения проемов. Двери, окна. (оконные/балконные блоки)</t>
    </r>
  </si>
  <si>
    <t>1190-01-1-9-АР4.3
Рев.А, рев.В</t>
  </si>
  <si>
    <r>
      <rPr>
        <sz val="9"/>
        <color theme="1"/>
        <rFont val="Arial"/>
      </rPr>
      <t xml:space="preserve">Лифты. </t>
    </r>
    <r>
      <rPr>
        <b/>
        <sz val="9"/>
        <color theme="1"/>
        <rFont val="Arial"/>
      </rPr>
      <t>Корпус 2</t>
    </r>
  </si>
  <si>
    <t>148-0721-ОК-1-0-2-10..19-АР6</t>
  </si>
  <si>
    <t>26.10.23
31.10.23
02.11.23</t>
  </si>
  <si>
    <r>
      <rPr>
        <b/>
        <sz val="9"/>
        <color theme="1"/>
        <rFont val="Arial"/>
      </rPr>
      <t>Корпус 2</t>
    </r>
    <r>
      <rPr>
        <sz val="9"/>
        <color theme="1"/>
        <rFont val="Arial"/>
      </rPr>
      <t>. Секции 10-13. Кладочные планы стен и перегородок 1-го этажа</t>
    </r>
  </si>
  <si>
    <r>
      <rPr>
        <sz val="8"/>
        <color theme="1"/>
        <rFont val="Arial"/>
      </rPr>
      <t>148-0721-ОК-1-0-2-10..13-</t>
    </r>
    <r>
      <rPr>
        <b/>
        <sz val="8"/>
        <color theme="1"/>
        <rFont val="Arial"/>
      </rPr>
      <t>АР2.1</t>
    </r>
  </si>
  <si>
    <t>31.10.23
27.12.23</t>
  </si>
  <si>
    <r>
      <rPr>
        <b/>
        <sz val="9"/>
        <color theme="1"/>
        <rFont val="Arial"/>
      </rPr>
      <t>Корпус 2.</t>
    </r>
    <r>
      <rPr>
        <sz val="9"/>
        <color theme="1"/>
        <rFont val="Arial"/>
      </rPr>
      <t xml:space="preserve"> Секции 10-13. Кладочные планы стен и
перегородок 2-16го этажа</t>
    </r>
  </si>
  <si>
    <r>
      <rPr>
        <sz val="9"/>
        <color theme="1"/>
        <rFont val="Arial"/>
      </rPr>
      <t>1190-02-10-13-</t>
    </r>
    <r>
      <rPr>
        <b/>
        <sz val="9"/>
        <color theme="1"/>
        <rFont val="Arial"/>
      </rPr>
      <t>АР2.2</t>
    </r>
    <r>
      <rPr>
        <sz val="9"/>
        <color theme="1"/>
        <rFont val="Arial"/>
      </rPr>
      <t xml:space="preserve">
рев. А от 03.10.23</t>
    </r>
  </si>
  <si>
    <t>01.11.23
16.01.24
29.01.24</t>
  </si>
  <si>
    <r>
      <rPr>
        <b/>
        <sz val="9"/>
        <color theme="1"/>
        <rFont val="Arial"/>
      </rPr>
      <t xml:space="preserve">Корпус 2. </t>
    </r>
    <r>
      <rPr>
        <sz val="9"/>
        <color theme="1"/>
        <rFont val="Arial"/>
      </rPr>
      <t>Секции 10-19.
Элементы заполнения проемов. Двери. Окна</t>
    </r>
  </si>
  <si>
    <r>
      <rPr>
        <sz val="8"/>
        <color theme="1"/>
        <rFont val="Arial"/>
      </rPr>
      <t xml:space="preserve">148-0721-ОК-1-0-2- 10...19 - </t>
    </r>
    <r>
      <rPr>
        <b/>
        <sz val="8"/>
        <color theme="1"/>
        <rFont val="Arial"/>
      </rPr>
      <t>АР4 .3</t>
    </r>
    <r>
      <rPr>
        <sz val="8"/>
        <color theme="1"/>
        <rFont val="Arial"/>
      </rPr>
      <t xml:space="preserve">
рев.А от 25.10.23
рев.А от 10.11.23 (Префаб)</t>
    </r>
  </si>
  <si>
    <t>без замечаний</t>
  </si>
  <si>
    <t>01.11.23
17.11.23
20.11.23</t>
  </si>
  <si>
    <r>
      <rPr>
        <b/>
        <sz val="9"/>
        <color theme="1"/>
        <rFont val="Arial"/>
      </rPr>
      <t>Корпус 2.</t>
    </r>
    <r>
      <rPr>
        <sz val="9"/>
        <color theme="1"/>
        <rFont val="Arial"/>
      </rPr>
      <t xml:space="preserve"> Секции 10-19. Элементы заполнения проемов типового этажа. Светопрозрачные конструкции </t>
    </r>
  </si>
  <si>
    <t>148-0721-ОК-1-0-2-10..19-АР4.2
02.11.23, 26.12.23, 28.12.23, 29.12.23</t>
  </si>
  <si>
    <t>02.11.23
26.12.23
28.12.23</t>
  </si>
  <si>
    <r>
      <rPr>
        <b/>
        <sz val="9"/>
        <color theme="1"/>
        <rFont val="Arial"/>
      </rPr>
      <t>Корпус 2</t>
    </r>
    <r>
      <rPr>
        <sz val="9"/>
        <color theme="1"/>
        <rFont val="Arial"/>
      </rPr>
      <t>. Секции 14-16. Кладочные планы стен и перегородок 1-го этажа</t>
    </r>
  </si>
  <si>
    <r>
      <rPr>
        <sz val="8"/>
        <color theme="1"/>
        <rFont val="Arial"/>
      </rPr>
      <t>148-0721-ОК-1-0-2-14..16-</t>
    </r>
    <r>
      <rPr>
        <b/>
        <sz val="8"/>
        <color theme="1"/>
        <rFont val="Arial"/>
      </rPr>
      <t>АР2.1</t>
    </r>
  </si>
  <si>
    <t>03.11.23
28.12.23</t>
  </si>
  <si>
    <r>
      <rPr>
        <b/>
        <sz val="9"/>
        <color theme="1"/>
        <rFont val="Arial"/>
      </rPr>
      <t>Корпус 2</t>
    </r>
    <r>
      <rPr>
        <sz val="9"/>
        <color theme="1"/>
        <rFont val="Arial"/>
      </rPr>
      <t>. Секции 10-19. Кровля</t>
    </r>
  </si>
  <si>
    <r>
      <rPr>
        <sz val="9"/>
        <color theme="1"/>
        <rFont val="Arial"/>
      </rPr>
      <t>148-0721-ОК-1-0-2-10..19-</t>
    </r>
    <r>
      <rPr>
        <b/>
        <sz val="9"/>
        <color theme="1"/>
        <rFont val="Arial"/>
      </rPr>
      <t>АР10</t>
    </r>
  </si>
  <si>
    <t>06,05,24</t>
  </si>
  <si>
    <r>
      <rPr>
        <sz val="10"/>
        <color theme="1"/>
        <rFont val="Arial"/>
      </rPr>
      <t xml:space="preserve">Технологические решения подземной </t>
    </r>
    <r>
      <rPr>
        <b/>
        <sz val="10"/>
        <color theme="1"/>
        <rFont val="Arial"/>
      </rPr>
      <t>автостоянки</t>
    </r>
  </si>
  <si>
    <t>ТХ</t>
  </si>
  <si>
    <t>148-0721-ОК-1-0-1,2-1..19-ТХ1</t>
  </si>
  <si>
    <t>Милявская А.
Шалаева О.В.</t>
  </si>
  <si>
    <t>09.11.23
23.11.23</t>
  </si>
  <si>
    <t>Расположение адресных указателей</t>
  </si>
  <si>
    <t>лист в dwg</t>
  </si>
  <si>
    <t>выданы замечания</t>
  </si>
  <si>
    <r>
      <rPr>
        <sz val="9"/>
        <color theme="1"/>
        <rFont val="Arial"/>
      </rPr>
      <t xml:space="preserve">Технологические решения </t>
    </r>
    <r>
      <rPr>
        <b/>
        <sz val="9"/>
        <color theme="1"/>
        <rFont val="Arial"/>
      </rPr>
      <t>мусороудаления</t>
    </r>
  </si>
  <si>
    <t>148-0721-ОК-1-0-1,2-1..19-М</t>
  </si>
  <si>
    <t>Иванов СВ</t>
  </si>
  <si>
    <t>17.11.23
12.12.23</t>
  </si>
  <si>
    <t>Технологические решения центра информирования населения</t>
  </si>
  <si>
    <t>148-0721-ОК-1-0-1,2-1..19-ТХ4</t>
  </si>
  <si>
    <t>17.11.23
06.12.23</t>
  </si>
  <si>
    <r>
      <rPr>
        <b/>
        <sz val="9"/>
        <color theme="1"/>
        <rFont val="Arial"/>
      </rPr>
      <t>Корпус 1.</t>
    </r>
    <r>
      <rPr>
        <sz val="9"/>
        <color theme="1"/>
        <rFont val="Arial"/>
      </rPr>
      <t xml:space="preserve"> </t>
    </r>
    <r>
      <rPr>
        <b/>
        <sz val="9"/>
        <color theme="1"/>
        <rFont val="Arial"/>
      </rPr>
      <t>Секции 1-9</t>
    </r>
    <r>
      <rPr>
        <sz val="9"/>
        <color theme="1"/>
        <rFont val="Arial"/>
      </rPr>
      <t>. Элементы заполнения проемов. Двери, окна. (оконные/балконные блоки)</t>
    </r>
  </si>
  <si>
    <r>
      <rPr>
        <sz val="9"/>
        <color theme="1"/>
        <rFont val="Arial"/>
      </rPr>
      <t>148-0721-ОК-1-0-1-1.9-</t>
    </r>
    <r>
      <rPr>
        <b/>
        <sz val="9"/>
        <color theme="1"/>
        <rFont val="Arial"/>
      </rPr>
      <t>АР4.3</t>
    </r>
    <r>
      <rPr>
        <sz val="9"/>
        <color theme="1"/>
        <rFont val="Arial"/>
      </rPr>
      <t xml:space="preserve">
рев.А от 10.11.23</t>
    </r>
  </si>
  <si>
    <t>17.11.23
20.11.23</t>
  </si>
  <si>
    <r>
      <rPr>
        <b/>
        <sz val="9"/>
        <color theme="1"/>
        <rFont val="Arial"/>
      </rPr>
      <t>Корпус 1.</t>
    </r>
    <r>
      <rPr>
        <sz val="9"/>
        <color theme="1"/>
        <rFont val="Arial"/>
      </rPr>
      <t xml:space="preserve"> </t>
    </r>
    <r>
      <rPr>
        <b/>
        <sz val="9"/>
        <color theme="1"/>
        <rFont val="Arial"/>
      </rPr>
      <t>Секции 1-3</t>
    </r>
    <r>
      <rPr>
        <sz val="9"/>
        <color theme="1"/>
        <rFont val="Arial"/>
      </rPr>
      <t>. Отделка помещений  2-16го этажа</t>
    </r>
  </si>
  <si>
    <r>
      <rPr>
        <sz val="9"/>
        <color theme="1"/>
        <rFont val="Arial"/>
      </rPr>
      <t>148-0721-ОК-1-0-1-1..3-</t>
    </r>
    <r>
      <rPr>
        <b/>
        <sz val="9"/>
        <color theme="1"/>
        <rFont val="Arial"/>
      </rPr>
      <t>АР3.2</t>
    </r>
  </si>
  <si>
    <t>27.11.23
27.02.24</t>
  </si>
  <si>
    <r>
      <rPr>
        <b/>
        <sz val="9"/>
        <color theme="1"/>
        <rFont val="Arial"/>
      </rPr>
      <t>Корпус 1</t>
    </r>
    <r>
      <rPr>
        <sz val="9"/>
        <color theme="1"/>
        <rFont val="Arial"/>
      </rPr>
      <t xml:space="preserve">. </t>
    </r>
    <r>
      <rPr>
        <b/>
        <sz val="9"/>
        <color theme="1"/>
        <rFont val="Arial"/>
      </rPr>
      <t>Секции 4-6</t>
    </r>
    <r>
      <rPr>
        <sz val="9"/>
        <color theme="1"/>
        <rFont val="Arial"/>
      </rPr>
      <t>. Отделка помещений  2-16го этажа</t>
    </r>
  </si>
  <si>
    <r>
      <rPr>
        <sz val="9"/>
        <color theme="1"/>
        <rFont val="Arial"/>
      </rPr>
      <t>148-0721-ОК-1-0-1-4..6-</t>
    </r>
    <r>
      <rPr>
        <b/>
        <sz val="9"/>
        <color theme="1"/>
        <rFont val="Arial"/>
      </rPr>
      <t>АР3.2</t>
    </r>
  </si>
  <si>
    <t>28.11.23
27.02.24</t>
  </si>
  <si>
    <r>
      <rPr>
        <b/>
        <sz val="9"/>
        <color theme="1"/>
        <rFont val="Arial"/>
      </rPr>
      <t xml:space="preserve">Корпус 1. Секции 7-9. </t>
    </r>
    <r>
      <rPr>
        <sz val="9"/>
        <color theme="1"/>
        <rFont val="Arial"/>
      </rPr>
      <t>Отделка помещений  2-16го этажа</t>
    </r>
  </si>
  <si>
    <r>
      <rPr>
        <sz val="9"/>
        <color theme="1"/>
        <rFont val="Arial"/>
      </rPr>
      <t>148-0721-ОК-1-0-1-7..9-</t>
    </r>
    <r>
      <rPr>
        <b/>
        <sz val="9"/>
        <color theme="1"/>
        <rFont val="Arial"/>
      </rPr>
      <t>АР3.2</t>
    </r>
  </si>
  <si>
    <t>29.11.23
27.02.24</t>
  </si>
  <si>
    <r>
      <rPr>
        <b/>
        <sz val="9"/>
        <color theme="1"/>
        <rFont val="Arial"/>
      </rPr>
      <t>Корпус 1</t>
    </r>
    <r>
      <rPr>
        <sz val="9"/>
        <color theme="1"/>
        <rFont val="Arial"/>
      </rPr>
      <t>. Секции 1-9. Лестницы и ограждения</t>
    </r>
  </si>
  <si>
    <t>148-0721-ОК-1-0-1-1..9-АР5</t>
  </si>
  <si>
    <r>
      <rPr>
        <b/>
        <sz val="9"/>
        <color theme="1"/>
        <rFont val="Arial"/>
      </rPr>
      <t>Корпус 2.</t>
    </r>
    <r>
      <rPr>
        <sz val="9"/>
        <color theme="1"/>
        <rFont val="Arial"/>
      </rPr>
      <t xml:space="preserve"> Секции 10-19. Лестницы и ограждения</t>
    </r>
  </si>
  <si>
    <t>148-0721-ОК-1-0-2-10..19-АР5</t>
  </si>
  <si>
    <r>
      <rPr>
        <b/>
        <sz val="9"/>
        <color theme="1"/>
        <rFont val="Arial"/>
      </rPr>
      <t>Корпус 1.</t>
    </r>
    <r>
      <rPr>
        <sz val="9"/>
        <color theme="1"/>
        <rFont val="Arial"/>
      </rPr>
      <t xml:space="preserve"> Секции 1-9. Архитектурные планы</t>
    </r>
  </si>
  <si>
    <t>148-0721-ОК-1-0-1-1..9-АР1</t>
  </si>
  <si>
    <r>
      <rPr>
        <b/>
        <sz val="9"/>
        <color theme="1"/>
        <rFont val="Arial"/>
      </rPr>
      <t>Корпус 2.</t>
    </r>
    <r>
      <rPr>
        <sz val="9"/>
        <color theme="1"/>
        <rFont val="Arial"/>
      </rPr>
      <t xml:space="preserve"> Секции 10-19. Архитектурные планы</t>
    </r>
  </si>
  <si>
    <t>148-0721-ОК-1-0-2-10..19-АР1</t>
  </si>
  <si>
    <r>
      <rPr>
        <sz val="9"/>
        <color theme="1"/>
        <rFont val="Arial"/>
      </rPr>
      <t xml:space="preserve">Корпус 2. Секции </t>
    </r>
    <r>
      <rPr>
        <b/>
        <sz val="9"/>
        <color theme="1"/>
        <rFont val="Arial"/>
      </rPr>
      <t xml:space="preserve">10-13. </t>
    </r>
    <r>
      <rPr>
        <sz val="9"/>
        <color theme="1"/>
        <rFont val="Arial"/>
      </rPr>
      <t xml:space="preserve">Отделка помещений 2-16го этажа </t>
    </r>
  </si>
  <si>
    <r>
      <rPr>
        <sz val="9"/>
        <color theme="1"/>
        <rFont val="Arial"/>
      </rPr>
      <t>148-0721-ОК-1-0-2-10..13-</t>
    </r>
    <r>
      <rPr>
        <b/>
        <sz val="9"/>
        <color theme="1"/>
        <rFont val="Arial"/>
      </rPr>
      <t>АР3.2</t>
    </r>
  </si>
  <si>
    <t>Милявская АА</t>
  </si>
  <si>
    <r>
      <rPr>
        <sz val="9"/>
        <color theme="1"/>
        <rFont val="Arial"/>
      </rPr>
      <t xml:space="preserve">Корпус 2. Секции </t>
    </r>
    <r>
      <rPr>
        <b/>
        <sz val="9"/>
        <color theme="1"/>
        <rFont val="Arial"/>
      </rPr>
      <t>14-16.</t>
    </r>
    <r>
      <rPr>
        <sz val="9"/>
        <color theme="1"/>
        <rFont val="Arial"/>
      </rPr>
      <t xml:space="preserve"> Отделка помещений 2-16го этажа </t>
    </r>
  </si>
  <si>
    <r>
      <rPr>
        <sz val="9"/>
        <color theme="1"/>
        <rFont val="Arial"/>
      </rPr>
      <t>148-0721-ОК-1-0-2-14..16-</t>
    </r>
    <r>
      <rPr>
        <b/>
        <sz val="9"/>
        <color theme="1"/>
        <rFont val="Arial"/>
      </rPr>
      <t>АР3.2</t>
    </r>
  </si>
  <si>
    <r>
      <rPr>
        <sz val="9"/>
        <color theme="1"/>
        <rFont val="Arial"/>
      </rPr>
      <t xml:space="preserve">Корпус 2. Секции </t>
    </r>
    <r>
      <rPr>
        <b/>
        <sz val="9"/>
        <color theme="1"/>
        <rFont val="Arial"/>
      </rPr>
      <t>17-19.</t>
    </r>
    <r>
      <rPr>
        <sz val="9"/>
        <color theme="1"/>
        <rFont val="Arial"/>
      </rPr>
      <t xml:space="preserve"> Отделка помещений 2-16го этажа </t>
    </r>
  </si>
  <si>
    <r>
      <rPr>
        <sz val="9"/>
        <color theme="1"/>
        <rFont val="Arial"/>
      </rPr>
      <t>148-0721-ОК-1-0-2-17..19-</t>
    </r>
    <r>
      <rPr>
        <b/>
        <sz val="9"/>
        <color theme="1"/>
        <rFont val="Arial"/>
      </rPr>
      <t>АР3.2</t>
    </r>
  </si>
  <si>
    <t>Архитектурные интерьеры. Отделочные чертежи МОП. Корпус 2. Секции 15-19</t>
  </si>
  <si>
    <r>
      <rPr>
        <sz val="9"/>
        <color theme="1"/>
        <rFont val="Arial"/>
      </rPr>
      <t>148-0721-ОК-1-0-2-15..19-</t>
    </r>
    <r>
      <rPr>
        <b/>
        <sz val="9"/>
        <color theme="1"/>
        <rFont val="Arial"/>
      </rPr>
      <t>АИ1.4</t>
    </r>
  </si>
  <si>
    <t>02.04.24
19.06.24</t>
  </si>
  <si>
    <r>
      <rPr>
        <sz val="9"/>
        <color theme="1"/>
        <rFont val="Arial"/>
      </rPr>
      <t>Корпус 2.</t>
    </r>
    <r>
      <rPr>
        <b/>
        <sz val="9"/>
        <color theme="1"/>
        <rFont val="Arial"/>
      </rPr>
      <t xml:space="preserve"> Секции 10-13.</t>
    </r>
    <r>
      <rPr>
        <sz val="9"/>
        <color theme="1"/>
        <rFont val="Arial"/>
      </rPr>
      <t xml:space="preserve"> Отделка помещений  1го этажа</t>
    </r>
  </si>
  <si>
    <r>
      <rPr>
        <sz val="9"/>
        <color theme="1"/>
        <rFont val="Arial"/>
      </rPr>
      <t>148-0721-ОК-1-0-2-10..13-</t>
    </r>
    <r>
      <rPr>
        <b/>
        <sz val="9"/>
        <color theme="1"/>
        <rFont val="Arial"/>
      </rPr>
      <t>АР3.1</t>
    </r>
  </si>
  <si>
    <r>
      <rPr>
        <sz val="9"/>
        <color theme="1"/>
        <rFont val="Arial"/>
      </rPr>
      <t xml:space="preserve">Корпус 2. </t>
    </r>
    <r>
      <rPr>
        <b/>
        <sz val="9"/>
        <color theme="1"/>
        <rFont val="Arial"/>
      </rPr>
      <t xml:space="preserve">Секции 14-16. </t>
    </r>
    <r>
      <rPr>
        <sz val="9"/>
        <color theme="1"/>
        <rFont val="Arial"/>
      </rPr>
      <t>Отделка помещений  1го этажа</t>
    </r>
  </si>
  <si>
    <r>
      <rPr>
        <sz val="9"/>
        <color theme="1"/>
        <rFont val="Arial"/>
      </rPr>
      <t>148-0721-ОК-1-0-2-14..16-</t>
    </r>
    <r>
      <rPr>
        <b/>
        <sz val="9"/>
        <color theme="1"/>
        <rFont val="Arial"/>
      </rPr>
      <t>АР3.1</t>
    </r>
  </si>
  <si>
    <r>
      <rPr>
        <sz val="9"/>
        <color theme="1"/>
        <rFont val="Arial"/>
      </rPr>
      <t xml:space="preserve">Корпус 2. </t>
    </r>
    <r>
      <rPr>
        <b/>
        <sz val="9"/>
        <color theme="1"/>
        <rFont val="Arial"/>
      </rPr>
      <t xml:space="preserve">Секции 17-19. </t>
    </r>
    <r>
      <rPr>
        <sz val="9"/>
        <color theme="1"/>
        <rFont val="Arial"/>
      </rPr>
      <t>Отделка помещений  1го этажа</t>
    </r>
  </si>
  <si>
    <r>
      <rPr>
        <sz val="9"/>
        <color theme="1"/>
        <rFont val="Arial"/>
      </rPr>
      <t>148-0721-ОК-1-0-2-17..19-</t>
    </r>
    <r>
      <rPr>
        <b/>
        <sz val="9"/>
        <color theme="1"/>
        <rFont val="Arial"/>
      </rPr>
      <t>АР3.1</t>
    </r>
  </si>
  <si>
    <r>
      <rPr>
        <sz val="9"/>
        <color theme="1"/>
        <rFont val="Arial"/>
      </rPr>
      <t xml:space="preserve">Корпус 1. </t>
    </r>
    <r>
      <rPr>
        <b/>
        <sz val="9"/>
        <color theme="1"/>
        <rFont val="Arial"/>
      </rPr>
      <t>Секции 1-3.</t>
    </r>
    <r>
      <rPr>
        <sz val="9"/>
        <color theme="1"/>
        <rFont val="Arial"/>
      </rPr>
      <t xml:space="preserve"> Отделка помещений  1го этажа</t>
    </r>
  </si>
  <si>
    <r>
      <rPr>
        <sz val="9"/>
        <color theme="1"/>
        <rFont val="Arial"/>
      </rPr>
      <t>148-0721-ОК-1-0-1-1..3-</t>
    </r>
    <r>
      <rPr>
        <b/>
        <sz val="9"/>
        <color theme="1"/>
        <rFont val="Arial"/>
      </rPr>
      <t>АР3.1</t>
    </r>
  </si>
  <si>
    <r>
      <rPr>
        <sz val="9"/>
        <color theme="1"/>
        <rFont val="Arial"/>
      </rPr>
      <t xml:space="preserve">Корпус 1. </t>
    </r>
    <r>
      <rPr>
        <b/>
        <sz val="9"/>
        <color theme="1"/>
        <rFont val="Arial"/>
      </rPr>
      <t>Секции 4-6.</t>
    </r>
    <r>
      <rPr>
        <sz val="9"/>
        <color theme="1"/>
        <rFont val="Arial"/>
      </rPr>
      <t xml:space="preserve"> Отделка помещений  1го этажа</t>
    </r>
  </si>
  <si>
    <r>
      <rPr>
        <sz val="9"/>
        <color theme="1"/>
        <rFont val="Arial"/>
      </rPr>
      <t>148-0721-ОК-1-0-1-4..6-</t>
    </r>
    <r>
      <rPr>
        <b/>
        <sz val="9"/>
        <color theme="1"/>
        <rFont val="Arial"/>
      </rPr>
      <t>АР3.1</t>
    </r>
  </si>
  <si>
    <r>
      <rPr>
        <sz val="9"/>
        <color theme="1"/>
        <rFont val="Arial"/>
      </rPr>
      <t xml:space="preserve">Корпус 1. </t>
    </r>
    <r>
      <rPr>
        <b/>
        <sz val="9"/>
        <color theme="1"/>
        <rFont val="Arial"/>
      </rPr>
      <t>Секции 7-9.</t>
    </r>
    <r>
      <rPr>
        <sz val="9"/>
        <color theme="1"/>
        <rFont val="Arial"/>
      </rPr>
      <t xml:space="preserve"> Отделка помещений  1го этажа</t>
    </r>
  </si>
  <si>
    <r>
      <rPr>
        <sz val="9"/>
        <color theme="1"/>
        <rFont val="Arial"/>
      </rPr>
      <t>148-0721-ОК-1-0-1-7..9-</t>
    </r>
    <r>
      <rPr>
        <b/>
        <sz val="9"/>
        <color theme="1"/>
        <rFont val="Arial"/>
      </rPr>
      <t>АР3.1</t>
    </r>
  </si>
  <si>
    <r>
      <rPr>
        <sz val="9"/>
        <color theme="1"/>
        <rFont val="Arial"/>
      </rPr>
      <t xml:space="preserve">Корпус 1. </t>
    </r>
    <r>
      <rPr>
        <b/>
        <sz val="9"/>
        <color theme="1"/>
        <rFont val="Arial"/>
      </rPr>
      <t>Секции 1-9</t>
    </r>
    <r>
      <rPr>
        <sz val="9"/>
        <color theme="1"/>
        <rFont val="Arial"/>
      </rPr>
      <t>. Разрезы</t>
    </r>
  </si>
  <si>
    <r>
      <rPr>
        <sz val="9"/>
        <color theme="1"/>
        <rFont val="Arial"/>
      </rPr>
      <t>148-0721-ОК-1-0-1-1..9-</t>
    </r>
    <r>
      <rPr>
        <b/>
        <sz val="9"/>
        <color theme="1"/>
        <rFont val="Arial"/>
      </rPr>
      <t>АР7</t>
    </r>
  </si>
  <si>
    <t>Корпус 2. Секции 10-19. Разрезы</t>
  </si>
  <si>
    <r>
      <rPr>
        <sz val="9"/>
        <color theme="1"/>
        <rFont val="Arial"/>
        <scheme val="minor"/>
      </rPr>
      <t>148-0721-ОК-1-0-2-10..19-</t>
    </r>
    <r>
      <rPr>
        <b/>
        <sz val="9"/>
        <color theme="1"/>
        <rFont val="Arial"/>
        <scheme val="minor"/>
      </rPr>
      <t>АР7</t>
    </r>
    <r>
      <rPr>
        <sz val="9"/>
        <color theme="1"/>
        <rFont val="Arial"/>
        <scheme val="minor"/>
      </rPr>
      <t xml:space="preserve"> </t>
    </r>
  </si>
  <si>
    <t>Архитектурные интерьеры. Типовая 3-х комнатная квартира. Секция 9. Этаж 8,9. Отделочные чертежи</t>
  </si>
  <si>
    <r>
      <rPr>
        <sz val="8"/>
        <color theme="1"/>
        <rFont val="Arial"/>
      </rPr>
      <t>148-0721-ОК-1-0-1,2-1..19-</t>
    </r>
    <r>
      <rPr>
        <b/>
        <sz val="8"/>
        <color theme="1"/>
        <rFont val="Arial"/>
      </rPr>
      <t>АИ2.1</t>
    </r>
  </si>
  <si>
    <t>07.05.24      04.06.24</t>
  </si>
  <si>
    <t>Аохитектvоные интерьеры.
Типовая 3-х комнатная квартира для проживания инвалида-колясочника. Отделочные чертежи.</t>
  </si>
  <si>
    <r>
      <rPr>
        <sz val="8"/>
        <color theme="1"/>
        <rFont val="Arial"/>
      </rPr>
      <t>148-0721-ОК-1-0-1,2-1..19-</t>
    </r>
    <r>
      <rPr>
        <b/>
        <sz val="8"/>
        <color theme="1"/>
        <rFont val="Arial"/>
      </rPr>
      <t>АИ2.2</t>
    </r>
  </si>
  <si>
    <t>Архитектурные интерьеры.
Места общего пользования (МОП)
Отделочные чертежи.
Корпус 1. Секция 1-4.</t>
  </si>
  <si>
    <r>
      <rPr>
        <sz val="9"/>
        <color theme="1"/>
        <rFont val="Arial"/>
      </rPr>
      <t>148-0721-ОК-1-0-1-1..4-</t>
    </r>
    <r>
      <rPr>
        <b/>
        <sz val="9"/>
        <color theme="1"/>
        <rFont val="Arial"/>
      </rPr>
      <t>АИ1.1</t>
    </r>
  </si>
  <si>
    <t>Архитектурные интерьеры. Отделочные чертежи МОП. Корпус 2. Секции 10-14</t>
  </si>
  <si>
    <r>
      <rPr>
        <sz val="9"/>
        <color theme="1"/>
        <rFont val="Arial"/>
      </rPr>
      <t>148-0721-ОК-1-0-2-15..19-</t>
    </r>
    <r>
      <rPr>
        <b/>
        <sz val="9"/>
        <color theme="1"/>
        <rFont val="Arial"/>
      </rPr>
      <t>АИ1.3</t>
    </r>
  </si>
  <si>
    <t>20,06,24</t>
  </si>
  <si>
    <t>Архитектурные интерьеры.
Места общего пользования (МОП) Отделочные чертежи.
Корпус 1. Секция 5-9.</t>
  </si>
  <si>
    <r>
      <rPr>
        <sz val="9"/>
        <color theme="1"/>
        <rFont val="Arial"/>
      </rPr>
      <t>148-0721-ОК-1-0-1-5...9-</t>
    </r>
    <r>
      <rPr>
        <b/>
        <sz val="9"/>
        <color theme="1"/>
        <rFont val="Arial"/>
      </rPr>
      <t>АИ1.2</t>
    </r>
  </si>
  <si>
    <t>При проверке АР8 (Входные групп) нужно обратить внимание на наличие объемов утеплителя наружных стен, так как ни в одном комплекте этой информации нет</t>
  </si>
  <si>
    <t>При проверке АР5 (Лестницы и ограждения) нужно обратить внимание на наличие информации о наружной отделке стен переходных лоджий, так как ни в одном комплекте этого нет</t>
  </si>
  <si>
    <t>Номер замечания к комплекту</t>
  </si>
  <si>
    <t>Обозначение комплекта номер изм. (изм.0, изм.1, изм.2 и т.д. - записывать все изм.,  которые приходят на проверку)</t>
  </si>
  <si>
    <t>Номер листа в разделе</t>
  </si>
  <si>
    <t>Текст замечания</t>
  </si>
  <si>
    <t>Эскиз к замечанию (при необходимости)</t>
  </si>
  <si>
    <t>Ссылка на требование (обозначение документа, пункт НД или лист типового проекта и т.д)</t>
  </si>
  <si>
    <t>Коэффицент замечания</t>
  </si>
  <si>
    <t>Тип замечания</t>
  </si>
  <si>
    <t>Дата выдачи замечаний</t>
  </si>
  <si>
    <t>Статус замечаия</t>
  </si>
  <si>
    <t>Ответ от субподрядчика на замечания 
(при необходимости) - УКАЗАТЬ НА КАКОМ ЛИСТЕ ВНЕСЕНЫ ИЗМЕНЕНИЯ</t>
  </si>
  <si>
    <t>Дата повторной проверки</t>
  </si>
  <si>
    <t>Комментарий/ замечание</t>
  </si>
  <si>
    <t>Ответ субподрядчика на замечания (при необхродимости)</t>
  </si>
  <si>
    <t xml:space="preserve">Заполнить вручную </t>
  </si>
  <si>
    <t>1 - Несоответствие продуктовым требованиям ПИК-Стандарт</t>
  </si>
  <si>
    <r>
      <rPr>
        <b/>
        <sz val="8"/>
        <rFont val="Arial"/>
      </rPr>
      <t xml:space="preserve">общее количество листов </t>
    </r>
    <r>
      <rPr>
        <b/>
        <sz val="8"/>
        <rFont val="Arial"/>
      </rPr>
      <t>(по ведомости рабочих чертежей)</t>
    </r>
  </si>
  <si>
    <t>количество листов с замечаниями</t>
  </si>
  <si>
    <t>Количество замечаний с к=0,2</t>
  </si>
  <si>
    <t>Количество замечаний с к=0,5</t>
  </si>
  <si>
    <t>Количество замечаний с к=1</t>
  </si>
  <si>
    <t>9-0118-ОК-1-АР изм.0, изм.1</t>
  </si>
  <si>
    <t xml:space="preserve">Тит. лист </t>
  </si>
  <si>
    <t>Обозначение тома не соотвествует обозначению в составе проекта</t>
  </si>
  <si>
    <t>Петров И.И.</t>
  </si>
  <si>
    <t>снято</t>
  </si>
  <si>
    <t>9-0118-ОК-1-АР изм.0, изм.1, изм.2</t>
  </si>
  <si>
    <t>требует изм. в смежном комплекте</t>
  </si>
  <si>
    <t>9-0118-ОК-1-АР изм.2</t>
  </si>
  <si>
    <t>отменено</t>
  </si>
  <si>
    <t>для статуса ОТМЕНЕНО обязательно указывать причину! А также убирать коэф замечан и тип замечания, чтобы замечание не шло в отчетность</t>
  </si>
  <si>
    <t>повторно</t>
  </si>
  <si>
    <t>Требуется изм. ПД</t>
  </si>
  <si>
    <t>1190-01-1-9-АР9.5
Ревизия С</t>
  </si>
  <si>
    <t>Замечания к оконным блокам ПВХ</t>
  </si>
  <si>
    <t>Предоставить эскизы оконных блоков (стандартные эскизы см. стандарт АТР).</t>
  </si>
  <si>
    <r>
      <rPr>
        <u/>
        <sz val="10"/>
        <color rgb="FF1155CC"/>
        <rFont val="Arial"/>
      </rPr>
      <t>АТР Оконные и балконные блоки ПВХ</t>
    </r>
    <r>
      <rPr>
        <sz val="10"/>
        <color theme="1"/>
        <rFont val="Arial"/>
        <scheme val="minor"/>
      </rPr>
      <t xml:space="preserve"> </t>
    </r>
  </si>
  <si>
    <r>
      <rPr>
        <sz val="8"/>
        <rFont val="Arial"/>
      </rPr>
      <t xml:space="preserve">Согласован комплект АР4.3 </t>
    </r>
    <r>
      <rPr>
        <u/>
        <sz val="8"/>
        <color rgb="FF1155CC"/>
        <rFont val="Arial"/>
      </rPr>
      <t>https://docs.google.com/spreadsheets/d/1YuiVJh5g_X5jHE5eOh_2DEvATkVyA1tZkiQMcCOB9Wo/edit#gid=1891348856</t>
    </r>
  </si>
  <si>
    <t>Включить в состав комплекта  спецификацию элементов заполнения оконных проемов (предоставленную отдельным файлом).</t>
  </si>
  <si>
    <r>
      <rPr>
        <sz val="10"/>
        <color theme="1"/>
        <rFont val="Arial"/>
      </rPr>
      <t>В спецификации  указать формулу стеклопакета (</t>
    </r>
    <r>
      <rPr>
        <b/>
        <sz val="10"/>
        <color theme="1"/>
        <rFont val="Arial"/>
      </rPr>
      <t>уточнить!</t>
    </r>
    <r>
      <rPr>
        <sz val="10"/>
        <color theme="1"/>
        <rFont val="Arial"/>
      </rPr>
      <t xml:space="preserve"> в  ПД 1190-01-ЭЭ.ПЗ, находящейся в экспертизе, в предыдущем заходе в МГЭ в разделе ЭЭ для окон был указан  СПД 4М1-14-И4-14-И4).
</t>
    </r>
  </si>
  <si>
    <r>
      <rPr>
        <u/>
        <sz val="10"/>
        <color rgb="FF1155CC"/>
        <rFont val="Arial"/>
      </rPr>
      <t>АТР Оконные и балконные блоки ПВХ</t>
    </r>
    <r>
      <rPr>
        <sz val="10"/>
        <color theme="1"/>
        <rFont val="Arial"/>
        <scheme val="minor"/>
      </rPr>
      <t xml:space="preserve"> 
1190-01-ЭЭ.ПЗ </t>
    </r>
  </si>
  <si>
    <r>
      <rPr>
        <sz val="10"/>
        <color theme="1"/>
        <rFont val="Arial"/>
      </rPr>
      <t>В спецификации  в марке окон к вентклапану</t>
    </r>
    <r>
      <rPr>
        <b/>
        <sz val="10"/>
        <color theme="1"/>
        <rFont val="Arial"/>
      </rPr>
      <t xml:space="preserve"> </t>
    </r>
    <r>
      <rPr>
        <sz val="10"/>
        <color theme="1"/>
        <rFont val="Arial"/>
      </rPr>
      <t xml:space="preserve">добавить </t>
    </r>
    <r>
      <rPr>
        <b/>
        <sz val="10"/>
        <color theme="1"/>
        <rFont val="Arial"/>
      </rPr>
      <t xml:space="preserve">VT700 (VT715), </t>
    </r>
    <r>
      <rPr>
        <sz val="10"/>
        <color theme="1"/>
        <rFont val="Arial"/>
      </rPr>
      <t>см. как указано в инструкции.</t>
    </r>
  </si>
  <si>
    <t>Инструкция по назначению клапанов</t>
  </si>
  <si>
    <t>В спецификации  в столбце с примечаниями указать оснащение окон москитными сетками (количество москитных сеток - 1 шт. на один блок).
Указать, что на оконные блоки ОП-201, ОП-201л, ОПмгн-201; ОПмгн-201л, ОП-202, ОП-202л сетка монтируется снаружи. В оконные блоки с откидывающимися створками ОП-208.1л москитная сетка  устанавливается изнутри помещения на металлических кронштейнах (см. указания в стандарте АТР на л.4).</t>
  </si>
  <si>
    <t>Предоставить информацию по подоконным доскам и заглушкам к ним.</t>
  </si>
  <si>
    <r>
      <rPr>
        <u/>
        <sz val="10"/>
        <color rgb="FF1155CC"/>
        <rFont val="Arial"/>
      </rPr>
      <t>АТР Оконные и балконные блоки ПВХ</t>
    </r>
    <r>
      <rPr>
        <sz val="10"/>
        <color theme="1"/>
        <rFont val="Arial"/>
        <scheme val="minor"/>
      </rPr>
      <t xml:space="preserve">  
л.4 п.10</t>
    </r>
  </si>
  <si>
    <t>Добавить в спецификацию окон столбец с указанием количества замков безопасности для каждой марки окна.
В примечаниях на листе  указать фразу:
"Оконные блоки с открывающимися створками комплектуются замками безопасности типа Si-AU ( или аналог), цвет белый (по одному замку на каждую створку окна)".</t>
  </si>
  <si>
    <t>В спецификации  в столбце с примечаниями указать материал и цвет отливов и откосов оконных блоков.</t>
  </si>
  <si>
    <r>
      <rPr>
        <u/>
        <sz val="10"/>
        <color rgb="FF1155CC"/>
        <rFont val="Arial"/>
      </rPr>
      <t>АТР Оконные и балконные блоки ПВХ</t>
    </r>
    <r>
      <rPr>
        <sz val="10"/>
        <color theme="1"/>
        <rFont val="Arial"/>
        <scheme val="minor"/>
      </rPr>
      <t xml:space="preserve"> 
л.4 п.11</t>
    </r>
  </si>
  <si>
    <t>В примечаниях на листе со спецификацией  указать фразу:
"Вентиляционный клапан Ventec VT700 (VT715) установить в правую створку оконного блока, для балконных блоков - в балконную дверь.”</t>
  </si>
  <si>
    <t>Замечания к балконным блокам ПВХ</t>
  </si>
  <si>
    <t>7-15</t>
  </si>
  <si>
    <t>На планах замаркировать балконные блоки (стандартные марки см. в АТР).</t>
  </si>
  <si>
    <t>Предоставить эскизы балконных блоков (стандартные эскизы см. стандарт АТР).</t>
  </si>
  <si>
    <t>Предоставить в составе комплекта спецификацию на балконные блоки с указанием марок (см. стандартную маркировку в АТУ)  и формулой стеклопакета (в ПД ЭЭ для окон и балконных дверей указан СПД 4М1-14-И4-14-И4).</t>
  </si>
  <si>
    <r>
      <rPr>
        <u/>
        <sz val="10"/>
        <color rgb="FF1155CC"/>
        <rFont val="Arial"/>
      </rPr>
      <t>АТР Оконные и балконные блоки ПВХ</t>
    </r>
    <r>
      <rPr>
        <sz val="10"/>
        <color theme="1"/>
        <rFont val="Arial"/>
        <scheme val="minor"/>
      </rPr>
      <t xml:space="preserve">  
1190-01-ЭЭ.ПЗ л.68</t>
    </r>
  </si>
  <si>
    <t>В примечаниях на листе со спецификацией указать фразу:
"Балконные двери комплектуются  ручкой с наружной стороны  (1шт. на каждый балконный блок).
Одна из створок балконного блока оснащена ограничителем открывания створки "Гребенкой".</t>
  </si>
  <si>
    <t>В спецификации  в столбце с примечаниями указать материал и цвет отливов и откосов балконных блоков.</t>
  </si>
  <si>
    <t>Общие замечания</t>
  </si>
  <si>
    <t xml:space="preserve">В примечаниях на листе со спецификацией указать фразу:
 “Эскизы, ведомость расхода материалов и изделий, описание и технические характеристики к блокам ПВХ см. ЖД-ТАС-РЕН-АР-ОБ «Альбом типовых решений. Оконные и балконные блоки ПВХ Версия 6». </t>
  </si>
  <si>
    <t>Привести в соответствие между собой изображение витражей на фасадах и на планах ( с учетом замечаний к АР4.2).</t>
  </si>
  <si>
    <t>1190-01-1-9-АР4.2
Ревизия А</t>
  </si>
  <si>
    <t>Замаркировать витражи на фасадах.</t>
  </si>
  <si>
    <t>Комплект предоставлен без листа общих данных.</t>
  </si>
  <si>
    <t>148-0721-ОК-1-0-1-1..9-АР9.5</t>
  </si>
  <si>
    <t>На листе должен быть Расход кирпича на устройство фасадов 1 этажа</t>
  </si>
  <si>
    <t>Милявская А</t>
  </si>
  <si>
    <t xml:space="preserve">Выполнена ведомость фрагментов с покрытием из бетонной плитки 285х60х20 (л. 2, 4, 6, 8, 10, 12), а также спецификация с расчетом плитки на каждый фрагмент (л.3, 5, 7, 9, 11, 13) </t>
  </si>
  <si>
    <t>Учтено</t>
  </si>
  <si>
    <t>Общие указания: заменить п.10 Указания по производству работ (ничего из указанного не относится к фасадам) на информацию
- об устройстве фасадной кладки (отсутствует в АР2.1, АР4.1) в пределах 1 этажа
   - марки кирпича цокольной части стен (лицевой полнотелый) и стен выше цоколя (лицевой пустотелый);
   - цвет кирпича;
   - указания по устройству кладки - армирование, вент.продухи.
- об устройстве утепления наружных стен (отсутствует в АР2.1, АР4.1) в пределах 1 этажа
- об отделке кровельных надстроек (материал, цвет);
- о цвете кровельного ограждения и стремянок;
- о характере и цвете отделки стен переходных лоджий</t>
  </si>
  <si>
    <t>под ответственность проектировщика</t>
  </si>
  <si>
    <t xml:space="preserve">Согласно стадии П, вместо кирпича принята бетонная плитка 285х60х20. Сведения о продухе или ином элементе устройства фасадной системы могут быть дополнены при выборе подрядной организациии или выборе вентилируемой фасадной системы согласно производителю. Данные по расходу материалов отделки наружных стен 1го этажа см. АР8(Входные группы). Цвета указаны в ведомостях фрагментов и спецификации фрагментов фасадов(л.2-12). Данные об отделке и элементах кровли не представлены в разделе АР9.5, см АР10(Кровля). Данные об отделке и элементах переходных лоджий см АР5(Лестницы. Ограждения) </t>
  </si>
  <si>
    <t>Разработаны нестандартные фасадные решения, которые не подлежат проверке ООПР. Замечание снято под ответственность проектировщика на основании комментария</t>
  </si>
  <si>
    <t>2 - 7</t>
  </si>
  <si>
    <t>В комплект должны быть включены полные фасады, начиная с первого этажа, а не частичные со второго этажа и выше - откорректировать</t>
  </si>
  <si>
    <t>Дополнено. См. л. 2, 4, 6, 8, 10, 12</t>
  </si>
  <si>
    <t>Устранить разночтение между АР4.1 и АР9.5 в расположении ламелей решеток форкамер и ниш для размещения оборудования ОВ (в АР4.1 горизонтальные ламели, в АР9.5 вертикальные ламели)</t>
  </si>
  <si>
    <t>На полных фасадах показать:
- маркировку витражей 1 этажа, светопрозрачных козырьков, вентиляционных решеток, лючков;
- высотные отметки и отметки земли у входов в здание;
- расположение и привязку вертикальных температурно-деформационных швов в облицовке 1 этажа;
- расположение и отметку горизонтального температурно-деформационного шва в облицовке 1 этажа</t>
  </si>
  <si>
    <t>На полных фасадах показать:
- расположение вертикальных деформационных швов между секциями;
- домовые указатели (привязки, отметки);
- отметку цокольной части стены (300 мм выше уровня земли)
- условное обозначение облицовочной кладки от ур.земли до 0,3 м от ур.з (выполняется лицевым полнотелый кирпичем);
- условное обозначение облицовочной кладки ниже ур.земли на глубину min150 мм (выполняется рядовым полнотелым кирпичем)</t>
  </si>
  <si>
    <t>На полных фасадах показать:
- расположение домофонов на витражах МОП;
- контрастную маркировку на дверях МОП, БКТ и лестничных клеток</t>
  </si>
  <si>
    <t>Показать ограждение на кровельных надстройках и его отметку, металлические стремянки</t>
  </si>
  <si>
    <t>Дополнено. См. л. 2, 4, 6, 8, 10, 12. Ограждения кровли см. АР10(Кровля)</t>
  </si>
  <si>
    <t>Устранить разночтение между АР10 и АР9.5 -показать ограждение на кровельных надстройках. Учесть замечание и для корпуса 2</t>
  </si>
  <si>
    <t>Условные обозначения: указать цвета фасадной плитки</t>
  </si>
  <si>
    <t>Условные обозначения: что такое спецификация на фрагменты, в каком комплекте разработана?</t>
  </si>
  <si>
    <t>Дополнено. См. л. 3, 5, 7, 9, 11, 13</t>
  </si>
  <si>
    <t>8 - 15</t>
  </si>
  <si>
    <r>
      <rPr>
        <b/>
        <sz val="10"/>
        <color theme="1"/>
        <rFont val="Arial"/>
      </rPr>
      <t xml:space="preserve">Для информации
</t>
    </r>
    <r>
      <rPr>
        <sz val="10"/>
        <color theme="1"/>
        <rFont val="Arial"/>
      </rPr>
      <t>Листы не проверялись на соответствие стандартным решениям.
Корзины под кондиционеры, кронштейны под кондиционеры, узлы крепления к навесным панелям разработаны проектировщиком самостоятельно, что является ответственностью проектировщика</t>
    </r>
  </si>
  <si>
    <t>1190-02-10-09-АР9. 5
Ревизия D</t>
  </si>
  <si>
    <r>
      <t xml:space="preserve">см.комплект АР4.3 </t>
    </r>
    <r>
      <rPr>
        <u/>
        <sz val="10"/>
        <color rgb="FF1155CC"/>
        <rFont val="Arial"/>
      </rPr>
      <t>https://docs.google.com/spreadsheets/d/1YuiVJh5g_X5jHE5eOh_2DEvATkVyA1tZkiQMcCOB9Wo/edit#gid=1097608423</t>
    </r>
  </si>
  <si>
    <r>
      <rPr>
        <sz val="10"/>
        <color theme="1"/>
        <rFont val="Arial"/>
      </rPr>
      <t>В спецификации  указать формулу стеклопакета (</t>
    </r>
    <r>
      <rPr>
        <b/>
        <sz val="10"/>
        <color theme="1"/>
        <rFont val="Arial"/>
      </rPr>
      <t xml:space="preserve">уточнить! </t>
    </r>
    <r>
      <rPr>
        <sz val="10"/>
        <color theme="1"/>
        <rFont val="Arial"/>
      </rPr>
      <t xml:space="preserve">в  ПД 1190-01-ЭЭ.ПЗ, находящейся в экспертизе, в предыдущем заходе в МГЭ в разделе ЭЭ для окон был указан  СПД 4М1-14-И4-14-И4).
</t>
    </r>
  </si>
  <si>
    <r>
      <rPr>
        <u/>
        <sz val="10"/>
        <color rgb="FF1155CC"/>
        <rFont val="Arial"/>
      </rPr>
      <t>АТР Оконные и балконные блоки ПВХ</t>
    </r>
    <r>
      <rPr>
        <sz val="10"/>
        <color theme="1"/>
        <rFont val="Arial"/>
        <scheme val="minor"/>
      </rPr>
      <t xml:space="preserve"> 
1190-01-ЭЭ.ПЗ</t>
    </r>
  </si>
  <si>
    <t>В спецификации  в столбце с примечаниями указать материал и цвет отливов и откосов  балконных блоков.</t>
  </si>
  <si>
    <t>148-0721-ОК-1-0-2-10..19-АР9.5</t>
  </si>
  <si>
    <t>Общие указания: заменить п.10 Указания по производству работ (ничего из указанного не относится к фасадам) на информацию
- об устройстве фасадной кладки (отсутствует в АР2.1, АР4.1) в пределах 1 этажа
   - марки кирпича цокольной части стен (лицевой полнотелый) и стен выше цоколя (лицевой пустотелый);
   - цвет кирпича;
   - указания по устройству кладки - армирование, вент.продухи.
- об устройстве утепления наружных стен (отсутствует в АР2.1, АР4.1) в пределах 1 этажа
- об отделке кровельных надстроек (материал, цвет);
- о характере и цвете отделки стен переходных лоджий</t>
  </si>
  <si>
    <t>1190-01-1-9-АР4.2
рев.А, рев.В</t>
  </si>
  <si>
    <t>Исключить указанную в п."Цвет"  оклейку стекла тонирующей пленкой RAL7040 с внутренней стороны витражных конструкций лоджий в уровне второго этажа. В стандарте нет таких решений.</t>
  </si>
  <si>
    <r>
      <rPr>
        <u/>
        <sz val="10"/>
        <color rgb="FF1155CC"/>
        <rFont val="Arial"/>
      </rPr>
      <t xml:space="preserve">Витражные конструкции квартирных лоджий.
</t>
    </r>
    <r>
      <rPr>
        <sz val="10"/>
        <color theme="1"/>
        <rFont val="Arial"/>
        <scheme val="minor"/>
      </rPr>
      <t>Версия 3.</t>
    </r>
  </si>
  <si>
    <t>Принято</t>
  </si>
  <si>
    <t xml:space="preserve">Оклейка стекла тонирующей пленкой исправлена на стемалит </t>
  </si>
  <si>
    <t>4-18</t>
  </si>
  <si>
    <t>На разрезах по лоджиям показаны  отдельностоящие металлические ограждения перед витражами.
Согласно адресной программе, на объекте должны применяться витражные конструкции с интегрированным в них ограждением.
Исправить на разрезах, 
Учесть при разработке узлов крепления витражей.
Согласовать с ПРЕФАБ.</t>
  </si>
  <si>
    <t xml:space="preserve">Не принято, ограждение интегрированное см. общие данные п.10, л.19 п.2 примечаний. На разрезах показано условно, детальные чертежи разрабатывает КМ </t>
  </si>
  <si>
    <t>Интегрированное ограждение показано на узлах (л.28)</t>
  </si>
  <si>
    <t>На разрезе по лоджии  с витражем В-2 (в плане в осях 1.37 /1.У-!.Ш  секц.9)  для всех типовых этажей  показана толщина пола лоджии 100мм. 
По стандарту только в квартирах для МГН (3-7эт.)  пол лоджий  100мм,  а в обычных квартирах на типовых этажах должен быть 60мм.
Привести на разрезе  толщину полов лоджий к стандарту.
Показать на разрезе лоджии для 2-го, 3-7, 8-15, 16 этажей. 
Учесть разную толщину полов при разработке узлов крепления витражей.</t>
  </si>
  <si>
    <t>Полы</t>
  </si>
  <si>
    <t>Исправлено</t>
  </si>
  <si>
    <t>При разработке эскизов витражей лоджий и узлов их крепления учесть требование СП1 к обеспечению  расстояния от пола до низа профиля при открытом положении створки витража (не до низа балки) не менее 2.5м.
Сейчас на разрезах видно, что это требование не выполняется.</t>
  </si>
  <si>
    <t>СП 1.13130_2020 п.4.2.4</t>
  </si>
  <si>
    <t>Исправлено, в том числе и в КЖ2.2</t>
  </si>
  <si>
    <t>На эскизах витражей 2-го этажа показаны вставки из стемалита в нижней части витражей, а на фасадах в АР9.5 стемалита нет.
Привести разделы в соответствие между собой.</t>
  </si>
  <si>
    <t>Замечание будет снято после проверки откорректированного 1190-01-1-9-АР9.5</t>
  </si>
  <si>
    <t>Показано</t>
  </si>
  <si>
    <t>15-18</t>
  </si>
  <si>
    <t>Привести в соответствие эскизы угловых витражей и их изображение на фасадах в АР9.5 - на эскизах показаны широкие вертикальные стойки на углу, а на фасадах их нет.</t>
  </si>
  <si>
    <t>Принято, будут приведено в соответствие в следующей ревизии альбома "Фасады"</t>
  </si>
  <si>
    <t>Предоставить узлы примыкания и крепления угловых витражей квартирных лоджий к облицовке фасадов и к плитам перекрытия н(в т.ч.на углу.)</t>
  </si>
  <si>
    <t>снято с условием</t>
  </si>
  <si>
    <r>
      <t xml:space="preserve">Узлы предоставлены, но не согласованы. 
Необходимо согласование Префаб, так как предлагаются нестандартные решения.
учесть </t>
    </r>
    <r>
      <rPr>
        <u/>
        <sz val="10"/>
        <color rgb="FF1155CC"/>
        <rFont val="Arial"/>
      </rPr>
      <t>Замечание</t>
    </r>
    <r>
      <rPr>
        <sz val="10"/>
        <color theme="1"/>
        <rFont val="Arial"/>
        <scheme val="minor"/>
      </rPr>
      <t xml:space="preserve"> ниже</t>
    </r>
  </si>
  <si>
    <t>Предоставить узлы верхнего, нижнего и бокового примыкания и крепления прямых витражей  к навесным панелям и монолитным пилонам с облицовкой, к плитам перекрытия или указать ссылку на комплект, где эти узлы разработаны.</t>
  </si>
  <si>
    <t>На фрагментах планов лоджий контур плиты перекрытия не совпадает с разрезами по лоджиям - на разрезах на торце плиты перекрытия показана монолитная балка, на планах ее нет.
Привести плиту в соответствие с КЖ.</t>
  </si>
  <si>
    <t>Не принято, на скриншоте план второго этажа, балка 1-го этажа на разрезах заглублена для организации термовкладышей. Контур плит соответствует КЖ. Для облегчения проверки добавлено обозначение балок</t>
  </si>
  <si>
    <t>Контур плит соответствует КЖ</t>
  </si>
  <si>
    <t xml:space="preserve">Принять утепление монолитного пилона на лоджиях по стандарту толщиной 230мм.
</t>
  </si>
  <si>
    <t>Наружные конструкции. Стены</t>
  </si>
  <si>
    <t>Выполнено</t>
  </si>
  <si>
    <t xml:space="preserve">Замаркировать на планах, фасадах, предоставить эскизы и спецификацию витражных дверей переходных балконов, разработанных согласно стандарта. </t>
  </si>
  <si>
    <t>Витражные конструкции переходных балконов</t>
  </si>
  <si>
    <t>Замаркировать витражные конструкции на фасадах.</t>
  </si>
  <si>
    <t>Принято. Марки добавлены, будут предоставлены в следующей ревизии альбома "Фасады"</t>
  </si>
  <si>
    <t>1190-01-1-9-АР4.2
рев.В
рев.А от 15.12.23</t>
  </si>
  <si>
    <t>Общие указания, п.10: Цвет - обратить внимание/обосновать принятое решение о том, что заполнение из стемалита в уровне второго этажа отличается по цвету (RAL 7040) от алюминиевых профилей, нащельников и отливов (RAL 7016)</t>
  </si>
  <si>
    <t xml:space="preserve">Не принято, RAL стемалита указан на основании АГР </t>
  </si>
  <si>
    <t>цвет согласно АГР</t>
  </si>
  <si>
    <t>2 - 10</t>
  </si>
  <si>
    <t>На маркировочных схемах указать марку наружной двери тех.пространства.
В Примечаниях указать, в каком комплекте учтены наружные двери тех.пространства</t>
  </si>
  <si>
    <t>Не принято, как следует из названия альбома "Корпус 1. Секции 1-9. Элементы заполнения проемов типового этажа. Светопрозрачные конструкции" данный альбом содержит рабочую документацию в т.ч. указания только на светопрозрачные конструкции. На схемак и в примечаниях не указываются и не маркируются металлические двери, как и деревянные, ни внутренние ни наружные. Маркировка данных дверей на схемах будет некорректно повторяться в рабочих чертежах на витражи марки КМ, т.к. данные схемы являются заданием</t>
  </si>
  <si>
    <r>
      <t xml:space="preserve">в </t>
    </r>
    <r>
      <rPr>
        <u/>
        <sz val="10"/>
        <color rgb="FF1155CC"/>
        <rFont val="Arial"/>
      </rPr>
      <t xml:space="preserve">Замечании </t>
    </r>
    <r>
      <rPr>
        <sz val="10"/>
        <color theme="1"/>
        <rFont val="Arial"/>
        <scheme val="minor"/>
      </rPr>
      <t xml:space="preserve"> спрашивалось, в каком разделе учтены эти двери  с переходного балкона в тех.пространство.
Их нет ни в АР4.3, ни в АР3.2.
</t>
    </r>
    <r>
      <rPr>
        <b/>
        <sz val="10"/>
        <rFont val="Arial"/>
      </rPr>
      <t>Будет учтено в АР3.2 (см. ответ в письме от 15.12.23)</t>
    </r>
  </si>
  <si>
    <t>1190-01-1-9-АР4.2
рев.В</t>
  </si>
  <si>
    <t>27, 28</t>
  </si>
  <si>
    <t>Согласовать узлы непосредственно в Префаб, так как предлагаются нестандартные решения</t>
  </si>
  <si>
    <t>предварительно 
согласовано 
Префаб
11.10.23
письмом</t>
  </si>
  <si>
    <t>Будет согласовано</t>
  </si>
  <si>
    <t>Примечания, п.9: указать оборудование дверей ручками-штангами длиной 800 мм с тремя точками крепления, взамен ручек длиной 500 мм, указанных в стандартах (в связи с негативными рекламациями их эксплуатации)</t>
  </si>
  <si>
    <t>Чек- лист предварительной приемки РД АР под выполнение работ ООО “ПРЕФАБ ТЕХНОЛОГИИ” от 07.04.23</t>
  </si>
  <si>
    <t>Предоставить документациюв формате pdf и dwg :
1. 1190-01-02-АР2 (Узлы и детали)
2. 1190-01-1-9-АР11 (Металлические изделия)</t>
  </si>
  <si>
    <t>ПРЕФАБ ТЕХНОЛОГИИ</t>
  </si>
  <si>
    <t>Будет предоставлен</t>
  </si>
  <si>
    <t>Предоставить документацию:
1190-01-1-9 АР9.5 (Фасады)</t>
  </si>
  <si>
    <t>Требуется переработка АР4.2.:
В качестве заполнения межэтажных перекрытий используется стемалит (стекло закаленное окрашенное в цвет RAL). Оклейка стекла тонирующей пленкой не предусматривается. Требуется внести изменение в маркировку этого заполнения.</t>
  </si>
  <si>
    <t>Частично принято, заменена тонирующая пленка витражей второго этажа, отсальные межэтажные перекрытия предусмотрены в системе вентфасада</t>
  </si>
  <si>
    <t>Предоставить документациюв формате pdf и dwg :
1190-01-1-9 АР7 (Разрезы)</t>
  </si>
  <si>
    <t>1. Обращаем внимание, что минимально необходимый размер от края проема до края габарита стойки - 50 мм. Данный параметр закреплен Решением №2 (ГП МФС, ПИК-профиль, ПИК-проект).
2. При построение конструкции в проеме с учетом монтажного зазора разбивку витража необходимо делить на равные части с округлением до челых значений.
Осевые размеры витража сделать целыми значениями, остальные размеры можно добавить в монтажные зазоры.</t>
  </si>
  <si>
    <t>3. Габариты витражей должны быть указаны по проему в фасаде (для витража, начиная со стартового этажа и заканчивая верхним этажом)
Конструктивно витраж имеет в своем составе:
- модуль стартового этажа
- модуль типового этажа
- модуль верхнего этажа
данный набор модулей является одной единицей по проекту, к примеру В-1, в которую в свою очередь входят различные номенклатуры модулей</t>
  </si>
  <si>
    <t>Не принято, витражные конструкции индивидуальные, имеют пояса из вентфасада и не представляют собой единую светопрозрачную конструкцию, состоящую из модулей</t>
  </si>
  <si>
    <t>Решение требует согласования Префаб</t>
  </si>
  <si>
    <t>Обозначение витражей можно выполнить по принципу ВИТРАЖ/МОДУЛЬ</t>
  </si>
  <si>
    <t>Необхъодимо указать альбом типовых узлов по которому будет выполняется проектирование.
Альбом типовых узлов. Типовые этажи. ЖД-ТА-РЕН-АР-АР4.2</t>
  </si>
  <si>
    <t>Добавлен в ведомость ссылочных и прилагаемых документов</t>
  </si>
  <si>
    <t>Маркировочный план витражных конструкций лоджий, по возможности, выполнить по секциям.</t>
  </si>
  <si>
    <t>Эскиз к замечанию</t>
  </si>
  <si>
    <t>52</t>
  </si>
  <si>
    <t>1</t>
  </si>
  <si>
    <t>1190-01-1-9-АР4.1
Ревизия А
рев.С от 05.06.23</t>
  </si>
  <si>
    <r>
      <rPr>
        <sz val="10"/>
        <color theme="1"/>
        <rFont val="Arial"/>
      </rPr>
      <t>В комплекте  предоставлены маркировочные планы, спецификации и эскизы витражей только для с</t>
    </r>
    <r>
      <rPr>
        <b/>
        <sz val="10"/>
        <color theme="1"/>
        <rFont val="Arial"/>
      </rPr>
      <t>екц.4-6</t>
    </r>
    <r>
      <rPr>
        <sz val="10"/>
        <color theme="1"/>
        <rFont val="Arial"/>
      </rPr>
      <t>.
Предоставить комплект в полном объеме на все 1-9 секций.</t>
    </r>
  </si>
  <si>
    <t>Принято, будет предоставлен</t>
  </si>
  <si>
    <t>Предоставить фасады в уровне 1 этажа с замаркированными на них витражами, отметками низа, верха  витражей, отметками перед входами и на углах фасадов.</t>
  </si>
  <si>
    <t>2</t>
  </si>
  <si>
    <t>На маркировочном плане :
- указать марки всех витражных дверей
- графическое изображение створок всех витражных дверей.</t>
  </si>
  <si>
    <t>7, 8</t>
  </si>
  <si>
    <t>Информацию, касающуюся одной входной группы, разместить на одном листе.
На л.8 показаны планы для ВГ № 5.2 и 5.4, эскизы для № 5.1 и 5.2, фрагменты фасадов для ВГ № 5.1 и 5.5.
На л.7  на Разрезе 2-2 указать номер входн.группы ЛК.</t>
  </si>
  <si>
    <t>1190-01-1-9-АР4.1
Ревизия А
рев.С от 05.06.23
рев.D от 19.07.23</t>
  </si>
  <si>
    <t>3, 6, 9</t>
  </si>
  <si>
    <t>Согласно ЗнП высота помещений 1-го  этажа от уровня пола до низа потолка в чистовой отделке должна быть не менее 3,3 м.
На сечениях по входн.группам в МОП  № 4 .1 , 4.2, 5.1, 6.1, 6.2 высота от пола до подвесного потолка =3160мм.
Принять высоту помещений МОП "в свету" не менее 3.3м от пола до потолка, учесть корректировки на эскизах витражей (с учетом примыкания потолка к ригелю витража) и на фасадах.</t>
  </si>
  <si>
    <t>ЗнП п.2.2</t>
  </si>
  <si>
    <t>Частично принято, без примыкания к наружному ригелю, с организацией нащельника между ригелем и потолком</t>
  </si>
  <si>
    <t>Нужно в таких витражах показать дополнительный горизонтальный ригель  и предоставить узел, где будет видно, что потолок в тамбуре примыкает к этому ригелю над частью витража с глухим заполнением.
На эскизах это тоже нужно указать (можно шрихпунктиром и сделать выноску в примечания, что  предусмотрен еще один ригель, который не видно со стороны фасада)</t>
  </si>
  <si>
    <t>Не принято, данный импост даже без декоративной крышки будет сечь решетку. Потолок подвесной, примыкание обеспечивается нащельником из оцинкованной стали, прошу пояснить необходимость дополнительного импоста (узел 13.1)</t>
  </si>
  <si>
    <t>Витражи и решение по примыканию не стандартное.</t>
  </si>
  <si>
    <t>3-12</t>
  </si>
  <si>
    <t>На сечениях по входным группам МОП и  БКТ/ЦИН показать согласно стандарта  в тамбурах  утепление потолка толщиной по теплотехническому рассчету в ЭЭ.</t>
  </si>
  <si>
    <t>Отделка помещений</t>
  </si>
  <si>
    <t>4</t>
  </si>
  <si>
    <r>
      <rPr>
        <sz val="10"/>
        <color theme="1"/>
        <rFont val="Arial"/>
      </rPr>
      <t xml:space="preserve">Откорректировать витражи на выходе из ЛК согласно стандартным решениям (см. в тип.альбоме дверь для ЛК ДВН-2), указать конкретную величину размера "в свету". 
Учесть, что остекленные части витража могут быть выполнены с минимальной шириной от 475мм (меньшего размера производством остекленные не изготавливаются, только глухие).
</t>
    </r>
    <r>
      <rPr>
        <b/>
        <sz val="10"/>
        <color theme="1"/>
        <rFont val="Arial"/>
      </rPr>
      <t>По вашему вопросу на совещании уточнено:
Витражную дверь выхода из ЛК  из подземного этажа запроектировать как индивидуальную,  однопольную, на основе стандартной ДВН-2, с обеспечением проема "в свету" 1200мм (с учетом всех элементов дверной коробки)</t>
    </r>
  </si>
  <si>
    <r>
      <rPr>
        <u/>
        <sz val="9"/>
        <color rgb="FF1155CC"/>
        <rFont val="Arial"/>
      </rPr>
      <t>Витражные конструкции 1 этажа</t>
    </r>
    <r>
      <rPr>
        <sz val="9"/>
        <rFont val="Arial"/>
      </rPr>
      <t xml:space="preserve"> 
Альбом типовых решений ЖД_ТА_РЕН_АР_В_ПЭ</t>
    </r>
  </si>
  <si>
    <t>Двери на выходах их ЛК подземного этажа показаны двупольными.
Обосновать принятое решение, отличное от указанного в замечании.</t>
  </si>
  <si>
    <t>1190-01-1-9-АР4.1
Ревизия А
рев.С от 05.06.23
рев.D от 19.07.23
рев.Е от 21.08.23</t>
  </si>
  <si>
    <t>На эскизах показаны ветн.решетки на витражах, за решетками указан стемалит. Предоставить узлы, как будет проходить венткороб чарез стемалит и крепиться вент.решетка.
По стандарту за вент.решеткой  размещается сендвич панель, в которой по месту вырезается отверстие с габаритами,  необходимыми для подключения вент. короба.
Стандартный узел можно посмотреть в АТУ_часть 1 _л.17.
Если это решетки как декоративные элементы фасада (а не вентиляционные), то указать это в усл. обозначениях и предоставить узлы их крепления к витражу. Разработать эскизы этих решеток. 
Стандартных таких решений нет.
Требуется согласование с РП.</t>
  </si>
  <si>
    <r>
      <rPr>
        <u/>
        <sz val="10"/>
        <color rgb="FF1155CC"/>
        <rFont val="Arial"/>
      </rPr>
      <t>АТУ_Подземный и 1 этаж</t>
    </r>
    <r>
      <rPr>
        <sz val="10"/>
        <color theme="1"/>
        <rFont val="Arial"/>
        <scheme val="minor"/>
      </rPr>
      <t xml:space="preserve"> 
часть 1</t>
    </r>
  </si>
  <si>
    <t>Повторно до прохождения МГЭ</t>
  </si>
  <si>
    <t>Требуется соласование с РП и ПРЕФАБ возможности изготовления нестандартных витражных конструкций с решетками.</t>
  </si>
  <si>
    <t>Ответ будет предоставлен после уточнения возможности исполнения</t>
  </si>
  <si>
    <t>В ПРЕФАБ не согласовано, решетки заменены на горизонтальные</t>
  </si>
  <si>
    <t>Требуется корректировка ПД</t>
  </si>
  <si>
    <t>Выполнено ранее. В узле (1) нет стемалита. Указан сендвич</t>
  </si>
  <si>
    <t>На эскизах показаны стеклянные козырьки, отличающиеся от стандартных.
Предоставить экскизы и спецификацию на эти козырьки, узлы их крепления (или указать, где они разработаны).
Стандартные решения по креплению козырьков можно посмотреть в АТУ.</t>
  </si>
  <si>
    <t>1190-01-1-9-АР4.1
Ревизия А
рев.С от 05.06.23
рев.D от 19.07.23
рев.Е от 21.08.23
рев.F от 04.09.23</t>
  </si>
  <si>
    <t>В спецификациях указать огнестойкость витражных конструкций на входах в МОП (см.у казано на эскизах в стандарте).</t>
  </si>
  <si>
    <t>Согласно стандарта витражи в противопожарном исполнении применяются только на входах в МОП (наружные), в БКТ это указывать не  нужно.
Принять степень огнестойкости витражей в соответствии с высотой здания,  см. указано в стандартном альбоме  на эскизах витражей.</t>
  </si>
  <si>
    <t xml:space="preserve">Не принято, СП 2. п.5.4.18 "Предел огнестойкости конструкций наружных светопрозрачных стен должен соответствовать
требованиям, предъявляемым к наружным ненесущим стенам.", МОПБ "Наружные ненесущие стены - EI15" </t>
  </si>
  <si>
    <r>
      <rPr>
        <sz val="10"/>
        <rFont val="Arial"/>
      </rPr>
      <t xml:space="preserve">Принять огнестойкость витражей согласно  стандарта </t>
    </r>
    <r>
      <rPr>
        <u/>
        <sz val="10"/>
        <color rgb="FF1155CC"/>
        <rFont val="Arial"/>
      </rPr>
      <t>Витражные конструкции 1 этажа</t>
    </r>
    <r>
      <rPr>
        <sz val="10"/>
        <rFont val="Arial"/>
      </rPr>
      <t xml:space="preserve"> .
Для выходов из ЛК, БКТ противопожарные витражи не требуются.
</t>
    </r>
  </si>
  <si>
    <r>
      <rPr>
        <sz val="10"/>
        <color theme="1"/>
        <rFont val="Arial"/>
      </rPr>
      <t xml:space="preserve">На основании письма по вопросу огнестойкости внесены следующие корректировки: 1)в ОД и примечаниях уточнено что </t>
    </r>
    <r>
      <rPr>
        <sz val="10"/>
        <color indexed="2"/>
        <rFont val="Arial"/>
      </rPr>
      <t>глухие</t>
    </r>
    <r>
      <rPr>
        <sz val="10"/>
        <color theme="1"/>
        <rFont val="Arial"/>
      </rPr>
      <t xml:space="preserve"> участки наружных светопрозрачных конструкций выполнить E15, марки оставлены без изменений. 2) Не принято, заполнение дверей EI15 при расстоянии менее 4м в соответствии с пунктом 5.4.16 е) предусматривается только при условии примыкания одной части здания к другой с внутренним угол менее 135°, прошу пояснить в связи с чем в письме требуется мерить по прямой при отсутствии угла и проема </t>
    </r>
    <r>
      <rPr>
        <sz val="10"/>
        <color indexed="2"/>
        <rFont val="Arial"/>
      </rPr>
      <t>на противоположенной стене</t>
    </r>
    <r>
      <rPr>
        <sz val="10"/>
        <color theme="1"/>
        <rFont val="Arial"/>
      </rPr>
      <t xml:space="preserve"> 3) Не принято замечание по расстоянию 1,2 м между проемами ЛК и соседними проемами т.к. указан проем в кладке, а не в наружной стене, а также на основании того, что витражная конструкция приравнивается к наружной ненесущей стене с соответствующим пределом огнестойкости и проем под ее установку не является проемом лк, проем в лк это дверной проем  "При этом под глухим участком наружной стены понимается участок стены, имеющий нормируемый предел огнестойкости (Е30 в зданиях I степени огнестойкости и Е15 в зданиях II-IV cтепени огнестойкости) без проемов. Если данный участок стены предусмотрен светопрозрачным, то его предел огнестойкости также должен иметь указанное выше нормативное значение."</t>
    </r>
  </si>
  <si>
    <r>
      <rPr>
        <b/>
        <sz val="10"/>
        <rFont val="Arial"/>
      </rPr>
      <t>Скорректировать (по возможности) огнестойкость наружных витражных конструкций с учетом договоренности по итогам совещания от 21.08.23.</t>
    </r>
    <r>
      <rPr>
        <sz val="10"/>
        <color theme="1"/>
        <rFont val="Arial"/>
        <scheme val="minor"/>
      </rPr>
      <t xml:space="preserve">
Стандартные решения см.по ссылке </t>
    </r>
    <r>
      <rPr>
        <u/>
        <sz val="10"/>
        <color rgb="FF1155CC"/>
        <rFont val="Arial"/>
      </rPr>
      <t>Витражные конструкции 1 эт</t>
    </r>
  </si>
  <si>
    <t>Откорректировано с учетом договоренности по итогам совещания</t>
  </si>
  <si>
    <t>Указать эксплуатационные характеристики витражных окон и дверей - сопротивление теплопередаче R для заполнения витража, формулы стеклопакетов (см. как указано в стандартных альбомах в общ.данных)</t>
  </si>
  <si>
    <t>40</t>
  </si>
  <si>
    <r>
      <rPr>
        <sz val="10"/>
        <color theme="1"/>
        <rFont val="Arial"/>
      </rPr>
      <t xml:space="preserve">Принять на входах в колясочные согласно стандарта остекленные  двери в составе витража высотой от плиты перекрытия до плиты. 
Замаркировать на плане,  предоставить в спецификации.
</t>
    </r>
    <r>
      <rPr>
        <b/>
        <sz val="10"/>
        <color theme="1"/>
        <rFont val="Arial"/>
      </rPr>
      <t>Уточнение по вашему вопросу на совещании:
двери в колясочные принять двупольные остекленные, с отбойной полосой 300мм внизу полотен (остекление аналогично входным витражам).
Высоту принять в соответствии с выполнеными СМР, по согласованию с РП .</t>
    </r>
  </si>
  <si>
    <t>Согласно действующим стандартам в колясочной применяется витражная дверь по типу стандартного витража ДВВ-16  (см. л.57). Такая возможность  на объекте имеется.
Обоснуйте  необходимость  устройства глухих двупольных металлических дверей. 
Прилагаемый в ответе скрин из неактуальных рекомендаций фонда.</t>
  </si>
  <si>
    <t>Предусмотрена алюминиевая остекленная дверь с габаритами 1400х2100 в соответствии с выполненными СМР</t>
  </si>
  <si>
    <t>Дверь в колясочную принять витражной (габаритами согласно выполоненым СМР), в противопожарном исполнении (помещение категорийное).</t>
  </si>
  <si>
    <t>Принято, указано</t>
  </si>
  <si>
    <t>Открывание дверей из колясочных показать по ходу эвакуации из помещения.</t>
  </si>
  <si>
    <t>Не принято, в соответствии с рекомендациями фонда двери металлические, не разрабатываются в данном альбоме</t>
  </si>
  <si>
    <t>Не принято, двери в ревизии С открываются из колясочной</t>
  </si>
  <si>
    <t>На эскизах двупольных дверей показать ширину рабочей створки (не менее 0,9м в чистоте).
При определении ширины дверей выхода из БКТ, ЦИН принимать ширину выхода не менее 1,2м в чистоте.</t>
  </si>
  <si>
    <t>3-11</t>
  </si>
  <si>
    <t>На эскизах витражных дверей показать ручки по стандарту - тип ручки ручка-штанга длиной 500мм, окраска в цвет конструкции. В двупольных дверях ручка устанавливается только на рабочей створке (описание см. в стандарте).</t>
  </si>
  <si>
    <t>Частично принято, за исключением дверей выходов из ЛК подземного этажа</t>
  </si>
  <si>
    <r>
      <t xml:space="preserve">Откорректировать с учетом </t>
    </r>
    <r>
      <rPr>
        <u/>
        <sz val="10"/>
        <color rgb="FF1155CC"/>
        <rFont val="Arial"/>
      </rPr>
      <t>Замечания</t>
    </r>
    <r>
      <rPr>
        <sz val="10"/>
        <color theme="1"/>
        <rFont val="Arial"/>
        <scheme val="minor"/>
      </rPr>
      <t xml:space="preserve"> выше.</t>
    </r>
  </si>
  <si>
    <t>12</t>
  </si>
  <si>
    <t>На эскизах наружных витражей в БКТ и помещении консьержа показать открывающуюся фрамугу .
Указать ручку с дистанционным управлением открывания на отм. +0,900 от уп. ч.п.</t>
  </si>
  <si>
    <t>Не принято, в соответствии с решениями ИОС устанавливаются клапаны в верхней части витражей</t>
  </si>
  <si>
    <t>Замечание будет снято после подтверждения правильности решений ИОС специалистом ОВ МФС.</t>
  </si>
  <si>
    <t>Добавлены фрамуги (искл. БКТ секции 5 1.Н-1.Л/1.1-1.7)</t>
  </si>
  <si>
    <t>согласовать с ОВ.</t>
  </si>
  <si>
    <t>13</t>
  </si>
  <si>
    <t>Для помещения консьержа показано окно из алюминиевого профиля габаритами 1200х1500.
Согласно стандарта применяется витраж от плиты до плиты с остеклением от ур.ч.пола до подвесного потолка (см. в стандарте ВВ-1)</t>
  </si>
  <si>
    <t>Не принято, в секциях 3, 6, 8 отверстия 1200х1500 уже выполнены на стройке в монолите. Решение унифицировано для всех секций</t>
  </si>
  <si>
    <t>принято по выполненым СМР</t>
  </si>
  <si>
    <t>На листах со спецификациями витражных дверей в примечании включить пункт "Все двери витражных конструкций оборудовать доводчиком. В двупольной двери доводчик устанавливается только на рабочую створку".</t>
  </si>
  <si>
    <t>14</t>
  </si>
  <si>
    <t>На узлах показана облицовка фасада керамической плиткой. В 1190-01-1-9-АР1 Ревизия А(л.1) указана облицовка пиленым кирпичом в составе сертифицированной фасадной системы.
Привести узлы и конструкцию наружных стен 1-го этажа к единому решению.
Стандартные узлы примыкания витражей можно посмотреть в АТУ часть 1.</t>
  </si>
  <si>
    <t>На узлах показана облицовка фасада бетонной плиткой. 
В 1190-01-1-9-АР1 Ревизия А(л.1) указана облицовка пиленым кирпичом.
Привести  к единому решению.</t>
  </si>
  <si>
    <r>
      <t xml:space="preserve">Учесть при проектировании эскизов витражей ДВН-45Л, ДВН-5.4Л, ДВН-6.4Л </t>
    </r>
    <r>
      <rPr>
        <u/>
        <sz val="10"/>
        <color rgb="FF1155CC"/>
        <rFont val="Arial"/>
      </rPr>
      <t>Замечание к АР2.3</t>
    </r>
    <r>
      <rPr>
        <sz val="10"/>
        <color theme="1"/>
        <rFont val="Arial"/>
        <scheme val="minor"/>
      </rPr>
      <t xml:space="preserve"> к толщине части газобетонной стены (увеличение толщины до 200мм).</t>
    </r>
  </si>
  <si>
    <t>Замечание будет снято после согласования кладочных планов.</t>
  </si>
  <si>
    <t>Не принято, изменения будут внесены при условии корректировки стен</t>
  </si>
  <si>
    <t>19</t>
  </si>
  <si>
    <t>Принять на входе в БКТ (входная гр.5.4) витражную дверь  двупольную,  аналогично  как в тамбуре.
Для правильного определения ширины проема для нее см. узлы по установке витражей в стандарте, л.14-15.</t>
  </si>
  <si>
    <t>Витражные двери на входе в БКТ принять однотипные.
Витражные двери устанавливаются от  стены до стены (см. узлы в стандарте).
Учесть замечания к толщине примыкающих наружных стен в кладочных.</t>
  </si>
  <si>
    <t>Не принято, на эскизе наружный витраж ДВН-6.4Л также 1900 , размеры оканчивающиеся на 2мм имеют только внутренние угловые витражи (см. узел 6)</t>
  </si>
  <si>
    <t>Витражные двери в тамбурах на входах в БКТ в ПД были все одинаковые - двупольные.
Обосновать применение в РД однопольных наружных дверей.</t>
  </si>
  <si>
    <t>Однополная дверь вместо двупольной с теми же габаритами принята на основании предположения, что при двупольной двери с большим полотном min 900 малое будет выполнено с сэндвич-панелью, а не остекленным</t>
  </si>
  <si>
    <t>23</t>
  </si>
  <si>
    <t>Поправить размер витража ВВ-6.4.</t>
  </si>
  <si>
    <t>На плане ширина проема =1900мм.
Привести в соответствие эскиз и план.
Учесть замечания к кладочным в части толщины примыкающей наружной стены.</t>
  </si>
  <si>
    <t xml:space="preserve">Не принято, на эскизе наружный витраж ДВН-6.4Л также 1900 </t>
  </si>
  <si>
    <t>1190-01-1-9-АР4.1
рев.D от 19.07.23
рев.Е от 21.08.23</t>
  </si>
  <si>
    <t>48-49</t>
  </si>
  <si>
    <r>
      <rPr>
        <sz val="10"/>
        <color theme="1"/>
        <rFont val="Arial"/>
      </rPr>
      <t xml:space="preserve">На фасадах указать отметки по вентрешеткам, </t>
    </r>
    <r>
      <rPr>
        <b/>
        <sz val="10"/>
        <color theme="1"/>
        <rFont val="Arial"/>
      </rPr>
      <t>согласовать с ОВ.</t>
    </r>
    <r>
      <rPr>
        <sz val="10"/>
        <color theme="1"/>
        <rFont val="Arial"/>
      </rPr>
      <t xml:space="preserve">
Учесть, что согласно СП 60  п.7.3.3 низ отверстия для приемного устройства наружного воздуха следует размещать на высоте более 1 м от уровня устойчивого снегового покрова, но не ниже 2 м от уровня земли. </t>
    </r>
  </si>
  <si>
    <t>Принято, отметки добавлены, Также указаны отметки ур.зем. для подтверждения выполнения требования 2м от ур.зем.</t>
  </si>
  <si>
    <t>1190-01-1-9-АР4.1
рев.Е от 21.08.23
рев.F от 04.09.23</t>
  </si>
  <si>
    <t>37, 39</t>
  </si>
  <si>
    <t>Противопожарные витражи в БКТ 5 (на углу секции) приняты с разным пределом огнестойкости -  ВН-2Р.31.1 E15 и ВН-4Р.51.1 Е30.
Уточнить правильность.</t>
  </si>
  <si>
    <r>
      <rPr>
        <sz val="10"/>
        <color theme="1"/>
        <rFont val="Arial"/>
      </rPr>
      <t xml:space="preserve">Не принято. Правильность проверена. 5.4.14. Если при размещении противопожарных стен или противопожарных
перегородок 1-го типа в местах примыкания одной части здания к другой
образуется внутренний угол менее 135° необходимо принять следующие меры:
- участок наружной стены одной из частей здания, примыкающих
к противопожарной стене или перегородке, длиной не менее 4 м от вершины угла
должен быть класса пожарной опасности К0 и иметь предел огнестойкости,
равный пределу огнестойкости противопожарной стены или противопожарной
перегородки 6.37 Размещение встроенных помещений другого назначения в зданиях класса Ф1.3
предусмотрено на первом этаже жилого здания, при этом помещения жилой части от общественных
помещений отделены противопожарными перегородками не ниже 1-го типа и перекрытиями не ниже
3-го типа без проемов (п. 5.2.7 СП 4.13130.2013) </t>
    </r>
    <r>
      <rPr>
        <sz val="10"/>
        <color indexed="2"/>
        <rFont val="Arial"/>
      </rPr>
      <t xml:space="preserve">перегородки 1-го типа E45 заполнение 2-го типа E30 </t>
    </r>
    <r>
      <rPr>
        <sz val="10"/>
        <color theme="1"/>
        <rFont val="Arial"/>
      </rPr>
      <t xml:space="preserve">5.3.6. Противопожарные стены 2-го типа и перегородки 1-го типа должны
примыкать к глухим участкам наружных стен с нормируемым пределом
огнестойкости шириной не менее 1,0 м, - </t>
    </r>
    <r>
      <rPr>
        <sz val="10"/>
        <color indexed="2"/>
        <rFont val="Arial"/>
      </rPr>
      <t>глухое окно E15</t>
    </r>
    <r>
      <rPr>
        <sz val="10"/>
        <color theme="1"/>
        <rFont val="Arial"/>
      </rPr>
      <t xml:space="preserve">
.</t>
    </r>
  </si>
  <si>
    <t>37</t>
  </si>
  <si>
    <t>Марка ВН-2Р.31.1 принята и для противопожарного витража, и для обычных. 
Указать разные марки.
Учесть, что в помещение консьержа  в наружном витраже должна быть открывающаяся фрамуга.</t>
  </si>
  <si>
    <t>Частично принято. В марке противопожарного витража отражен показатель огнестойкости. Добавлен в расшифровку марки. Окно в помещение консьержа заменено.</t>
  </si>
  <si>
    <r>
      <rPr>
        <sz val="10"/>
        <color theme="1"/>
        <rFont val="Arial"/>
      </rPr>
      <t xml:space="preserve">Снято с условием. что Префаб устроит принятая маркировка.
Рекомендуется во избежание путаницы применить в марке доп. знак (например </t>
    </r>
    <r>
      <rPr>
        <sz val="11"/>
        <color theme="1"/>
        <rFont val="Arial"/>
      </rPr>
      <t>*</t>
    </r>
    <r>
      <rPr>
        <sz val="10"/>
        <color theme="1"/>
        <rFont val="Arial"/>
      </rPr>
      <t>) для выделения витражей в противопожарном исполнении.</t>
    </r>
  </si>
  <si>
    <t>1190-01-1-9-АР4.1
рев.F от 04.09.23
без рев. от 07.12.23
рев.А от 13.12.23
от 18.12.23</t>
  </si>
  <si>
    <t>25</t>
  </si>
  <si>
    <t>В секц.7 на входной группе 7.1 в МОП принять витражные двери по стандарту двупольными (как было принято в ПД)</t>
  </si>
  <si>
    <t>Внутренняя витражная дверь в тамбуре  в МОП  секц.7 принята не по стандарту однопольной, и не соответствует ПД, где была двупольная.</t>
  </si>
  <si>
    <t>Данное замечание будет снято после согласования с МФР принятого решения с однопольной витражной дверью или установкой двупольной, но с частичной подвижкой зашивки (как вариант, если это возможно - непонятно назначение ниши (радиатор?).</t>
  </si>
  <si>
    <r>
      <rPr>
        <b/>
        <sz val="10"/>
        <color theme="1"/>
        <rFont val="Arial"/>
      </rPr>
      <t xml:space="preserve">Замечание снято с условием согласования с МФР. </t>
    </r>
    <r>
      <rPr>
        <sz val="10"/>
        <color theme="1"/>
        <rFont val="Arial"/>
      </rPr>
      <t xml:space="preserve">
Требуется учесть данное изменение в смежных комплектах АР (кладочных, отделочных).
Уточнить назначение указанного отверстия.</t>
    </r>
  </si>
  <si>
    <t>1190-01-1-9-АР4.1
рев.F от 04.09.23
без рев. от 07.12.23
рев.А от 13.12.23
от 18.12.23
от 29.12.23</t>
  </si>
  <si>
    <r>
      <t xml:space="preserve">Показать все вентрешетки, указать отметки низа решеток.
Учесть </t>
    </r>
    <r>
      <rPr>
        <u/>
        <sz val="10"/>
        <color rgb="FF1155CC"/>
        <rFont val="Arial"/>
      </rPr>
      <t>Замечание к ОВ</t>
    </r>
    <r>
      <rPr>
        <sz val="10"/>
        <color theme="1"/>
        <rFont val="Arial"/>
        <scheme val="minor"/>
      </rPr>
      <t>, привести разделы в соответствие.</t>
    </r>
  </si>
  <si>
    <r>
      <t xml:space="preserve">Замечание будет снято после согласования решеток  с ОВ </t>
    </r>
    <r>
      <rPr>
        <u/>
        <sz val="10"/>
        <color rgb="FF1155CC"/>
        <rFont val="Arial"/>
      </rPr>
      <t>Замечание</t>
    </r>
  </si>
  <si>
    <r>
      <t xml:space="preserve">Замечание будет снято после согласования ниш и решеток  с ОВ </t>
    </r>
    <r>
      <rPr>
        <u/>
        <sz val="10"/>
        <color rgb="FF1155CC"/>
        <rFont val="Arial"/>
      </rPr>
      <t>Замечание</t>
    </r>
  </si>
  <si>
    <r>
      <rPr>
        <sz val="11"/>
        <color theme="1"/>
        <rFont val="Arial"/>
      </rPr>
      <t xml:space="preserve">21.12.23
</t>
    </r>
    <r>
      <rPr>
        <b/>
        <sz val="11"/>
        <color theme="1"/>
        <rFont val="Arial"/>
      </rPr>
      <t>29.12.23</t>
    </r>
  </si>
  <si>
    <r>
      <t xml:space="preserve">Требуется согласование  решеток с ОВ </t>
    </r>
    <r>
      <rPr>
        <u/>
        <sz val="10"/>
        <color rgb="FF1155CC"/>
        <rFont val="Arial"/>
      </rPr>
      <t xml:space="preserve">Замечание
</t>
    </r>
    <r>
      <rPr>
        <sz val="10"/>
        <color theme="1"/>
        <rFont val="Arial"/>
        <scheme val="minor"/>
      </rPr>
      <t xml:space="preserve">Эскизы решеток показать согласно утвержденному живому сечению.
</t>
    </r>
    <r>
      <rPr>
        <b/>
        <sz val="10"/>
        <rFont val="Arial"/>
      </rPr>
      <t>листы с нестандартными решетками исключены из комплекта.</t>
    </r>
  </si>
  <si>
    <t>1190-01-1-9-АР4.1
рев.F от 04.09.23
без рев. от 07.12.23</t>
  </si>
  <si>
    <t>42-44</t>
  </si>
  <si>
    <t>Конструкция вентрешеток решеток  принята нестандартная, с вставками и по периметру с сендвич панелью 
Привести к стандартным решениям.
Узел на л.50 предоставлен для крепления  стандартной металлической решетки.</t>
  </si>
  <si>
    <t>47</t>
  </si>
  <si>
    <t>Узлы примыкания отмостки показать по стандарту, см. ссылку.
Узел примыкания отмостки при толщине пола более 130 мм принят нестандартный, с кирпичной кладкой под витражем.
Принять стандартный узел, с монолитным бортиком, см. в АТУ часть 2  л.28.</t>
  </si>
  <si>
    <r>
      <rPr>
        <u/>
        <sz val="10"/>
        <color rgb="FF1155CC"/>
        <rFont val="Arial"/>
      </rPr>
      <t>АТУ Подземный и первый этаж</t>
    </r>
    <r>
      <rPr>
        <sz val="10"/>
        <color theme="1"/>
        <rFont val="Arial"/>
        <scheme val="minor"/>
      </rPr>
      <t xml:space="preserve"> 
часть 1, л.28</t>
    </r>
  </si>
  <si>
    <t>узел примыкания отмостки показан не по стандарту -  с кирпичнам бортиком, а не монолитным.</t>
  </si>
  <si>
    <r>
      <rPr>
        <sz val="10"/>
        <color theme="1"/>
        <rFont val="Arial"/>
      </rPr>
      <t xml:space="preserve">Замечание не снято.
Исправления, внесенные в узел не соответствуют стандарту.
</t>
    </r>
    <r>
      <rPr>
        <b/>
        <sz val="10"/>
        <color theme="1"/>
        <rFont val="Arial"/>
      </rPr>
      <t>Показать узел по стандарту - с монолитным бортиком.</t>
    </r>
  </si>
  <si>
    <t>Скорректировано в узле 11</t>
  </si>
  <si>
    <r>
      <rPr>
        <sz val="11"/>
        <color theme="1"/>
        <rFont val="Arial"/>
      </rPr>
      <t xml:space="preserve">Узел показан не стандартный  - по стандарту монолитный бортик возводится на высоту засыпки керамзита,  в РД он показан ниже, высота его не указана.
</t>
    </r>
    <r>
      <rPr>
        <b/>
        <sz val="11"/>
        <color theme="1"/>
        <rFont val="Arial"/>
      </rPr>
      <t xml:space="preserve">Показать высоту бортика, учесть бортик в КЖ.
Требуется подтверждение от ПРЕФАБ возможности такого крепления наружных витражей на входах.
</t>
    </r>
  </si>
  <si>
    <t>Замечание рассмотрено. Выполнен нестандартный узел в виду высокой готовности СМР. Бетонного бортика не будет. Будет бортик из кирпича вдоль витража до верха засыпки. Крепление же витража будет к КЖ. Витраж имеет высоту от плиты до балки. 20.12.23</t>
  </si>
  <si>
    <t>21.12.23
28.12.23</t>
  </si>
  <si>
    <r>
      <rPr>
        <sz val="11"/>
        <rFont val="Arial"/>
      </rPr>
      <t xml:space="preserve">Требуется согласование данного нестандартного узла с ПРЕФАБ.
</t>
    </r>
    <r>
      <rPr>
        <b/>
        <sz val="11"/>
        <rFont val="Arial"/>
      </rPr>
      <t xml:space="preserve">28.12.23 узел солгласован с ПРЕФАБ, см. </t>
    </r>
    <r>
      <rPr>
        <b/>
        <u/>
        <sz val="11"/>
        <color rgb="FF1155CC"/>
        <rFont val="Arial"/>
      </rPr>
      <t>письмо</t>
    </r>
  </si>
  <si>
    <t>Показать на эскизах витражней в МОП  уровень подвесного потолка.
Учесть, что согласно стандарта высота от ур.ч.пола до низа подвесного потолка должна быть не менее 3300мм.</t>
  </si>
  <si>
    <t>1190-01-1-9-АР4.1
от 18.12.23</t>
  </si>
  <si>
    <r>
      <t xml:space="preserve">Учесть на эскизах наружных витражных дверей высоту монолитного бортика, согласно узлу на л.47 (для установки витражей при толщине пола более 130мм), указать соответствующие отметки.
см. </t>
    </r>
    <r>
      <rPr>
        <u/>
        <sz val="10"/>
        <color rgb="FF1155CC"/>
        <rFont val="Arial"/>
      </rPr>
      <t>Замечание</t>
    </r>
    <r>
      <rPr>
        <sz val="10"/>
        <color theme="1"/>
        <rFont val="Arial"/>
        <scheme val="minor"/>
      </rPr>
      <t xml:space="preserve"> к узлу выше.</t>
    </r>
  </si>
  <si>
    <r>
      <t xml:space="preserve">Эскизы витражей предварительно согласованы при условии согласования нестандартного узла, см. </t>
    </r>
    <r>
      <rPr>
        <u/>
        <sz val="10"/>
        <color rgb="FF1155CC"/>
        <rFont val="Arial"/>
      </rPr>
      <t>Замечание</t>
    </r>
    <r>
      <rPr>
        <sz val="10"/>
        <color theme="1"/>
        <rFont val="Arial"/>
        <scheme val="minor"/>
      </rPr>
      <t xml:space="preserve"> выше.
</t>
    </r>
    <r>
      <rPr>
        <b/>
        <sz val="10"/>
        <rFont val="Arial"/>
      </rPr>
      <t>28.12.23 узел солгласован с ПРЕФАБ.</t>
    </r>
  </si>
  <si>
    <t>Замечания из чек- листа предварительной приемки РД АР под выполнение работ ООО “ПРЕФАБ ТЕХНОЛОГИИ” от 07.04.23</t>
  </si>
  <si>
    <t>Предоставить документациюв формате pdf и dwg :
1. 1190-01-1-9 АР1 (Архитектурные планы)
2. 1190-01-1-3-АР2.1; -АР2.3; -АР2.5 (Кладочные планы
1-го этажа)
3. 1190-01-1-9-АР8 (Входные группы)</t>
  </si>
  <si>
    <t>Устранение данного замечания может подтвердить только ПРЕФАБ</t>
  </si>
  <si>
    <t>предоставить в МФР требуемую документацию</t>
  </si>
  <si>
    <t>Предоставить документацию в формате pdf и dwg :
1190-01-1-9 АР4.1 (Заполнение проемов 1-го эт.)</t>
  </si>
  <si>
    <t>Замечания из чек- листа предварительной приемки РД АР под выполнение работ ООО “ПРЕФАБ ТЕХНОЛОГИИ” от 03.11.23</t>
  </si>
  <si>
    <t>Размеры округлить до целых значений.</t>
  </si>
  <si>
    <t>Для вент. решеток указать требуемый коэффициент живого сечения. Вент. решетки
секции 1-9, Р-1.1-1.15, секции 1-10 Р-1.1- 1.12, разделить доп. гор. ригелем.
Р-3.2 разделить доп. верт. стойкой.</t>
  </si>
  <si>
    <t>доп. горизонтальные ригели в указанных решетках Р-1.1-1.15 и доп вертикальная стойка в Р-3.2  не показаны</t>
  </si>
  <si>
    <t>доп. горизонтальные ригели в указанных решетках Р-1.1-1.15  показаны.
сама доп. вертикальная стойка в Р-3.2  не читается на графике, указана только ширина частей.</t>
  </si>
  <si>
    <t>Принято, указан</t>
  </si>
  <si>
    <t>Электромагнитные замки устанавливаются на объекте после монтажа конструкций
силами заказчика.</t>
  </si>
  <si>
    <t>указано на л.1</t>
  </si>
  <si>
    <t>ДВН-2.3 в спецификации нет маркировки витража.</t>
  </si>
  <si>
    <t>ДВН-2.3, ДВН-8.4, ДВН-12.3 витражи могут быть выполнены либо на стоечно-ригельной
системе RF50 c встроенными окнами, дверями, либо только на оконно-дверной RW64.</t>
  </si>
  <si>
    <t>Для требуемого проема в свету 1050мм, при ширине проема 1300мм, виражи будут
выполнены на полностью на оконно-дверной системе RW64. Исправить узел 15 .</t>
  </si>
  <si>
    <t>Заполнение для глухой части в RW64 СПД 44мм 6зак-14-И4-14-И6зак.</t>
  </si>
  <si>
    <t xml:space="preserve">не исправлено </t>
  </si>
  <si>
    <t>Не принято. Формула стеклопакета не указана по результатам решений, принятых на совещании совместно с Префаб</t>
  </si>
  <si>
    <t>Принято решение на совещании с Префаб исключить формулу из РД в АР. Однако есть требование к соблюдению СП и ГОСТ к материалам в примечаниях на листах.</t>
  </si>
  <si>
    <t>ДВВ-4.1/1Л на эскизе нет отм. ч.п.
ДВВ-4.5Л на эскизе нет отм. ч.п.
ДВВ-7.2/2 эскиз зеркально.
ДВВ-7.3 на эскизе нет отм. ч.п.</t>
  </si>
  <si>
    <t>Окна ОА-1, ОА-2, эскизы без высотных отметок, нет сечений проемов, не указаны
требуемые характеристики. Толщина профиля рамы для глухой части Realit RW64, 64мм.</t>
  </si>
  <si>
    <t>В спецификации указаны отметки верха и низа проемов. Разница =1460мм.
На эскизе высота проема показана 1500мм.</t>
  </si>
  <si>
    <t>1190-01-02-АР0.1 Ревизия В
148-0721-ОК-1-0-1,2-1..19-АР0.1</t>
  </si>
  <si>
    <t>Ведомость основных комплектов рабочих чертежей: включить 1190-01-02-АР0.7 Устройство рампы  (по аналогии с АР0.2 - АР0.4, в которых комплект учтен)</t>
  </si>
  <si>
    <t>Принято. Комплект добавлен</t>
  </si>
  <si>
    <t>Иправлено</t>
  </si>
  <si>
    <t>2 - 8</t>
  </si>
  <si>
    <t>План: 
- показать / замаркировать воздухозаборные шахты в венткамерах;
- замаркировать все технические помещения рядом с лифтовыми шахтами</t>
  </si>
  <si>
    <t>Принято. Воздухозаборные шахты и тех. помещения около лифтов замаркированы</t>
  </si>
  <si>
    <t>Экспликация помещений: включить воздухозаборные камеры</t>
  </si>
  <si>
    <t>Принято. Экспликация добавлена</t>
  </si>
  <si>
    <t>Замаркировать помещения, расположенные рядом с лифтовыми шахтами</t>
  </si>
  <si>
    <t>Принято, помещения будут замаркированы</t>
  </si>
  <si>
    <t>Предусмотреть лотки вдоль проездов для отвода воды в случае тушения пожара для отвода воды при тушении пожара.
Выполнить разуклонку к лоткам.
Уклоны к лоткам должны быть в пределах 0,5-1%, уклоны лотков - не менее 0,6%.</t>
  </si>
  <si>
    <t>СП 30.13330.2020, п.20.14
СП 29.13330.2011 п.4.5</t>
  </si>
  <si>
    <t>Принято. Лотки предусмотрены</t>
  </si>
  <si>
    <t>Замаркировать технические пространства - для возможности идентификации, маркирования внутренней отделки и подсчета объемов материалов
Выполнить Экспликацию тех.пространств</t>
  </si>
  <si>
    <t>Принято. Тех. пространства замаркированы на листе 9. Добавлена экспликация</t>
  </si>
  <si>
    <t>Разработать план покрытия автостоянки с обозначением типов покрытий
- под тротуары/газоны, 
- под пожарные проезды</t>
  </si>
  <si>
    <t>Не принято. Данная информация в разделе ГП "Генплан", а также в разделе ДР/ГИ "Защита плиты покрытия стилобата от подтопления"</t>
  </si>
  <si>
    <t>03.11.23
23.11.23</t>
  </si>
  <si>
    <t>Включить в комплект лист с планом покрытия автостоянки с обозначением
- деформационных узлов в местах примыкания плиты покрытия паркинга к стенам секций;
- подпорных кирпичных стен в местах примыкания плиты покрытия паркинга к выступающим входным группам;
- подпорных кирпичных стен в местах примыкания к плите покрытия паркинга проездов или озелениения;
- типов покрытий под пожарные проезды, тротуары с возможностью проезда пожарной техники и пр.;
- типовых и индивидуальных узлов, вошедших в комплект АР0.6;
- типовых и индивидуальных узлов, не учтенных в комплекте АР0.6
Разместить на листе типовые и индивидуальные узлы, не учтенные в АР0.6</t>
  </si>
  <si>
    <t>Принято. Лист с планом покрытия включен. Обозначены места примыкания плиты покрытия паркинга к стенам секций. Узлы добавлены в раздел АР0.6 на листе 11</t>
  </si>
  <si>
    <r>
      <rPr>
        <b/>
        <sz val="8"/>
        <color theme="1"/>
        <rFont val="Arial"/>
      </rPr>
      <t>План</t>
    </r>
    <r>
      <rPr>
        <sz val="8"/>
        <color theme="1"/>
        <rFont val="Arial"/>
      </rPr>
      <t xml:space="preserve">: замаркировать типы покрытий под пожарные проезды, под тротуары и озеленение, под площадки входных групп.
</t>
    </r>
    <r>
      <rPr>
        <b/>
        <sz val="8"/>
        <color theme="1"/>
        <rFont val="Arial"/>
      </rPr>
      <t>Типы покрытий</t>
    </r>
    <r>
      <rPr>
        <sz val="8"/>
        <color theme="1"/>
        <rFont val="Arial"/>
      </rPr>
      <t xml:space="preserve">: 
</t>
    </r>
    <r>
      <rPr>
        <b/>
        <sz val="8"/>
        <color theme="1"/>
        <rFont val="Arial"/>
      </rPr>
      <t>- исправить состав того, который учтен (под тротуары и озеленение) в соответствии со Стандартом</t>
    </r>
    <r>
      <rPr>
        <sz val="8"/>
        <color theme="1"/>
        <rFont val="Arial"/>
      </rPr>
      <t xml:space="preserve">
11. Слои благоустройства см. раздел ГП;
10. Профилированная дренажная мембрана (</t>
    </r>
    <r>
      <rPr>
        <sz val="8"/>
        <color indexed="2"/>
        <rFont val="Arial"/>
      </rPr>
      <t>Технониколь - PLANTER GEO</t>
    </r>
    <r>
      <rPr>
        <sz val="8"/>
        <color theme="1"/>
        <rFont val="Arial"/>
      </rPr>
      <t xml:space="preserve">) - 9,1 мм;
9.   Геотекстиль иглопробивной </t>
    </r>
    <r>
      <rPr>
        <sz val="8"/>
        <color indexed="2"/>
        <rFont val="Arial"/>
      </rPr>
      <t>термообработанный (Технониколь)</t>
    </r>
    <r>
      <rPr>
        <sz val="8"/>
        <color theme="1"/>
        <rFont val="Arial"/>
      </rPr>
      <t xml:space="preserve"> 300 г/м² - 1 слой;
8.   Экструдированный пенополистирол (Технониколь - CARBON SOLID 500), прочность на сжатие при 10% линейной деформации ≥0,5 Мпа, λ=0,031 Вт/мК -</t>
    </r>
    <r>
      <rPr>
        <sz val="8"/>
        <color indexed="2"/>
        <rFont val="Arial"/>
      </rPr>
      <t>100</t>
    </r>
    <r>
      <rPr>
        <sz val="8"/>
        <color theme="1"/>
        <rFont val="Arial"/>
      </rPr>
      <t xml:space="preserve"> мм;
7.   Геотекстиль иглопробивной </t>
    </r>
    <r>
      <rPr>
        <sz val="8"/>
        <color indexed="2"/>
        <rFont val="Arial"/>
      </rPr>
      <t>термообработанный (Технониколь</t>
    </r>
    <r>
      <rPr>
        <sz val="8"/>
        <color theme="1"/>
        <rFont val="Arial"/>
      </rPr>
      <t xml:space="preserve">) 300 г/м² - 1 слой; 
6.   Гидроизоляция 2-ой слой (Технониколь - Техноэласт </t>
    </r>
    <r>
      <rPr>
        <sz val="8"/>
        <color indexed="2"/>
        <rFont val="Arial"/>
      </rPr>
      <t>ГРИН П</t>
    </r>
    <r>
      <rPr>
        <sz val="8"/>
        <color theme="1"/>
        <rFont val="Arial"/>
      </rPr>
      <t xml:space="preserve">) - 4 мм;
5.   Гидроизоляция 1-ый слой (Технониколь - Техноэласт ЭПП) - 4 мм; 
4.   Праймер битумный (Технониколь №1) - 1 слой;
3.   Цементно-песчаная стяжка М200, армированная сеткой 5Вр1 с ячейкой 100х100 - 50 мм;
2.   Керамзитобетон B12.5 (керамзитовый гравий фр. 20-40мм, П35, М250) по уклону - min 40 мм;
1.   Ж/б плита по проекту
</t>
    </r>
    <r>
      <rPr>
        <b/>
        <sz val="8"/>
        <color theme="1"/>
        <rFont val="Arial"/>
      </rPr>
      <t>- включить состав покрытия под пожарные проезды, см Стандарт</t>
    </r>
    <r>
      <rPr>
        <sz val="8"/>
        <color theme="1"/>
        <rFont val="Arial"/>
      </rPr>
      <t xml:space="preserve">
12. Слои благоустройства см. раздел ГП;
11. </t>
    </r>
    <r>
      <rPr>
        <sz val="8"/>
        <color indexed="2"/>
        <rFont val="Arial"/>
      </rPr>
      <t>Распределительная ж/б плита В22.5, F200, W-6, армированная в 1 слой сеткой Ø5 В500С с ячейкой 100х100 - 100 мм</t>
    </r>
    <r>
      <rPr>
        <sz val="8"/>
        <color theme="1"/>
        <rFont val="Arial"/>
      </rPr>
      <t>;
10. Профилированная дренажная мембрана (</t>
    </r>
    <r>
      <rPr>
        <sz val="8"/>
        <color indexed="2"/>
        <rFont val="Arial"/>
      </rPr>
      <t>Технониколь - PLANTER GEO</t>
    </r>
    <r>
      <rPr>
        <sz val="8"/>
        <color theme="1"/>
        <rFont val="Arial"/>
      </rPr>
      <t xml:space="preserve">) - 9,1 мм;
9.   Геотекстиль иглопробивной </t>
    </r>
    <r>
      <rPr>
        <sz val="8"/>
        <color indexed="2"/>
        <rFont val="Arial"/>
      </rPr>
      <t>термообработанный (Технониколь)</t>
    </r>
    <r>
      <rPr>
        <sz val="8"/>
        <color theme="1"/>
        <rFont val="Arial"/>
      </rPr>
      <t xml:space="preserve"> 300 г/м² - 1 слой;
8.   Экструдированный пенополистирол (Технониколь - CARBON SOLID 500), прочность на сжатие при 10% линейной деформации ≥0,5 Мпа, λ=0,031 Вт/мК -</t>
    </r>
    <r>
      <rPr>
        <sz val="8"/>
        <color indexed="2"/>
        <rFont val="Arial"/>
      </rPr>
      <t>100</t>
    </r>
    <r>
      <rPr>
        <sz val="8"/>
        <color theme="1"/>
        <rFont val="Arial"/>
      </rPr>
      <t xml:space="preserve"> мм;
7.   Геотекстиль иглопробивной </t>
    </r>
    <r>
      <rPr>
        <sz val="8"/>
        <color indexed="2"/>
        <rFont val="Arial"/>
      </rPr>
      <t>термообработанный (Технониколь)</t>
    </r>
    <r>
      <rPr>
        <sz val="8"/>
        <color theme="1"/>
        <rFont val="Arial"/>
      </rPr>
      <t xml:space="preserve"> 300 г/м² - 1 слой; 
6.   Гидроизоляция 2-ой слой (Технониколь - Техноэласт </t>
    </r>
    <r>
      <rPr>
        <sz val="8"/>
        <color indexed="2"/>
        <rFont val="Arial"/>
      </rPr>
      <t>ГРИН П</t>
    </r>
    <r>
      <rPr>
        <sz val="8"/>
        <color theme="1"/>
        <rFont val="Arial"/>
      </rPr>
      <t xml:space="preserve">) - 4 мм;
5.   Гидроизоляция 1-ый слой (Технониколь - Техноэласт ЭПП) - 4 мм; 
4.   Праймер битумный (Технониколь №1) - 1 слой;
3.   Цементно-песчаная стяжка М200, армированная сеткой 5Вр1 с ячейкой 100х100 - 50 мм;
2.   Керамзитобетон B12.5 (керамзитовый гравий фр. 20-40мм, П35, М250) по уклону - min 40 мм;
1.   Ж/б плита по проекту
</t>
    </r>
    <r>
      <rPr>
        <b/>
        <sz val="8"/>
        <color theme="1"/>
        <rFont val="Arial"/>
      </rPr>
      <t>- указать площадь каждого типа покрытия</t>
    </r>
  </si>
  <si>
    <t>Принято. Типы покрытий замаркированы. Состав покрытий исправлен. Площадь каждого типа покрытия указана.</t>
  </si>
  <si>
    <t>В К1 и К2 указана пароизоляция по жб плите покрытия автостоянки, не предусмотренная Стандартом. Избыточное решение - ответственность проектировщика</t>
  </si>
  <si>
    <t>1190-01-02-АР0.1 
Ревизия В
148-0721-ОК-1-0-1,2-1..19-АР0.1</t>
  </si>
  <si>
    <r>
      <t xml:space="preserve">См. замечание к ТХ1 от 23.11.23 </t>
    </r>
    <r>
      <rPr>
        <u/>
        <sz val="10"/>
        <color rgb="FF1155CC"/>
        <rFont val="Arial"/>
      </rPr>
      <t>https://docs.google.com/spreadsheets/d/1YuiVJh5g_X5jHE5eOh_2DEvATkVyA1tZkiQMcCOB9Wo/edit#gid=84153896&amp;range=11:11</t>
    </r>
  </si>
  <si>
    <t>План покрытия: 
- удалить проезды и тротуары, выходящие за пределы наружных стен паркинга;
- замаркировать тип покрытия в местах западающих входных групп и площадок при входах в мусорокамеры
Включить тип указанного покрытия в Типы покрытий, указать общую площадь
8. Бетонная тротуарная плитка (см. раздел ГП)- 80 мм
7. Сухая цементно-песчаная смесь М100 (см. раздел ГП) - 40 мм
6. Цементно-песчаная стяжка М200, армированная сеткой 5Вр1 с ячейкой 100х100, по уклону - 30-50 мм
5. Экструдированный пенополистирол (Технониколь - CARBON PROF), прочность на сжатие при 10% линейной деформации ≥0,2 Мпа, λ=0,032 Вт/мК - 100 мм
4. Мастика битумная приклеивающая (Технониколь №27) - 1 слой
3. Гидроизоляция (Технониколь - Техноэласт ЭПП) - 2 слоя
2. Праймер битумный (Технониколь №1) - 1 слой
1. Монолитная ж/б плита - по проекту</t>
  </si>
  <si>
    <t xml:space="preserve">
Принято. План покрытий автостоянки приведен в соот-вующий вид</t>
  </si>
  <si>
    <t xml:space="preserve">План покрытий: не могут быть одинаково замаркированы узлы с разными типами покрытий - отличаются решения примыкания покрытия под пожарные проезды и под входные площадки. Исправить маркировку узлов, включить недостающие узлы в АР0.6.
Замечание будет снято после корректировки АР0.1 и АР0.6 </t>
  </si>
  <si>
    <t>Принято. Маркировка узлов исправлена (для покрытий с пожарным проездом марка 1п), узлы добавлены в раздел АР06.</t>
  </si>
  <si>
    <t>План покрытий: показать размеры, радиусы, привязки распределительной плиты в составе покрытия под пожарные проезды</t>
  </si>
  <si>
    <t>Принято. Размеры и привязки распределительной плиты указаны.</t>
  </si>
  <si>
    <t>План покрытий: удалить изображение тротуаров, отмостки - лишняя информация на данном плане, так как под газоны, тротуары, отмостку выполняется одинаковая конструкция покрытия. Исключение составляет покрытие в местах западающих входных групп и площадок перед мусорокамерами</t>
  </si>
  <si>
    <t>Принято. План покрытий автостоянки приведен в соот-вующий вид</t>
  </si>
  <si>
    <t>Комплект рассмотрен только на соответствие габаритов проемов под дверные блоки и ворота, принятые в АР0.4, так как стены/перегородки и проемы в них к моменту передачи комплекта на рассмотрение уже выполнены на стройплощадке</t>
  </si>
  <si>
    <t xml:space="preserve">1190-01-02-АР0.2 рев.В, рев.С
</t>
  </si>
  <si>
    <t>2, 3, 8-</t>
  </si>
  <si>
    <t>Показать кладку в указанных проемах - не требуются в тамбур-шлюзах под дополнительные дверные блоки Д-6. 
Либо обосновать решение по устройству дополнительных дверных проемов</t>
  </si>
  <si>
    <t xml:space="preserve">Не принятоДанные проемы необходимы для дверей. Двери устновлены для  обслуживания технических помещений, расположенных рядом с ЛЛУ. </t>
  </si>
  <si>
    <t>По результатам совещания "Замечания АР Кусковская 12 (для СМР)" от 07.06.23 решено оставить указанные проемы</t>
  </si>
  <si>
    <t>1190-01-02-АР0.2 рев.В, рев.С, рев.D</t>
  </si>
  <si>
    <t>4, 6, 9, 10, 21</t>
  </si>
  <si>
    <t>Развертки стен:
- замаркировать металлические ограждения по краю технических пространств;
- замаркировать и привязать металлические стремянки для доступа в тех.пространства</t>
  </si>
  <si>
    <t>Принято. Металлические ограждения по краю тех.пространств заменены на кладку. Стремянки и люки будут замаркированы</t>
  </si>
  <si>
    <t>Не выполнено</t>
  </si>
  <si>
    <t>Планы технических пространств:
- замаркировать металлические ограждения по краю технических пространств;
- замаркировать и привязать металлические стремянки для доступа в тех.пространства
Примечания на листе: добавить ссылку на комплект АР, в котором будут разработаны ограждения и стремянки</t>
  </si>
  <si>
    <t>13, 14, 15, 20</t>
  </si>
  <si>
    <t xml:space="preserve">Примечания: добавить пункт с информацией об огнезащите металлических фахверков -  каким составом какой толщины необходимо обработать фахверки, чтобы они имели предел огнестойкости REI 150*
* Стена между пожарными отсеками автостоянки (кладка из пеноблоков + металлические фахверки + элементы крепления) - I типа, то есть все ее составляющие должны иметь предел огнестойкости REI 150 </t>
  </si>
  <si>
    <t>Принято, укажем огезащиту мет. фахверков</t>
  </si>
  <si>
    <t>Указано</t>
  </si>
  <si>
    <t>1190-01-02-АР0.2 рев.D
148-0721-ОК-1-0-1,2-1..19-АР0.2</t>
  </si>
  <si>
    <r>
      <t xml:space="preserve">Не предусмотрена перемычка на высоте 2100 мм от ур.чист.пола, см.замечание и ответ на него </t>
    </r>
    <r>
      <rPr>
        <u/>
        <sz val="10"/>
        <color rgb="FF1155CC"/>
        <rFont val="Arial"/>
      </rPr>
      <t>https://docs.google.com/spreadsheets/d/1YuiVJh5g_X5jHE5eOh_2DEvATkVyA1tZkiQMcCOB9Wo/edit#gid=1875782669&amp;range=24:24</t>
    </r>
    <r>
      <rPr>
        <sz val="10"/>
        <color theme="1"/>
        <rFont val="Arial"/>
        <scheme val="minor"/>
      </rPr>
      <t xml:space="preserve"> </t>
    </r>
  </si>
  <si>
    <t>В пом. 1.Т.8, согласно 1190-01-1-3-КЖ-0.2- Рев.B, проем 1000х2150(Н), низ на отм. -6,050. Отметка ч.п. = -6,000, итого отм. проема под дверь = 2100. Перемычка и кладка не требуется</t>
  </si>
  <si>
    <t>Верно</t>
  </si>
  <si>
    <t>Ведомость дверных проемов: включить проемы с перемычками Пр-88, Пр-89 (проемы 1000х2100 в тех.помещениях 1.Т.8, 1.Т.10 - 1.Т.14)</t>
  </si>
  <si>
    <t xml:space="preserve">Принято. На листе 17 в ведомость дверных проемов добавлены проемы с перемычками ПР-88, Пр-89  </t>
  </si>
  <si>
    <t>1190-01-02-АР0.3 рев.С, рев.Е</t>
  </si>
  <si>
    <t>Показать / привязать / замаркировать лотки вдоль проездов для отвода воды в случае тушения пожара.
Показать уклоны к лоткам</t>
  </si>
  <si>
    <t>СП 30.13330.2020, п.20.14</t>
  </si>
  <si>
    <t>Привязать / замаркировать лотки вдоль ворот между пожарными отсеками</t>
  </si>
  <si>
    <t>Замаркировать решетки для водосборных приямков</t>
  </si>
  <si>
    <t>1190-01-02-АР0.3 рев.С, рев.Е, рев К</t>
  </si>
  <si>
    <t>Показать / привязать / замаркировать фундаменты под оборудование</t>
  </si>
  <si>
    <t>Принято. После получения задания на фундаменты информация будет добавлена</t>
  </si>
  <si>
    <t>Замечание будет снято после добавления информации</t>
  </si>
  <si>
    <t>Принято. Приведено в соответствие</t>
  </si>
  <si>
    <t>Показано на л.7</t>
  </si>
  <si>
    <t>Показать номера по Экспликации помещений
- в воздухозаборных шахтах;
- во всех технических помещениях, расположенных рядом с лифтовыми узлами</t>
  </si>
  <si>
    <t>Принято, будет приведено в соот-вие</t>
  </si>
  <si>
    <t>Замаркировать гермодвери в воздухозаборные шахты, учитывая, что 
- двери шахт в объеме венткамер - серийные, не имеют предела огнестойкости;
- двери шахт в объеме автостоянки - противопожарные</t>
  </si>
  <si>
    <t>Принято. Двери в воздухозаборные шахты будут добавлены</t>
  </si>
  <si>
    <t>Показать на планах, замаркировать звукоизоляцию стен и потолков помещений ИТП, венткамер ОВ/ПДВ, насосной АПТ, расположенных под помещениями БКТ, ЦИН, ОДС</t>
  </si>
  <si>
    <t>ОТДЕЛКА АР ПОДЗЕМНОГО ЭТАЖА</t>
  </si>
  <si>
    <t>Не принято. Проверить там есть тех пространство. Согласно расчету, см. стадию П 1190-01-ООС1.ПЗ прил. П уровень шума в помещениях общественного назначения соответствует нормам.</t>
  </si>
  <si>
    <t>Принятое решение с возможной последующей корректировкой - ответственность проектировщика</t>
  </si>
  <si>
    <t>Замаркировать и привязать металлические стремянки для доступа в тех.пространства.
Указать Примечаниях, в каком комплекте разработаны стремянки и выполнена Спецификация материалов</t>
  </si>
  <si>
    <t>Принято будет приведено в соот-вие</t>
  </si>
  <si>
    <t>Замаркировать полы в воздухозаборных шахтах.</t>
  </si>
  <si>
    <t>Принято, полы в воздухозаборных шахтах будут указаны</t>
  </si>
  <si>
    <r>
      <rPr>
        <sz val="10"/>
        <color theme="1"/>
        <rFont val="Arial"/>
      </rPr>
      <t>Исправить тип пола в технических помещениях для прохода коммуникаций П-4 на П-</t>
    </r>
    <r>
      <rPr>
        <sz val="10"/>
        <color indexed="2"/>
        <rFont val="Arial"/>
      </rPr>
      <t>нов</t>
    </r>
    <r>
      <rPr>
        <sz val="10"/>
        <color theme="1"/>
        <rFont val="Arial"/>
      </rPr>
      <t xml:space="preserve"> (упрочняющая и обеспыливающая пропитка Флюат Элакор МБ-1 (1 слой), стяжка бетонная В15, F100, W4, армироваанная сеткой 5Вр1 с ячейкой 100х100 по жб.плите пола) - П-4 выполняется </t>
    </r>
    <r>
      <rPr>
        <b/>
        <sz val="10"/>
        <color theme="1"/>
        <rFont val="Arial"/>
      </rPr>
      <t>только</t>
    </r>
    <r>
      <rPr>
        <sz val="10"/>
        <color theme="1"/>
        <rFont val="Arial"/>
      </rPr>
      <t xml:space="preserve"> в автостоянке</t>
    </r>
  </si>
  <si>
    <t>Принято, тип пола будет добавлен</t>
  </si>
  <si>
    <t>Замаркировать внутреннюю отделку стен в воздухозаборных шахтах</t>
  </si>
  <si>
    <t>Принято, утепление стен воздухозаборных шахт будет указано</t>
  </si>
  <si>
    <r>
      <rPr>
        <sz val="9"/>
        <color theme="1"/>
        <rFont val="Arial"/>
      </rPr>
      <t>Дверные блоки Д-2л, Д-2пр (венткамеры, насосные, тех.помещения для прохода коммуникаций, ПУТ) - все приняты с пределом огнестойкости EI 60. 
Согласно разделу стадии П МОПБ1, п.6.36, 6.38, 6.54, 6.57 предел огнестойкости ограждающих строительных конструкций помещений для размещения инженерного оборудования или коммуникаций, расположенных в пожарном отсеке, обслуживаемом этим оборудованием, имеют пределы огнестойкости не менее EI 45. Следовательно, двери в таких стенах должны иметь предел огнестойкости EI 30.
Ввести дополнительные марки для дверей с пределом огнестойкости EI 30 и исправить в нижеперечисленных помещениях.
Должно быть:
двери с пределом огнестойкости EI 60
- Д-2пр - в помещениях 2.Т.4, 2.Т.8, 6.Т.6;
- Д-2л - в помещении1.Т.1 
двери с пределом огнестойкости EI 30
- Д-</t>
    </r>
    <r>
      <rPr>
        <sz val="9"/>
        <color indexed="2"/>
        <rFont val="Arial"/>
      </rPr>
      <t>нов.</t>
    </r>
    <r>
      <rPr>
        <sz val="9"/>
        <color theme="1"/>
        <rFont val="Arial"/>
      </rPr>
      <t>пр - в помещениях 1.Т.2, 1.Т.4, 2.Т.1, 4.Т.3, 4.Т.4, 5.Т.3, 5.Т.4, 5.Т.5, 5.Т.6, 5.Т.9, 6.Т.1, 6.Т.7, 6.Т.8, 6.Т.13;
- Д-</t>
    </r>
    <r>
      <rPr>
        <sz val="9"/>
        <color indexed="2"/>
        <rFont val="Arial"/>
      </rPr>
      <t>нов.</t>
    </r>
    <r>
      <rPr>
        <sz val="9"/>
        <color theme="1"/>
        <rFont val="Arial"/>
      </rPr>
      <t>л - в помещениях 1.Т.5, 1.Т.6, 2.Т.2, 2.Т.3, 2.Т.6, 2.Т.7, 2.Т.9, 4.Т.1, 4.Т.2, 5.Т.1, 5.Т.10, 6.Т.2, 6.Т.3, 6.Т.4, 6.Т.9, 6.Т.10, 6.Т.11, 6.Т.12   
Ввести дополнительные марки для дверей с пределом огнестойкости EI 30 в проемы 1050х1600(h)
- Д-</t>
    </r>
    <r>
      <rPr>
        <sz val="9"/>
        <color indexed="2"/>
        <rFont val="Arial"/>
      </rPr>
      <t>нов.</t>
    </r>
    <r>
      <rPr>
        <sz val="9"/>
        <color theme="1"/>
        <rFont val="Arial"/>
      </rPr>
      <t>пр - в помещении 2.Т.13;
- Д-</t>
    </r>
    <r>
      <rPr>
        <sz val="9"/>
        <color indexed="2"/>
        <rFont val="Arial"/>
      </rPr>
      <t>нов</t>
    </r>
    <r>
      <rPr>
        <sz val="9"/>
        <color theme="1"/>
        <rFont val="Arial"/>
      </rPr>
      <t>.л - в помещениях 1.Т.8, 2.Т.10, 2.Т.11, 2.Т.12, 2.Т.14</t>
    </r>
  </si>
  <si>
    <t xml:space="preserve">
Проверить. Не принято. Согласно МОПБ 1 (пункт 6.57) Помещения категорий В1, В2, В3 по взрывопожарной и пожарной опасности отделены один
от другого, а также эти помещения от помещений В4, Г (без наличия газообразного и (или) жидкого
топлива), Д от коридоров и помещений другого функционального назначения противопожарными
перегородками первого типа. Согласно табл. 24 ФЗ №123 предел огнестойкости заполнения проемов в противопожарных преградах  1 типа -  EI 60. Все технические помещения примыкают к помещению Автостоянки (В2).</t>
  </si>
  <si>
    <t xml:space="preserve">Принято, будет поправлено. </t>
  </si>
  <si>
    <t>Принято, будет исправлено</t>
  </si>
  <si>
    <t>2 - 9, 15</t>
  </si>
  <si>
    <t>Устранить разночтение в указаниях о высоте заведения гидроизоляции на стены
- Примечания на листах - на 300 мм;
- Экспликация полов - на 200 мм (по Стандарту АР).
Либо удалить этот пункт из Примечаний, как дублирование информации из Экспликации полов</t>
  </si>
  <si>
    <t>Везде исправить высоту заведения гидроизоляции на стены на 200 мм!</t>
  </si>
  <si>
    <t>2, 3, 7-</t>
  </si>
  <si>
    <t xml:space="preserve">В 1.МОП.5, 2.МОП.3, 6.МОП.5 (тамбур-шлюзы) удалить дверные блоки Д-6л либо обосновать решение по устройству дополнительных дверных проемов 
Показать кладку в дверных проемах </t>
  </si>
  <si>
    <t>Двери устновлены для  обслуживания технических помещений, расположенных рядом с ЛЛУ. Проще говоря, пронести какую то тяжелую габаритную запчасть от лифта в тех.помещение (мешают машиноместа при проходе через основную дверь тамбур-шлюза)</t>
  </si>
  <si>
    <t>1190-01-02-АР0.3 рев.С, рев.Е, рев К, рев.М</t>
  </si>
  <si>
    <t>Техническое помещение (предположительно 1.Т.8):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указанном помещении</t>
  </si>
  <si>
    <t xml:space="preserve">Не принято. В 1190-01-4-6-КЖ-0.2 Rev D проем 1000x2300 мм от ж/б плиты  </t>
  </si>
  <si>
    <t>Проем в АР совпадает с высотой проема КЖ</t>
  </si>
  <si>
    <t>Замечание будет снято после получения на проверку откорректированного АР0.2</t>
  </si>
  <si>
    <t>Перемычка предусмотрена</t>
  </si>
  <si>
    <t>Техническое помещение 2.Т.10: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2.Т.10</t>
  </si>
  <si>
    <t>Высота проема скорректированна добавлением перемычки и кладки блоком для установки стандартного дверного блока 960х2070 (в АР0.2)</t>
  </si>
  <si>
    <t>АР 02 откорректирован и выдан на проверку 19.09.2023</t>
  </si>
  <si>
    <t>Перемычка предусмотрена (замечание снято после проверки АР0.2 от 20.09.23)</t>
  </si>
  <si>
    <t>Техническое помещение 2.Т.11: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2.Т.11</t>
  </si>
  <si>
    <t>Не принято. В 1190-01-4-6-КЖ-0.2 Rev D проем 1000x2300 мм от ж/б плиты</t>
  </si>
  <si>
    <t>Техническое помещение (предположительно 2.Т.14):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указанном помещении</t>
  </si>
  <si>
    <t>Не принято. В 1190-01-7-9-КЖ-0.2 Rev D проем 1050x2300 мм от ж/б плиты</t>
  </si>
  <si>
    <t>Техническое помещение 2.Т.13: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2.Т.13</t>
  </si>
  <si>
    <t>Высота проема скорректированна добавлением перемычки и кладки блоком для установки стандартного дверного блока 960х2070(в АР0.2)</t>
  </si>
  <si>
    <t>Техническое помещение 2.Т.12: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2.Т.12</t>
  </si>
  <si>
    <t>Замаркировать дверной блок в помещении 1.МОП.7</t>
  </si>
  <si>
    <t>Принято, указанный блок будет замаркирован</t>
  </si>
  <si>
    <t>АР 02 откорректирован и выдан на проверку 19.09.2024</t>
  </si>
  <si>
    <t>Показать рампу полностью
- замаркировать основной тип пола рампы и тип пола в зоне въезда/выезда;
- замаркировать наружные въездные ворота;
- показать ширину проезжей части, привязать отбойники</t>
  </si>
  <si>
    <t>АР 02 откорректирован и выдан на проверку 19.09.2025</t>
  </si>
  <si>
    <t>Замаркировать дверной блок в помещении 3.Т.2</t>
  </si>
  <si>
    <t>АР 02 откорректирован и выдан на проверку 19.09.2026</t>
  </si>
  <si>
    <t>В венткамере 4.Т.3 выполнить окрывание двери наружу</t>
  </si>
  <si>
    <t>Просим обосновать требование. открывание наружу мешает эвакуации в лестничную клетку</t>
  </si>
  <si>
    <t>Нормативное требование к направлению открывания двери венткамеры отсутствует. Однако, существуют разумные обоснования открывания дверей из технических помещений наружу - удобство при установке/эксплуатации/ремонте оборудования, безопасность в случае возникновения экстренной ситуации. Двери во все остальные венткамеры подземного этажа открываются наружу - это выполнено без нормативного обоснования. Дверь в венткамеру не находится в окрытом состоянии постоянно. Дверь в венткамеру в открытом состоянии частично перекрывает вход в лифтовой тамбур, а не путь эвакуации в лестничную клетку</t>
  </si>
  <si>
    <t xml:space="preserve">
Открывающаяся наружу дверь будет закрывать активную половину дверного полотна на пути движения МГН в пожаробезопасную зону в случае возникновения пожара</t>
  </si>
  <si>
    <t>Не исправлено</t>
  </si>
  <si>
    <t>Принято, будет поправлено</t>
  </si>
  <si>
    <t>АР 02 откорректирован и выдан на проверку 19.09.2027</t>
  </si>
  <si>
    <t>Планы технических пространств: показать и замаркировать металлические ограждения, устанавливаемые по краю перекрытий тех.пространств (ограждения показаны на развертках стен  в АР0.2, листы 4, 6, 9, 10, 21)</t>
  </si>
  <si>
    <t>Металлические ограждения по краю тех.пространств заменены на кладку в связи с требованием экспертизы. Стремянки и люки будут замаркированы</t>
  </si>
  <si>
    <r>
      <t xml:space="preserve">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t>
    </r>
    <r>
      <rPr>
        <u/>
        <sz val="10"/>
        <color rgb="FF1155CC"/>
        <rFont val="Arial"/>
      </rPr>
      <t>https://docs.google.com/spreadsheets/d/1YuiVJh5g_X5jHE5eOh_2DEvATkVyA1tZkiQMcCOB9Wo/edit#gid=506794652&amp;range=12:12</t>
    </r>
    <r>
      <rPr>
        <sz val="10"/>
        <color theme="1"/>
        <rFont val="Arial"/>
        <scheme val="minor"/>
      </rPr>
      <t xml:space="preserve"> 
Замечание будет снято после получения на проверку откорректированного АР0.2 и АР0.4
</t>
    </r>
  </si>
  <si>
    <t>Замечание будет снято после получения на проверку откорректированного АР0.2 и АР0.4</t>
  </si>
  <si>
    <t>Исправлено (замечание снято после проверки АР0.2 от 20.09.23)</t>
  </si>
  <si>
    <t>Пояснить, с какой целью увеличена толщина полов всего подземного этажа со150 мм (принята Стандартом) до 200 мм.
Решение ведет к увеличению объемов материалов на 850 м3 - 17000 м2 (S подземного этажа) х 0,05 м</t>
  </si>
  <si>
    <t>Планируемая осадка корпусов относительно плиты паркинга в пределах 5-10 см. В проекте плиты основания на одном уровне. соответственно при осадке в зоне паркинга толщина стяжки будет уменьшена, на величину осадки. Специалистами КЖ предполагается что осадка  будет 5 см. Тоесть по факту толщина пола в зоне автостоянки будет 150мм.</t>
  </si>
  <si>
    <t>Решение, которое ведет к увеличению объемов материалов на 850 м3, должно быть согласовано с ГИПом</t>
  </si>
  <si>
    <t>Замечание будет снято после согласования ГИПа</t>
  </si>
  <si>
    <t>Неоднократное замечание о необоснованном превышении материалов проигнорировано, что является ответственностью проектировщика</t>
  </si>
  <si>
    <t>Изменить толщину пола не представляется возможным в связи с высокой готовностью СМР. Все проемы выполнены под толщину пола 200 мм.</t>
  </si>
  <si>
    <t>Экспликация полов: П-4, П-5 - исправить марку армированной бетонной стяжки - по Стандарту АР должна быть В22,5, а не В15</t>
  </si>
  <si>
    <t>Правила проектирования. ПОЛЫ</t>
  </si>
  <si>
    <t>Принято, марка стяжки будет откорректирована</t>
  </si>
  <si>
    <t>Экспликация полов: П-3 и П-8 - пояснить, с какой целью приняты разные типы полов для одинаковой конструкции полов в одних и тех же помещениях</t>
  </si>
  <si>
    <t>Принято. Это ошибка. Будет исправлено</t>
  </si>
  <si>
    <r>
      <rPr>
        <sz val="10"/>
        <color theme="1"/>
        <rFont val="Arial"/>
      </rPr>
      <t>Экспликация полов: включить тип пола в технических помещениях для прокладки коммуникаций  П-</t>
    </r>
    <r>
      <rPr>
        <sz val="10"/>
        <color indexed="2"/>
        <rFont val="Arial"/>
      </rPr>
      <t>нов</t>
    </r>
    <r>
      <rPr>
        <sz val="10"/>
        <color theme="1"/>
        <rFont val="Arial"/>
      </rPr>
      <t xml:space="preserve"> 
- упрочняющая обеспыливающая пропитка Флюат Элакор МБ-1 (1 слой);
- стяжка бетонная В15, F100, W4, армироваанная сеткой 5Вр1 с ячейкой 100х100 - ??? мм;
- монолитная жб.плита</t>
    </r>
  </si>
  <si>
    <t>Принято, марка пола будет добавлена</t>
  </si>
  <si>
    <t>Экспликация полов: включить информацию по отделке внутренних поверхностей водосборных приямков и лифтовых шахт.</t>
  </si>
  <si>
    <t>Принято, ведомость отделки будет добавлена</t>
  </si>
  <si>
    <t>Экспликация полов: включить тип пола в воздухозаборных шахтах, учитывая что конструкция пола по Стандарту АР следующая:
- упрочняющая и обеспыливающая пропитка Флюат Элакор МБ-1 - 1 слой
- полусухая цементно-песчаная стяжка М150, армированная фиброволокном - 40 мм
- полиэтиленовая пленка 200 мкр - 1 слой
- минераловатный утеплитель (Технониколь - ТЕХНОФЛОР СТАНДАРТ) ρ=100-120 кг/м³, предел прочности на сжатие не менее 25 кПа, λ=0,041 Вт/м°С - 50 мм
- монолитная жб.плита</t>
  </si>
  <si>
    <t>Принято, тип пола будет указан</t>
  </si>
  <si>
    <r>
      <t xml:space="preserve">Экспликация полов: включить тип пола рампы за пределами теплого контура (в составе конструкции пола экструдированный пенополистирол толщиной 50 мм, см. </t>
    </r>
    <r>
      <rPr>
        <u/>
        <sz val="10"/>
        <color rgb="FF1155CC"/>
        <rFont val="Arial"/>
      </rPr>
      <t>Правила проектирования. ПОЛЫ</t>
    </r>
    <r>
      <rPr>
        <sz val="10"/>
        <color theme="1"/>
        <rFont val="Arial"/>
        <scheme val="minor"/>
      </rPr>
      <t xml:space="preserve">, тип пола П-7) </t>
    </r>
  </si>
  <si>
    <t>10, 11</t>
  </si>
  <si>
    <t>Удалить листы, так как дублируется информация, размещенная на листах 14 - 19</t>
  </si>
  <si>
    <t>10 (был 12)</t>
  </si>
  <si>
    <t>Типы отделки стен:  ПК2 - марка плинтуса - удалить примечание "по стенам на высоту 1,8 метра: венткамера, ИТП, помещение уборочной техники"</t>
  </si>
  <si>
    <t>Не принято. По стандарту АР отедлка керамической плиткой выполняется на высоту 1.8 м</t>
  </si>
  <si>
    <t>ПТ-2 - это марка плинтуса. При чем здесь "по стенам на высоту 1,8 метра: венткамера, ИТП, помещение уборочной техники"?
Отделка стен в указанных помещениях Ст-26, Ст-26.1, Ст-27 - плинтус не предусматривается</t>
  </si>
  <si>
    <t>Принято. Приведем в соот-вие</t>
  </si>
  <si>
    <t>Типы отделки стен: удалить Пт-3 (отделка торцов лестничных маршей и площадок или отделка стен тамбур-шлюзов, лифтовых холлов? ) - вся внутренняя отделка в лестничных клетках содержится в АР-05</t>
  </si>
  <si>
    <t>Типы отделки стен: удалить Пт-3 (отделка низа лестничных маршей и площадок) - вся внутренняя отделка в лестничных клетках содержится в АР-05</t>
  </si>
  <si>
    <t>Объем отделки Пт-3 указан только для запотолочного пространства ЛХ. Уберем из примечания "низ маршей и площадок"</t>
  </si>
  <si>
    <t>10, 11 (были 12, 13)</t>
  </si>
  <si>
    <t>Типы отделки стен: включить описание типов отделки Ст-98, Ст-98.1</t>
  </si>
  <si>
    <t>Включено</t>
  </si>
  <si>
    <t>Типы отделки, Ведомость отделки: исправить тип и состав отделки потолков ИТП, венткамер ОВ/ПДВ, насосной АПТ, расположенных под помещениями БКТ, ЦИН, ОДС
- подвесной звукоизоляционнй потолок на металлическом каркасе, смонтированный на креплениях Виброфлекс К-15, с заполнением плитами Шуманет-ЭКО - 50мм, в 2 слоя - 100 мм;                
- зашивка одним листом Саундайн-dB - 16,5 мм                
- зашивка вторым листом Gyproc Acu-line - 12,5 мм.
- грунтовка глубокого проникновения                
- шпатлевка с проклейкой армирующей ленты по швам стыка ГКЛ                
- грунтовка под финишную отделку                
- простая окраска водно-дисперсионной за 2 раза.</t>
  </si>
  <si>
    <t>Не принято. Согласно расчету, см. стадию П 1190-01-ООС1.ПЗ прил. П уровень шума в помещениях общественного назначения соответствует нормам.</t>
  </si>
  <si>
    <t>Типы отделки, Ведомость отделки: включить тип отделки стен в в воздухозаборных шахтах, учитывая Стандарт АР:
- клей (Технониколь  110) - 5 мм; 
- утеплитель минераловатные плиты (Технониколь - ТЕХНОФАС ДЕКОР) ρ=100-120 кг/м³ кг/м³, λБ=0,041 Вт/м°С, R на отрыв≥12 кПа - 100 мм;
- штукатурно-клеевой слой (Технониколь  210), армированный фасадной стеклотканевой щелочестойкой сеткой М3600 - 10 мм;
- упрочняющая и обеспыливающая пропитка Флюат Элакор МБ-1</t>
  </si>
  <si>
    <t>Принято,тип отделки будет добавлен</t>
  </si>
  <si>
    <t>Указать марки отделки стен и пола воздухозаборных шахт в Ведомости отделки помещений (лист 11)</t>
  </si>
  <si>
    <t>Принято. Будет исправлено</t>
  </si>
  <si>
    <t>Типы отделки стен: исправить в Ст-6  "Улучшенная штукатурка цементно-песчаными смесями - 17 мм"  на  "Улучшенная штукатурка цементно-песчаными смесями по сетке тканой стальной 10х10х0.8 мм - 20 мм"</t>
  </si>
  <si>
    <t>Типы отделки, Ведомость отделки: удалить тип отделки потолка Пт-1.1 - не утепляется в автостоянке и рампе низ перекрытия</t>
  </si>
  <si>
    <t>Типы отделки, Ведомость отделки: удалить тип отделки потолка Пт-2.1 - не утепляется в лифтовых холлах и тамбур-шлюзах низ перекрытия</t>
  </si>
  <si>
    <t>Типы отделки, Ведомость отделки: удалить тип отделки потолка Пт-4.1 - не утепляется в венткамерах, ИТП, электрощитовых, ПУТ низ перекрытия</t>
  </si>
  <si>
    <t>Типы отделки, Ведомость отделки: удалить тип отделки потолка Пт-6.1 - не утепляется в помещениях для прокладки коммуникаций низ перекрытия</t>
  </si>
  <si>
    <t>Типы отделки стен, Ведомость отделки: устранить разночтение в применении типов отделки Ст-7 (по жб стене)  и Ст-25 (по пеноблокам)
- лист 12 - электрощитовые, венткамеры, ПУТ
- лист 13 - отделка запотолочного пространства в тамбур-шлюзах и лифтовых холлах</t>
  </si>
  <si>
    <t>Откорректировано</t>
  </si>
  <si>
    <t>Примечание, п.9 - в АР0.5 отсутствуют сведения о внутренней отделке лифтовых шахт</t>
  </si>
  <si>
    <t>Принято. Ведомость отделки лифтовых шахт будет добавлена</t>
  </si>
  <si>
    <t>Замечание будет снято после проверки АР0.5</t>
  </si>
  <si>
    <t>Включить в п.9 Примечания, указание, что поверхности приямков лифтовых шахт покрываются упрочняющей и обеспыливающей пропиткой Флюат Элакор МБ-1 и удалить ссылку на АР-0.5, так как в АР-0.5 нет и не должно быть этой информации</t>
  </si>
  <si>
    <t>Поправлено. из п. 9 убрана ссылка на ар0,5. Отделка приямков лифтов дана в Ведомости отделки приямков лифтов (лист 11)</t>
  </si>
  <si>
    <t>11 (был 13)</t>
  </si>
  <si>
    <r>
      <rPr>
        <sz val="9"/>
        <color theme="1"/>
        <rFont val="Arial"/>
      </rPr>
      <t xml:space="preserve">Примечание, п.8: указан тип отделки откосов, соответствующий отделке откосов в проемах жб стен в технических помещениях, отсутствует информация по отделке откосов в МОП.
Включить информацию по отделке откосов лифтового холла, тамбур-шлюза, лестничной клетки. Указать объемы материалов: 
</t>
    </r>
    <r>
      <rPr>
        <b/>
        <sz val="9"/>
        <color theme="1"/>
        <rFont val="Arial"/>
      </rPr>
      <t>Проемы в жб стенах</t>
    </r>
    <r>
      <rPr>
        <sz val="9"/>
        <color theme="1"/>
        <rFont val="Arial"/>
      </rPr>
      <t xml:space="preserve">
- грунтовка Бетонконтакт;
- профиль углозащитный оцинкованный 25х25мм, сплошное выравнивание цементно-песчаными смесями по сетке тканой стальной 10х10х0.8 мм - 10 мм;
- грунтовка глубокого проникновения;
- шпатлевкой на цементной основе - 2 мм;
- грунтовка акриловая глубокого проникновения;
- текстурная краска, нанесение краскопультом, класс пожарной опасности КМ0.
</t>
    </r>
    <r>
      <rPr>
        <b/>
        <sz val="9"/>
        <color theme="1"/>
        <rFont val="Arial"/>
      </rPr>
      <t>Проемы в стенах из пеноблоков</t>
    </r>
    <r>
      <rPr>
        <sz val="9"/>
        <color theme="1"/>
        <rFont val="Arial"/>
      </rPr>
      <t xml:space="preserve">
- грунтовка глубокого проникновения;
- профиль углозащитный оцинкованный 25х25мм, штукатурка цементно-песчаными смесями по сетке тканой стальной 10х10х0.8 мм - 20 мм;
- грунтовка глубокого проникновения;
- шпатлевкой на цементной основе - 2 мм;
- грунтовка акриловая глубокого проникновения;
- текстурная краска, нанесение краскопультом, класс пожарной опасности КМ0</t>
    </r>
  </si>
  <si>
    <t>Информация по отделке откосов внесена без указания площади отделки (объем материалов)</t>
  </si>
  <si>
    <t xml:space="preserve">Не принято. см. лист 11  </t>
  </si>
  <si>
    <r>
      <rPr>
        <sz val="9"/>
        <color theme="1"/>
        <rFont val="Arial"/>
      </rPr>
      <t xml:space="preserve">Примечание, п.8: указан тип отделки откосов, соответствующий отделке откосов проема жб стены в технических помещениях, отсутствует информация по отделке откосов в стене из пеноблоков.
Включить информацию по отделке откосов тех.помещений. Указать объемы материалов: 
</t>
    </r>
    <r>
      <rPr>
        <b/>
        <sz val="9"/>
        <color theme="1"/>
        <rFont val="Arial"/>
      </rPr>
      <t>Проемы в жб стенах</t>
    </r>
    <r>
      <rPr>
        <sz val="9"/>
        <color theme="1"/>
        <rFont val="Arial"/>
      </rPr>
      <t xml:space="preserve">
- грунтовка Бетонконтакт;
- профиль углозащитный оцинкованный 25х25мм, сплошное выравнивание цементно-песчаными смесями по сетке тканой стальной 10х10х0.8 мм - 10 мм;
- грунтовка под финишную отделку;
- простая окраска водно-дисперсионной краской за 2 раза
</t>
    </r>
    <r>
      <rPr>
        <b/>
        <sz val="9"/>
        <color theme="1"/>
        <rFont val="Arial"/>
      </rPr>
      <t>Проемы в стенах из пеноблоков</t>
    </r>
    <r>
      <rPr>
        <sz val="9"/>
        <color theme="1"/>
        <rFont val="Arial"/>
      </rPr>
      <t xml:space="preserve">
- грунтовка глубокого проникновения;
- профиль углозащитный оцинкованный 25х25мм, штукатурка цементно-песчаными смесями по сетке тканой стальной 10х10х0.8 мм - 15 мм;
- грунтовка под финишную отделку;
- простая окраска водно-дисперсионной краской за 2 раза</t>
    </r>
  </si>
  <si>
    <t>14 - 19</t>
  </si>
  <si>
    <t>Планы потолков: исправить марки отделки потолков в помещениях ИТП, венткамерах ОВ/ПДВ, насосной АПТ, расположенных под помещениями БКТ, ЦИН, ОДС</t>
  </si>
  <si>
    <t>Планы потолков: исправить Пт-1.1 на Пт-1 - не утепляется в автостоянке и рампе низ перекрытия</t>
  </si>
  <si>
    <t>Принято. Будет приведено в соот-вие</t>
  </si>
  <si>
    <t>Планы потолков: исправить Пт-2.1 на Пт-2 - не утепляется в тамбур-шлюзах и лифтовых холлах низ перекрытия</t>
  </si>
  <si>
    <t>Планы потолков: удалить Пт-3 - внутренняя отделка в лестничных клетках учтена в АР-0.5
Примечание: дать ссылку на АР-0.5 о внутренней отделке в лестничных клетках</t>
  </si>
  <si>
    <t>Планы потолков: показать марки типа отделки потолков в помещениях для прокладки коммуникаций (помещения без номеров вблизи лифтовых шахт)</t>
  </si>
  <si>
    <t>Принято. Тип отделки потолков будет указан</t>
  </si>
  <si>
    <t>Разработать металлические ограждения, предусмотренные для установки по краю технических пространств.
Должны быть предоставлены эскизы, Ведомость ограждений, Спецификация материалов</t>
  </si>
  <si>
    <t>В связи с требованием экспертизы ограждения техни ческого пространства заменены на стены</t>
  </si>
  <si>
    <r>
      <t xml:space="preserve">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t>
    </r>
    <r>
      <rPr>
        <u/>
        <sz val="10"/>
        <color rgb="FF1155CC"/>
        <rFont val="Arial"/>
      </rPr>
      <t>https://docs.google.com/spreadsheets/d/1YuiVJh5g_X5jHE5eOh_2DEvATkVyA1tZkiQMcCOB9Wo/edit#gid=506794652&amp;range=12:12</t>
    </r>
    <r>
      <rPr>
        <sz val="10"/>
        <color theme="1"/>
        <rFont val="Arial"/>
        <scheme val="minor"/>
      </rPr>
      <t xml:space="preserve"> 
Замечание будет снято после получения на проверку откорректированного АР0.2 и АР0.4</t>
    </r>
  </si>
  <si>
    <t>1190-01-02-АР0.3 рев.С, рев.Е, рев К, рев.М
рев.А от 17.11.23</t>
  </si>
  <si>
    <t>В связи с тем, что для паркинга не разрабатывается АИ, включить в комплект листы с решениями 
- по вертикальной разметке на стенах, колоннах, по выкрасам бордюров рампы;
- по горизонтальной разметке - парковочные места, номера;
- по указателям и табличкам на стенах;
- по цветовым выкрасам на стенах входов в эвакуационные лестничные клетки, в лифтовые тамбур-шлюзы</t>
  </si>
  <si>
    <t>Милявская А.
Шалаева О.</t>
  </si>
  <si>
    <t>Принято. Разметка включена.</t>
  </si>
  <si>
    <t>разметка  предоставлена</t>
  </si>
  <si>
    <t>Выполнить фронтальные виды стен входов в ЛК и секции (тамбуры лифтовых холлов) с обозначением и привязкой акцентных выкрасов и табличек навигации</t>
  </si>
  <si>
    <t>Принято. Виды добавлены</t>
  </si>
  <si>
    <t>На видах показать выкрасы по стандарту - на всю высоту стены до потолка. Если высота потолков превышает 5000 мм,
допускается выкрашивать входы в секции до уровня потолочных коммуникаций.
Сейчас все выкрасы показаны разной высоты.</t>
  </si>
  <si>
    <t xml:space="preserve">Принято. Выкрасы выведены на одну высоту, где это возможно. </t>
  </si>
  <si>
    <r>
      <t xml:space="preserve">План: парковочные места
- удалить изображения автомобилей;
- привязать колесоотбойники;
- показать номер парковочного места по стандарту </t>
    </r>
    <r>
      <rPr>
        <u/>
        <sz val="10"/>
        <color rgb="FF1155CC"/>
        <rFont val="Arial"/>
      </rPr>
      <t>Паркинг_Правила навигации_версия 2.0</t>
    </r>
    <r>
      <rPr>
        <sz val="10"/>
        <color theme="1"/>
        <rFont val="Arial"/>
        <scheme val="minor"/>
      </rPr>
      <t xml:space="preserve"> 
Условные обозначения: включить обозначение колесоотбойника</t>
    </r>
  </si>
  <si>
    <t>Принято. Изображение автомобилей удалены, колесоотбойники привязаны, номера парковочных мест указаны.</t>
  </si>
  <si>
    <r>
      <t xml:space="preserve">Исправить габариты пешеходных зон в соответствии с </t>
    </r>
    <r>
      <rPr>
        <u/>
        <sz val="10"/>
        <color rgb="FF1155CC"/>
        <rFont val="Arial"/>
      </rPr>
      <t>Паркинг_Правила навигации_версия 2.0</t>
    </r>
    <r>
      <rPr>
        <sz val="10"/>
        <color theme="1"/>
        <rFont val="Arial"/>
        <scheme val="minor"/>
      </rPr>
      <t xml:space="preserve">  </t>
    </r>
  </si>
  <si>
    <t>Принято. Габариты пешеходных зон откорректированы.</t>
  </si>
  <si>
    <t>3, 7</t>
  </si>
  <si>
    <r>
      <t xml:space="preserve">Обратить внимание на замечание </t>
    </r>
    <r>
      <rPr>
        <u/>
        <sz val="10"/>
        <color rgb="FF1155CC"/>
        <rFont val="Arial"/>
      </rPr>
      <t>https://docs.google.com/spreadsheets/d/1YuiVJh5g_X5jHE5eOh_2DEvATkVyA1tZkiQMcCOB9Wo/edit#gid=1035108314&amp;range=18:18</t>
    </r>
    <r>
      <rPr>
        <sz val="10"/>
        <color theme="1"/>
        <rFont val="Arial"/>
        <scheme val="minor"/>
      </rPr>
      <t xml:space="preserve"> 
Исправить марки дверей 2.Т.5/2.А.1 и 6.Т.5/6.А.1 - дверные блоки должны быть с пределом огнестойкости EI 30</t>
    </r>
  </si>
  <si>
    <t>Принято. Пределы огнестойкости дверей исправлены. Приведено в соот-вие с разделом АР04.</t>
  </si>
  <si>
    <t>Исправить марку гермодвери на ЛК-1пр (показана дверь с правым открыванием) и откорректировать количество в АР0.4</t>
  </si>
  <si>
    <t>Принято. Марка гермодвери исправлена - Лк-1пр</t>
  </si>
  <si>
    <t>1190-01-02-АР0.3 
рев.А от 17.11.23</t>
  </si>
  <si>
    <t>Согласно актуальному требованию МФР не предусматривать установку демпферов на углах вертикальных конструкций в местах проезда и парковки автомобилей</t>
  </si>
  <si>
    <t>Принято. Демпферы удалены из проекта</t>
  </si>
  <si>
    <t>1190-01-02-АР0.4 рев.А, рев.В
148-0721-ОК-1-0-1,2-1..19-АР0.4</t>
  </si>
  <si>
    <t>Спецификация элементов заполнения проемов: в составе каждого наименования дверных блоков должны быть указаны их габариты,  см. пример для дверного блока Д-2л</t>
  </si>
  <si>
    <t>Принято. Приведено в соот-вие</t>
  </si>
  <si>
    <t>Спецификация элементов заполнения проемов поправлена: в наименовании указаны габариты коробки</t>
  </si>
  <si>
    <t xml:space="preserve">Исправлено. 
Габариты дверных блоков не соответствуют Стандарту, то есть предполагается индивидуальное производство. Это связано с тем, что комплект поступил на проверку по факту устройства дверных проемов (после возведения стен и перегородок на стройплощадке)  </t>
  </si>
  <si>
    <t>1190-01-02-АР0.4 рев.А, рев.В</t>
  </si>
  <si>
    <r>
      <rPr>
        <sz val="10"/>
        <color theme="1"/>
        <rFont val="Arial"/>
      </rPr>
      <t>Дверные блоки Д-2л, Д-2пр (венткамеры, насосные, тех.помещения для прохода коммуникаций, ПУТ) - все приняты с пределом огнестойкости EI 60. 
Согласно разделу стадии П МОПБ1, п.6.36, 6.38, 6.54, 6.57 предел огнестойкости ограждающих строительных конструкций помещений для размещения инженерного оборудования или коммуникаций, расположенных в пожарном отсеке, обслуживаемом этим оборудованием, имеют пределы огнестойкости не менее EI 45. Следовательно, двери в таких стенах должны иметь предел огнестойкости EI 30.
Включить в Спецификацию дополнительную марку дверных блоков с пределом огнестойкости EI30 и откорректировать количество. Должно быть
- Д-2пр  EI 60 - 3;
- Д-2л  EI 60 - 1;
- Д-</t>
    </r>
    <r>
      <rPr>
        <sz val="10"/>
        <color indexed="2"/>
        <rFont val="Arial"/>
      </rPr>
      <t>нов.</t>
    </r>
    <r>
      <rPr>
        <sz val="10"/>
        <color theme="1"/>
        <rFont val="Arial"/>
      </rPr>
      <t>пр  EI 30 - 14;
- Д-</t>
    </r>
    <r>
      <rPr>
        <sz val="10"/>
        <color indexed="2"/>
        <rFont val="Arial"/>
      </rPr>
      <t>нов.</t>
    </r>
    <r>
      <rPr>
        <sz val="10"/>
        <color theme="1"/>
        <rFont val="Arial"/>
      </rPr>
      <t>л  EI 30 - 18</t>
    </r>
  </si>
  <si>
    <t>Принято. Приведено в соот-вие. Новая марка двери - Д-13</t>
  </si>
  <si>
    <r>
      <rPr>
        <sz val="10"/>
        <color theme="1"/>
        <rFont val="Arial"/>
      </rPr>
      <t>Включить в Спецификацию дополнительную марку дверных блоков с пределом огнестойкости EI30 для проемов 1050х1600(h) в технических помещениях для коммуникаций (1.Т.8, 2.Т.10, 2.Т.10, 2.Т.11, 2.Т.12, 2.Т.13, 2.Т.14), см.комплекты КЖ-0.2.
Должно быть
- Д-</t>
    </r>
    <r>
      <rPr>
        <sz val="10"/>
        <color indexed="2"/>
        <rFont val="Arial"/>
      </rPr>
      <t>нов.</t>
    </r>
    <r>
      <rPr>
        <sz val="10"/>
        <color theme="1"/>
        <rFont val="Arial"/>
      </rPr>
      <t>пр  EI 30 - 1;
- Д-</t>
    </r>
    <r>
      <rPr>
        <sz val="10"/>
        <color indexed="2"/>
        <rFont val="Arial"/>
      </rPr>
      <t>нов.</t>
    </r>
    <r>
      <rPr>
        <sz val="10"/>
        <color theme="1"/>
        <rFont val="Arial"/>
      </rPr>
      <t>л  EI 30 - 5  
Разработать эскиз дверного блока</t>
    </r>
  </si>
  <si>
    <t>Не принято. В разделе 1190-01-1-3-КЖ-0.2 рев.С размер проема в пом.1.Т.8 размером 1000х2150(h) низ на отм. -6,050; в разделе 1190-01-4-6-КЖ-0.2 Рев.D проемы в пом. 2.Т.9, 2.Т.10, 2.Т.11 размером 1000х2300(H) низ на отм. -6,050; в разделе 1190-01-7-9-КЖ-0.2 Рев.D проемы в пом. 2.Т.12, 2.Т.13, 2.Т.14 размерои 1000х2300(H) низ на отм. -6,050. Таким образом высотапроема под дверной блок остается 1000х2100 (остальная высота в запас на осадку - закладывается газоблоком)</t>
  </si>
  <si>
    <t>Габариты проемов откорректированы</t>
  </si>
  <si>
    <t>Дверной блок Д-2.4л 
- не найден на маркировочных планах в комплекте АР0.3 - уточнить местоположение;
- указана нестандартная высота проема 2000 вместо 2100 мм - уточнить/исправить</t>
  </si>
  <si>
    <t xml:space="preserve">Дверной блок устанавливается в техническое помещение для прохода коммуникаций  3.Т.2 в осях (1/П-2/П)  - (П.1.Ш-А/П). В связи с высокой готовностью СМР и проемом в монолите просим изготовить нестандартную дверь под проем высотой 2000 мм </t>
  </si>
  <si>
    <t xml:space="preserve">Дверные блоки Д-8.2л, Д-8.2п (лестничная клетка/автостоянка, автостоянка/автостоянка) приняты глухими одностворчатыми 1310х2070 в проем 1350х2100 (в Стандарте АР такие блоки отсутствуют).
То есть ширина дверного полотна составляет 1290, что вызывает сомнение
- возможность эксплуатации (вес створки);
- возможность производства (требует пересогласования).
В связи с тем, что дверные проемы на стройплощадке уже выполнены, предусмотреть нестандартный дверной блок противопожарный остекленный двупольный 1325х2070 в проем 1350х2100, противопожарное остекление 150х1400мм, со стационарным порогом 14 мм, контурный уплотнитель, нажимная ручка на круглой розетке, отбойная пластина h=200мм со стороны лифтового холла, цвет RAL 7016, минимальная ширина рабочей створки 1000мм, с доводчиком.
Откорректировать эскиз двери по замечанию
</t>
  </si>
  <si>
    <t>На принято. Согласно п. 7.18 МОПБ, ширина маршей лестниц, предназначенная для эвакуации людей из помещений подземной части, выполнена не менее ширины эвакуационных выходов на нее и составляет не менее 1,2 м. Ширина активной створки в предлагаемом варианте составляет 1030 мм, что менее 1200 мм. Согласно п. 4.2.24 СП 1.13130.2020 при использовании двупольных дверей, ширина эвакуационного выхода определяется только шириной выхода через активные дверные полотна. При этом учитывать ширину пассивного (зафиксированного полотна) не допускается.</t>
  </si>
  <si>
    <t>Дверные блоки Д-8.2л, Д-8.2пр: исправить колличество  - должно быть Д-8.2л 10 шт, Д-8.2пр 21 шт (см. АР0.3, л.2-7)</t>
  </si>
  <si>
    <t>Не принято. Кол-во дверей указано правильно: 12/18</t>
  </si>
  <si>
    <r>
      <rPr>
        <sz val="10"/>
        <color theme="1"/>
        <rFont val="Arial"/>
      </rPr>
      <t xml:space="preserve">Гермодверь Д-12п (воздухозаборные шахты в венткамерах) - указано 21 шт, должно быть 19 шт (по числу шахт в объеме венткамер).
Три воздухозаборные шахты выполнены в объеме 4, 6 пожарных отсеков автостоянки - значит необходимо предусмотреть гермодверь </t>
    </r>
    <r>
      <rPr>
        <sz val="10"/>
        <color indexed="2"/>
        <rFont val="Arial"/>
      </rPr>
      <t>в противопожарном исполнении</t>
    </r>
    <r>
      <rPr>
        <sz val="10"/>
        <color theme="1"/>
        <rFont val="Arial"/>
      </rPr>
      <t xml:space="preserve">
Подобрать производителя, выпускающего </t>
    </r>
    <r>
      <rPr>
        <sz val="10"/>
        <color indexed="2"/>
        <rFont val="Arial"/>
      </rPr>
      <t>сертифицированные</t>
    </r>
    <r>
      <rPr>
        <sz val="10"/>
        <color theme="1"/>
        <rFont val="Arial"/>
      </rPr>
      <t xml:space="preserve"> гермодвери, так как серийная противопожарная гермодверь в Стандарте АР отсутствует.</t>
    </r>
  </si>
  <si>
    <t xml:space="preserve">Двери в воздухозаборные шахты перемаркированы на Лк-..., добавлены лючки для доступа в техпространства. СМ. раздел 1190-01-02-АР0.3  </t>
  </si>
  <si>
    <r>
      <rPr>
        <sz val="11"/>
        <rFont val="Arial"/>
      </rPr>
      <t xml:space="preserve">Спецификация технических лючков: удалить гермодверь Лк-1л 
- в </t>
    </r>
    <r>
      <rPr>
        <u/>
        <sz val="11"/>
        <color rgb="FF1155CC"/>
        <rFont val="Arial"/>
      </rPr>
      <t>Серия-5.904-4_гермодвери для венткамер</t>
    </r>
    <r>
      <rPr>
        <sz val="11"/>
        <rFont val="Arial"/>
      </rPr>
      <t xml:space="preserve">  не разработана дверь с левым открыванием;  
- на планах АР0.3 отсутствуют двери  с левым открыванием.
Исправить количество Лк-1пр, см замечание  </t>
    </r>
    <r>
      <rPr>
        <u/>
        <sz val="11"/>
        <color rgb="FF1155CC"/>
        <rFont val="Arial"/>
      </rPr>
      <t>https://docs.google.com/spreadsheets/d/1YuiVJh5g_X5jHE5eOh_2DEvATkVyA1tZkiQMcCOB9Wo/edit#gid=1875782669&amp;range=69:69</t>
    </r>
    <r>
      <rPr>
        <sz val="11"/>
        <rFont val="Arial"/>
      </rPr>
      <t xml:space="preserve"> </t>
    </r>
  </si>
  <si>
    <t>Количество Лк-1пр исправлено = 18 шт, ЛК-1л удалена из спецификации</t>
  </si>
  <si>
    <t>Дверные блоки Д-2.1л (электрощитовая/автостоянка): исправить предел огнестойкости EI 60 на EI 30, так как категории помещений по взрыво-пожароопасности В2, В3</t>
  </si>
  <si>
    <t>Предел огнестойкости дверного блока Д-2.1л исправлен на EI30</t>
  </si>
  <si>
    <r>
      <rPr>
        <sz val="10"/>
        <color theme="1"/>
        <rFont val="Arial"/>
      </rPr>
      <t xml:space="preserve">Дверные блоки Д-2.3л, Д-2.3п (ИТП/лестничная клетка, ИТП/автостоянка) приняты глухими одностворчатыми 1310х2070 в проем 1350х2100 (в Стандарте АР такие блоки отсутствуют).
То есть ширина дверного потолна составляет 1290, что вызывает сомнение
- возможность эксплуатации (вес створки);
- возможность производства (требует пересогласования).
В связи с тем, что дверные проемы на стройплощадке уже выполнены, предусмотреть нестандартный дверной блок противопожарный глухой </t>
    </r>
    <r>
      <rPr>
        <b/>
        <sz val="10"/>
        <color theme="1"/>
        <rFont val="Arial"/>
      </rPr>
      <t>двупольный</t>
    </r>
    <r>
      <rPr>
        <sz val="10"/>
        <color theme="1"/>
        <rFont val="Arial"/>
      </rPr>
      <t xml:space="preserve"> 1325х2070 в проем 1350х2100, со стационарным порогом 14 мм, контурный уплотнитель, нажимная ручка, цилиндровый замок "ключ-вертушка", цвет RAL 7016, минимальная ширина рабочей створки 1000мм, с доводчиком.
Дверные блоки ИТП/автостоянка должны иметь предел огнестойкости EI 30 (не EI 60) - ввести дополнительную маркировку для указанных дверей
Откорректировать эскиз двери по замечанию</t>
    </r>
  </si>
  <si>
    <t xml:space="preserve">Дверной блок Д-2.3п/л  из ИТП в автостоянку заменен на дверной блок Д-2.3.1 л, Д-2.3.1 пр. Кол-во дверных блоков исправлено </t>
  </si>
  <si>
    <t>Дверные блоки Д-2.3.1л, Д-2.3.1пр - исправить предел огнестойкости EI 60 на EI 30 в графах "Наименование", "Предел огнестойкости"
Откорректировать эскиз дверных блоков Д-2.3пр, Д-2.3.1л, Д-2.3.1пр - должны быть двустворчатые с шириной активной створки 1030 мм</t>
  </si>
  <si>
    <t>Предел огнестойкости   графах "Наименование" и "Предел огнестойкости" исправлен на ЕI30.Эскиз двери поравлен по предложенному</t>
  </si>
  <si>
    <t>Удалить дверные блоки Д-6л  (автостоянка/тамбур-шлюз - второй вход)  либо обосновать решение по устройству дополнительных входов в тамбур-шлюзы</t>
  </si>
  <si>
    <t>Двери устновлены для  обслуживания технических помещений, расположенных рядом с ЛЛУ. Проще говоря, пронести какую то тяжелую габаритную запчасть от лифта в тех.помещение</t>
  </si>
  <si>
    <t>По результатам совещания "Замечания АР Кусковская 12 (для СМР)" от 07.06.23 решено оставить указанные дверные проемы</t>
  </si>
  <si>
    <t>Спецификация элементов заполнения проемов ворот: исправить предел огнестойкости ВМ-2.1 (ПУТ) EI 60 на EI 30 - предел огестойкости ограждающих конструкций помещения EI 45 (см.раздел МОПБ1 стадии П)</t>
  </si>
  <si>
    <t>Принято. Откорректировано</t>
  </si>
  <si>
    <t>1190-01-02-АР0.4 рев.В
148-0721-ОК-1-0-1,2-1..19-АР0.4</t>
  </si>
  <si>
    <r>
      <rPr>
        <sz val="10"/>
        <color theme="1"/>
        <rFont val="Arial"/>
      </rPr>
      <t xml:space="preserve">Спецификация технических лючков: люк Лк-3пр с пределом огнестойкости EIS 60 (для воздухозаборных шахт 2.Т.18, 6.Т.14, 6.Т.16, выполненных в объеме автостоянки) - указать производителя, выпускающего </t>
    </r>
    <r>
      <rPr>
        <b/>
        <sz val="10"/>
        <color indexed="2"/>
        <rFont val="Arial"/>
      </rPr>
      <t>сертифицированные</t>
    </r>
    <r>
      <rPr>
        <sz val="10"/>
        <color theme="1"/>
        <rFont val="Arial"/>
      </rPr>
      <t xml:space="preserve"> противопожарные гермодвери, так как в Серии 5.904-4 не разработаны гермодвери в противопожарном исполнении</t>
    </r>
  </si>
  <si>
    <t>Люк Лк-3пр заменен на противопожарную герметичную утепленную дверь Д-12пр  EIS60, выполненную по ГОСТ 57327-2016 "Двери металлические противопожарные"</t>
  </si>
  <si>
    <t>Исправлено. 
Установка в воздухозаборных шахтах, расположенные в объеме автостоянки, противопожарных дымогазонепроницаемых дверей с нестандартными размерами, без спец.устройства закрывания - ответственность проектировщика</t>
  </si>
  <si>
    <t>Спецификация технических лючков: Серия 5.904-4 разработана для дверей/люков в герметичном исполнении в вентиляционных камерах - обосновать применение в тех.пространствах для прокладки инженерных коммуникаций</t>
  </si>
  <si>
    <t>Люк Лк-2пр, Лк-2л заменен на противопожарную  дверь Д-14пр, Д-14л EI60, выполненную по ГОСТ 57327-2016 "Двери металлические противопожарные"</t>
  </si>
  <si>
    <t>1190-01-02-АР0.5 Рев.А, рев.L</t>
  </si>
  <si>
    <t>Типы отделки вертикальных поверхностей: Ст-3 (Отделка по жб стене) - исправить толщину сплошного выравнивания цементно-песчаными смесями 17 мм на 10 мм (см.Стандарт АР)</t>
  </si>
  <si>
    <t>Правила проектирования. Отделка помещений</t>
  </si>
  <si>
    <t xml:space="preserve">Типы отделки вертикальных поверхностей: Ст-6 (Отделка по стене из пеноблоков) - исправить "Улучшенная штукатурка цементно-песчаными смесями - 17 мм" на "Улучшенная штукатурка цементно-песчаными смесями по сетке тканой стальной 10х10х0.8 мм - 20 мм (см.Стандарт АР) </t>
  </si>
  <si>
    <t>1190-01-02-АР0.5 Рев.L, рев.М</t>
  </si>
  <si>
    <t>9 - 12</t>
  </si>
  <si>
    <t>Листы с фрагментами планов лифтовых холлов и разрезов по ним добавлены, т.к. в названии раздела указаны Лифты. Марки по отделке на разрезах исключены. Отделка прописана в примечании</t>
  </si>
  <si>
    <t>Выполнена бессмысленная работа по оформлению лишних листов, так как информация по отделке лифтовых приямков уже есть в АР0.3</t>
  </si>
  <si>
    <r>
      <rPr>
        <b/>
        <sz val="10"/>
        <color theme="1"/>
        <rFont val="Arial"/>
      </rPr>
      <t>Для информации</t>
    </r>
    <r>
      <rPr>
        <sz val="10"/>
        <color theme="1"/>
        <rFont val="Arial"/>
      </rPr>
      <t xml:space="preserve">
В лестничных клетках не предусмотрено утепление стен, требуемое Стандартом АР (Утеплитель минераловатные плиты (Технониколь - ТЕХНОФАС ДЕКОР) ρ=100-120 кг/м³, λБ=0,041 Вт/м°С, R на отрыв≥12 кПа - 50 мм на клею (Технониколь  110) - 5 мм, штукатурно-клеевой слой (Технониколь  210), армированный фасадной стеклотканевой щелочестойкой сеткой М3600 - 10 мм)
Устранить замечание в данный момент уже невозможно, так как утепление приведет к заужению лестничных маршей и площадок на 65 мм</t>
    </r>
  </si>
  <si>
    <t>Узлы кладки и усиления стен,  решения по креплению перемычек не рассматривались, так как стены/перегородки и проемы в них к моменту передачи комплекта на рассмотрение уже выполнены на стройплощадке.</t>
  </si>
  <si>
    <t>1190-01-02-АР0.6
Рев.В, рев.L</t>
  </si>
  <si>
    <r>
      <rPr>
        <sz val="10"/>
        <rFont val="Arial"/>
      </rPr>
      <t xml:space="preserve">Примыкание решетки к покрытию пола: невозможно закрепить уголок обрамления приямка анкерами настолько близко к краю. 
Откорректировать узел в соответствии со Стандартом, см л.14  </t>
    </r>
    <r>
      <rPr>
        <u/>
        <sz val="10"/>
        <color rgb="FF1155CC"/>
        <rFont val="Arial"/>
      </rPr>
      <t>Узлы_подземный и первый этажи_часть 3</t>
    </r>
    <r>
      <rPr>
        <sz val="10"/>
        <rFont val="Arial"/>
      </rPr>
      <t xml:space="preserve">  
Выполнить Спецификацию элементов на решетку к приямку
Выполнить Спецификацию элементов на обрамление приямка</t>
    </r>
  </si>
  <si>
    <t>Принято. Узел будет откорректирован в соот-вии со стандартом</t>
  </si>
  <si>
    <t>Узел опирания решетки и решетки для приямков выполнены, но не соответствуют стандарту - ответственность проектировщика</t>
  </si>
  <si>
    <t>Устройство дренажного приямка: удалить - малоинформативный и содержит неверную информацию.
Информацию по отделке поверхностей приямка включить в АР0.3, учитывая, что отделка в соответствии со Стандартом АР должна быть следующая
- цементная гидроизоляция Ceresit CR 65 WATERPROOF с заведением на стены на 200 мм, с прокладкой по углам водонепроницаемой ленты для герметизации швов Ceresit CL 152- 2 мм;
- увлажнение основания до насыщения, не допуская потеков и скоплений воды;
- ж/б фундаментная плита</t>
  </si>
  <si>
    <t>1190-01-02-АР0.6
Рев.В, рев.L, рев.М</t>
  </si>
  <si>
    <r>
      <t xml:space="preserve">Устройство водоотводного лотка: откорректировать с учетом того, что 
- лоток должен быть уложен с уклоном min 0,006 - то есть под него проще выполнить стяжку из цпр, чем бетонную стяжку В22.5;
- к лотку должны быть выполнены уклоны 0,005-0,01;
- толщина пола в автостоянке принята 200 мм, а не 150 (см.АР0.3);
- подписать все материалы, которые показаны на узле;
- указать, чем заполняется стык между отделкой пола и лотком.
В качестве примера см. л.13 </t>
    </r>
    <r>
      <rPr>
        <u/>
        <sz val="10"/>
        <color rgb="FF1155CC"/>
        <rFont val="Arial"/>
      </rPr>
      <t>Узлы_подземный и первый этажи_часть 3</t>
    </r>
    <r>
      <rPr>
        <sz val="10"/>
        <color theme="1"/>
        <rFont val="Arial"/>
        <scheme val="minor"/>
      </rPr>
      <t xml:space="preserve">  
Выполнить Спецификацию элементов лотка</t>
    </r>
  </si>
  <si>
    <t>Принято. исправлено</t>
  </si>
  <si>
    <t>Сечение А-А: откорректировать с учетом того, что 
- лоток должен быть уложен с уклоном min 0,006;
- толщина пола в автостоянке принята 200 мм, а не 150 (см.АР0.3);
- откорректировать наименования элементов лотка</t>
  </si>
  <si>
    <r>
      <t xml:space="preserve">Узел деф.шва между фундаментными плитами: 
- толщина пола в автостоянке принята 200 мм, а не 150 (см.АР0.3);
- отсутствует гидроизоляция;
- отсутствуют габариты подливки из бетона В25;
- не указано, чем крепится накладной деф.шов к бетонной подливке
Откорректировать узел, см. </t>
    </r>
    <r>
      <rPr>
        <u/>
        <sz val="10"/>
        <color rgb="FF1155CC"/>
        <rFont val="Arial"/>
      </rPr>
      <t>Узлы_подземный и первый этажи_часть 3</t>
    </r>
    <r>
      <rPr>
        <sz val="10"/>
        <color theme="1"/>
        <rFont val="Arial"/>
        <scheme val="minor"/>
      </rPr>
      <t xml:space="preserve"> , узлы 23, 24 </t>
    </r>
  </si>
  <si>
    <t xml:space="preserve">Пояснить, какой из вариантов устройства деформационного шва в полах паркинга верный. Удалить лишний
</t>
  </si>
  <si>
    <t>Отсутствует Спецификация накладных деформационных швов для полов, для стен</t>
  </si>
  <si>
    <t>Спецификация находится в разделе 1190-01-02-АР0.3 лист 11</t>
  </si>
  <si>
    <r>
      <t xml:space="preserve">Устройство деф.шва в месте примыкания наружной стены и покрытия паркинга:
- откорректировать толщину всех слоев конструкции покрытия, показать размеры;
- откорректировать толщину и высоту кирпичной стенки.
Откорректировать узел заделки деф.шва внутри паркинга (должен быть выполнен в противопожарном исполнении), см. </t>
    </r>
    <r>
      <rPr>
        <u/>
        <sz val="10"/>
        <color rgb="FF1155CC"/>
        <rFont val="Arial"/>
      </rPr>
      <t>Узлы_подземный и первый этажи_часть 3</t>
    </r>
    <r>
      <rPr>
        <sz val="10"/>
        <color theme="1"/>
        <rFont val="Arial"/>
        <scheme val="minor"/>
      </rPr>
      <t xml:space="preserve"> , узел 5</t>
    </r>
  </si>
  <si>
    <r>
      <t xml:space="preserve">Устройство "плавающего" пола, Устройство примыкания конструкции пола к фундаменту под оборудование:
- показать конструкцию пола (200 мм) соразмерной относительно толщины звукоизоляционной плиты (40 мм);
- показать отсечку из звукоизоляционной плиты между фундаментом и конструкцией пола.
См. </t>
    </r>
    <r>
      <rPr>
        <u/>
        <sz val="10"/>
        <color rgb="FF1155CC"/>
        <rFont val="Arial"/>
      </rPr>
      <t>Узлы_подземный и первый этажи_часть 3</t>
    </r>
    <r>
      <rPr>
        <sz val="10"/>
        <color theme="1"/>
        <rFont val="Arial"/>
        <scheme val="minor"/>
      </rPr>
      <t xml:space="preserve"> , узлы 35, 36</t>
    </r>
  </si>
  <si>
    <t>Отсутствуют узлы заделки инженерных отверстий во внутренних стенах/перегородках и перекрытиях</t>
  </si>
  <si>
    <t>Принято. Узлы будут добавлены</t>
  </si>
  <si>
    <t>Принято, исправлено</t>
  </si>
  <si>
    <t>Отсутствуют узлы устройства деформационных швов в монолитных наружных и внутренних стенах</t>
  </si>
  <si>
    <t>Отсутствуют узлы устройства деформационных швов между внутренними жб стенами и стенами из пеноблоков</t>
  </si>
  <si>
    <r>
      <t xml:space="preserve">Представленный узел не соответствует Стандарту АР, разработанному для объектов Реновации
Не выпонять утепление цокольной части стены экструдированныи пенополистиролом
Откорректировать узел в соответствии со Стандартом </t>
    </r>
    <r>
      <rPr>
        <u/>
        <sz val="10"/>
        <color rgb="FF1155CC"/>
        <rFont val="Arial"/>
      </rPr>
      <t>ЖД-ТАС-РЕН-АР-ТУ.ПЭ.1_Узлы_Подземный и первый этажи_часть 1</t>
    </r>
    <r>
      <rPr>
        <sz val="10"/>
        <color theme="1"/>
        <rFont val="Arial"/>
        <scheme val="minor"/>
      </rPr>
      <t xml:space="preserve"> </t>
    </r>
  </si>
  <si>
    <t>Принято, поправлено</t>
  </si>
  <si>
    <t>27.09.23
02.10.23</t>
  </si>
  <si>
    <t>принято, исправлено</t>
  </si>
  <si>
    <r>
      <rPr>
        <b/>
        <sz val="9"/>
        <rFont val="Arial"/>
      </rPr>
      <t xml:space="preserve">общее количество листов </t>
    </r>
    <r>
      <rPr>
        <b/>
        <sz val="9"/>
        <rFont val="Arial"/>
      </rPr>
      <t>(по ведомости рабочих чертежей)</t>
    </r>
  </si>
  <si>
    <t>1190-02-10-19-АР4 .1
 от 19.05.23
рев.В от 19.09.23</t>
  </si>
  <si>
    <t>Исправить и указать согласно стандарта:
- формулы стеклопакетов  витражных конструкций,
- сопротивление теплопередаче R.</t>
  </si>
  <si>
    <r>
      <rPr>
        <u/>
        <sz val="9"/>
        <color rgb="FF1155CC"/>
        <rFont val="Arial"/>
      </rPr>
      <t>Витражные конструкции 1 этажа</t>
    </r>
    <r>
      <rPr>
        <sz val="9"/>
        <rFont val="Arial"/>
      </rPr>
      <t xml:space="preserve"> 
Альбом типовых решений ЖД_ТА_РЕН_АР_В_ПЭ,
л.2</t>
    </r>
  </si>
  <si>
    <t>На маркировочной схеме обозначить входные группы (см. как пример см. АР4.1 по корп.1).
Предоставить фрагменты планов, сечения по входным группам. 
Показать отметки перед входами, в тамбурах, помещениях,  уровень потолка.</t>
  </si>
  <si>
    <t>Показать размещение наружных витражей в конструкции стен согласно стандарта - в уровне утеплителя (см. узлы в АТУ и как показано  на планах в АР1)</t>
  </si>
  <si>
    <r>
      <rPr>
        <u/>
        <sz val="10"/>
        <color rgb="FF1155CC"/>
        <rFont val="Arial"/>
      </rPr>
      <t>АТУ Подземный и 1 этаж</t>
    </r>
    <r>
      <rPr>
        <sz val="10"/>
        <color theme="1"/>
        <rFont val="Arial"/>
        <scheme val="minor"/>
      </rPr>
      <t xml:space="preserve"> 
часть1, л.15</t>
    </r>
  </si>
  <si>
    <t>Не предоставлена  марка наружного витража в секц.18 с осях 2.6-2.И (пом.консьержа).
Указать на маркировочной схеме, учесть в эскизах и спецификации -  согласно ПД витраж должен быть в противопожарном исполнении E30.</t>
  </si>
  <si>
    <t>Замаркировать внутренние витражи (алгоритм назначения марки указан в стандарте на л.2).
Предоставить эскизы  по стандарту и спецификацию.
Учесть уровень подвесного потолка (низ потолка должен примыкать к верху горизонтального ригеля витража)</t>
  </si>
  <si>
    <t>Предоставить фасады в уровне 1 этажа с замаркированными на них витражами, отметками  благоустройства и верха  витражей</t>
  </si>
  <si>
    <t>Сторона открывания наружных и внутренних витражных дверей отличается от указанного на планах в АР1.
Привести в соответствие.</t>
  </si>
  <si>
    <t>Будет скорректировано в АР1</t>
  </si>
  <si>
    <t>Принято. Будет учтено в корректировке ПД под ЗОС. Корректировки в АР1 внесены</t>
  </si>
  <si>
    <t>Для всех секций.
Привести в соответствие со стандартом  расположение двупольных витражных дверей и их открывание - двери наружных и внутренних витражей в тамбурах должны быть расположены друг напротив друга с соблюдением  соосности больших и малых створок.
Исправить на маркировочной схеме, учесть на эскизах.</t>
  </si>
  <si>
    <t>1190-02-10-19-АР4 .1
 от 19.05.23
рев.В от 19.09.23
рев.А от 29.12.23</t>
  </si>
  <si>
    <t>Для всех секций.
В тамбурах показать согласно стандарта установку внутренних витражей от стены до стены (не до утеплителя, как показано сейчас).
см. пример из стандарта.</t>
  </si>
  <si>
    <r>
      <rPr>
        <u/>
        <sz val="9"/>
        <color rgb="FF1155CC"/>
        <rFont val="Arial"/>
      </rPr>
      <t>Витражные конструкции 1 этажа</t>
    </r>
    <r>
      <rPr>
        <sz val="9"/>
        <rFont val="Arial"/>
      </rPr>
      <t xml:space="preserve"> 
ЖД_ТА_РЕН_АР_В_ПЭ </t>
    </r>
  </si>
  <si>
    <t>В тамбурах  ВГ № 10.2, 10.3, 12.2, 13.1, 14.1, 15.1, 15.2  внутренние витражи  показать от стены до стены, не до зашивки.
Учесть на планах в смежных разделах.</t>
  </si>
  <si>
    <t>Принято. Согласно принятым решениям на совещании выполнено в большинстве случаев.</t>
  </si>
  <si>
    <t>Для всех секций.
В тамбурах МОП показать согласно стандарта зашивку по утеплителю  (облицовка на металлическом каркасе  с зашивкой 2 листами ГСП-Н2).
Зашивки примыкают к глухой части витража.</t>
  </si>
  <si>
    <t>Внутренние стены и перегородки</t>
  </si>
  <si>
    <r>
      <t xml:space="preserve">Откорректировать зашивку в тамбурах с учетом </t>
    </r>
    <r>
      <rPr>
        <u/>
        <sz val="10"/>
        <color rgb="FF1155CC"/>
        <rFont val="Arial"/>
      </rPr>
      <t>Замечания</t>
    </r>
    <r>
      <rPr>
        <sz val="10"/>
        <color theme="1"/>
        <rFont val="Arial"/>
        <scheme val="minor"/>
      </rPr>
      <t xml:space="preserve"> выше.</t>
    </r>
  </si>
  <si>
    <t>Принято, откорректировано</t>
  </si>
  <si>
    <t>Для всех секций.
Во 2-ых тамбурах  в МОП показать согласно стандарта утепление (105мм) за зашивкой. 
Откорректировать на эскизах ширину глухих частей внутренних витражей с учетом толщины утеплителя.</t>
  </si>
  <si>
    <r>
      <rPr>
        <u/>
        <sz val="9"/>
        <color rgb="FF1155CC"/>
        <rFont val="Arial"/>
      </rPr>
      <t>Витражные конструкции 1 этажа</t>
    </r>
    <r>
      <rPr>
        <sz val="9"/>
        <rFont val="Arial"/>
      </rPr>
      <t xml:space="preserve"> 
ЖД_ТА_РЕН_АР_В_ПЭ 
</t>
    </r>
    <r>
      <rPr>
        <u/>
        <sz val="9"/>
        <color rgb="FF1155CC"/>
        <rFont val="Arial"/>
      </rPr>
      <t>Внутренние стены и перегородки</t>
    </r>
  </si>
  <si>
    <t>Утеплитель показан</t>
  </si>
  <si>
    <t>В секц.10 внести корректировки на плане в  МОП согласно стандарта:
- в 1-ом тамбуре выровнять зашивку утеплителя без пререпада в толщине,
- показать утепление 2-го тамбура (выровнять по зашивке 1-го тамбура), 
- почтовые ящики должны зашиваться, поэтому боковые части внутреннего витража в местах примыкания показать с глухим заполнением.
Внутренние витражные конструкции в тамбуре МОП разместить в створе с перегородками (см.как в АР1).
Учесть при разработке эскизов витражей.</t>
  </si>
  <si>
    <r>
      <t xml:space="preserve">Обосновать  замену  газоблочной перегородки на каркасную. Теперь получается зашивка вдоль зашивки,  и как будут крепиться на нее почтовые ящики? 
Узлы по зашивке почт.ящиков см. в стандартных узлах </t>
    </r>
    <r>
      <rPr>
        <u/>
        <sz val="10"/>
        <color rgb="FF1155CC"/>
        <rFont val="Arial"/>
      </rPr>
      <t>АТУ</t>
    </r>
    <r>
      <rPr>
        <sz val="10"/>
        <color theme="1"/>
        <rFont val="Arial"/>
        <scheme val="minor"/>
      </rPr>
      <t xml:space="preserve"> часть 2 л.23.
Речь в замечании шла про примыкание зашивки  к глухой части витража.
Откорректировать витраж ВВ-10.1, он должен устанавливаться до стены, см. </t>
    </r>
    <r>
      <rPr>
        <u/>
        <sz val="10"/>
        <color rgb="FF1155CC"/>
        <rFont val="Arial"/>
      </rPr>
      <t>Замечание</t>
    </r>
    <r>
      <rPr>
        <sz val="10"/>
        <color theme="1"/>
        <rFont val="Arial"/>
        <scheme val="minor"/>
      </rPr>
      <t xml:space="preserve"> выше.</t>
    </r>
  </si>
  <si>
    <t>в кладочных приняты газоблоки</t>
  </si>
  <si>
    <t>В секц.12-19 в МОП внутренние витражи в тамбурах  имеют перпендикулярное примыкание.
При разработке эскизов витражей учесть широкий импост в составе длинного витража.</t>
  </si>
  <si>
    <t>В  секц.15 почтовые ящики размещены в вестибюле между витражами тамбуров.
По стандарту ящики должны зашиваться (узлы см. в АТУ).
Учесть на эскизах внутренних витражей ширину глухой части в месте притмыкания  зашивки.
Так же учесть утепление во 2-ых тамбурах.</t>
  </si>
  <si>
    <r>
      <rPr>
        <u/>
        <sz val="9"/>
        <color rgb="FF1155CC"/>
        <rFont val="Arial"/>
      </rPr>
      <t>АТУ АИ_ЖД-ТАС-РЕН-АИ-ТУ</t>
    </r>
    <r>
      <rPr>
        <sz val="9"/>
        <rFont val="Arial"/>
      </rPr>
      <t xml:space="preserve"> 
л.4</t>
    </r>
  </si>
  <si>
    <r>
      <t xml:space="preserve">Принять аналогичное решение, как по </t>
    </r>
    <r>
      <rPr>
        <u/>
        <sz val="10"/>
        <color rgb="FF1155CC"/>
        <rFont val="Arial"/>
      </rPr>
      <t>Замечанию</t>
    </r>
    <r>
      <rPr>
        <sz val="10"/>
        <color theme="1"/>
        <rFont val="Arial"/>
        <scheme val="minor"/>
      </rPr>
      <t xml:space="preserve"> выше.
Витраж показать от стены до стены/перегородки.</t>
    </r>
  </si>
  <si>
    <t>Принято, учтено</t>
  </si>
  <si>
    <t>учесть в кладочных АР2.1</t>
  </si>
  <si>
    <t>Для всех секций.
По стандарту в тамбурах БКТ все стены должны утепляться.  В проекте утеплена только одна стена. 
Привести к стандарту (по возможности, с учетом  требования к входам,  доступным МГН - ширина тамбура не меньше 1600мм при глубине 2450мм).
Учесть на эскизах ширину глухих частей витражей с учетом толщины утеплителя.</t>
  </si>
  <si>
    <r>
      <rPr>
        <sz val="9"/>
        <rFont val="Arial"/>
      </rPr>
      <t xml:space="preserve">
</t>
    </r>
    <r>
      <rPr>
        <u/>
        <sz val="9"/>
        <color rgb="FF1155CC"/>
        <rFont val="Arial"/>
      </rPr>
      <t>Внутренние стены и перегородки</t>
    </r>
  </si>
  <si>
    <t>Для всех секций.
Показать по стандарту утепление стен в тамбурах БКТ общ. толщиной 115мм с учетом 5мм клея и 10мм штукатурки (сейчас показан только утеплитель 100мм).
Принять на эскизах ширину примыкающих глухих частей внутренних витражей с учетом толщины утепления.</t>
  </si>
  <si>
    <r>
      <t xml:space="preserve">В секц.10 на входе в БКТ в осях 2.2 / 2.ТТ-2.УУ в тамбуре показать утепление по стандарту (общей толщиной 115мм), выровнять отделку.
Учесть на эскизе внутреннего витража ширину глухой части с учетом толщины утепления.
Откорректировать открывание дверей по </t>
    </r>
    <r>
      <rPr>
        <u/>
        <sz val="10"/>
        <color rgb="FF1155CC"/>
        <rFont val="Arial"/>
      </rPr>
      <t>Замечанию</t>
    </r>
    <r>
      <rPr>
        <sz val="10"/>
        <color theme="1"/>
        <rFont val="Arial"/>
        <scheme val="minor"/>
      </rPr>
      <t xml:space="preserve"> выше.</t>
    </r>
  </si>
  <si>
    <t>Замаркировать наружные двери в помещения СС и ЭОМ - согласно стандарта они предусматриваются витражными.
Предоставить эскизы, учесть в спецификации.</t>
  </si>
  <si>
    <r>
      <rPr>
        <u/>
        <sz val="9"/>
        <color rgb="FF1155CC"/>
        <rFont val="Arial"/>
      </rPr>
      <t>Витражные конструкции 1 этажа</t>
    </r>
    <r>
      <rPr>
        <sz val="9"/>
        <rFont val="Arial"/>
      </rPr>
      <t xml:space="preserve"> 
ЖД_ТА_РЕН_АР_В_ПЭ
л.2, 28</t>
    </r>
  </si>
  <si>
    <t>Привести ширину дверей к стандарту - в осях стоек мин.1180мм, см. стандартную дверь ДВН-8.
Указать в спецификации в примечаниях назначание помещения (СС. эл.щитовая), для определения стеклопакета.</t>
  </si>
  <si>
    <t xml:space="preserve">Принято, маркировка добавлена. В связи со сложившимися объемно-планировочными решениями привести двери к стандартным не представляется возможным </t>
  </si>
  <si>
    <t>Замаркировать двери в колясочные - согласно стандарта они должны быть двупольными витражными шириной 1500мм, с высотой витражной конструкции от плиты до плиты.
Открывание дверей в колясочных показать по ходу эвакуации.</t>
  </si>
  <si>
    <r>
      <rPr>
        <u/>
        <sz val="9"/>
        <color rgb="FF1155CC"/>
        <rFont val="Arial"/>
      </rPr>
      <t>Витражные конструкции 1 этажа</t>
    </r>
    <r>
      <rPr>
        <sz val="9"/>
        <rFont val="Arial"/>
      </rPr>
      <t xml:space="preserve"> 
ЖД_ТА_РЕН_АР_В_ПЭ</t>
    </r>
  </si>
  <si>
    <r>
      <t xml:space="preserve">Частично принято, двери унифицированы в соответствии с решениями корпуса 1 </t>
    </r>
    <r>
      <rPr>
        <u/>
        <sz val="10"/>
        <color rgb="FF1155CC"/>
        <rFont val="Arial"/>
      </rPr>
      <t>замечание</t>
    </r>
  </si>
  <si>
    <t>Маркировку витражей принять согласно стандарта (как присваивать марку указано на л.2, 11), учесть наличие вентрешеток, сторону открывания дверей.
Согласовать эскизы нестандартных витражей с ПРЕФАБ.</t>
  </si>
  <si>
    <t>Не принято, в стандарте нет типа разрезки, аналогичного наружным витражам. Марки индивидуальные</t>
  </si>
  <si>
    <t>снято с условием. что ПРЕФАБ это устроит</t>
  </si>
  <si>
    <t>На эскизах нарезку витражей показать в соответствии со стандартом - стойки идут на всю высоту, остекленные части витражей не имеют глухих вставок внизу, только на дверных полотнах предусматриваются противоударные полосы 300мм( см.эскизы в типовом альбоме)</t>
  </si>
  <si>
    <t xml:space="preserve">Эскизы витражей не информативны. 
Показать:
- отметки плит перекрытия (витражи устанавливаются от плиты до плиты), 
- ур.благоустройства (перед входами), 
- ур.ч.пола, 
- ур.подвесного потолка.
- отметки верха и низа витражных окон.
Дать все  размеры всех частей витража. 
</t>
  </si>
  <si>
    <t xml:space="preserve"> Учесть  стандартные требования к минимально-возможной ширине остекленной части  витража.
Например, витраж с дверью ДВН-2.21 на входе в БКТ показан с неоткрывающейся остекленной вставкой шириной 200мм,
Изготовить остекленную часть витража такой ширины невозможно.
Привести к стандарту (см. стандартный витраж ДВН-9Л для БКТ).  </t>
  </si>
  <si>
    <t>На эскизах всех витражей в верхней части показаны вент.решетки (как указано в усл.обозхначениях).  
Согласовать с ОВ необходимость наличия вентиляционных решеток в каждом витраже.
Данное решение необходимо согласовать с РП.</t>
  </si>
  <si>
    <t>Снято с условием, если ПРЕФАБ согласует</t>
  </si>
  <si>
    <t>На эскизах  витражных окон показать по стандарту  во всех помещениях (кроме вестибюля и колясочной) верхнюю открывающуюся фрамугу с ручкой с дистанционным управлением открывания на отм. +0,900 от ур. ч.пола.</t>
  </si>
  <si>
    <r>
      <rPr>
        <u/>
        <sz val="9"/>
        <color rgb="FF1155CC"/>
        <rFont val="Arial"/>
      </rPr>
      <t>Витражные конструкции 1 этажа</t>
    </r>
    <r>
      <rPr>
        <sz val="9"/>
        <rFont val="Arial"/>
      </rPr>
      <t xml:space="preserve"> 
Альбом типовых решений ЖД_ТА_РЕН_АР_В_ПЭ,
л.33.</t>
    </r>
  </si>
  <si>
    <t>Предусмотреть мероприятия в ОВ для помещения консьержа в секц.18 (витражное окно противопожарное без открывающейся фрамуги).</t>
  </si>
  <si>
    <r>
      <t xml:space="preserve">Принять согласно ПД витражные окна с указанным пределом огнестойкости:
- в секц.12 в колясочной витраж ВН-2.19   Е15
- в секц.15 в вестибюле ВН-2.27.1  Е15
- в секц.18 в пом.консьержа витраж Е30 (не замаркирован, см. </t>
    </r>
    <r>
      <rPr>
        <u/>
        <sz val="10"/>
        <color rgb="FF1155CC"/>
        <rFont val="Arial"/>
      </rPr>
      <t>Замечание</t>
    </r>
    <r>
      <rPr>
        <sz val="10"/>
        <color theme="1"/>
        <rFont val="Arial"/>
        <scheme val="minor"/>
      </rPr>
      <t xml:space="preserve"> выше) .</t>
    </r>
  </si>
  <si>
    <t>1190-01-00-АР2</t>
  </si>
  <si>
    <t>Указать для витражей на входах в МОП предел огнестойкости в зависимости от расположения витража (см. как указано на эскизах в стандарте).</t>
  </si>
  <si>
    <t>На наружных витражах на входах в МОП показать панель для размещения домофона (см. стандарт).</t>
  </si>
  <si>
    <t>Разработать согласно стандарта узлы верхнего, нижнего и бокового примыкания к наружным ограждающим конструкциям. Предоставить или указать, где будут разработаны эти узлы.</t>
  </si>
  <si>
    <r>
      <rPr>
        <u/>
        <sz val="10"/>
        <color rgb="FF1155CC"/>
        <rFont val="Arial"/>
      </rPr>
      <t>АТУ Подземный и первый этаж</t>
    </r>
    <r>
      <rPr>
        <sz val="10"/>
        <color theme="1"/>
        <rFont val="Arial"/>
        <scheme val="minor"/>
      </rPr>
      <t xml:space="preserve"> 
часть 1</t>
    </r>
  </si>
  <si>
    <t>Узелы примыкания отмостки принять по стандарту.
Узел (11) при толщине пола более 130 мм принят нестандартный, с кирпичной кладкой под витражем.
Принять стандартный узел, с монолитным бортиком, см. в АТУ часть 2  л.28.</t>
  </si>
  <si>
    <t>Принято. 28.12.23 узел солгласован с ПРЕФАБ, см. письмо</t>
  </si>
  <si>
    <t>согласовано с ПРЕФАБ</t>
  </si>
  <si>
    <t>Показать ручку на рабочей створке.</t>
  </si>
  <si>
    <t>На маркировочной схеме показать графическое изображение  маршей  в ЛК выходов из подземного этажа (для понимания, что вираж расположен на выходе из ЛК подземного этажа).</t>
  </si>
  <si>
    <t>1190-02-10-19-АР4 .1
рев.В от 19.09.23
рев.А от 29.12.23</t>
  </si>
  <si>
    <t>В  секц.16 на входах в МОП приняты не по стандарту и в отличие от ПД однополные витражные двери.
Требуется обосновать такое решение.</t>
  </si>
  <si>
    <t>Предоставить узел нестандартного примыкания подвесного потолка к глухой части витража.
По стандарту потолок должен примыкать к горизонтальному ригелю.</t>
  </si>
  <si>
    <t>Узлы 13 и 13.1 представлены на л.48</t>
  </si>
  <si>
    <t>принят не стандартный узел.
Стандартами ПИК не регламентируется.</t>
  </si>
  <si>
    <t>Витражное окно ВН-2Р.24 показано не по стандарту. В стандатре есть окна с решеткой, но без глухой вставки, оболсновать ее наличие.
В ПД небыло глухой вставки, только решетка.</t>
  </si>
  <si>
    <t>Глухая вставка предусмотрена с целью закрыть перекрытие и утеплитель тех пространства между лестничной клеткой и 2 этажом, предусмотренное для воздухозабора ПЧ</t>
  </si>
  <si>
    <t>снято при условии возможности изготовления в ПРЕФАБ</t>
  </si>
  <si>
    <t>46-48</t>
  </si>
  <si>
    <t>Конструкция вентрешеток решеток  принята нестандартная, с вставками и по периметру с сендвич панелью 
Привести к стандартным решениям.</t>
  </si>
  <si>
    <t>По результатам совещания нестандартные решетки индивидуального изготовления исключены из данного раздела</t>
  </si>
  <si>
    <t>Согласовать с ПРЕФАБ:
-  узел (6) внутреннего угла стыка витражей, 
- узел (8) бокового примыкания наружных витражных конструкций входных групп
- узел (9) Т-образного угла стыка витражей
В стандартах  нет таких узлов, проверить на правильность не предоставляется возможным</t>
  </si>
  <si>
    <t>Принято. Узлы направлены в Префаб. Согласовано письмом от 29.12.2023</t>
  </si>
  <si>
    <t>Узел примыкания отмостки (10) показать по стандарту</t>
  </si>
  <si>
    <t xml:space="preserve">
28.12.23 узел солгласован с ПРЕФАБ, см. письмо</t>
  </si>
  <si>
    <t>Указать ссылку на КМ, где разработаны металлические балки и опорные фахверки.</t>
  </si>
  <si>
    <r>
      <rPr>
        <u/>
        <sz val="10"/>
        <color rgb="FF1155CC"/>
        <rFont val="Arial"/>
      </rPr>
      <t>АТУ Подземный и первый этаж</t>
    </r>
    <r>
      <rPr>
        <sz val="10"/>
        <color theme="1"/>
        <rFont val="Arial"/>
        <scheme val="minor"/>
      </rPr>
      <t xml:space="preserve"> 
часть 1, л.17</t>
    </r>
  </si>
  <si>
    <t>Принято.См. л. 53</t>
  </si>
  <si>
    <t>Размещение контрастных маркеров в описании указать по стандарту на высоте 950мм и 1350мм, см. как показано на эскизах.</t>
  </si>
  <si>
    <t>не исправлено на л.1. или исправить или исключить</t>
  </si>
  <si>
    <t>Принято. Поправлено на 1 листе</t>
  </si>
  <si>
    <t>Указать по стандарту тип ручки - ручка-штанга длиной 500мм, исправить 800мм.</t>
  </si>
  <si>
    <t>Принято. См. примчания п.11 на листах с эскизами ДВН</t>
  </si>
  <si>
    <t>не исправлено на л.1 и в прим.п.11 на листах с эскизами.
указана ручка 800мм, а по стандарту 500м.</t>
  </si>
  <si>
    <t>Принято. Исправлено на л.1, и в примечании 11 на листах с эскизами</t>
  </si>
  <si>
    <r>
      <t xml:space="preserve">В секц.15 почтовые ящики размещены в простенке между двумя тамбурами на зашивке транзита инженерных коммуникаций с верхних этажей.  Требуется согласование такого решения. 
см. </t>
    </r>
    <r>
      <rPr>
        <u/>
        <sz val="10"/>
        <color rgb="FF1155CC"/>
        <rFont val="Arial"/>
      </rPr>
      <t>Замечание к АР2.1</t>
    </r>
    <r>
      <rPr>
        <sz val="10"/>
        <color theme="1"/>
        <rFont val="Arial"/>
        <scheme val="minor"/>
      </rPr>
      <t xml:space="preserve">
Привести в соответствие ширину внутренних витражей ВВ-15.1 и ДВВ-15.2/2  и размеры светопрозрачной и глухой боковой частей,  витраж ВВ-15.1 нужно показать до стены, а не до зашивки ящиков.</t>
    </r>
  </si>
  <si>
    <t>Принято. Витражи ВВ-15.1 и ДВВ-15.2/2 откорректированы (лист 21)</t>
  </si>
  <si>
    <r>
      <rPr>
        <b/>
        <strike/>
        <sz val="11"/>
        <color theme="1"/>
        <rFont val="Arial"/>
      </rPr>
      <t xml:space="preserve">Данное замечание будет рассматриваться при проверке планов в АР1 и АР 2.1.
</t>
    </r>
    <r>
      <rPr>
        <strike/>
        <sz val="11"/>
        <color theme="1"/>
        <rFont val="Arial"/>
      </rPr>
      <t xml:space="preserve">
</t>
    </r>
    <r>
      <rPr>
        <strike/>
        <sz val="10"/>
        <color theme="1"/>
        <rFont val="Arial"/>
      </rPr>
      <t>В секц.15 ниша под пожарный кран показана в вестибюле (согласно ПД).
По стандарту выступающих зашивок в МОП быть не должно. В данном случае из-за ПК придется зашивать весь простенок от окна до двери, что сократит глубину лифтового холла.
Рассмотреть возможность переноса ПК , в стандартных решениях его обычно размещают в колясочной.
Требуется согласование с ВК и РП.</t>
    </r>
  </si>
  <si>
    <t>Правила проектирования АИ МОП</t>
  </si>
  <si>
    <t>Не принято, не относится к данному альбому</t>
  </si>
  <si>
    <t>принято по фактически выполненым СМР</t>
  </si>
  <si>
    <t xml:space="preserve">1190-01-1-3-АР2.1 
рев.В, рев.С, рев.D
</t>
  </si>
  <si>
    <t>На кладочном плане замаркировать стойки фахверка</t>
  </si>
  <si>
    <t>не выполнено</t>
  </si>
  <si>
    <t>RevD_Стойки фахверков замаркированы</t>
  </si>
  <si>
    <t>На кладочном плане показать тонкими пунктирными линиями наружные и внутренние витражи</t>
  </si>
  <si>
    <t>не принято</t>
  </si>
  <si>
    <t>RevD_Витражные конструкции показаны штриховой линией</t>
  </si>
  <si>
    <t xml:space="preserve">1190-01-1-3-АР2.1 
рев.В, рев.С, рев.D, б/обозначения
</t>
  </si>
  <si>
    <t>Выполнить указаные участки наружных стен толщиной не менее 200 мм, а не 100 мм</t>
  </si>
  <si>
    <t>Не принято</t>
  </si>
  <si>
    <t>Согласовать с ГИПом решение по устройству участков наружных стен (тамбур БКТ/ниша под кондиционер, тамбур БКТ/воздухозаборная шахта) толщиной 100 мм, а не 200 мм, как требуется по Стандарту АР
Обратить внимание/устранить разночтение между АР1  (толщина указанных участков стен 200 мм) и АР2.1 (толщина указанных участков стен 100 мм)</t>
  </si>
  <si>
    <t>Выполнить из ячеистого газобетонного блока толщиной 200 мм, а не в виде каркасной зашивки, ограждающие конструкции 
- шахт дымоудаления (ДУ, КДУ, ПД);
- транзитных коммуникаций с типового этажа в БКТ (секция 1)
В стадии П ограждающие конструкции шахт дымоудаления и транзитных коммуникаций приняты из газобетонной кладки</t>
  </si>
  <si>
    <t>- шахт дымоудаления (ДУ, КДУ, ПД) принято (где позволяют планировочные решения сделаем 200мм в других местах 100)
- транзитных коммуникаций с типового этажа в БКТ (секция 1) - принято</t>
  </si>
  <si>
    <t xml:space="preserve">Замена материала ограждающих конструкций шахт ДУ (каркасная зашивка на газобетонные перегородки толщиной 100 мм) выполнена только у одной шахты в секции 2. В остальных случаях ограждающие конструкции шахт ДУ остались без изменения из каркасной зашивки.
Согласовать с ГИПом решение по устройству ограждающих конструкций шахт ДУ из газобетонной кладки толщиной 100 мм, а не 200 мм, как требуется по Стандарту АР
</t>
  </si>
  <si>
    <t>RevD_Зашивка шахт ДУ выполнена из ГЗБ 200, где нет возможности уместить 120 Кирпич, по стандарту ПИК</t>
  </si>
  <si>
    <t>Удалить в помещениях консьержей секций 1, 2 проемы под оконные блоки - по стандарту АР должны устанавливаться витражи. 
Выполнить проемы под витражи шириной 1425 мм
Учесть витражи в АР4.1</t>
  </si>
  <si>
    <t>АР_Витражи 1 этажа (МОП+БКТ+тех.пом)</t>
  </si>
  <si>
    <t>По результатам совещания "Замечания АР Кусковская 12 (для СМР)" от 07.06.23 решено оставить во всех секциях проемы в стене тамбур/помещение консьержа под оконные блоки, а не под витражи</t>
  </si>
  <si>
    <t>Удалить в колясочных секций 1, 3 проемы под дверные блоки - по стандарту АР должны устанавливаться витражные двери. 
Выполнить проемы под витражные двери шириной 1640 мм
Учесть витражные двери в колясочные в АР4.1</t>
  </si>
  <si>
    <t>RevD_Решение аналогично секциям 4-9</t>
  </si>
  <si>
    <t>Исправить ширину дверных проемов в ПУИ МОП в секциях 2, 3 и их марки</t>
  </si>
  <si>
    <t>RevD_Ширина исправлена</t>
  </si>
  <si>
    <t>Учесть или указать в Примечаниях, где учтен утеплитель</t>
  </si>
  <si>
    <t>RevD_Спецификации добавлены</t>
  </si>
  <si>
    <t>Заменить (везде, где встречается) заплечики наружных проемов на стойки фахверка - проемы под витражное заполнение/дверные блоки должны усиливаться с обоих сторон.
Учесть замену на развертках стен (л.3) и в Спецификации элементов усиления кладки наружных стен
Для информации - минимально возможная ширина заплечика проемов во внутренних стенах/перегородках из пеноблоков 150 мм. В наружных стенах все простенки усиливаются, так как выполняется навесной фасад</t>
  </si>
  <si>
    <r>
      <rPr>
        <u/>
        <sz val="10"/>
        <color rgb="FF1155CC"/>
        <rFont val="Arial"/>
      </rPr>
      <t>ЖД-ТАС-РЕН-АР-ТУ.ПЭ.2_Узлы_Подземный и первый этажи_часть 2</t>
    </r>
    <r>
      <rPr>
        <sz val="10"/>
        <color theme="1"/>
        <rFont val="Arial"/>
        <scheme val="minor"/>
      </rPr>
      <t xml:space="preserve"> </t>
    </r>
  </si>
  <si>
    <t>Не принято. Заплечики армируются арматурными стержнями в каждом ряду с заводом стержней в бетон.</t>
  </si>
  <si>
    <r>
      <rPr>
        <sz val="10"/>
        <color theme="1"/>
        <rFont val="Arial"/>
      </rPr>
      <t xml:space="preserve">1. В комплекте отсутствует решение по устройству усиления заплечиков наружных проемов под витражи, выполненные из газобетонной кладки шириной менее 150 мм.
2. 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t>
    </r>
    <r>
      <rPr>
        <b/>
        <sz val="10"/>
        <color theme="1"/>
        <rFont val="Arial"/>
      </rPr>
      <t>и включить узел в комплект</t>
    </r>
  </si>
  <si>
    <t>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по прежнему будет снято после согласования ГИПа</t>
  </si>
  <si>
    <t>Согласовано ГИПом в письме от 22.09.23</t>
  </si>
  <si>
    <t>Ведомость внутренних кладочных стен: объединить объемы стен указанных дважды марок
- секция 1 - С-1
- секция 2 - С-1, С-10</t>
  </si>
  <si>
    <t>RevD_Дублирующиеся строки убраны</t>
  </si>
  <si>
    <t>Ведомость материалов каркасных перегородок: присвоить одинаковую марку перегородкам С-2, С-3 с одинаковым составом, объединить объемы</t>
  </si>
  <si>
    <t>не принято,наша ошибка - у С-3 листы ГСП-А - исправим</t>
  </si>
  <si>
    <t>RevD_В ведомости внесена корректировка типа ГСП</t>
  </si>
  <si>
    <t xml:space="preserve">1190-01-1-3-АР2.1 
рев.В, рев.С
</t>
  </si>
  <si>
    <t>Ведомость внутренних дверных проемов: удалить проемы для дверных блоков в колясочные - в стене вестибюль/колясочная должна установливаться витражная конструкция (дверь с фрамугой над дверью)</t>
  </si>
  <si>
    <t>не принято, согласно требованиям МФР двери в колясочные - металлические</t>
  </si>
  <si>
    <t>Стандарт на витражные дверные блоки согласован с МФР. 
В стене вестибюль/колясочная должна установливаться витражная конструкция (остекленная дверь + фрамуга), см. Стандарт АР</t>
  </si>
  <si>
    <t>Ведомость внутренних оконных проемов: удалить таблицу - в помещениях консьержа по стандарту должен быть витраж</t>
  </si>
  <si>
    <t>Примечания: 
- п.4 - исправить текст - должно быть "Над отверстиями до 600 мм укладывать 3 арматурных стержня D12 А1 с опиранием не менее 200 мм с каждой стороны";
- п.5 - удалить - по стандарту АР не выполняются перемычки из уголка 63х63х5;
- п.7 - исправить текст - шаг  уголков крепления к перекрытию 1200 мм, а не 1000; зазор между верхом перегородорк и низом плиты перекрытия должен быть 20 мм, а не 30;
- п.8 - исправить текст - указать, что кладка наружных стен из ячеистых газобетонных блоков армируется оцинкованной сеткой из проволоки ø3Вр-I ячейкой 50х50 мм через каждые 2 ряда кладки, а кладка внутренних стен/перегородок армируется базальтовой строительной сеткой СПБ-С 25х25 на ширину стены через 2 ряда кладки.
- п.10 - удалить - по стандарту АР не выполняется в кладке армирующий кирпичный пояс, тем более, что и на развертках стен пояс не показан</t>
  </si>
  <si>
    <t>RevD_Примечание исправлено</t>
  </si>
  <si>
    <t>Развертки наружных стен: проверка листа в части габаритов наружных проемов под витражное заполнение и их высотных отметок будет выполнена только после передачи на рассмотрение комплекта АР4.1 в полном объеме, включая информацию по витражныму заполнению проемов в секциях 1-3, АР8 (входные группы), АР9.5 (фасады)</t>
  </si>
  <si>
    <t>На момент проверки не передан на рассмотрение комплект АР4.1 в полном объеме, включая информацию по витражныму заполнению проемов в секциях 1-3, АР8 (входные группы), АР9.5 (фасады)</t>
  </si>
  <si>
    <t>Замаркировать все элементы металлических конструкций</t>
  </si>
  <si>
    <t>RevD_Элементы замаркированы</t>
  </si>
  <si>
    <t>Предусмотреть усиление проемов под воздухозаборные решетки</t>
  </si>
  <si>
    <t>RevD_Все места где необходимо выполнить услиление оно выполено</t>
  </si>
  <si>
    <t>Откорректировать узел в соответствии со стандартным решением</t>
  </si>
  <si>
    <t>ЖД-ТАС-РЕН-АР-ТУ.ПЭ.2_Узлы_Подземный и первый этажи_часть 2</t>
  </si>
  <si>
    <t>RevD_Узел скорректирован</t>
  </si>
  <si>
    <t>Выполнить 
- узел примыкания верхних рядов кладки из ячеистых бетонных блоков к стойкам фахверков;
- узел примыкания нижних рядов кладки из ячеистых бетонных блоков к стойкам фахверков.</t>
  </si>
  <si>
    <t>RevD_Узлы добавлены</t>
  </si>
  <si>
    <t>Согласовано с условием отсутствия со стороны ГОКР замечания к верхнему креплению фахверка</t>
  </si>
  <si>
    <t>Выполнить узлы по кладке внутренних перегородок
- устройство заплечиков дверных проемов;
- примыкание внутренних перегородок к наружным стенам</t>
  </si>
  <si>
    <t>Узлы 1 - 8: элементы металлических конструкций фахверка замаркированы, но не заспецифицированы.
Выполнить Спецификацию материалов на фахверки и балки, см. в качестве примера альбом КМ</t>
  </si>
  <si>
    <t>КМ-1_Металлические конструкции фахверков и козырьков</t>
  </si>
  <si>
    <t>RevD_Спецификация элементов на листе 3</t>
  </si>
  <si>
    <t>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</si>
  <si>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Согласовано ГИПом в письме от 11.09.23</t>
  </si>
  <si>
    <t>Узел 1: выполнить опорную часть стойки фахверка по стандарту</t>
  </si>
  <si>
    <t>Узел 2: выполнить узел крепления стойки фахверка к низу перекрытия по стандарту</t>
  </si>
  <si>
    <t>Замечание будет снято после согласования ГИПом нестандартного решения по устройству верхнего крепления стойки фахверка</t>
  </si>
  <si>
    <t>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11.09.23 письмом ГИПа</t>
  </si>
  <si>
    <t>Примечания:
- п.6 - либо удалить, как ошибочный, либо указать, что наружная кладка армируется оцинкованной сеткой из проволоки ø3Вр-I ячейкой 50х50 мм через каждые 2 ряда кладки:
- п.7 - привести текст и наполнение чертежа в соответствие, так как в комплекте отсутствует расход металла на фахверки, фахверки не замаркированы Ф1 - Ф5;
- п.8 - привести текст и наполнение чертежа в соответствие, так как в комплекте отсутствует информация по козырькам, а балки под козырьки не замаркированы поз. Бм-1, Бм-2, Бм-3, Бм-4</t>
  </si>
  <si>
    <t>Спецификация элементов перемычек: по стандарту АР не выполняются перемычки из уголка 63х63х5
Исправить типы применяемого металлопроката с учетом длин перемычек
- над проемами шириной 600 - 2400 - 50х50х6
- над проемами шириной 2400 - 3000 - 75х75х6</t>
  </si>
  <si>
    <t>Правила проектирования_Перемычки</t>
  </si>
  <si>
    <t>RevD_В виду высокой готовности СМР перемычки указаные ранее оставлены, сортамент элементов принимался по ПИК Стандрату для коммереских проектов, элементы расчитаны для их использования в качестве перемычек, новые перемычки добавленые в ревизии выполенны в соответствии с ПИК Стандарт по Реновации</t>
  </si>
  <si>
    <t>Подбор перемычек - ответственность проектировщика</t>
  </si>
  <si>
    <t>Примечание, п.7: невозможно оштукатурить слоем 20 мм металлические перемычки, предварительно покрыв их бетонконтактом.
Исправить текст примечания в соответствии с приложенным стандартным решением по отделке перемычек</t>
  </si>
  <si>
    <t>1190-01-4-6-АР2.3 рев.D, рев.Е, рев.F, рев.G</t>
  </si>
  <si>
    <t xml:space="preserve">Просьба аргументировать свой ответ.
Стойки фахверков на плане графически показаны, но без марок. </t>
  </si>
  <si>
    <t>Стойки фахверков замаркированы</t>
  </si>
  <si>
    <t>Контур витражей необходим для проверки.</t>
  </si>
  <si>
    <t>Контур показан</t>
  </si>
  <si>
    <t>1190-01-4-6-АР2.3 рев.D, рев.Е, рев.F, рев.G, рев.Н
148-0721-ОК-1-0-1-4..6-АР2.1 б/ревизии</t>
  </si>
  <si>
    <t xml:space="preserve">Зависит от степени выполнения этих стен на стройке </t>
  </si>
  <si>
    <t>Это часть наружной стены, см. конструкцию стен в стандарте.
Привести в соответствие с ПД, где указанные участки были толщиной 200мм.
Учесть при этом измение ширины проема для наружных витражей в АР4.1</t>
  </si>
  <si>
    <t>Увеличение толщины участков наружных стен с 100 мм до 200 мм не представляется возможным, т.к.  данный участок зажат между нишой для кондиционера (ширина ниши принята по заданию) и тамбуром (ширина тамбура не менее 1600мм)</t>
  </si>
  <si>
    <t>20.07.23
15.08.23</t>
  </si>
  <si>
    <t xml:space="preserve">Согласовать с ГИПом решение по устройству участков наружных стен (тамбуры БКТ/воздухозаборная шахта) толщиной 100 мм, а не 200 мм, как требуется по Стандарту АР
Обратить внимание/устранить разночтение между АР1  (толщина указанных участков стен 200 мм) и АР2.3 (толщина указанных участков стен 100 мм)
</t>
  </si>
  <si>
    <t>Выполнить из ячеистого газобетонного блока толщиной 200 мм, а не в виде каркасной зашивки, ограждающие конструкции 
- шахт дымоудаления (ДУ, КДУ, ПД);
- транзитных коммуникаций с типового этажа в БКТ (секция 4, 6)
В стадии П ограждающие конструкции шахт дымоудаления и транзитных коммуникаций приняты из газобетонной кладки</t>
  </si>
  <si>
    <t>- шахт дымоудаления (ДУ, КДУ, ПД) принято (где позволяют планировочные решения сделаем 200мм в других местах 100)                                                                                - транзитных коммуникаций с типового этажа в БКТ (секция 4,6) - принято. исправлено рев. J</t>
  </si>
  <si>
    <t xml:space="preserve">- шахты ОВ должны выгораживаться газоблоками 200мм (не 100мм), и не каркасными перегородками.
- замечание по выгородке транзитных коммуникаций будет снято после проверки Рев.J.
</t>
  </si>
  <si>
    <t>Замечание будет снято после согласования с ГИПом решения по устройству ограждающих конструкций шахт ДУ из газобетонной кладки толщиной 100 мм, а не 200 мм, как требуется по Стандарту АР</t>
  </si>
  <si>
    <t>Перегодки из блока 200 добавлены в тех местах где позволяют габариты шахт, где из за габаритов их не представляется возможным сделать, они сделаны из 120 кирпича, в соответствии со стеной Вн_К-120 по ПИК стандарту</t>
  </si>
  <si>
    <t>Удалить в колясочных секций 4, 5, 6 проемы под дверные блоки - по стандарту АР должны устанавливаться витражи. 
Выполнить проемы под витражи шириной 1640 мм
Учесть витражи в АР4.1</t>
  </si>
  <si>
    <t>Для оперативного решения вопроса, просьба аргументировать свои ответы.
В замечаниях вам пишут развернутое пояснение со ссылками на стандарт.
Если выполнить по стандарту не предоставляется возможным по объективным причинам, указать это в ответе.
Каждый конкретный случай будет рассмотрен индивидуально.</t>
  </si>
  <si>
    <t>Проёмы для деверей в колясочные выполены на стройке, габариты проёмов не меняются, двери будут остеклёнными</t>
  </si>
  <si>
    <r>
      <t xml:space="preserve">Замечание будет снято после проверки АР4.1 </t>
    </r>
    <r>
      <rPr>
        <u/>
        <sz val="10"/>
        <color rgb="FF1155CC"/>
        <rFont val="Arial"/>
      </rPr>
      <t>https://docs.google.com/spreadsheets/d/1YuiVJh5g_X5jHE5eOh_2DEvATkVyA1tZkiQMcCOB9Wo/edit#gid=1484810381&amp;range=21:21</t>
    </r>
    <r>
      <rPr>
        <sz val="10"/>
        <color theme="1"/>
        <rFont val="Arial"/>
        <scheme val="minor"/>
      </rPr>
      <t xml:space="preserve"> </t>
    </r>
  </si>
  <si>
    <t>Исправить ширину дверных проемов в ПУИ МОП в секциях 4, 6 и их марки</t>
  </si>
  <si>
    <t>принято. исправлено рев. J</t>
  </si>
  <si>
    <t>Замечание  будет снято после проверки Рев.J.</t>
  </si>
  <si>
    <t>Учесть в комплекте или указать в Примечаниях, где учтен утеплитель для теплоизоляции тамбуров, воздухозаборных шахт и лестничных клеток</t>
  </si>
  <si>
    <t>принято</t>
  </si>
  <si>
    <t>Указать, где учтен утеплитель для теплоизоляции тамбуров, воздухозаборных шахт и лестничных клеток (под штукатурку).
В ведомостях материалов показан только утеплитель в зашивках.</t>
  </si>
  <si>
    <t>Не учтено</t>
  </si>
  <si>
    <t>Добавлены спецификации утепления тамбуров и воздухозабоных шахт</t>
  </si>
  <si>
    <t>Простенки в наружных стенах шириной 125мм, 150мм  (менее 300мм) из газоблоков, примыкающих к монолитному пилону, невозможно закрепить по стандартным узлам, т.к. элементы крепежа длиной 300мм, см.узлы в стандарте на л.19.
Заменить простенки на фахверки.
Для мест, где нельзя исключить газоблоки (шириной менее 300мм), разработать индивидуальный узел крепления блоков к монолиту, применить фахверк в проеме.</t>
  </si>
  <si>
    <t>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t>
  </si>
  <si>
    <t>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по прежнему будет снято после согласования ГИПа</t>
  </si>
  <si>
    <t>Была допущена ошибка Тип С-3 выполняется с листами ГСП-А. исправлено рев. J</t>
  </si>
  <si>
    <t>Ведомость внутренних дверных проемов: удалить проемы 14 (было 9) для дверных блоков в колясочные - в стене вестибюль/колясочная должна установливаться витражная конструкция (дверь с фрамугой над дверью)</t>
  </si>
  <si>
    <r>
      <t xml:space="preserve">Обосновать свое решение с учетом </t>
    </r>
    <r>
      <rPr>
        <u/>
        <sz val="10"/>
        <color rgb="FF1155CC"/>
        <rFont val="Arial"/>
      </rPr>
      <t>Замечания</t>
    </r>
    <r>
      <rPr>
        <sz val="10"/>
        <color theme="1"/>
        <rFont val="Arial"/>
        <scheme val="minor"/>
      </rPr>
      <t xml:space="preserve"> выше.</t>
    </r>
  </si>
  <si>
    <t>В стене вестибюль/колясочная должна установливаться витражная конструкция (остекленная дверь + фрамуга), см. Стандарт АР (был согласован с МФР)</t>
  </si>
  <si>
    <t>Ведомость проёмов скорректирована, заполение проёмов в колясочные см. ответ на пункт 6</t>
  </si>
  <si>
    <t>Откорректировать Примечания - см.замечания к п.4, 5, 7, 8, 10</t>
  </si>
  <si>
    <t>Примечание скорректировано</t>
  </si>
  <si>
    <t xml:space="preserve">Устранить разночтения в ширине проемов под витражное заполнение в комплектах 1190-01-4-6-АР2.3 и 1190-01-1-9-АР4.1  </t>
  </si>
  <si>
    <r>
      <t xml:space="preserve">Для наружного витража в осях 1.1/ 1.М-1.Н предусмотреть проем шириной, обеспечивающей установку двупольной двери, с учетом отолщины стены из газобетона по </t>
    </r>
    <r>
      <rPr>
        <u/>
        <sz val="10"/>
        <color rgb="FF1155CC"/>
        <rFont val="Arial"/>
      </rPr>
      <t>Замечанию</t>
    </r>
    <r>
      <rPr>
        <sz val="10"/>
        <color theme="1"/>
        <rFont val="Arial"/>
        <scheme val="minor"/>
      </rPr>
      <t xml:space="preserve"> выше, и стандартных узлов крепления витражей, см. </t>
    </r>
    <r>
      <rPr>
        <u/>
        <sz val="10"/>
        <color rgb="FF1155CC"/>
        <rFont val="Arial"/>
      </rPr>
      <t xml:space="preserve">Замечание к АР4.1
</t>
    </r>
    <r>
      <rPr>
        <sz val="10"/>
        <color theme="1"/>
        <rFont val="Arial"/>
        <scheme val="minor"/>
      </rPr>
      <t>Учесть изменение в ведомости проемов.</t>
    </r>
  </si>
  <si>
    <t>Устранить разночтение в ширине проема для наружного витража в осях 1.1/ 1.М-1.Н (ДВН-5.4л) - 1850 мм или 1770 мм (АР4.1, л.19)</t>
  </si>
  <si>
    <t>В разделе АР4.1 рев. С  размер проема для наружного витража (ДНВ-5.4л) - 1850 мм</t>
  </si>
  <si>
    <t xml:space="preserve">Ширина ДВН-5.4л в АР4.1 рев.С не исправлена. Несоответствие габаритов проема под витраж и витража - ответственность проектировщика </t>
  </si>
  <si>
    <r>
      <t xml:space="preserve">Откорректировать на развертке ширину проема для наружного витража в осях 1.1/ 1.М-1.Н с учетом </t>
    </r>
    <r>
      <rPr>
        <u/>
        <sz val="10"/>
        <color rgb="FF1155CC"/>
        <rFont val="Arial"/>
      </rPr>
      <t xml:space="preserve">Замечания </t>
    </r>
    <r>
      <rPr>
        <sz val="10"/>
        <color theme="1"/>
        <rFont val="Arial"/>
        <scheme val="minor"/>
      </rPr>
      <t xml:space="preserve"> выше.</t>
    </r>
  </si>
  <si>
    <t>Устранить разночтение в ширине проема для наружного витража в осях 1.1/ 1.М-1.Н (ДВН-5.4л) - 1850 мм или 1750 мм (АР4.1, л.19)</t>
  </si>
  <si>
    <t>Предусмотреть усиление проемов под воздухозаборные решетки (все отверстия)</t>
  </si>
  <si>
    <t>Предусмотреть усиление проемов под воздухозаборные решетки.</t>
  </si>
  <si>
    <t>Решения по устройству фахверков для усиления наружной стены (стойки, балки), не соотвествующие решениям Стандарта КМ-1 Металлические конструкции фахверков и козырьков - ответственность проектировщика
Фахверки согласованы только в части габаритов проемов под наружные витражи</t>
  </si>
  <si>
    <t>Откорректировать узел в соответствии со стандартным решением (см. ссылку и скрин, где показаны отступления от стандарта)</t>
  </si>
  <si>
    <t>Узел скорректирован</t>
  </si>
  <si>
    <t>1190-01-4-6-АР2.3 рев.D, рев.Е, рев.F, рев.G, рев.Н</t>
  </si>
  <si>
    <t>Узлы показаны в разделе 1190-01-02-АР2</t>
  </si>
  <si>
    <t>В составе рабочей документации отсутствует комплект 1190-01-02-АР2. Если имеется в виду комплект 1190-01-02-АР02 - в нем отсутствуют требуемые узлы
15.08.23 Выполнено. Согласовано с условием отсутствия со стороны ГОКР замечания к верхнему креплению фахверка</t>
  </si>
  <si>
    <t>Узел добавлен в альбом</t>
  </si>
  <si>
    <t>15.08.23 Выполнено</t>
  </si>
  <si>
    <t>Выполнить Спецификацию материалов на фахверки и балки.</t>
  </si>
  <si>
    <t>В спецификацию внесены недостающие позиции, кол.во позиции 1.5 принять равным кол.ву 1.4, в соответствии с узлами, указано в примечании</t>
  </si>
  <si>
    <t>Спецификация материалов на фахверки и балки отсутствует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</si>
  <si>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Спецификация дана на листе №3</t>
  </si>
  <si>
    <t>Узел 1 (нижнее крепление стойки фахверка к плите) выполнить  по стандарту.</t>
  </si>
  <si>
    <t>Замечание будет снято после согласования ГИПом нестандартного решения по устройству опорной части фахверка</t>
  </si>
  <si>
    <t>Замечание будет снято после согласования ГИПом нестандартного решения по устройству опорной части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</si>
  <si>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Узел 2 (верхнее крепление стойки фахверка к плите) 
- требуется согласование с КМ достаточности крепления стойки на один элемент (в стандартном узле их два)</t>
  </si>
  <si>
    <t>Замечание будет снято после согласования ГИПом нестандартного решения по устройству верхнего крепления стойки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11.09.23 письмом ГИПа</t>
  </si>
  <si>
    <t>Примечания:
- п.6 - либо удалить, как ошибочный для данного листа, либо указать, что наружная кладка армируется оцинкованной сеткой из проволоки ø3Вр-I ячейкой 50х50 мм через каждые 2 ряда кладки:
- п.7 - привести текст и наполнение чертежа в соответствие, так как в комплекте отсутствует расход металла на фахверки, фахверки не замаркированы Ф1 - Ф5;
- п.8 - привести текст и наполнение чертежа в соответствие, так как в комплекте отсутствует информация по козырькам, а балки под козырьки не замаркированы поз. Бм-1, Бм-2, Бм-3, Бм-4</t>
  </si>
  <si>
    <t>Исправить пункты примечаний согласно замечания.</t>
  </si>
  <si>
    <t>Пункты примечания скорректирован</t>
  </si>
  <si>
    <t>Показать перемычки в соответствии со стандартом.</t>
  </si>
  <si>
    <t>Замечание будет снято после согласования ГИПом применения перемычек, выполненных не по Стандарту АР</t>
  </si>
  <si>
    <t>Состав элементов перемычек выполнен в соответствии с ПИК Стандартом</t>
  </si>
  <si>
    <t>Перемычки в RevG были скорректированы, сортамент элементов был указан в соответствии с ПИК Стандартом</t>
  </si>
  <si>
    <t>Пункт примечания скорректирован</t>
  </si>
  <si>
    <t>Подписать на плане назначение инж.шахт, это влияет на выбор  материала и конструкции зашивки/облицовки.</t>
  </si>
  <si>
    <t>20.07.23
15.08.23</t>
  </si>
  <si>
    <t>Не выполнено
15.08.23 Выполнено</t>
  </si>
  <si>
    <t>На кладочном плане добавлены марки инж.шахт</t>
  </si>
  <si>
    <r>
      <t xml:space="preserve">На развертках показать укрепление проемов под витражи фахверками.
см. </t>
    </r>
    <r>
      <rPr>
        <u/>
        <sz val="10"/>
        <color rgb="FF1155CC"/>
        <rFont val="Arial"/>
      </rPr>
      <t>Замечание</t>
    </r>
    <r>
      <rPr>
        <sz val="10"/>
        <color theme="1"/>
        <rFont val="Arial"/>
        <scheme val="minor"/>
      </rPr>
      <t xml:space="preserve"> выше.</t>
    </r>
  </si>
  <si>
    <t>Замечание будет снято после согласования ГИПом решения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t>
  </si>
  <si>
    <t>Замечание будет снято после согласования ГИПом решения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</si>
  <si>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1190-01-7-9-АР2.5 Рев.B, рев.Е</t>
  </si>
  <si>
    <t>07.07.23
15.08.23</t>
  </si>
  <si>
    <t>Не выполнено
15.08.23 Выполнено</t>
  </si>
  <si>
    <t>RevE_Стойки фахверков замаркированы</t>
  </si>
  <si>
    <t>Контур витражей необходим для проверки
15.08.23 Выполнено</t>
  </si>
  <si>
    <t>RevE_Контур витражных конструкций показан</t>
  </si>
  <si>
    <t>На кладочном плане показать отметки верха плиты (-0,100 в секциях 7, 8, -0,250 в секции 9)</t>
  </si>
  <si>
    <t>Не выполнено
15.08.23 Показано</t>
  </si>
  <si>
    <t>RevE_Отметки плиты перекрытия указаны</t>
  </si>
  <si>
    <t>1190-01-7-9-АР2.5 Рев.B, рев.Е
148-0721-ОК-1-0-1-7..9-АР2.1 б/рев.</t>
  </si>
  <si>
    <t>Выполнить указанный участок наружной стены толщиной не менее 200 мм, а не 100 мм</t>
  </si>
  <si>
    <t>Согласовать с ГИПом решение по устройству участков наружных стен (тамбур БКТ/ниша под кондиционер) толщиной 100 мм, а не 200 мм, как требуется по Стандарту АР и выполнено в АР1</t>
  </si>
  <si>
    <t>Выполнить из ячеистого газобетонного блока толщиной 200 мм, а не в виде каркасной зашивки, ограждающие конструкции шахт дымоудаления (ДУ, КДУ, ПД)
В стадии П ограждающие конструкции шахт дымоудаления и транзитных коммуникаций приняты из газобетонной кладки</t>
  </si>
  <si>
    <t>Замечание будет снято после согласования с ГИПом решения по устройству ограждающих конструкций шахт ДУ из каркасной облицовки, а не из газобетонной кладки толщиной 200 мм, как требуется по Стандарту АР
15.08.23  Исправлено</t>
  </si>
  <si>
    <t>1190-01-7-9-АР2.5 Ревизия B</t>
  </si>
  <si>
    <t>Удалить в помещениях консьержей секций 7, 9 проемы под оконные блоки - по стандарту АР должны устанавливаться витражи. 
Выполнить проемы под витражи шириной 1425 мм
Учесть витражи в АР4.1</t>
  </si>
  <si>
    <t>Удалить в колясочных секций 7, 8, 9 проемы под дверные блоки - по стандарту АР должны устанавливаться витражи. 
Выполнить проемы под витражи шириной 1640 мм
Учесть витражи в АР4.1</t>
  </si>
  <si>
    <r>
      <rPr>
        <sz val="9"/>
        <rFont val="Arial"/>
      </rPr>
      <t xml:space="preserve">Удалить в колясочных секций 7, 8, 9 проемы под дверные блоки - по стандарту АР должны устанавливаться витражи. 
Выполнить проемы под витражи шириной 1640 мм
Учесть витражи в АР4.1
15.08.23 Замечание будет снято после проверки АР4.1 </t>
    </r>
    <r>
      <rPr>
        <u/>
        <sz val="9"/>
        <color rgb="FF1155CC"/>
        <rFont val="Arial"/>
      </rPr>
      <t>https://docs.google.com/spreadsheets/d/1YuiVJh5g_X5jHE5eOh_2DEvATkVyA1tZkiQMcCOB9Wo/edit#gid=1484810381&amp;range=21:21</t>
    </r>
    <r>
      <rPr>
        <sz val="9"/>
        <rFont val="Arial"/>
      </rPr>
      <t xml:space="preserve"> </t>
    </r>
  </si>
  <si>
    <t>RevE_Проемы в помещения колясочных и их заполенние сделаны аналогично альбому АР2.3 Секции 4-6 Кладочные планы стен и перегородок 1го этажа, витражное заполнение проёмов указано в альбоме АР4.1</t>
  </si>
  <si>
    <t>Исправить ширину дверного проема и его марку 
- в ПУИ МОП секции 9
- в помещении консьержа секции 9</t>
  </si>
  <si>
    <t>Учесть или указать в Примечаниях, где учтен утеплитель С-8, С-9</t>
  </si>
  <si>
    <t>Не указано
15.08.23 Указано</t>
  </si>
  <si>
    <t>RevE_Добавлены спецификации материалов утепления</t>
  </si>
  <si>
    <t>Ведомость внутренних дверных проемов: 
- на плане не обнаружен проем 5
- удалить проемы для дверных блоков в колясочные</t>
  </si>
  <si>
    <r>
      <t xml:space="preserve">Не исправлено
15.08.23 Замечание будет снято после проверки АР4.1 </t>
    </r>
    <r>
      <rPr>
        <u/>
        <sz val="10"/>
        <color rgb="FF1155CC"/>
        <rFont val="Arial"/>
      </rPr>
      <t>https://docs.google.com/spreadsheets/d/1YuiVJh5g_X5jHE5eOh_2DEvATkVyA1tZkiQMcCOB9Wo/edit#gid=1484810381&amp;range=21:21</t>
    </r>
    <r>
      <rPr>
        <sz val="10"/>
        <color theme="1"/>
        <rFont val="Arial"/>
        <scheme val="minor"/>
      </rPr>
      <t xml:space="preserve">   </t>
    </r>
  </si>
  <si>
    <t>RevE_Название специификации скорректировано, она общая для всех проёмов и указывает лишь их габариты, но не наполнение, в нумерацию проёмов внесена корректировка</t>
  </si>
  <si>
    <t>Не исправлено
15.08.23 Откорректировано</t>
  </si>
  <si>
    <t>RevE_Примечания исправлены</t>
  </si>
  <si>
    <t>Развертки наружных стен: проверка листа в части габаритов наружных проемов под витражное заполнение и их высотных отметок будет выполнена только после передачи на рассмотрение комплекта АР4.1 в полном объеме, включая информацию по витражныму заполнению проемов в секциях 7-9, АР8 (входные группы), АР9.5 (фасады)</t>
  </si>
  <si>
    <t>RevE_В узел внесены корректировки в соответствии с альбомом ПИК</t>
  </si>
  <si>
    <t>Не выполнено
15.08.23 Выполнено. Согласовано с условием отсутствия со стороны ГОКР замечания к верхнему креплению фахверка</t>
  </si>
  <si>
    <t>RevE_Узлы добавлены на Лист 5</t>
  </si>
  <si>
    <t>RevE_Узлы добавлены</t>
  </si>
  <si>
    <t>Не выполнено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</si>
  <si>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RevE_Спецификация элементов указаных на узлах представленна на Листе 3</t>
  </si>
  <si>
    <t>Замечание будет снято после согласования ГИПом нестандартного решения по устройству верхнего крепления стойки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 23 письмом ГИПа</t>
  </si>
  <si>
    <t>RevE_Примечание исправлено</t>
  </si>
  <si>
    <t>Не исправлено
15.08.23  Подбор перемычек - ответственность проектировщика</t>
  </si>
  <si>
    <t xml:space="preserve">RevE_Сортамент элементов перемычек скорректирован </t>
  </si>
  <si>
    <t>Не исправлено
15.08.23 Исправлено</t>
  </si>
  <si>
    <t>10</t>
  </si>
  <si>
    <r>
      <rPr>
        <sz val="8"/>
        <color theme="1"/>
        <rFont val="Arial"/>
      </rPr>
      <t xml:space="preserve">1190-02-17-19-АР2.5
Ревизия B
</t>
    </r>
    <r>
      <rPr>
        <b/>
        <sz val="8"/>
        <color theme="1"/>
        <rFont val="Arial"/>
      </rPr>
      <t xml:space="preserve">АР2.1 Рев.А от24.10.23
</t>
    </r>
    <r>
      <rPr>
        <sz val="8"/>
        <color theme="1"/>
        <rFont val="Arial"/>
      </rPr>
      <t>от 29.12.23</t>
    </r>
  </si>
  <si>
    <t>1-4</t>
  </si>
  <si>
    <t xml:space="preserve">В общих указаниях в п.12.1  и на планах указаны перегородки газобетонные 100мм.( С-10), НЕ применяемые по стандарту на 1 эт.  
Заменить  газоблочные  на  кирпичные 120мм  разделительные перегородки в нишах СС.
</t>
  </si>
  <si>
    <t>Шалаева О. В.</t>
  </si>
  <si>
    <t>Выполнено, л.2-4</t>
  </si>
  <si>
    <r>
      <rPr>
        <sz val="10"/>
        <color theme="1"/>
        <rFont val="Arial"/>
      </rPr>
      <t xml:space="preserve">Перегородки из газоблоков толщиной 100м на 1 эт  и их крепление - под ответственность проектировщика.
</t>
    </r>
    <r>
      <rPr>
        <b/>
        <sz val="10"/>
        <color theme="1"/>
        <rFont val="Arial"/>
      </rPr>
      <t xml:space="preserve">Требуется показать дополнительные мероприятия по усилению  кладки и согласовать нестандартное решение с ГИП МФС. 
</t>
    </r>
    <r>
      <rPr>
        <sz val="10"/>
        <color theme="1"/>
        <rFont val="Arial"/>
      </rPr>
      <t xml:space="preserve">Сейчас в РД  показано крепление по стандарту - анкером ∅8 A500С, L=200, через каждые 3 ряда кладки , с артмированием сеткой через два ряда (узлы 9.1 и 9.2 на л.6).
</t>
    </r>
  </si>
  <si>
    <t>крепление газоблоков 100мм (перегородки в шахтах) принято согласно стандартного узла</t>
  </si>
  <si>
    <r>
      <rPr>
        <sz val="8"/>
        <color theme="1"/>
        <rFont val="Arial"/>
      </rPr>
      <t xml:space="preserve">1190-02-17-19-АР2.5
Ревизия B
</t>
    </r>
    <r>
      <rPr>
        <b/>
        <sz val="8"/>
        <color theme="1"/>
        <rFont val="Arial"/>
      </rPr>
      <t>АР2.1 Рев.А от24.10.23</t>
    </r>
  </si>
  <si>
    <t>1, 6</t>
  </si>
  <si>
    <t>В общих указаниях в п.12.4 и на узле 3 для устройства связей указать по стандарту перфорированную полосу из коррозионностойкой стали 1.5х30 на уровне установки армирующих сеток. 
Стандартный узел см. по ссылке.</t>
  </si>
  <si>
    <r>
      <rPr>
        <u/>
        <sz val="10"/>
        <color rgb="FF1155CC"/>
        <rFont val="Arial"/>
      </rPr>
      <t xml:space="preserve">АТУ Подземный и 1 эт.
</t>
    </r>
    <r>
      <rPr>
        <sz val="10"/>
        <color theme="1"/>
        <rFont val="Arial"/>
        <scheme val="minor"/>
      </rPr>
      <t>часть 2 
л.10, л.19</t>
    </r>
  </si>
  <si>
    <t>Выполнено, л.1</t>
  </si>
  <si>
    <t xml:space="preserve">На узле (л.6) показана полоса.
В общ.указаниях не исправлено - указаны скобы.
</t>
  </si>
  <si>
    <t>25.12.23
27.12.23</t>
  </si>
  <si>
    <r>
      <rPr>
        <strike/>
        <sz val="10"/>
        <color theme="1"/>
        <rFont val="Arial"/>
      </rPr>
      <t xml:space="preserve">Привести в соответствие между собой описание на л.1 (скобы) и узлы на л.6 (полоса). В узлах нет скоб.
стандартные узлы см.по ссылке.
</t>
    </r>
    <r>
      <rPr>
        <sz val="10"/>
        <color theme="1"/>
        <rFont val="Arial"/>
      </rPr>
      <t>исправлено</t>
    </r>
  </si>
  <si>
    <t>2-4</t>
  </si>
  <si>
    <t>Принять согласно стандарта  для стен  ЛК выходов из подземного этажа утепление общ.толщиной 65мм (утеплитель 50мм).
Утепление показать по внутреннему периметру ЛК.</t>
  </si>
  <si>
    <t>Выполнено, л.3-4</t>
  </si>
  <si>
    <r>
      <t xml:space="preserve">В проекте принят утеплитель толщиной 100мм (С-8),  по стандарту должно быть 50мм, см. ранее выданное </t>
    </r>
    <r>
      <rPr>
        <u/>
        <sz val="10"/>
        <color rgb="FF1155CC"/>
        <rFont val="Arial"/>
      </rPr>
      <t>Замечание</t>
    </r>
    <r>
      <rPr>
        <sz val="10"/>
        <color theme="1"/>
        <rFont val="Arial"/>
        <scheme val="minor"/>
      </rPr>
      <t xml:space="preserve"> </t>
    </r>
  </si>
  <si>
    <t>обосновать принятое решение</t>
  </si>
  <si>
    <t xml:space="preserve">Ввиду ранее принятых ОПР и высокой степени готовности СМР  изменение толщины утеплителя невозможно </t>
  </si>
  <si>
    <t>принято согласно фактически выполненых СМР</t>
  </si>
  <si>
    <t>Принять согласно стандарта в ЛК (с верхних этажей) утепление стены, граничащей с квартирой на тип.этажах, общ.толщиной 115мм (утеплитель 100мм).</t>
  </si>
  <si>
    <r>
      <t xml:space="preserve">В проекте принят утеплитель толщиной 150мм (С-8.2), а по стандарту должно быть 100мм, см. ранее выданное </t>
    </r>
    <r>
      <rPr>
        <u/>
        <sz val="10"/>
        <color rgb="FF1155CC"/>
        <rFont val="Arial"/>
      </rPr>
      <t>Замечание</t>
    </r>
  </si>
  <si>
    <t>Для наружных стен в местах размещения ниш под кондиционеры применить газоблоки 200мм (приняты 100мм).</t>
  </si>
  <si>
    <t>Наружные ограждающие  конструкции. Стены</t>
  </si>
  <si>
    <t>2-3</t>
  </si>
  <si>
    <t>В секц. 17  на разрезе А-А в осях 2.9-2.11,  
в секц.  18 на разрезе А-А по оси 2.6 стойка показана до перекрытия тех.пространства.
Как будет укрепляться проем выше перекрытия ?</t>
  </si>
  <si>
    <t>Стойки показаны.</t>
  </si>
  <si>
    <t>В помещениях колясочных принять проем шириной 1640 мм и высотой от плиты до плиты для установки витражной двери по стандарту. Исключить перемычки.
Учесть витражи в АР4.1</t>
  </si>
  <si>
    <t>Витражные конструкции 1 эт.</t>
  </si>
  <si>
    <t>Принято частично, будет выполнено при возможности переноса инженерных коммуникаций в месте установки витража.</t>
  </si>
  <si>
    <r>
      <t>в колясочные приняты металлические двери высотой 2100, см.</t>
    </r>
    <r>
      <rPr>
        <u/>
        <sz val="10"/>
        <color rgb="FF1155CC"/>
        <rFont val="Arial"/>
      </rPr>
      <t>АР 2.3</t>
    </r>
  </si>
  <si>
    <t>В секц.17 в осях 2.21-2Ж показан  доп. утеплитель в месте примыкания витража на входе в тамбур.
Как будет крепиться витраж с этой стороны?
Проработать вариант увеличения ширины проема под витраж, внутренняя зашивка тамбура будет примыкать к глухой его части, учесть на эскизах в АР4.1.
Облицовку сдвинуть.
Стандартные узлы крепления витражей см. по ссылке.</t>
  </si>
  <si>
    <r>
      <rPr>
        <u/>
        <sz val="10"/>
        <color rgb="FF1155CC"/>
        <rFont val="Arial"/>
      </rPr>
      <t xml:space="preserve">АТУ Подземный и 1 эт.
</t>
    </r>
    <r>
      <rPr>
        <sz val="10"/>
        <color theme="1"/>
        <rFont val="Arial"/>
        <scheme val="minor"/>
      </rPr>
      <t>часть 1
л.18</t>
    </r>
  </si>
  <si>
    <t>Выполнено, л.2</t>
  </si>
  <si>
    <t>В секц. 19 аналогично предыдущему замечанию -  на входе в МОП в осях 2.1-2.У-2.Ш.
Откорректировать проем под входной витраж</t>
  </si>
  <si>
    <t>Выполнено, л.4</t>
  </si>
  <si>
    <t>Во всех  БКТ показать зашивку инж.коммуникаций.</t>
  </si>
  <si>
    <t>1190-02-17-19-АР2.1 
Рев.А от24.10.23
от 29.12.23</t>
  </si>
  <si>
    <t>5</t>
  </si>
  <si>
    <t>Для всех перемычек показан одинаковый уголок равнополочный 100х8 L=170.
По стандарту этот уголок применяеться только для кирпиченой кладки. В секц.17-19 нет кирпичных стен/перегородок на 1 эт.
Для блочной кладки устройство перпемычек см. стандарт  ЖД-ТАС-РЕН-АР-НК.П</t>
  </si>
  <si>
    <t>Элементы опирания перемычек принять по стандарту - пластина металлическая 100х7, L=(толщина блока-20мм). Т.е если блок 200мм, то пластина  L=180мм. 
см. узлы в ЖД-ТАС-РЕН-АР-ТУ.ПЭ.2 л.13.
На сечениях показать газоблоки (показан кирпич).</t>
  </si>
  <si>
    <t xml:space="preserve">Скорректированно </t>
  </si>
  <si>
    <r>
      <rPr>
        <sz val="8"/>
        <color theme="1"/>
        <rFont val="Arial"/>
      </rPr>
      <t>1190-02-17-19-</t>
    </r>
    <r>
      <rPr>
        <sz val="8"/>
        <color theme="1"/>
        <rFont val="Arial"/>
      </rPr>
      <t>АР2.1 
Рев.А от24.10.23</t>
    </r>
  </si>
  <si>
    <t>КМ, предоставленные в комплекте, архитектором не проверялись.</t>
  </si>
  <si>
    <t xml:space="preserve"> </t>
  </si>
  <si>
    <t>1190-01-1-9-АР6</t>
  </si>
  <si>
    <t>Опросный лист</t>
  </si>
  <si>
    <t>Исправить наименования вкладок - Опросный лист(реновация) на "Корпус 1", Опросный лист(рефинансирование) на "Корпус 2"</t>
  </si>
  <si>
    <t>Опросный лист. Корпус 1</t>
  </si>
  <si>
    <t>Секция 1:  п.11 (Количество остановок) - исправить отметку 1 этажа на -0,150 для обоих лифтов</t>
  </si>
  <si>
    <t>Секция 4:  п.11 (Количество остановок) - исправить отметку 1 этажа на 0,150 для грузопассажирского лифта</t>
  </si>
  <si>
    <t>Секция 5:  п.11 (Количество остановок) - исправить отметку 1 этажа на 0,150 для грузопассажирского лифта</t>
  </si>
  <si>
    <t>Секция 6:  п.11 (Количество остановок) - исправить отметку 1 этажа на 0,150 для грузопассажирского лифта</t>
  </si>
  <si>
    <t>Секция 9:  п.11 (Количество остановок) - исправить отметку 1 этажа на -0,150 для грузопассажирского лифта</t>
  </si>
  <si>
    <t>Отсутствует фрагмент плана чердака с привязкой отвертия для доступа к люку обслуживания машинного помещения.
Обратить внимание, что в комплектах КЖ, выданных на данный момент, отсутствуют отверстия под установку люка доступа в перекрытии последний типовой этаж/чердак</t>
  </si>
  <si>
    <t xml:space="preserve">Рассмотреть/выполнить корректировку решения по доступу в машинное помещение через люк
- не выполнять второй люк в перекрытии последний жилой этаж/чердак;
- выполнить ограждающие конструкции толщиной 250 мм из кирпича по периметру отверстий в перекрытиях </t>
  </si>
  <si>
    <t>Не выполнено (принято нерациональное решение с двуми люками) - ответственность проектировщика</t>
  </si>
  <si>
    <t>Сечения 6.1-6.1, 6.3-6.3: исправить отметку пола приямка пассажирского лифта -1,350 на -1,200</t>
  </si>
  <si>
    <r>
      <t xml:space="preserve">Выдать задание конструкторам на выполнение отверстий под люки обслуживания в плитах пола машинного помещения и чердака с учетом устройства выемки высотой 75 мм по периметру отверстий для опирания люков.
Включить в комплект АР10 (Кровля) узел установки люка обслуживания (см. </t>
    </r>
    <r>
      <rPr>
        <u/>
        <sz val="10"/>
        <color rgb="FF1155CC"/>
        <rFont val="Arial"/>
      </rPr>
      <t>ЖД-ТАС-РЕН-АР-ТУ-ТЭ_Узлы_Типовые этажи</t>
    </r>
    <r>
      <rPr>
        <sz val="10"/>
        <color theme="1"/>
        <rFont val="Arial"/>
        <scheme val="minor"/>
      </rPr>
      <t xml:space="preserve"> , л.60) </t>
    </r>
  </si>
  <si>
    <t>Замечание будет снято после получения подтверждения о внесении корректировок в 1190-01-...-КЖ-2.2, а также после проверки комплекта АР10 (Кровля)</t>
  </si>
  <si>
    <t>В КЖ2.2, КЖ2.3 проемы под люки учтены</t>
  </si>
  <si>
    <r>
      <rPr>
        <sz val="10"/>
        <color theme="1"/>
        <rFont val="Arial"/>
      </rPr>
      <t xml:space="preserve">Общие указания: откорректировать пункт 3
- дописать "Наружные стены квартирных лоджий </t>
    </r>
    <r>
      <rPr>
        <b/>
        <sz val="10"/>
        <color indexed="2"/>
        <rFont val="Arial"/>
      </rPr>
      <t>и переходных балконов</t>
    </r>
    <r>
      <rPr>
        <sz val="10"/>
        <color theme="1"/>
        <rFont val="Arial"/>
      </rPr>
      <t xml:space="preserve"> выполнить из...";
- армирование кладки из ячеистых блоков выполнять через 2 ряда;
- указать, что кладка из ячеистых блоков крепится к жб конструкциям стальной перфорированной полосой, а не с помощью базальтовой сетки;
- указать, что кладка наружных стен переходных балконов армируется </t>
    </r>
    <r>
      <rPr>
        <b/>
        <sz val="10"/>
        <color indexed="2"/>
        <rFont val="Arial"/>
      </rPr>
      <t>сеткой оцинкованной Ø3 Вр-1, яч. 50х50 мм;</t>
    </r>
    <r>
      <rPr>
        <sz val="10"/>
        <color theme="1"/>
        <rFont val="Arial"/>
      </rPr>
      <t xml:space="preserve">
- указать, в каком комплекте разработаны узлы по газобетонной кладке, учитывая, что в 1190-01-02-АР0.2 узлы также отсутствуют</t>
    </r>
  </si>
  <si>
    <t>Милявская А.А</t>
  </si>
  <si>
    <t>Принято, приведено в соот-вие</t>
  </si>
  <si>
    <t>28.12.23
10.01.24</t>
  </si>
  <si>
    <r>
      <rPr>
        <sz val="10"/>
        <color theme="1"/>
        <rFont val="Arial"/>
      </rPr>
      <t xml:space="preserve">Откорректировать п.3 на "Наружные стены квартирных лоджий и переходных балконов выполнить из газобетонных блоков плотностью D600, класс прочности на сжатие В3,5, марка по морозостойкости F100 по ГОСТ31360-2007. Первый ряд кладки укладывать на выравнивающий слой раствора </t>
    </r>
    <r>
      <rPr>
        <b/>
        <sz val="10"/>
        <color indexed="2"/>
        <rFont val="Arial"/>
      </rPr>
      <t>М75</t>
    </r>
    <r>
      <rPr>
        <sz val="10"/>
        <color theme="1"/>
        <rFont val="Arial"/>
      </rPr>
      <t xml:space="preserve"> толщиной не более 20 мм</t>
    </r>
    <r>
      <rPr>
        <strike/>
        <sz val="10"/>
        <color theme="1"/>
        <rFont val="Arial"/>
      </rPr>
      <t xml:space="preserve"> по слою гидроизоляции,</t>
    </r>
    <r>
      <rPr>
        <sz val="10"/>
        <color theme="1"/>
        <rFont val="Arial"/>
      </rPr>
      <t xml:space="preserve"> Последующие ряды </t>
    </r>
    <r>
      <rPr>
        <sz val="10"/>
        <color indexed="2"/>
        <rFont val="Arial"/>
      </rPr>
      <t xml:space="preserve">выполняются на тонкослойном клеевом растворе с толщиной шва 2 мм (наружные стены квартирных лоджий) или на цементно-песчаном растворе М75 (наружные стены переходных балконов).
</t>
    </r>
    <r>
      <rPr>
        <sz val="10"/>
        <color theme="1"/>
        <rFont val="Arial"/>
      </rPr>
      <t xml:space="preserve">Армирование стен </t>
    </r>
    <r>
      <rPr>
        <sz val="10"/>
        <color indexed="2"/>
        <rFont val="Arial"/>
      </rPr>
      <t>квартирных лоджий</t>
    </r>
    <r>
      <rPr>
        <sz val="10"/>
        <color theme="1"/>
        <rFont val="Arial"/>
      </rPr>
      <t xml:space="preserve"> выполнить базальтовой сеткой СБП-С 25х25 </t>
    </r>
    <r>
      <rPr>
        <strike/>
        <sz val="10"/>
        <color theme="1"/>
        <rFont val="Arial"/>
      </rPr>
      <t>(100) ПНСТ</t>
    </r>
    <r>
      <rPr>
        <sz val="10"/>
        <color theme="1"/>
        <rFont val="Arial"/>
      </rPr>
      <t xml:space="preserve"> через 2 ряда кладки с креплением к ж/б и металлическим конструкциям </t>
    </r>
    <r>
      <rPr>
        <sz val="10"/>
        <color indexed="2"/>
        <rFont val="Arial"/>
      </rPr>
      <t>стальной перфорированной полосой</t>
    </r>
    <r>
      <rPr>
        <sz val="10"/>
        <color theme="1"/>
        <rFont val="Arial"/>
      </rPr>
      <t xml:space="preserve">, обязательно армируется первый и последние ряды кладки. </t>
    </r>
    <r>
      <rPr>
        <strike/>
        <sz val="10"/>
        <color theme="1"/>
        <rFont val="Arial"/>
      </rPr>
      <t xml:space="preserve">Крепление к жб конструкциям стальной перфорированной полосой. </t>
    </r>
    <r>
      <rPr>
        <sz val="10"/>
        <color theme="1"/>
        <rFont val="Arial"/>
      </rPr>
      <t>Кладка наружных стен переходных балконов армируется сеткой оцинкованной Ø3 Вр-1, яч. 50х50 мм. Узлы по газобетонной кладке см. лист 6"</t>
    </r>
  </si>
  <si>
    <t>Принято, пункт примечания 3 приведен в соответствие. Указана  верная марка раствора, а так же скорректированно описание для разного типа кладки (наружной и внутренней).</t>
  </si>
  <si>
    <t>Общие указания, п.5, 6: удалить пункты
- по стандарту не выполняют штукатурный слой на межквартирных стенах  - толщиной 20 мм, а на стенах между квартирой и моп - толщиной 30 мм;
- состав черновой отделки стен должен быть указан в АР3.2</t>
  </si>
  <si>
    <t>Для обеспечения нормируемого уровня шумоизоляции сделана штукатурка 20 и 30 мм. Состав черновой отделки  указан в разделе АР3.2</t>
  </si>
  <si>
    <t>Общие указания: откорректировать пункт 13
- дописать "Армирование внутренних стен и перегородок из газобетонных блоков....";
- армирование кладки из ячеистых блоков выполнять через 2 ряда;
- кладка из ячеистых блоков крепится к жб конструкциям стальной перфорированной полосой, а не с помощью базальтовой сетки;
- в Ведомости основных комплектов отсутствует комплект 1190-01-02-АР2, на который сделана ссылка по узлам кладки, а в комплекте 1190-01-02-АР0.2 узлы по устройству кладки отсутствуют</t>
  </si>
  <si>
    <t>Общие указания: либо откорректировать п.23 - указать конкретно какими несгораемыми материалами и огнестойкими герметиками должны быть заделаны зазоры отверстий после монтажа инженерных коммуникаций, либо удалить пункт, включив в комплект узлы</t>
  </si>
  <si>
    <r>
      <rPr>
        <u/>
        <sz val="10"/>
        <color rgb="FF1155CC"/>
        <rFont val="Arial"/>
      </rPr>
      <t>ЖД-ТАС-РЕН-АР-ТУ.ПЭ.3_Узлы_Подземный и первый этажи_часть 3</t>
    </r>
    <r>
      <rPr>
        <sz val="10"/>
        <color theme="1"/>
        <rFont val="Arial"/>
        <scheme val="minor"/>
      </rPr>
      <t xml:space="preserve"> , л.23</t>
    </r>
  </si>
  <si>
    <t>Общие указания: откорректировать п.24 
- указать конкретно какие конструкции подлежат огнезащите, 
- указать что за огнезащитное средство применяется, 
- указать толщину слоя</t>
  </si>
  <si>
    <r>
      <rPr>
        <sz val="10"/>
        <color theme="1"/>
        <rFont val="Arial"/>
      </rPr>
      <t xml:space="preserve">Исправить пункт. Перемычки внутренних проемов не покрываются огнезащитным составом, так как штакатурятся по сетке СВУ 120-2600 СП 31-111-2004, но выполняется их предварительная антикоррозийная защита, то есть все металлические конструкции и сварные швы после монтажа окрашиваются системой защитного покрытия: обработка грунтом ГФ-021 по ГОСТ 25129-2020 за </t>
    </r>
    <r>
      <rPr>
        <b/>
        <sz val="10"/>
        <color theme="1"/>
        <rFont val="Arial"/>
      </rPr>
      <t>2 раза</t>
    </r>
    <r>
      <rPr>
        <sz val="10"/>
        <color theme="1"/>
        <rFont val="Arial"/>
      </rPr>
      <t>. На поверхности элементов не должно быть механических повреждений, заусенцев, искривлений, окалины или ржавчины</t>
    </r>
  </si>
  <si>
    <t>Принято, пункт примечания (пункт 24) приведен в соответствие. Указана система зашитного покрытия для металлических элементов</t>
  </si>
  <si>
    <t>2- 4</t>
  </si>
  <si>
    <r>
      <rPr>
        <b/>
        <sz val="10"/>
        <color theme="1"/>
        <rFont val="Arial"/>
      </rPr>
      <t xml:space="preserve">Для информации
</t>
    </r>
    <r>
      <rPr>
        <sz val="10"/>
        <color theme="1"/>
        <rFont val="Arial"/>
      </rPr>
      <t>Межквартирные стены и стены между квартирами и внеквартирным коридором показаны из ячеистых блоков толщиной 200 мм.
Согласно Сандарту АР указанные стены должны быть толщиной 250 мм</t>
    </r>
  </si>
  <si>
    <t>Принятое решение согласовано на стадии П</t>
  </si>
  <si>
    <t>В результате отступления от Стандарта в части толщины межквартирных стен не обеспечивается нормируемый уровень шумоизоляции, что повлекло за собой увеличение штукатурного слоя с 20мм до 30мм, которое также является нарушением Стандарта</t>
  </si>
  <si>
    <t>Проемы под входные квартирные двери: везде, где выполнены проемы шириной 1100 мм (под блочную коробку), заменить на 1050 мм (под угловую коробку), за исключением одного из двух (на выбор), расположенных напротив друг друга, дверных проемов в секции 1.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</si>
  <si>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2 - 4</t>
  </si>
  <si>
    <t xml:space="preserve">Замаркировать зашивку СТМ. Учесть, что выше СТМ тоже выполняется зашивка до низа перекрытия
Ведомость внутренних стен и перегородок: включить зашивку СТМ со стороны коридора и зашивку зазора между потолочной панелью СТМ и жб перекрытием, см.Стандарт л.5, тип ВС-26, ВС-27
</t>
  </si>
  <si>
    <r>
      <rPr>
        <u/>
        <sz val="10"/>
        <color rgb="FF1155CC"/>
        <rFont val="Arial"/>
      </rPr>
      <t>ЖД-ТАС-РЕН-АР-ВК.C.Внутренние ненесущие стены и перегородки</t>
    </r>
    <r>
      <rPr>
        <sz val="10"/>
        <color theme="1"/>
        <rFont val="Arial"/>
        <scheme val="minor"/>
      </rPr>
      <t xml:space="preserve">
</t>
    </r>
  </si>
  <si>
    <t>Принято, зашивка включена в РД, марка С-26; С-27</t>
  </si>
  <si>
    <t>Принято, в примечание (пункт 18) добавлено описание стены С-27. Узел 32 выполнен на л. 6</t>
  </si>
  <si>
    <t>Замаркировать шкаф-пакеты в соответствии с п.20 Примечаний</t>
  </si>
  <si>
    <t>Принято, поправлено. Маркировка и ведомость шкаф-пакетов приведена в Альбоме АР3.2</t>
  </si>
  <si>
    <t>Учтено в АР3.2</t>
  </si>
  <si>
    <t>Показать / привязать участки комнатных перегородок, которые можно демонтировать в случае объединения кухни и гостиной</t>
  </si>
  <si>
    <t>Принято, участки привязаны</t>
  </si>
  <si>
    <t xml:space="preserve">По Стандарту наружные стены переходных балконов/лоджий облицовываются пустотелым кирпичом по гибким связям.
Наружная отделка стен переходных лоджий показана условно. Ширина простенков не позволяет выполнить кирпичный облицовочный слой.
Согласовать с ГИПом отступление от стандарта в части отделки фасада на переходных лоджиях </t>
  </si>
  <si>
    <t>В связи со сложившимися объемно-планировочными решениями, наружные стены переходных балконов выполнены не по Стандарту. Данное решение будет согласовано с ГИПом</t>
  </si>
  <si>
    <t>Замечание будет снято после получения согласования</t>
  </si>
  <si>
    <t xml:space="preserve">Отсутствие утепления стен в тамбуре переходного балкона - ответственность проектировщика (нарушение Стандарта АР)
</t>
  </si>
  <si>
    <t>Минимальная ширина заплечика дверного проема в газобетонной стене должна составлять 150-200 мм. Либо откорректировать ширину заплечика, либо разработать нестандартный узел крепления заплечика шириной 100 мм и согласовать его с ГИПом</t>
  </si>
  <si>
    <t>Принято, добавлен узел</t>
  </si>
  <si>
    <t>Включить в комплект узлы
- по креплению внутренней кладки из ячеистых блоков к жб стенам/пилонам;
- устройства заплечика дверного проема в стене из ячеистых блоков;
- устройства перемычек;
- заделки зазоров отверстий в стенах и перегородках из газобетонных блоков после монтажа инженерных систем</t>
  </si>
  <si>
    <t>Разработать узел нестандартного крепления простенка из газобетонной кладки к жб.конструкции и согласовать его с ГИПом</t>
  </si>
  <si>
    <t>Принято, добавлен узел, согласован</t>
  </si>
  <si>
    <t>148-0721-ОК-1-0-1-1..3-АР2.2 б/рев.</t>
  </si>
  <si>
    <t>Кладочный план: замаркировать утеплитель стен
- квартирных лоджий, толщ.150 мм;
- квартирных лоджий, толщ.180 мм;
- квартирных лоджий, толщ. 230 мм;
- тамбура переходного балкона, толщ.100 мм;
- лестничной клетки, толщ.150 мм</t>
  </si>
  <si>
    <t>Принято, Добавлена маркировка С-16, С16.1, С-16.2, С-16.3, С-16.4, С-16.5, соответствующие стены замаркированы на плане, а так же добавлены в отдельную ведомость утеплителя. По неутепленному переходному балкону (сложившиеся объемно-планировочные решения не позволяют утеплить тамбур переходного балкона) передан теплотехнический расчет.</t>
  </si>
  <si>
    <t xml:space="preserve">Утепление стен ЛК, лоджий квартир, переходного балкона замаркировано. Отсутствие утепления стен в тамбуре переходного балкона - ответственность проектировщика (нарушение Стандарта АР)
</t>
  </si>
  <si>
    <t>Выполнить на листе Ведомость материалов утепления стен, включая подготовку основания стен и фиксацию утеплителя (грунтовка глубокого проникновения (Технониколь 020) - 2 слоя, клеевая смесь для монтажа утеплителя (Технониколь 110) - 5 мм)</t>
  </si>
  <si>
    <t xml:space="preserve">Принято, добавдлено необходимое описание по монтажу утеплителя, а так же  отдельная ведомость на указанный утеплитель  </t>
  </si>
  <si>
    <r>
      <rPr>
        <sz val="10"/>
        <color theme="1"/>
        <rFont val="Arial"/>
      </rPr>
      <t>Ведомость материалов утепления стен: С-16.2 (утепление наружных стен переходного балкона) - подобрать утеплитель б</t>
    </r>
    <r>
      <rPr>
        <b/>
        <sz val="10"/>
        <color theme="1"/>
        <rFont val="Arial"/>
      </rPr>
      <t>о</t>
    </r>
    <r>
      <rPr>
        <sz val="10"/>
        <color theme="1"/>
        <rFont val="Arial"/>
      </rPr>
      <t>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 то есть утеплитель должен иметь плотность не менее - 110-130 кг/м³</t>
    </r>
  </si>
  <si>
    <t>ПРинтяо. Плотность утеплителя откорректирована.</t>
  </si>
  <si>
    <t>Узел 1: откорректировать, так как показан узел для первого этажа 
- удалить гидроизоляцию;
- показать утепление нижней части стены мин.ватой, а не полистиролом</t>
  </si>
  <si>
    <t>Принято, узел 1 откорректирован, см. л. 6</t>
  </si>
  <si>
    <t>Узел 2 (крепление наружной кладки): откорректировать 
- удалить штукатурку под уголком - как вообще это можно выполнить? - зазор полностью заполняется минватой;
- показать штукатурно-отделочный слой толще (по Стандарту для ячеистых блоков составляет около 20 мм)</t>
  </si>
  <si>
    <t>Принято, узел 2 откорректирован, см. л. 6</t>
  </si>
  <si>
    <r>
      <rPr>
        <sz val="10"/>
        <color theme="1"/>
        <rFont val="Arial"/>
      </rPr>
      <t xml:space="preserve">Включить узел крепления </t>
    </r>
    <r>
      <rPr>
        <b/>
        <sz val="10"/>
        <color theme="1"/>
        <rFont val="Arial"/>
      </rPr>
      <t>внутренней</t>
    </r>
    <r>
      <rPr>
        <sz val="10"/>
        <color theme="1"/>
        <rFont val="Arial"/>
      </rPr>
      <t xml:space="preserve"> кладки из ячеистого блока к перекрытию - крепежные уголки (Металлический уголок 75х50х5, l=200мм, ГОСТ 8510-86) отличаются от уголков для наружной кладки (Металлический уголок 100х100х8, l=200мм, ГОСТ 8509-93) </t>
    </r>
  </si>
  <si>
    <t>Прнято, доюавлены узлы 2 и 3 на лист с узлами л.6</t>
  </si>
  <si>
    <t>Узел 5: удалить - относится к первому этажу, а не к типовому</t>
  </si>
  <si>
    <t>Принято, узел 5 удален с листа л.6</t>
  </si>
  <si>
    <t>1190-01-4-6-АР2.4
рев.D
148-0721-ОК-1-0-1-4..6-АР2.2 б/рев.</t>
  </si>
  <si>
    <t>Общие указания, п.5, 6: удалить пункты
- по стандарту не выполняют штукатурный слой на межквартирных стенах  - толщиной 20 мм, а на стенах между квартирой и моп - толщиной 30 мм;
- состав черновой отделки стен должен быть указан в АР3.4</t>
  </si>
  <si>
    <r>
      <rPr>
        <sz val="9"/>
        <color theme="1"/>
        <rFont val="Arial"/>
      </rPr>
      <t xml:space="preserve">Исправить пункт. Перемычки внутренних проемов не покрываются огнезащитным составом, так как штакатурятся по сетке СВУ 120-2600 СП 31-111-2004, но выполняется их предварительная антикоррозийная защита, то есть все металлические конструкции и сварные швы после монтажа окрашиваются системой защитного покрытия: обработка грунтом ГФ-021 по ГОСТ 25129-2020 за </t>
    </r>
    <r>
      <rPr>
        <b/>
        <sz val="9"/>
        <color theme="1"/>
        <rFont val="Arial"/>
      </rPr>
      <t>2 раза</t>
    </r>
    <r>
      <rPr>
        <sz val="9"/>
        <color theme="1"/>
        <rFont val="Arial"/>
      </rPr>
      <t>. На поверхности элементов не должно быть механических повреждений, заусенцев, искривлений, окалины или ржавчины</t>
    </r>
  </si>
  <si>
    <t>Данное решение согласовано на стадии П</t>
  </si>
  <si>
    <t>Проемы под входные квартирные двери: везде, где выполнены проемы шириной 1100 мм (под блочную коробку), заменить на 1050 мм (под угловую коробку).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</si>
  <si>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Принято. добавлен узел</t>
  </si>
  <si>
    <r>
      <rPr>
        <sz val="10"/>
        <color theme="1"/>
        <rFont val="Arial"/>
      </rPr>
      <t xml:space="preserve">На плане и в Ведомости наружных проемов исправить ширину проемов НП-3 в осях 1.2/1.Р-1.Т 1900 мм на </t>
    </r>
    <r>
      <rPr>
        <b/>
        <sz val="10"/>
        <color indexed="2"/>
        <rFont val="Arial"/>
      </rPr>
      <t>1850 мм</t>
    </r>
    <r>
      <rPr>
        <sz val="10"/>
        <color theme="1"/>
        <rFont val="Arial"/>
      </rPr>
      <t xml:space="preserve"> - ширина балконного блока 1800</t>
    </r>
  </si>
  <si>
    <t>Ширина провема уменьшена за счет добавления штукаурки, см. узел лист 6</t>
  </si>
  <si>
    <t>Выполнить проемы для балконных блоков БП-213/БП-213л шириной 1850 мм в соответствии со Стандартом. Заужение проема за счет увеличения слоя штукатурки откосов на 25 мм с каждой стороны не допустимо</t>
  </si>
  <si>
    <t>Принято. В связи с высокой степенью выполнения СМР заужение проема выполнено за счет добавления с обеих сторон проема по 25 мм цементно-песчаного раствора М100 с фиброволокном, согласно узлу А на листе л.6.</t>
  </si>
  <si>
    <t>Разработанное решение по устройству откосов проемов балконных блоков - ответственность проектировщика</t>
  </si>
  <si>
    <r>
      <rPr>
        <sz val="10"/>
        <color theme="1"/>
        <rFont val="Arial"/>
      </rPr>
      <t xml:space="preserve">На плане и в Ведомости наружных проемов исправить ширину проемов НП-2 в осях 1.15-1.19/1.Б 1900 мм на </t>
    </r>
    <r>
      <rPr>
        <b/>
        <sz val="10"/>
        <color indexed="2"/>
        <rFont val="Arial"/>
      </rPr>
      <t>1850 мм</t>
    </r>
    <r>
      <rPr>
        <sz val="10"/>
        <color theme="1"/>
        <rFont val="Arial"/>
      </rPr>
      <t xml:space="preserve"> - ширина балконного блока 1800</t>
    </r>
  </si>
  <si>
    <t>Ширина проема уменьшена за счет добавления штукатурки, см. узел лист 6</t>
  </si>
  <si>
    <t>Исправить ширину проема на 1700</t>
  </si>
  <si>
    <t>148-0721-ОК-1-0-1-4..6-АР2.2 б/рев.</t>
  </si>
  <si>
    <t>Принято, добавдлено необходимое описание по монтажу утеплителя, а так же добавлена отдельная ведомость на указанный утеплитель С-16 ... С-16.5</t>
  </si>
  <si>
    <t>Принтяо. Плотность утеплителя откорректирована.</t>
  </si>
  <si>
    <t>Принято, узел 5 удален</t>
  </si>
  <si>
    <t xml:space="preserve">Удалить Фрагмент проема балконной двери типового этажа либо заменить на стандартный узел выполнения откосов балконного блока, см. Узлы установки балконных блоков в ЖД-ТАС-РЕН-АР-ОБ </t>
  </si>
  <si>
    <t>Принято, добавлен узел А выполнения откосов балконного блока на л.6</t>
  </si>
  <si>
    <t>1190-01-7-9-АР2.6
рев.С
148-0721-ОК-1-0-1-7..9-АР2.2 б/рев.</t>
  </si>
  <si>
    <t>Принято, пункт примечания (пункт 24) приведен в соответствие. Указана система защитного покрытия для металлических элементов</t>
  </si>
  <si>
    <t>2- 6</t>
  </si>
  <si>
    <t>Проемы под входные квартирные двери: везде, где выполнены проемы шириной 1100 мм (под блочную коробку), заменить на 1050 мм (под угловую коробку)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</si>
  <si>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Принято, в примечание (пункт 18) добавлено описание стены С-27. Узел 32 выполнен на л. 8</t>
  </si>
  <si>
    <r>
      <rPr>
        <sz val="10"/>
        <color theme="1"/>
        <rFont val="Arial"/>
      </rPr>
      <t xml:space="preserve">Исправить ширину проема НП-3 1900 мм на </t>
    </r>
    <r>
      <rPr>
        <b/>
        <sz val="10"/>
        <color indexed="2"/>
        <rFont val="Arial"/>
      </rPr>
      <t>1850 мм</t>
    </r>
    <r>
      <rPr>
        <sz val="10"/>
        <color theme="1"/>
        <rFont val="Arial"/>
      </rPr>
      <t xml:space="preserve"> - ширина балконного блока 1800</t>
    </r>
  </si>
  <si>
    <t>Ширина проема уменьшена за счет добавления штукатурки, см. узел  л 8</t>
  </si>
  <si>
    <t>Выполнить проемы для балконных блоков БП-213/БП-213л шириной 1850 мм в соответствии со Стандартом. Заужение проема за счет увеличения слоя штукатурки откосов на 25 мм с каждой стороны не допустимо
Для информации: проемы для балконных блоков шириной 1900 мм выполняются только в квартирах МГН, квартиры для МГН располагаются только в секции 9, но в них проектом не предусмотрены проемы такой ширины</t>
  </si>
  <si>
    <t>Принято. В связи с высокой степенью выполнения СМР заужение проема выполнено за счет добавления с обеих сторон проема по 25 мм цементно-песчаного раствора М100 с фиброволокном, согласно узлу А на листе л.8.</t>
  </si>
  <si>
    <t>4 - 6</t>
  </si>
  <si>
    <r>
      <rPr>
        <sz val="10"/>
        <color theme="1"/>
        <rFont val="Arial"/>
      </rPr>
      <t xml:space="preserve">Исправить ширину проема в осях 1.43-1.44/1.Л-1.Р (НП-4 - 2-9 этажи), (НП-3 - 10-16 этажи)  1900 мм на </t>
    </r>
    <r>
      <rPr>
        <b/>
        <sz val="10"/>
        <color indexed="2"/>
        <rFont val="Arial"/>
      </rPr>
      <t>1850 мм</t>
    </r>
    <r>
      <rPr>
        <sz val="10"/>
        <color theme="1"/>
        <rFont val="Arial"/>
      </rPr>
      <t xml:space="preserve"> - ширина балконного блока 1800</t>
    </r>
  </si>
  <si>
    <t>Ширина проема уменьшена за счет добавления штукатурки, см. узел  л 9</t>
  </si>
  <si>
    <t>Разработать узлы нестандарных примыканий дверных заплечиков из газобетонной кладки к жб.конструкции и согласовать их с ГИПом</t>
  </si>
  <si>
    <t>Принято, узел добавлен</t>
  </si>
  <si>
    <t>148-0721-ОК-1-0-1-7..9-АР2.2 б/рев.</t>
  </si>
  <si>
    <t xml:space="preserve">Принято, добавдлено необходимое описание по монтажу утеплителя, а так же добавлена отдельная ведомость на указанный утеплитель  </t>
  </si>
  <si>
    <t>Принято, плотность утеплителя поправлена на более плотный.</t>
  </si>
  <si>
    <t>4, 5</t>
  </si>
  <si>
    <t xml:space="preserve">Кладочный план: в осях 1.40-1.43/1Ш-1Э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</si>
  <si>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Принято, соответствующие перегородки заменены на ПГП-80 мм.</t>
  </si>
  <si>
    <t>Принято, поправлено на ПГП перегородку</t>
  </si>
  <si>
    <t xml:space="preserve">Кладочный план: в осях 1.40-1.43/1Ш-1Э и 1.42-1.43/1С-1У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</si>
  <si>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Принято, поправлено на ПГП перегородку. Смещение правой перегородки в "верхнем " с/у до длины 150 мм не возможно-т.к. слева находится умывальник который заужает проход.</t>
  </si>
  <si>
    <t>Принято, узел 1 откорректирован, см. л. 8</t>
  </si>
  <si>
    <t>Принято, узел 2 откорректирован, см. л. 8</t>
  </si>
  <si>
    <t>Прнято, доюавлены узлы 2 и 3 на лист с узлами л.8</t>
  </si>
  <si>
    <t>Принято, узел 5 удален с листа л.8</t>
  </si>
  <si>
    <t>1190-02-17-19-АР2.6
рев.А
148-0721-ОК-1-0-2-17..19-АР2.2
от 27.12.23</t>
  </si>
  <si>
    <r>
      <rPr>
        <sz val="10"/>
        <color theme="1"/>
        <rFont val="Arial"/>
      </rPr>
      <t xml:space="preserve">Указать в п.13 в соответствии со стандартными узлами:
- армирование стен и перегородок из газобетонных блоков (обязательно армируется первый и последние ряды кладки) производить базальтовой сеткой 25х25х1,5мм, уложенной в горизонтальный шов, заполненный клеевым раствором, через каждые </t>
    </r>
    <r>
      <rPr>
        <b/>
        <sz val="11"/>
        <color theme="1"/>
        <rFont val="Arial"/>
      </rPr>
      <t>2</t>
    </r>
    <r>
      <rPr>
        <sz val="10"/>
        <color theme="1"/>
        <rFont val="Arial"/>
      </rPr>
      <t xml:space="preserve"> ряда кладки. 
- - кладку из ячеистых блоков крепиться к жб конструкциям стальной перфорированной полосой.</t>
    </r>
  </si>
  <si>
    <t>Для зашивки СТМ со стороны холла приманяют два типа облицовки.
1. Облицовка стен по каркасу СТМ: 
- заполнение плитами из стеклянного штапельного волокна (КНАУФ Инсулейшн марка AS) ρ=15 (±5%) кг/м³ - 50 мм;
- ГСП-А толщиной 12,5 мм - 2 слоя.
2. Зашивка над СТМ (от верха СТМ до низа плиты перекрытия):
- алюминиевый профиль ПС50;
- заполнение плитами из стеклянного штапельного волокна (КНАУФ Инсулейшн марка AS) ρ=15 (±5%) кг/м³ - 50 мм; 
- гидро-ветрозащитная паропроницаемая мембрана;
- ГСП-А толщиной 12,5 мм - 2 слоя.</t>
  </si>
  <si>
    <t>1190-02-17-19-АР2.6
рев.А
148-0721-ОК-1-0-2-17..19-АР2.2
от 27.12.23
от 25.01.24
от 06.02.24</t>
  </si>
  <si>
    <t>Показать марку стены с облицовкой на  переходных балконах. 
Учесть, что по стандарту применяется кирпич лицевой керамический пустотелый 285х115х60h М150, F100, на цементно-песчаном растворе М100.</t>
  </si>
  <si>
    <t>Наружные ограждающие конструкции</t>
  </si>
  <si>
    <t>В связи со сложившимися объемно-планировочными решениями, наружные стены переходных балконов выполнены не по Стандарту. Просим рассмотреть и согласовать нестандартное решение</t>
  </si>
  <si>
    <t>Замечание будет снято при согласовании данного решения  с ФАСАД ЛАБ</t>
  </si>
  <si>
    <t>Привести характеристики применяемого утеплителя к единому решению  во всех секциях - подобрать утеплитель большей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штукатуркой/плитко (как согласует ФАСАД ЛАБ), то есть утеплитель должен иметь плотность не менее - 110-130 кг/м³</t>
  </si>
  <si>
    <t>Облицовка стен переходных лоджий  - по согласованию с ПРЕФАБ ЛАБ.</t>
  </si>
  <si>
    <t>Учесть стандартный узел крепления стены из газоблоков к монолиту, - минимальный простенок =300мм (по величине крепежного элемента).
Исправить простенки в наружных стенах из газоблоков шириной менее 300мм. (с учетом фактичеки выполненых СМР).</t>
  </si>
  <si>
    <r>
      <rPr>
        <u/>
        <sz val="10"/>
        <color rgb="FF1155CC"/>
        <rFont val="Arial"/>
      </rPr>
      <t xml:space="preserve">АТУ Типовые этажи.
</t>
    </r>
    <r>
      <rPr>
        <sz val="10"/>
        <color theme="1"/>
        <rFont val="Arial"/>
        <scheme val="minor"/>
      </rPr>
      <t>версия 2, л.4</t>
    </r>
  </si>
  <si>
    <t>Нестандартный узел под ответственность проектировщика</t>
  </si>
  <si>
    <t>1190-02-17-19-АР2.6
рев.А
148-0721-ОК-1-0-2-17..19-АР2.2
от 27.12.23
от 25.01.24</t>
  </si>
  <si>
    <t>Проемы в кладке наружных стен из газоблоков под балконные блоки привести к стандартным размерам (с учетом фактичеки выполненых СМР), см. стандарт на окна и ББ из ПВХ.</t>
  </si>
  <si>
    <t>Оконные и балконные блоки ПВХ</t>
  </si>
  <si>
    <t>в секц.18 (л.3) для стандартного балконного блока (см. АР4.3) принят нестандартный проем шириной 1900мм вместо стандартных 1850мм.
Замаркировать на плане и предоставить узлы крепления балконного блока для этого проема.</t>
  </si>
  <si>
    <t>нестандартные узлы (для нестандартых проемов) под ответственность проектировщика.</t>
  </si>
  <si>
    <t>Показать на торцах пилонов  на лоджиях утеплитель по стандарту толщиной 230мм.</t>
  </si>
  <si>
    <t>Показать участки с возможностью демонтажа на перегородках между комнатой и кухней (см. ПД)</t>
  </si>
  <si>
    <t>Межквартирные и стены между квартирой и внеквартирным коридором показаны из газоблоков 200мм, по стандарту 250мм.</t>
  </si>
  <si>
    <t>Замечание рассмотрено. Данное решение было утверждено в ст ПД. Ввиду высокой готовности СМР, а также во избежание корректировки ТЭП, просим согласовать данное решение</t>
  </si>
  <si>
    <t>По фактически выполненым СМР и под ответственность проектировщика.</t>
  </si>
  <si>
    <t xml:space="preserve">Санузлы в строительном исполнении должны выгораживаться ПГП 100мм, внутри санузла коммуникации закрываются каркасными зашивками. </t>
  </si>
  <si>
    <t xml:space="preserve">Показать выгородку санузлов в строит.исполнении со стороны холла и между санузлами из ПГП 80мм. Каркасные перегородки применить только для внутренней зашивки. </t>
  </si>
  <si>
    <t>Принято, указанные каркасные перегородки заменены на ПГП-80 мм.</t>
  </si>
  <si>
    <t>Для СТМ замаркировать на планах, показать в спецификации  облицовку СТМ и пространства над СТМ со стороны холла квартиры (от модуля до низа плиты).</t>
  </si>
  <si>
    <t>В секц. 19 для окна, выходящего на лоджию, принять габариты проема по стандарту 1620х1855мм</t>
  </si>
  <si>
    <t>Включить в комплект узлы или указать, где они разрабатываются:
- по креплению  кладки из ячеистых блоков к жб стенам/пилонам;
- устройства заплечика дверного проема в стене из ячеистых блоков;
- устройства перемычек.</t>
  </si>
  <si>
    <t>Принято, добавлены узлы</t>
  </si>
  <si>
    <t>Нестандартные узлы под ответственность проектировщика</t>
  </si>
  <si>
    <t xml:space="preserve">Уточнить наименование раздела, где показаны узлы крепления  стен из газобетонных блоков к несущим конструкциям, сейчас дана ссылка на отсутствующий в составе проекта раздел 1190-01-02-АР2. </t>
  </si>
  <si>
    <t>ссылка исключена</t>
  </si>
  <si>
    <t>148-0721-ОК-1-0-2-17..19-АР2.2
от 27.12.23
от 25.01.24</t>
  </si>
  <si>
    <t>Показать на лоджиях (со стороны лоджии) ширину гухого простенка.
Согласно требованию СП1 ширина глухого простенка должна быть не менее 1200мм в стене с нормируемым пределом огнестойкости.
Если измерять по наружней облицовке с утеплителем, то по требованию МФР простенок должен быть 1250мм (с учетом четверти окна/балконного блока, см. стандартные узлы установки оконнных и балконных блоков).</t>
  </si>
  <si>
    <t>СП 1.13130-2020
п.4.2.4</t>
  </si>
  <si>
    <t>Принято. Для выполнения условия длины простенка 1250 проектное положение утеплителя уточнено в узлах А и Б на листе с узлами 6</t>
  </si>
  <si>
    <t>Исключить из примечаний на листах с планами ссылки на альбомы АCOTEC и стандарты для коммерческих объектов (ПИК2, СЭМ). 
Перегородки каркасные см. Комплектные системы КНАУФ Серия 1.073.9-2.08,
Перемычки см. "Альбом строительных конструкций и материалов. Перемычки" ЖД-ТАС-РЕН-АР-НК.П.
Стандартные узлы см.  "Альбом типовых узлов. Типовые этажи." для объектов Реновации ЖД-ТАС-РЕН-АР-ТУ.ТЭ.</t>
  </si>
  <si>
    <t>Принято, приведено в соответствие, ссылки на ACOTEC удалены, добавлены ссылки на указанные альбомы</t>
  </si>
  <si>
    <t>148-0721-ОК-1-0-2-17..19-АР2.2
от 25.01.24
от 06.02.24</t>
  </si>
  <si>
    <t>В ведомости исключить клеевой раствор для  наружных стен марки С-1.2 - кладка из газоблоков в наружных стенах по стандарту ведется  на цем.-песч.растворе с армированием оцинкованной сеткой, см. описание на л. 1 п.3 и узлы на л.6.</t>
  </si>
  <si>
    <t>Принято. Откорректировано: клеевой раствор заменен на цем.-песч. раствор для кладки С1.2</t>
  </si>
  <si>
    <t>Кладка наружных стен (С1.2) показана правильно только на л.2.
Требуется исправить:
на л.3  кладку внутренних стен квартирных лоджий (С1), показать как было - на клеевом растворе
на л.4  кладку наружных стен (С1.2) принять по стандарту на цем.песч. р-ре.</t>
  </si>
  <si>
    <t>Принято, поправлено описание стены С-1.2 и С-1 на листах 3,4</t>
  </si>
  <si>
    <t>1190-02-14-16-АР2.4
рев.А
148-0721-ОК-1-0-2-14..16-АР2.2 б/рев.</t>
  </si>
  <si>
    <t>Принято, приведено в соответствие</t>
  </si>
  <si>
    <r>
      <rPr>
        <sz val="9"/>
        <color theme="1"/>
        <rFont val="Arial"/>
      </rPr>
      <t xml:space="preserve">Откорректировать п.3 на "Наружные стены квартирных лоджий и переходных балконов выполнить из газобетонных блоков плотностью D600, класс прочности на сжатие В3,5, марка по морозостойкости F100 по ГОСТ31360-2007. Первый ряд кладки укладывать на выравнивающий слой раствора </t>
    </r>
    <r>
      <rPr>
        <b/>
        <sz val="9"/>
        <color indexed="2"/>
        <rFont val="Arial"/>
      </rPr>
      <t>М75</t>
    </r>
    <r>
      <rPr>
        <sz val="9"/>
        <color theme="1"/>
        <rFont val="Arial"/>
      </rPr>
      <t xml:space="preserve"> толщиной не более 20 мм</t>
    </r>
    <r>
      <rPr>
        <strike/>
        <sz val="9"/>
        <color theme="1"/>
        <rFont val="Arial"/>
      </rPr>
      <t xml:space="preserve"> по слою гидроизоляции,</t>
    </r>
    <r>
      <rPr>
        <sz val="9"/>
        <color theme="1"/>
        <rFont val="Arial"/>
      </rPr>
      <t xml:space="preserve"> Последующие ряды </t>
    </r>
    <r>
      <rPr>
        <sz val="9"/>
        <color indexed="2"/>
        <rFont val="Arial"/>
      </rPr>
      <t xml:space="preserve">выполняются на тонкослойном клеевом растворе с толщиной шва 2 мм (наружные стены квартирных лоджий) или на цементно-песчаном растворе М75 (наружные стены переходных балконов).
</t>
    </r>
    <r>
      <rPr>
        <sz val="9"/>
        <color theme="1"/>
        <rFont val="Arial"/>
      </rPr>
      <t xml:space="preserve">Армирование стен </t>
    </r>
    <r>
      <rPr>
        <sz val="9"/>
        <color indexed="2"/>
        <rFont val="Arial"/>
      </rPr>
      <t>квартирных лоджий</t>
    </r>
    <r>
      <rPr>
        <sz val="9"/>
        <color theme="1"/>
        <rFont val="Arial"/>
      </rPr>
      <t xml:space="preserve"> выполнить базальтовой сеткой СБП-С 25х25 </t>
    </r>
    <r>
      <rPr>
        <strike/>
        <sz val="9"/>
        <color theme="1"/>
        <rFont val="Arial"/>
      </rPr>
      <t>(100) ПНСТ</t>
    </r>
    <r>
      <rPr>
        <sz val="9"/>
        <color theme="1"/>
        <rFont val="Arial"/>
      </rPr>
      <t xml:space="preserve"> через 2 ряда кладки с креплением к ж/б и металлическим конструкциям </t>
    </r>
    <r>
      <rPr>
        <sz val="9"/>
        <color indexed="2"/>
        <rFont val="Arial"/>
      </rPr>
      <t>стальной перфорированной полосой</t>
    </r>
    <r>
      <rPr>
        <sz val="9"/>
        <color theme="1"/>
        <rFont val="Arial"/>
      </rPr>
      <t xml:space="preserve">, обязательно армируется первый и последние ряды кладки. </t>
    </r>
    <r>
      <rPr>
        <strike/>
        <sz val="9"/>
        <color theme="1"/>
        <rFont val="Arial"/>
      </rPr>
      <t xml:space="preserve">Крепление к жб конструкциям стальной перфорированной полосой. </t>
    </r>
    <r>
      <rPr>
        <sz val="9"/>
        <color theme="1"/>
        <rFont val="Arial"/>
      </rPr>
      <t>Кладка наружных стен переходных балконов армируется сеткой оцинкованной Ø3 Вр-1, яч. 50х50 мм. Узлы по газобетонной кладке см. лист 6"</t>
    </r>
  </si>
  <si>
    <t>Принято, пункт примечания 3 приведен в соотсветствие. Указана  верная марка раствора, а так же скорректированно описание для разной кладки.</t>
  </si>
  <si>
    <t>Для обеспечения нормируемого уровня шумоизоляции предусмотрена штукатурка 20 и 30 мм. Состав черновой отделки  указан в разделе АР3.2</t>
  </si>
  <si>
    <t>Принято, откорректированно</t>
  </si>
  <si>
    <t>Принято, пункт примечания 24 приведен в соответствие. Указана система защитного покрытия для металлических элементов</t>
  </si>
  <si>
    <t>Проемы под входные квартирные двери: везде, где выполнены проемы шириной 1100 мм (под блочную коробку), заменить на 1050 мм (под угловую коробку), за исключением
- проема в осях 2.40-2.41/2.П-2.С в секции 14 (л.2)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</si>
  <si>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Принято, добавлена маркировка С-26 зашики на плане, а так же добавлено описание зашивки С-27 в примечании(пункт 18). Узел 32 добавлен на лист 6.</t>
  </si>
  <si>
    <t>Принято, участки обозначены</t>
  </si>
  <si>
    <r>
      <rPr>
        <sz val="10"/>
        <color theme="1"/>
        <rFont val="Arial"/>
      </rPr>
      <t xml:space="preserve">Исправить ширину проема НП-2 на </t>
    </r>
    <r>
      <rPr>
        <b/>
        <sz val="10"/>
        <color indexed="2"/>
        <rFont val="Arial"/>
      </rPr>
      <t>1700 мм</t>
    </r>
  </si>
  <si>
    <t>Принято, добавлено</t>
  </si>
  <si>
    <t>Принято, добавлен узел, ранее был согласован</t>
  </si>
  <si>
    <t>148-0721-ОК-1-0-2-14..16-АР2.2 б/рев.</t>
  </si>
  <si>
    <t xml:space="preserve">Кладочный план: в осях 2.40-2.41/2Э-2Я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</si>
  <si>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 xml:space="preserve">Кладочный план: в осях 2.22-2.23/2Г-2Д и 2.31-2.32/2Г-2Д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</si>
  <si>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Принято, соответствующие перегородки заменены на ПГП-80 мм</t>
  </si>
  <si>
    <t>Принято, узел 1 откорректирован, убран лишний тип утеплителя, поправлено отображение перекрытия</t>
  </si>
  <si>
    <t>Принято,узел 2 откорректирован, убрана лишняя штукатурка</t>
  </si>
  <si>
    <t>Прнято, необходимый узел добавлен на лист с узлами</t>
  </si>
  <si>
    <t>Принято, узел удален</t>
  </si>
  <si>
    <t>Д1729436/22-0-1-9-АИ3                            изм.2 от 28.05.24</t>
  </si>
  <si>
    <r>
      <rPr>
        <sz val="10"/>
        <color theme="1"/>
        <rFont val="Arial"/>
      </rPr>
      <t>Планировочные решения и площади помещений ЦИН в АИ изменены,</t>
    </r>
    <r>
      <rPr>
        <b/>
        <sz val="10"/>
        <color theme="1"/>
        <rFont val="Arial"/>
      </rPr>
      <t xml:space="preserve"> добавлены простенки по Осям 1.14 и 1.16</t>
    </r>
    <r>
      <rPr>
        <sz val="10"/>
        <color theme="1"/>
        <rFont val="Arial"/>
      </rPr>
      <t>, не соответствуют решениям и ТЭП в 1190-01-00-АР2 в ПД, АР по РД отсутствует.</t>
    </r>
  </si>
  <si>
    <t>Кураева Е.</t>
  </si>
  <si>
    <t xml:space="preserve">Откорректировать планы на л.1-5:                                                                           -  - Площади отдельных  помещений (тамбур, сумма зон общ.пространства), а так же общ.площадь ЦИН привести в соответствие с  АР.                                                                                                                                                                             - - Показать утепление наружней стены тамбура (см. АР),                                                    -- Витражную дверь аварийного выхода показать как в АР4.1 (однопольной ДВН-2.7).                                   </t>
  </si>
  <si>
    <t>Д1729436/22-0-1-9-АИ3</t>
  </si>
  <si>
    <t>в помещ.2.Ц.4 плинтус указан не полностью.</t>
  </si>
  <si>
    <t>Узел 11 - штриховку покрытия пола необходимо исправить.</t>
  </si>
  <si>
    <t>прошу указать расположение поддона и мойки в пом.2.Ц.4, как показано во всех других помещениях.</t>
  </si>
  <si>
    <t>https://info.pik.ru/pik-standart/spaces/pst-std-renovation/pages/19677#part-5</t>
  </si>
  <si>
    <t>Только на Лист 3  указано в Прим.п.6"...следить за совпадением горизонтальных и вертикальных швов керамогранита", а о совпадении настенных швов, швов плинтуса с напольными швами не указано.</t>
  </si>
  <si>
    <t>Отопительные приборы не указаны, ссылка на раздел ОВ (по данному вопросу) отсутствует.</t>
  </si>
  <si>
    <t>- л.1 п.27 Приборы отопления:                                                                              Цвет напольных отопительных приборов принять согласно  принятого для данного объекта для МОП 1 этажа всех секций  - по RAL 7016
(антрацитово-серый).                                                          - - л.3                                       Размещение, тип приборов и их подключение согласовать с ОВ.</t>
  </si>
  <si>
    <t>необходимо прописать в Прим. отдельным пунктом: "Внутренние двери ЦИН (за исключением витражных дверей тамбура) принять деревянными, глухими, RAL 9001 (бежевый), поверхность - эмаль + акриловый полуматовый лак. Закупать в соответствии с АР и стандартом ПИК"</t>
  </si>
  <si>
    <t>В связи со сложившимися объективными обстоятельствами стало невозможно заказывать некоторые отделочные материалы.                                                                             Требуется внести некоторые корректировки в отделку (см. так же АР), заменить материалы на доступные к заказу по актуальному Каталогу,  см. указано ниже.</t>
  </si>
  <si>
    <t>Толщину керамогранита для полов тамбура,  общ. пространства и комнаты персонала принять единую (полы должны быть на одной отметке), в соответствии с той,  какая будет  принята в  АР (см. замечание №28 к АР3.1 вкладка 52) - по новому каталогу керамогранит 9мм (у аналогов 10мм).                                                         .                                                                                   Плинтус показать соответственно принятому керамограниту.</t>
  </si>
  <si>
    <t>Реестр аналогов отделочных
материалов и оборудования                       ЖД-ТА-РЕН-АИ-РА</t>
  </si>
  <si>
    <t>Заменить отделку пола в тамбуре (К1) Викинг на ПРО СТОУН АНТРАЦИТ (или аналог).</t>
  </si>
  <si>
    <t>Заменить тактильный напольный указатель кварц.песок на тактильную полиуретановую плитку 500х500х5мм, Артикул 50245-2-PU-500x500x4-Y, RAL 1003 (сигнальный желтый) по ГОСТ 52875-2018.</t>
  </si>
  <si>
    <t>Контрастный напольный указатель разместить согласно требований СП59 -  на расстоянии ширины полотна двери от плоскости дверного полотна, если дверь открывается навстречу движению.</t>
  </si>
  <si>
    <t>СП 59.13330.2016.                 п.6.2.3</t>
  </si>
  <si>
    <t>Грильято принять с ячейками 75х75х40, см. так же в АР.                                                                                         Учесть размер встраиваемых светильников.</t>
  </si>
  <si>
    <t>2, 7</t>
  </si>
  <si>
    <t>Грифельная черная стена предполагает возможность ее использования детьми. При данном размещении мебели и оборудования это будет затруднительно и небезопасно  (на какой отметке ТV?).                                                                            Требуется согласование с МФР такого решения, могут возникнуть вопросы.</t>
  </si>
  <si>
    <t>снятос условием</t>
  </si>
  <si>
    <t>размещение грифельной стены и оборудования - под ответственность проектировщика и по согласованию с МФР.</t>
  </si>
  <si>
    <t>Показать на развертке простенок с люком.</t>
  </si>
  <si>
    <t>2,4, 10</t>
  </si>
  <si>
    <t>Потолок в тамбуре ЦИН показан с частичной зашивкой ГСП-А, что отличается от указанного в АР4.1, где потолок грильято примыкает к витражу.                                                      .                                                                                                                            Уточенить, привести в соответсвие.</t>
  </si>
  <si>
    <t>АР4.1</t>
  </si>
  <si>
    <t>1190-01-1-9-АР10
рев.В, рев.С
148-0721-ОК-1-0-1-1..9-АР10</t>
  </si>
  <si>
    <t>Общие указания: исправить, уточнить или указать подробно
- п.4 - указанная отделка стен не соответствует Стандарту АР;
- п.5 - не выполняется утепление кровли экструдированным пенополистиролом - это не соответствует Стандарту;
- п.14 - как и чем выполняется окраска металлических элементов кровли;
- п.15 - указанный стандарт не распространяется на объекты реновации - нельзя ссылаться на разработанные в нем узлы</t>
  </si>
  <si>
    <r>
      <rPr>
        <sz val="9"/>
        <color theme="1"/>
        <rFont val="Arial"/>
      </rPr>
      <t xml:space="preserve">- п.4 - фиброцементными панелями облицовываются стены надстроек полностью, а не только парапеты - исправить ;
- п.9 - исправить пункт полностью - основанием для гидроизоляционного слоя служит не цементно-песчаная стяжка в два слоя, а сборная стяжа из цементно-стружечной плиты (ЦСП) в два слоя, температурно-усадочные швы на ней не устраиваются;
- п.12 - гидроизоляционный слой заводится на вертикальные поверхности минимум на 300 мм, а не на 250 - иправить;
- п.23 - исправить наименование альбома на "Альбом защитных кровельных фартуков </t>
    </r>
    <r>
      <rPr>
        <b/>
        <sz val="9"/>
        <color theme="1"/>
        <rFont val="Arial"/>
      </rPr>
      <t xml:space="preserve">для объектов Реновации" - </t>
    </r>
    <r>
      <rPr>
        <sz val="9"/>
        <color theme="1"/>
        <rFont val="Arial"/>
      </rPr>
      <t>при разработке кровельных фартуков пользоваться этим альбомом</t>
    </r>
    <r>
      <rPr>
        <b/>
        <sz val="9"/>
        <color theme="1"/>
        <rFont val="Arial"/>
      </rPr>
      <t>;</t>
    </r>
    <r>
      <rPr>
        <sz val="9"/>
        <color theme="1"/>
        <rFont val="Arial"/>
      </rPr>
      <t xml:space="preserve">
- п.24 - исправить наименование альбома на "Альбом типовых узлов. Кровля. Для объектов Реновации ЖД-ТАС-РЕН-АР-ТУ.К. Версия 2"</t>
    </r>
  </si>
  <si>
    <t xml:space="preserve">
Исправлено</t>
  </si>
  <si>
    <t>1190-01-1-9-АР10
рев.В, рев.С</t>
  </si>
  <si>
    <t>Общие указания: включить информацию о монтаже/устройстве (или дать ссылку на комплекты, где информация представлена)
- водосточных воронок, вент.стояков канализации;
- молниеприемной сетки;
- кирпичных стен;
- заделки зазоров отверстий в стенах и перекрытиях после прокладки коммуникаций;
- основания под гидроизоляционный ковер (температурно-усадочные швы, галтели и т.д);</t>
  </si>
  <si>
    <t>Общие указания: включить отдельным пунктом “Допускается возможность замены указанных материалов, изделий и оборудования на аналоги с идентичными техническими характеристиками, без увеличения сметной стоимости”</t>
  </si>
  <si>
    <t>Не выполнять отдельные кладочные планы на кровельные постройки. 
Разработать планы кровли в уровне стен, на которых показать
- утепление стен тех.надстройки, вент.шахт, контрфорсов, пилонов, стен деф.швов;
- разуклонка с привязками, обозначение уклонов;
- отметки кровли на порогах выходов из технадстройки, у воронок, у парапетов;
- отметки пола в тех.помещениях и лестничных клетках;
- воронки с привязками;
- обходные дорожки с привязками (ширина дорожек 1000 мм);
- номера помещений по экспликации;
- марки наружных стен;
- замаркированные дверные блоки, люки обслуживания, оконные блоки в ЛК;
- марки отделки полов/стен/потолков в тех.помещениях и лестничных клетках</t>
  </si>
  <si>
    <t>- утепление стен тех.надстройки, вент.шахт, контрфорсов, пилонов, стен деф.швов;- Исправлено.
- разуклонка с привязками, обозначение уклонов; - Исправлено.
- отметки кровли на порогах выходов из технадстройки, у воронок, у парапетов;- Исправлено.
- отметки пола в тех.помещениях и лестничных клетках;- Исправлено.
- воронки с привязками; - Воронки и привязки указаны в разделе ВК.
- обходные дорожки с привязками (ширина дорожек 1000 мм); - В работе.
- номера помещений по экспликации; - Исправлено.
- марки наружных стен; - Исправлено.
- замаркированные дверные блоки, люки обслуживания, оконные блоки в ЛК; - Исправлено.
- марки отделки полов/стен/потолков в тех.помещениях и лестничных клетках - В работе.</t>
  </si>
  <si>
    <t>Замечание будет снято после полной отработки</t>
  </si>
  <si>
    <t>- обходные дорожки с привязками (ширина дорожек 1000 мм); - В работе.
- марки отделки полов/стен/потолков в тех.помещениях и лестничных клетках - 148-0721-ОК-1-0-1-1..9-АР3.3 Альбом с отделкой техпространства и помещений на крыше.</t>
  </si>
  <si>
    <t>Отработано</t>
  </si>
  <si>
    <t>Разработать планы кровли в уровне стен, на которых показать (продолжение)
- замаркированные металлические стремянки с привязками;
- лестничные марши и направления подъема в лестничных клетках;
- металлические лестницы в тех.помещениях;
- аэраторы с привязками;
- площадки 3000х3000 для размещения пригруженной трубостойки (см.ЗнП);
- площадки 2000х1000 для размещения каналообразующего оборудования на разгрузочной раме (см.ЗнП);
- фундаменты под оборудование;
- инженерные отверстия в стенах;
- вентиляционные отверстия в стенах шахт ОВ + замаркированные решетки;
- люки для обслуживания лифтового оборудования в машинном помещении;
- подписать шахты ОВ/ДУ/ПД вентиляции;
- подписать дефлекторы вентиляционной трубы ствола мусоропровода</t>
  </si>
  <si>
    <t xml:space="preserve">- замаркированные металлические стремянки с привязками; - Исправлено. 
- лестничные марши и направления подъема в лестничных клетках; - Исправлено. 
- металлические лестницы в тех.помещениях; - В работе.
- аэраторы с привязками; - В работе.
- площадки 3000х3000 для размещения пригруженной трубостойки (см.ЗнП); - В работе.
- площадки 2000х1000 для размещения каналообразующего оборудования на разгрузочной раме (см.ЗнП); - В работе.
- фундаменты под оборудование; - В работе.
- инженерные отверстия в стенах; - В работе.
- вентиляционные отверстия в стенах шахт ОВ + замаркированные решетки; - Исправлено.
- люки для обслуживания лифтового оборудования в машинном помещении; - Исправлено.
- подписать шахты ОВ/ДУ/ПД вентиляции; - Исправлено.
- подписать дефлекторы вентиляционной трубы ствола мусоропровода - В работе.
</t>
  </si>
  <si>
    <t>- металлические лестницы в тех.помещениях; - В работе.
- аэраторы с привязками; - В работе.
- площадки 3000х3000 для размещения пригруженной трубостойки (см.ЗнП); - В работе.
- площадки 2000х1000 для размещения каналообразующего оборудования на разгрузочной раме (см.ЗнП); - В работе.
- фундаменты под оборудование; - В работе.
- подписать дефлекторы вентиляционной трубы ствола мусоропровода - В работе.</t>
  </si>
  <si>
    <t>.Мет.лестницы в тех. помещениях добавлены
Аэраторы с привязками показаны
Площадки для оборудования показаны, привязки см. раздел КК
Фундаменты под оборудование показаны
Инженерные отверстия в кладочных стенах добавлены
Дефлекторы показны с указанием сечения</t>
  </si>
  <si>
    <t>План кровли:
- показать наружный слой навесной жб панели парапета (толщина панели парапета 330 мм);
- пояснить, что это за деталь</t>
  </si>
  <si>
    <t>План кровли: указать, что это за шахты. Почему у шахт нет никаких отверстий?</t>
  </si>
  <si>
    <t>План кровли: показать оконные проемы (см.стадию П), замаркировать оконные блоки</t>
  </si>
  <si>
    <t>На листе выполнить 
- Экспликацию помещений с указанием категорий по взрыво-пожаро-опасности;
- Ведомость инженерных отверстий;
- Условные обозначения в приемлемом объеме</t>
  </si>
  <si>
    <t>Отсутствует Ведомость инженерных отверстий.
В Экспликации помещений не указаны категории помещений по взрыво-пожароопасности.</t>
  </si>
  <si>
    <t>Экспликация помещений: удалить у лестничных клеток категорию помещения В3</t>
  </si>
  <si>
    <t>Категория В3 для лестничных клеток убрана</t>
  </si>
  <si>
    <t>5 - 7</t>
  </si>
  <si>
    <t xml:space="preserve">План кровли: 
- показать раскладку фартуков;
- замаркировать фартуки контрфорсов,  угловые и прямые фартуки парапета основной кровли, угловые и прямые фартуки парапетов кровельных надстроек (отличаются от парапетных фартуков основной кровли);
- выполнить Ведомость на все типы кровельных фартуков (на л.10) </t>
  </si>
  <si>
    <t xml:space="preserve">- Экспликацию помещений с указанием категорий по взрыво-пожаро-опасности; - Исправлено.
- Ведомость инженерных отверстий; - В работе.
- Условные обозначения в приемлемом объеме - В работе. </t>
  </si>
  <si>
    <t xml:space="preserve">В работе </t>
  </si>
  <si>
    <t xml:space="preserve">
Фартуки замаркированы
Ведомости и развёртки представленны на листе 12</t>
  </si>
  <si>
    <t>План кровли: показать наружные ограждающие конструкции шахт ОВ на кровлях надстроек</t>
  </si>
  <si>
    <t>На кровле надстроек отсутствуют шахты ОВ</t>
  </si>
  <si>
    <t>Принято под ответственность подрядчика</t>
  </si>
  <si>
    <t>План кровли:
- показать/привязать водосточную воронку HL 64.1Н (min расстояние до парапета 600мм);
- показать участок водосточной трубы в конструкции кровли (пунктирной линией);
- показать наружную водосточную трубу;
- показать отметки у воронки и у парапетов</t>
  </si>
  <si>
    <t xml:space="preserve">План кровли: привязать водосточные воронки </t>
  </si>
  <si>
    <t>Привязки и отметки добавлены воронок с парапетами добавлены</t>
  </si>
  <si>
    <t>План кровли: везде, где совпадает место размещения металлической лестницы и наружной водосточной трубы - либо перенести стремянку, либо изменить разуклонку и место вывода наружного водостока</t>
  </si>
  <si>
    <t xml:space="preserve">План кровли: 
- замаркировать секции кровельного ограждения надстроек;
- на листе 11 выполнить Ведомость секций металлического ограждения кровли
</t>
  </si>
  <si>
    <t>В работе</t>
  </si>
  <si>
    <t>Секции замаркированы, развертки по секциям ограждений и ведомость элементов ограждений листы 18-19</t>
  </si>
  <si>
    <t>На листе выполнить Спецификацию элементов наружного водостока с кровель надстроек (указать количество водосточных воронок, стальный оцинкованных труб, кронштейнов крепления водостока, водосточных труб, отводов и колен, указать цвет наружной водосточной трубы)</t>
  </si>
  <si>
    <t>Спецификация добавлена на лист 12</t>
  </si>
  <si>
    <t>Примечания: устранить несоответствия
- п.3 - на листе 10 отсутствуют сводные ведомости и спецификации;
- п.7 - на листе 9 отсутствуют ведомости отделки помещений;
- п.9 - отсутствуют привязки кровельного ограждения;
- п.10 - в комплекте отсутствует лист 12 с узлами</t>
  </si>
  <si>
    <t>Примечания: 
- п.7 - на листе 9 отсутствуют ведомости отделки помещений;
- п.9 - отсутствуют привязки кровельного ограждения</t>
  </si>
  <si>
    <t xml:space="preserve">
Ведомость отделки в альбоме 148-0721-ОК-1-0-1-1..9-АР3.3
В работе</t>
  </si>
  <si>
    <t>Примечания скорректированы</t>
  </si>
  <si>
    <t>Примечания: включить пункт
- "Элементы фартуков крепятся, защелкиваясь на костыли, установленные с шагом 600 мм, между собой соединяются заклепками внахлест (ширина нахлеста 20-40 мм). При необходимости подрезать фартуки по месту";
- "Для герметизации фартуков применять однокомпонентный полиуретановый кровельный герметик"</t>
  </si>
  <si>
    <t>Фрагменты планов тех.пространства: показать планы полностью, а не фрагментами</t>
  </si>
  <si>
    <t>Фрагменты представлены по харауктерным местам в техническом пространстве на которых присутствуют элементы относящиеся к разделу АР</t>
  </si>
  <si>
    <t>Планы тех.пространства показаны полностью: листы 8-10</t>
  </si>
  <si>
    <t>Планы тех.пространств: показать
- лестничные марши с направлением подъема, отметки площадок;
- номера помещений по экспликации
- замаркированные дверные блоки, в том числе на переходных балконах;
- марки отделки полов/стен/потолков в тех.помещениях и лестничных клетках;
- наружный слой навесных жб панелей;
- утепление и облицовку наружной стены переходного балкона
- марку люка обслуживания лифтового оборудования;
- габариты и привязки люка обслуживания (должен находиться строго под люком в полу машинного помещения);
- водосборный поддон и кирпичный борт по периметру;
- инженерные отверстия и шахты ДУ;
- пожарные шкафы;
- вентиляционная труба ствола мусоропровода;
- вентблоки + решетки на них (если есть)</t>
  </si>
  <si>
    <t>- лестничные марши с направлением подъема, отметки площадок; - Исправлено. 
- номера помещений по экспликации - Исправлено. 
- замаркированные дверные блоки, в том числе на переходных балконах; - В работе.
- марки отделки полов/стен/потолков в тех.помещениях и лестничных клетках; - В работе.
- наружный слой навесных жб панелей; - Исправлено.
- утепление и облицовку наружной стены переходного балкона - Исправлено.
- марку люка обслуживания лифтового оборудования; - Исправлено.
- габариты и привязки люка обслуживания (должен находиться строго под люком в полу машинного помещения); - Исправлено. См раздел АР6
- водосборный поддон и кирпичный борт по периметру; - В работе.
- инженерные отверстия и шахты ДУ; - Исправлено.
- пожарные шкафы; - В работе.
- вентиляционная труба ствола мусоропровода; - Исправлено.
- вентблоки + решетки на них (если есть)</t>
  </si>
  <si>
    <t>Замечание будет снято после полной отработки
Перенести информацию о водосборных поддонах из АР6 (Лифты) - не имеют отношения к лифтам</t>
  </si>
  <si>
    <t>Планы технического пространства добавлены на листы 8-10, устройство поддона ввиду устройства вент.решеток вместо сетки не требуется</t>
  </si>
  <si>
    <t>Показать водосборные поддоны под вентшахтами (предусматриваются для сбора конденсата, оседающего на решетках вентшахт, а не для не для защиты от осадков).  Предусмотреть кирпичные борты, ограничивающие участки установки поддонов.
Предусмотреть конструкцию пола, включающую гидроизоляцию участков пола для установки поддонов
Показать вентблоки СТМ и решетки на них</t>
  </si>
  <si>
    <t xml:space="preserve">Водосборные поддоны, устройство гидроизоляции и кирпичных бортов добавленны, размещение указанно на листах8-10. Вентблоки СТМ с решётками показаны и замаркированны, спецификация поддонов и решёток указаны на листе 23 </t>
  </si>
  <si>
    <t>На листе выполнить 
- Экспликацию помещений, 
- Ведомость инженерных отверстий
- Ведомость расхода материалов</t>
  </si>
  <si>
    <t>Отсутствует Ведомость инженерных отверстий</t>
  </si>
  <si>
    <t>Ведомости добавлены</t>
  </si>
  <si>
    <t>Лист отсутствует в комплекте.
Выполнить, согласно Примечанию п.7 (листы 2 - 8), Ведомость отделки помещений, Экспликацию полов, Спецификацию элементов заполнения проемов, как для помещений кровли, так и для технического пространства</t>
  </si>
  <si>
    <t>Лист удален из Ведомости рабочих чертежей. Информация о внутренней отделке помещений, составам полов, элементам заполнения проемовдолжна быть в комплекте АР3.7.
Замечание будет снято после проверки АР3.7</t>
  </si>
  <si>
    <t>Ведомости отделки добавлены на лист 13</t>
  </si>
  <si>
    <t>9 (был 10)</t>
  </si>
  <si>
    <t>Сечения: показать
- высотные отметки парапета тех.надстроек;
- высоту и марки кровельного ограждения;
- обозначения узлов;
- марки металлических лестниц</t>
  </si>
  <si>
    <t>Не показаны
- высота и марки кровельного ограждения;
- обозначения узлов;
- марки металлических лестниц в тех.помещениях</t>
  </si>
  <si>
    <t>Марки и высота кровельного ограждения добавлены, обозначения узлов добавлены, лестницы замаркированы</t>
  </si>
  <si>
    <t>10 (был 11)</t>
  </si>
  <si>
    <t>Состав кровельных покрытий, Сводная ведомость наружных стен: уточнить у ГИПа период выполнения СМР по устройству кровли и удалить из таблиц лишние типы кровель и наружных стен</t>
  </si>
  <si>
    <t>Уточнено, составы конструкций указаны для зимнего периода проведения работ</t>
  </si>
  <si>
    <t>Состав кровельных покрытий: 
- включить тип покрытия с обходными дорожками;
- в графе "Примечание" указать, где конректно выполняется каждый тип кровли - марки, проставленные на разрезах не дают полного представления</t>
  </si>
  <si>
    <t>Состав кровельных покрытий: удалить текст "При необходимости обеспечить негорючее покрытие кровли рампы....." - если не предусматривается гравийная отсыпка; если гравийная отсыпка предусматривается - включить дополнительный тип кровли, указать границы на плане кровли</t>
  </si>
  <si>
    <t>Схема кровельного фартука ПЭ-1: исправить толщину парапетной панели (должна быть 330, а не 270) и, соответственно, ширину кровельного фартука</t>
  </si>
  <si>
    <t>Схема кровельного фартука ПЭ-2: не применяется на парапетах тех.надстройки кровельные фартуки и костыли такого же типа, что и для парапетов общей кровли.
Исправить в соответствии со Стандартом АР</t>
  </si>
  <si>
    <t>АР_Кровельные фартуки</t>
  </si>
  <si>
    <t>Фартук ПЭ-2 Выполен по причине отличия в толщине стен</t>
  </si>
  <si>
    <t>Кровельные фартуки ПЭ-2 (для парапетов надстроек) отличаются от ПЭ-1 (для парапетов основной кровли). Подобрать в Стандарте АР (см.стр.12 - 36) и включить в РД подходящие фартуки</t>
  </si>
  <si>
    <t>Фартуки скорректированны</t>
  </si>
  <si>
    <t>Ведомость костылей: костыли изготавливают из стального горячекатанного полосового проката по ГОСТ 103-2006, а не из оцинкованной стали</t>
  </si>
  <si>
    <t>Указать ГОСТ проката</t>
  </si>
  <si>
    <t>Показать схему кровельного фартука для контрфорсов.
Включить кровельные фартуки для конрфорсов и костыли в Ведомость.
Учесть в Ведомости угловые кровельные фартуки</t>
  </si>
  <si>
    <t>Схемы фартуков добавлены на лист 12</t>
  </si>
  <si>
    <t>Показать развертки фартуков и виды сверху/сбоку костылей</t>
  </si>
  <si>
    <t xml:space="preserve">
Схемы фартуков добавлены на лист 12
</t>
  </si>
  <si>
    <r>
      <rPr>
        <sz val="10"/>
        <color theme="1"/>
        <rFont val="Arial"/>
      </rPr>
      <t>Сводная ведомость наружных стен: 
- С-15, С-15.1, С-16, С-16.1 - заменить текст строки 9 на "Основание по проекту";
- С-17, С-18 - заменить текст строки 9 на  "Стены из полнотелого кирпича КР-р-по 250х120х65/1НФ/</t>
    </r>
    <r>
      <rPr>
        <sz val="10"/>
        <color indexed="2"/>
        <rFont val="Arial"/>
      </rPr>
      <t>200</t>
    </r>
    <r>
      <rPr>
        <sz val="10"/>
        <color theme="1"/>
        <rFont val="Arial"/>
      </rPr>
      <t>/2,0/100, М</t>
    </r>
    <r>
      <rPr>
        <sz val="10"/>
        <color indexed="2"/>
        <rFont val="Arial"/>
      </rPr>
      <t>200</t>
    </r>
    <r>
      <rPr>
        <sz val="10"/>
        <color theme="1"/>
        <rFont val="Arial"/>
      </rPr>
      <t xml:space="preserve">, F100, на цементно-песчаном растворе М75" </t>
    </r>
  </si>
  <si>
    <r>
      <rPr>
        <sz val="10"/>
        <color theme="1"/>
        <rFont val="Arial"/>
      </rPr>
      <t>Сводная ведомость кладочных стен: тип С-2.1 - исправить описание наружных стен из кирпичной кладки на "Стены из полнотелого кирпича КР-р-по 250х120х65/1НФ/</t>
    </r>
    <r>
      <rPr>
        <sz val="10"/>
        <color indexed="2"/>
        <rFont val="Arial"/>
      </rPr>
      <t>200</t>
    </r>
    <r>
      <rPr>
        <sz val="10"/>
        <color theme="1"/>
        <rFont val="Arial"/>
      </rPr>
      <t>/2,0/100, М</t>
    </r>
    <r>
      <rPr>
        <sz val="10"/>
        <color indexed="2"/>
        <rFont val="Arial"/>
      </rPr>
      <t>200</t>
    </r>
    <r>
      <rPr>
        <sz val="10"/>
        <color theme="1"/>
        <rFont val="Arial"/>
      </rPr>
      <t>, F100, на цементно-песчаном растворе М75"  (информация откорректирована после введения стандарта)</t>
    </r>
  </si>
  <si>
    <t>Ведомость металлических стремянок, Ведомость металлических ограждений: в комплект включены не ведомости металлических изделий, а ведомости объемов работ из стадии П, то есть бесполезная для СМР информация. 
Заменить на
- Спецификацию элементов и деталей металлической стремянки (см. Стандарт КМ-5);
- Ведомость секций металлического ограждения кровли  (марка ограждения - длина, п.м - колличество, шт - материал и цвет окраски)</t>
  </si>
  <si>
    <t>КМ-5_Металлические ограждения и лестницы на кровле</t>
  </si>
  <si>
    <t xml:space="preserve">
В работе </t>
  </si>
  <si>
    <t>Спецификации для металлических ограждений и лестниц выполены в соответствии с КМ5</t>
  </si>
  <si>
    <t>Разработать металлические стремянки в соответстсвии с Ведомостью металлических стремянок</t>
  </si>
  <si>
    <t>Металлические стремяки разработаны</t>
  </si>
  <si>
    <t>Разработать секции металлического кровельного ограждения и спецификации к ним (см. Стандарт)</t>
  </si>
  <si>
    <t>Исправлено, л15</t>
  </si>
  <si>
    <t>Представленная Спецификация не имеет никакого смысла без маркировки секций ограждения на планах кровли и без Видов каждой секции. Вид ограждения ОГКр - неконкретная, условная иллюстрация, никак не привязанная к проекту</t>
  </si>
  <si>
    <t>Металлическое ограждение разработано, листы 18-20</t>
  </si>
  <si>
    <t>Разработать металлические решетки ОВ и спецификации к ним (см. Стандарт)</t>
  </si>
  <si>
    <t>Металические решетки указаны в разделе ОВ, закодского изготовления</t>
  </si>
  <si>
    <t>Уточнение, габариты и требуемое ж.с добавлены в раздел АР, решётки замаркированны</t>
  </si>
  <si>
    <t>Разработать металлические лестницы в тех помещениях на кровле</t>
  </si>
  <si>
    <t>Металлические лестницы разработаны, лист 22</t>
  </si>
  <si>
    <t>Выполнить узлы в соответствии со Стандартом АР в объеме, достаточном для проведения СМР</t>
  </si>
  <si>
    <t>ЖД-ТАС-РЕН-АР-ТУ.К_Альбом типовых узлов. Кровля. Версия 2</t>
  </si>
  <si>
    <t>Узлы добавлены</t>
  </si>
  <si>
    <r>
      <t xml:space="preserve">См. замечание к АР6 </t>
    </r>
    <r>
      <rPr>
        <u/>
        <sz val="10"/>
        <color rgb="FF1155CC"/>
        <rFont val="Arial"/>
      </rPr>
      <t>https://docs.google.com/spreadsheets/d/1YuiVJh5g_X5jHE5eOh_2DEvATkVyA1tZkiQMcCOB9Wo/edit#gid=211307959&amp;range=19:19</t>
    </r>
  </si>
  <si>
    <t>Узел установки люка обслуживания в комплект не включен</t>
  </si>
  <si>
    <t>Узел добавлен</t>
  </si>
  <si>
    <t>148-0721-ОК-1-0-1-1..9-АР10</t>
  </si>
  <si>
    <t>13, 14</t>
  </si>
  <si>
    <t xml:space="preserve"> Сечения 1-1, 2-2, 3-3, а-а, в-в, 4-4, 5-5: показать конструкцию кровельного пирога К-1.3 (см.л.11), предназначенную для выполнения СМР в зимний период</t>
  </si>
  <si>
    <t>Конструкция для зимнего периода показана</t>
  </si>
  <si>
    <t>Сечение 6-6: исправить узел примыкания ходовой дорожки к дверному порогу в соотвествии со Стандартом АР
- не применяются для установки тротуарной плитки регулируемые опоры Buzon;
- показать конструкцию кровельного пирога К-1.3 (см.л.11)</t>
  </si>
  <si>
    <t>Ввиду наличия на крыше помещений, дорожки являются путями эвакуации, перепад на пути по ПИК Стандарт не может быть выполнен, для устройства отсутствия перепадов предложена система Buzon</t>
  </si>
  <si>
    <t xml:space="preserve">Под ответственность проектировщика разработанное решение принято, так как решение с устройством пандусов включено в Стандарт более поздней версии </t>
  </si>
  <si>
    <t>Общие указания, п.11 - вместо  информации о наружных стенах подземного, первого и типового этажей включить информацию о наружных стенах кровельных надстроек (см. замечание от 07.11.23)
Какое отношение имеет к кровле информация об утеплении подземного этажа или фасадная отделка 1 этажа?</t>
  </si>
  <si>
    <t>Общие указания скорректированны</t>
  </si>
  <si>
    <t>Замечание снято с условием, что в Общие указания будет добавлена информация об армировании кладки наружных и внутренних стен из кирпича и ячеистых блоков</t>
  </si>
  <si>
    <t>Общие указания: 
- удалить п.13 - информация не имеет отношения к решениям по кровле;
- откорректировать п.15 - удалить все, что не имеет отношения к решениям по кровле</t>
  </si>
  <si>
    <t>Общие указания скорректированны, информация в них добавлена по замечаниям МФС</t>
  </si>
  <si>
    <t>1, 12, 14, 16</t>
  </si>
  <si>
    <t>Согласно 148-0721-ОК-1-0-1-1..9-ЭГ Корпус 1. Молниезащита и заземление молниезащитная сетка укладывается поверх кровли на подставках, а не между слоями утеплителя
Устранить разночтения между разделами АР и ЭОМ
В случае корректировки АР10 учесть, что необходимо исправить
- Общие указания по кровле, п.14;
- Сводную ведомость покрытий кровли - удалить сетку из состава К-1.3 (лист 12);
- Узлы 3-5 на листе 14, узлы на листе 16 - удалить сетку между слоями утеплителя (вообще не показывать на узлах); 
- включить в комплект Узел устройства вывода на кровлю кабелей ЭОМ на котором сетка укладывается поверх кровли</t>
  </si>
  <si>
    <t>Узлы скорректированы, молниезащита убрана из состава покрытий, узел ЭОМ с устройство молниезащиты по кровельным подставкам добавлен на лист 16</t>
  </si>
  <si>
    <t>1190-01-02-АР0.7
Рев.А
148-0721-ОК-1-0-1,2-1..19-АР0.7
18.09.23, 02.11.23</t>
  </si>
  <si>
    <t>Сечения 1-1, 2-2: показать флажки с составами конструкций кровли рампы</t>
  </si>
  <si>
    <t>Принято. Добавлен лист 3, на котором указаны все пироги кровли, фасада, а также узлы устройства кровли. Ведомость материалов приложена.</t>
  </si>
  <si>
    <t>Решение по устройству кровли рампы индивидуальное, разработано проектировщиком под собственную ответственность</t>
  </si>
  <si>
    <t>Сечение 2-2: показать правильно опирание лестничных маршей</t>
  </si>
  <si>
    <t>Принято. Сечение 2-2. Опирание лестничных маршей исправлено, в соот-вии КЖ.</t>
  </si>
  <si>
    <t>План кровли рампы: предусмотреть водоотвод с ярусов кровли - разуклонка, организованный водосток</t>
  </si>
  <si>
    <t>Принято. Организованный водоотвод с террас рамп предусмотрен. См лист 2</t>
  </si>
  <si>
    <t>Включить в комплект обозначенные узлы</t>
  </si>
  <si>
    <t>Узел зоны въезда в парковку промаркирован и добавлен в раздел АР 0.6 на л. 10</t>
  </si>
  <si>
    <r>
      <rPr>
        <sz val="10"/>
        <color theme="1"/>
        <rFont val="Arial"/>
      </rPr>
      <t>Маркировочный план: кухни 1.4.2, 2.1.2, 2.7.2, 3.1.2, 3.2.2, 3.3.2, 3.4.2, 4.1.2, 4.2.2, 4.3.2, 4.4.2, 5.4.2, 6.1.2, 6.2.2, 6.3.2, 6.4.2, 7.1.2, 7.2.2, 7.3.2, 7.4.2, 8.1.2, 8.2.2, 8.3.2, 8.4.2, 8.5.2, 9.2.2, 9.3.2, 9.4.2
- исправить сторону открывания балконных блоков - створка должна открываться в сторону от отопительного прибора, который по стандарту устанавливается у м</t>
    </r>
    <r>
      <rPr>
        <b/>
        <sz val="10"/>
        <color theme="1"/>
        <rFont val="Arial"/>
      </rPr>
      <t>е</t>
    </r>
    <r>
      <rPr>
        <sz val="10"/>
        <color theme="1"/>
        <rFont val="Arial"/>
      </rPr>
      <t>ньшего простенка (ближе к углу помещения);
- исправить марки балконных блоков</t>
    </r>
  </si>
  <si>
    <t>Принято, сторона открывания балконных блоков исправлена - балконная дверь расположена по центру помещения кухни, радиатор - в углу помещения. Марки балконных блоков приведены в соот-вие.</t>
  </si>
  <si>
    <r>
      <rPr>
        <strike/>
        <sz val="10"/>
        <color theme="1"/>
        <rFont val="Arial"/>
      </rPr>
      <t>Сводная спецификация элементов заполнения оконных проемов: откорректировать формулы стеклопакетов на безопасные в эксплуатации
- ОП-201/ОП-201л - 6М1-12-И4-14-И4 на 6</t>
    </r>
    <r>
      <rPr>
        <b/>
        <strike/>
        <sz val="10"/>
        <color indexed="2"/>
        <rFont val="Arial"/>
      </rPr>
      <t>зак</t>
    </r>
    <r>
      <rPr>
        <strike/>
        <sz val="10"/>
        <color theme="1"/>
        <rFont val="Arial"/>
      </rPr>
      <t>-12-И4-14-И4;
- ОП-202/ОП-202л - 4М1-14-И4-14-И4 на 4</t>
    </r>
    <r>
      <rPr>
        <b/>
        <strike/>
        <sz val="10"/>
        <color indexed="2"/>
        <rFont val="Arial"/>
      </rPr>
      <t>зак</t>
    </r>
    <r>
      <rPr>
        <strike/>
        <sz val="10"/>
        <color theme="1"/>
        <rFont val="Arial"/>
      </rPr>
      <t>-14-И4-14-И4;
- ОП-208.1л - 4М1-14-И4-14-И4 на 4</t>
    </r>
    <r>
      <rPr>
        <b/>
        <strike/>
        <sz val="10"/>
        <color indexed="2"/>
        <rFont val="Arial"/>
      </rPr>
      <t>зак</t>
    </r>
    <r>
      <rPr>
        <strike/>
        <sz val="10"/>
        <color theme="1"/>
        <rFont val="Arial"/>
      </rPr>
      <t>-14-И4-14-И4;
- ОП-201мгн/ОПмгн-201л - 6М1-12-И4-14-И4 на 6</t>
    </r>
    <r>
      <rPr>
        <b/>
        <strike/>
        <sz val="10"/>
        <color indexed="2"/>
        <rFont val="Arial"/>
      </rPr>
      <t>зак</t>
    </r>
    <r>
      <rPr>
        <strike/>
        <sz val="10"/>
        <color theme="1"/>
        <rFont val="Arial"/>
      </rPr>
      <t>-12-И4-14-И4
Также, исправить формулы стеклопакетов, указанные в наименованиях эскизов оконных блоков</t>
    </r>
  </si>
  <si>
    <t>Замечание отменено, так как формулы стеклопакетов согласованы задолго до проверки комплекта, оконные блоки смонтированы на объекте</t>
  </si>
  <si>
    <t>Примечания: дополнить/откорректировать
- п.11 - отливы подоконные изготавливаются из оцинкованной стали по ГОСТ 14918-80, группы ХП, нормальной вытяжки - Н, с нормальной разнотолщинностью- НР, без узора кристаллизации - МТ, покрытие класса - П. Толщина листа 0,7 мм. Покраска по порошковой технологии, цвет - RAL 7016;
- оконные блоки комплектуются ограничителями типа "гребенка", 1 шт на оконный блок (указать общее количество);
- п.13 - москитная сетка устанавливается не на одно из окон в помещении, а на откидывающуюся створку каждого оконного блока;
- п.15 - подоконные доски выполняются из профиля ПВХ с толщиной стенок от 3 мм с внутренними ребрами жесткости толщиной от 1,5 мм с расстоянием между ними не менее 35 мм. Ширина подоконной плиты составляет 230 мм. Толщина подоконной доски составляет 20 мм. (ГОСТ 19111-2001). Цвет подоконной доски в цвет внутренней части окна (белый);
- п.16 - удалить</t>
  </si>
  <si>
    <t>Принято. Примечания дополнены/откорректированы</t>
  </si>
  <si>
    <t>Включить на лист Ведомость подоконных досок</t>
  </si>
  <si>
    <t>Принято. Ведомость добавлена</t>
  </si>
  <si>
    <t>Включить на лист Ведомость москитных сеток</t>
  </si>
  <si>
    <r>
      <rPr>
        <strike/>
        <sz val="10"/>
        <color theme="1"/>
        <rFont val="Arial"/>
      </rPr>
      <t>Сводная спецификация элементов заполнения балконных проемов: откорректировать формулы стеклопакетов на безопасные в эксплуатации
- БП-201/БП-201л - 4М1-16-И4-14-И4 на 4</t>
    </r>
    <r>
      <rPr>
        <b/>
        <strike/>
        <sz val="10"/>
        <color indexed="2"/>
        <rFont val="Arial"/>
      </rPr>
      <t>зак</t>
    </r>
    <r>
      <rPr>
        <strike/>
        <sz val="10"/>
        <color theme="1"/>
        <rFont val="Arial"/>
      </rPr>
      <t>-16-И4-14-И4;
- БП-202/БП-202л - 4М1-16-И4-14-И4 на 4</t>
    </r>
    <r>
      <rPr>
        <b/>
        <strike/>
        <sz val="10"/>
        <color indexed="2"/>
        <rFont val="Arial"/>
      </rPr>
      <t>зак</t>
    </r>
    <r>
      <rPr>
        <strike/>
        <sz val="10"/>
        <color theme="1"/>
        <rFont val="Arial"/>
      </rPr>
      <t>-16-И4-14-И4;
- БП-213/БП-213л - 4М1-16-И4-14-И4 на 4</t>
    </r>
    <r>
      <rPr>
        <b/>
        <strike/>
        <sz val="10"/>
        <color indexed="2"/>
        <rFont val="Arial"/>
      </rPr>
      <t>зак</t>
    </r>
    <r>
      <rPr>
        <strike/>
        <sz val="10"/>
        <color theme="1"/>
        <rFont val="Arial"/>
      </rPr>
      <t>-16-И4-14-И4;
- БПмгн-206/БПмгн-210 - 6М1-14-И4-14-И4 на 6</t>
    </r>
    <r>
      <rPr>
        <b/>
        <strike/>
        <sz val="10"/>
        <color indexed="2"/>
        <rFont val="Arial"/>
      </rPr>
      <t>зак</t>
    </r>
    <r>
      <rPr>
        <strike/>
        <sz val="10"/>
        <color theme="1"/>
        <rFont val="Arial"/>
      </rPr>
      <t>-14-И4-14-И4
Также, исправить формулы стеклопакетов, указанные в наименованиях эскизов балконных блоков</t>
    </r>
  </si>
  <si>
    <t>Формулы стеклопакетов не откорректированы. Просьба согласовать применение не закаленного стекла, так как не логично в окнах применять не закаленное стекло, а на балконах - упрочнять.</t>
  </si>
  <si>
    <t>Принято в соответствии с адресной программой.</t>
  </si>
  <si>
    <t>Сводная спецификация элементов заполнения балконных проемов: исправить количество балконных блоков с учетом исправления стороны открывания</t>
  </si>
  <si>
    <t>Принята. Сводная спецификация исправлена. с учетом исправления стороны открывания.</t>
  </si>
  <si>
    <t>Сводная спецификация элементов заполнения балконных проемов, графа "Примечание":  
- удалить информацию о подоконных досках;
- не выполняются отливы, выполняется только отделка откосов</t>
  </si>
  <si>
    <t>Принято. Примечания откорректированы</t>
  </si>
  <si>
    <t>Примечания: 
- удалить п.11 - не выполняются отливы;
- удалить пп.13, 14 - информация не относится к балконным блокам;
- удалить п.15 - не устанавливаются подоконные доски;
- п.17 - указать общее количество "гребенок"</t>
  </si>
  <si>
    <t>148-0721-ОК-1-0-2-10..19-АР6
26.10.23, 31.10.23, 02.11.23</t>
  </si>
  <si>
    <t>Разрезы секции 11: показать отметку пола в машинном помещении</t>
  </si>
  <si>
    <t>Принято. Отметка пола указана</t>
  </si>
  <si>
    <t>План машинного помещения секции 11: исправить отметку пола на +51,450</t>
  </si>
  <si>
    <t>Принято. Отметка пола откорректирована</t>
  </si>
  <si>
    <t>План машинного помещения секции 12: показать отметку пола +51,450</t>
  </si>
  <si>
    <t>4, 7</t>
  </si>
  <si>
    <t>Разрез 12.1-12.1 секции 12, Разрез 15.2-15.2 секции 15: показать люки доступа в полу машинного помещения и чердака</t>
  </si>
  <si>
    <t>Принято. Люки доступа указаны</t>
  </si>
  <si>
    <t>Заполнить строку 5 - указать заводские номера лифтов</t>
  </si>
  <si>
    <t>Заводской номер лифта присваивается на предприятии-изготовителе</t>
  </si>
  <si>
    <t>Принято. Номера лифтов по строительному заданию указаны</t>
  </si>
  <si>
    <r>
      <rPr>
        <sz val="10"/>
        <color theme="1"/>
        <rFont val="Arial"/>
      </rPr>
      <t>Исправить номера лифтов в секциях 12, 18, 19
- 1000 кг - 1016ЭМ-08-900 Т</t>
    </r>
    <r>
      <rPr>
        <b/>
        <sz val="10"/>
        <color indexed="2"/>
        <rFont val="Arial"/>
      </rPr>
      <t>Л</t>
    </r>
    <r>
      <rPr>
        <sz val="10"/>
        <color theme="1"/>
        <rFont val="Arial"/>
      </rPr>
      <t xml:space="preserve"> СЗ; 
- 630 кг - 0606ЭМ-08-900 Т</t>
    </r>
    <r>
      <rPr>
        <b/>
        <sz val="10"/>
        <color indexed="2"/>
        <rFont val="Arial"/>
      </rPr>
      <t>П</t>
    </r>
    <r>
      <rPr>
        <sz val="10"/>
        <color theme="1"/>
        <rFont val="Arial"/>
      </rPr>
      <t xml:space="preserve"> СЗ</t>
    </r>
  </si>
  <si>
    <t>Принято. Номера лифтов в секциях 12, 18, 19 исправлены</t>
  </si>
  <si>
    <t>Секции 12 - 17: грузопассажирский лифт - исправить отметку первого этажа на +0,150</t>
  </si>
  <si>
    <t>Принято. Исправлено</t>
  </si>
  <si>
    <r>
      <rPr>
        <sz val="10"/>
        <color theme="1"/>
        <rFont val="Arial"/>
      </rPr>
      <t xml:space="preserve">В секциях 12 - 17 отметка чистого пола первого этажа </t>
    </r>
    <r>
      <rPr>
        <b/>
        <sz val="10"/>
        <color indexed="2"/>
        <rFont val="Arial"/>
      </rPr>
      <t xml:space="preserve">+0,150.
</t>
    </r>
    <r>
      <rPr>
        <sz val="10"/>
        <color theme="1"/>
        <rFont val="Arial"/>
      </rPr>
      <t>Исправить отметку первого этажа для грузопассажирского (1000 кг) и пассажирского (630 кг) с +0,000 на +0,150 в секциях 12 - 17</t>
    </r>
  </si>
  <si>
    <t>Секция 19: грузопассажирский лифт - исправить отметку первого этажа на -0,150</t>
  </si>
  <si>
    <t>Замечание будет снято после исправления НОВЫХ замечаний 10, 11</t>
  </si>
  <si>
    <t>Секция 10: исправить высоту машинного помещения на 2600 (строка 21)</t>
  </si>
  <si>
    <t>Секция 10: исправить предел огнестойкости двери пассажирского лифта EI 30 на EI 60, так как лифтовой холл - это пожаробезопасная зона и к дверям лифтов также применяется требование СП 1.13130.2020, п.9.2.2</t>
  </si>
  <si>
    <t>148-0721-ОК-1-0-2-10..19-АР6
31.10.23, 02.11.23</t>
  </si>
  <si>
    <r>
      <rPr>
        <sz val="10"/>
        <color theme="1"/>
        <rFont val="Arial"/>
      </rPr>
      <t xml:space="preserve">Исправить номера секций (строка №3) - это корпус 2, а не 1. 
</t>
    </r>
    <r>
      <rPr>
        <sz val="10"/>
        <color indexed="2"/>
        <rFont val="Arial"/>
      </rPr>
      <t>В предыдущей версии было указано правильно!</t>
    </r>
  </si>
  <si>
    <t>Опросный лист был заменен на верные значения 2-го корпуса</t>
  </si>
  <si>
    <r>
      <rPr>
        <sz val="10"/>
        <color theme="1"/>
        <rFont val="Arial"/>
      </rPr>
      <t xml:space="preserve">В опросном листе представлены лифты только для 9 секций (с 1 по 9). В корпусе 2 - 10 секций (с 10 по 19). Предоставить информацию по всем секциям корпуса 
</t>
    </r>
    <r>
      <rPr>
        <sz val="10"/>
        <color indexed="2"/>
        <rFont val="Arial"/>
      </rPr>
      <t>В предыдущей версии было указано правильно!</t>
    </r>
  </si>
  <si>
    <t>Проверить и исправить напутанные отметки этажей и высоты подъемов во всех секциях корпуса 2
Например, к лифтам в приложенном примере в предыдущей версии замечаний не было. С какой целью перепутаны отметки и высоты там, где изначально было правильно? Для чего выполняется такая работа?</t>
  </si>
  <si>
    <t>В предыдущей версии во всех лифтовых шахтах все заплечики были указаны верно!
Исправить внимательно</t>
  </si>
  <si>
    <t>148-0721-ОК-1-0-2-10..13-АР2.1</t>
  </si>
  <si>
    <t>1 - 5</t>
  </si>
  <si>
    <t>Общие указания, п.12.1, Планы, Ведомости кладочных стен: по Стандарту в пределах 1 этажа не применяются перегородки из газобетонных блоков толщиной 100 мм - заменить на кирпичные 120 мм</t>
  </si>
  <si>
    <t>решение приведено к единому с 1 корпусом, в связи в высокой готовностью смр</t>
  </si>
  <si>
    <t>Отступление от Стандарта в части выполнения перегородок из газоблоков толщиной 100 мм в пределах первого этажа - ответственность проектировщика</t>
  </si>
  <si>
    <t>Общие указания, п.12.2: указать, что внутренние стены и перегородки из ячеистых бетонных блоков выполняются на тонкослойном клеевом растворе с толщиной шва 4 мм</t>
  </si>
  <si>
    <t>Добавлено</t>
  </si>
  <si>
    <t>Общие указания, п.12.4: выполнять связи в соответствии со Стандартом - заменить скобы заводского изготовления на ленту перфорированную их оцинкованной стали 1.5х30 на уровне установки армирующих сеток</t>
  </si>
  <si>
    <t>Общие указания, п.12.5: указать, что внутренние стены и перегородки из ячеистых бетонных блоков армируются базальтовой строительной сеткой СПБ-С 25х25 на ширину стены через 2 ряда кладки</t>
  </si>
  <si>
    <t>Общие указания: включить пункт о выполнении кирпичных пегородок
- выполняются из керамического полнотелого кирпича ГОСТ 530-2012 марки 100 на растворе марки 75
- армируются сеткой ∅4 ВрI-50х50 (ГОСТ 8478-81) через каждые 4 ряда кирпичной кладки, с выпуском её за грань кладки на 3-5мм;
- крепление кирпичных перегородок к ж/б перекрытию выполняется с помощью металлических уголков L 75х6 мм l=250 мм по ГОСТ 8509-93 в шахматном порядке с шагом 1040мм
Кирпичную кладку не доводить до монолитного перекрытия минимум на 20 мм. Получившийся зазор заполнить минеральной ватой Технониколь "Технолайт Оптима" и зачеканить цементно-песчаным раствором М75. 
Зазоры в местах прохода инженерных коммуникаций уплотнить цементно-песчаным раствором, в т.ч. при необходимости с прокладкой негорючего минераловатного утеплителя.</t>
  </si>
  <si>
    <t>Общие указания: написать, в каком комплекте содержатся указания по устройству наружной карпичной фасадной облицовки по системе вентфасада, описание составов наружных ограждающих конструкций (разные, в зависимости от высоты от уровня земли) и объемы материалов (утеплитель, кирпич)</t>
  </si>
  <si>
    <t>Общие указания: включить пункт "Допускается возможность замены указанных материалов и изделий на аналоги с идентичными техническими характеристиками без увеличения сметной стоимости"</t>
  </si>
  <si>
    <t xml:space="preserve">Данное указание содержится в 14 пункте </t>
  </si>
  <si>
    <t>Смысл примечания приблизительно соответствует требуемому</t>
  </si>
  <si>
    <t>2 - 5</t>
  </si>
  <si>
    <t>Кладочные планы: везде, где выполнена каркасная зашивка шахт ДУ - заменить на ограждающую конструкцию из газобетонных блоков толщиной 200 мм либо кирпичную толщиной 120 мм</t>
  </si>
  <si>
    <t>Изменено на кирпич 120</t>
  </si>
  <si>
    <t>Кладочные планы: в наружных проемах кроме стоек фахверка показаны дополнительные элементы, которых нет на развертках. Пояснить, что за детали показаны в проемах НП0.1, НП0.2, НП0.5 (л.2), НП0.7, НП0.8, НП0.11 (л.3), НП0.16, НП0.17, НП0.18, НП0.22 (л.4), НП0.23, НП0.25 (л.5)</t>
  </si>
  <si>
    <t>Показанные элементы являются равнополочным уголком в составе перемычки рамы витража, их устройство и маркировка показаны на листе 7</t>
  </si>
  <si>
    <t>Для чего на плане показывать элементы перемычек?</t>
  </si>
  <si>
    <t>элементы убранны</t>
  </si>
  <si>
    <t xml:space="preserve">Стены между тамбурами БКТ и шахтами ОВ являются наружными ограждающими конструкциями. По аналогии с корпусом 1 толщина этих стен принята 100 мм вместо 200 мм, как требуется по Стандарту АР. 
Для информации: проектировщикам было передано решение выполнения стены толщиной 200 мм в тамбурах
</t>
  </si>
  <si>
    <t xml:space="preserve">Заменено на ГЗБ 200 по аналогии с 18 секцией </t>
  </si>
  <si>
    <t>По Стандарту утеплитель крепится в наружным стенам дюбельным креплением. Внести в комплект указание о (в Общие указания либо в Примечания) способе фиксации утеплителя толщиной 200 мм к металлическим фахверкам</t>
  </si>
  <si>
    <t>Узлы примыкания к металлическим фахверкам разрабатываются производителем НФС</t>
  </si>
  <si>
    <t>Замечание к фиксации к металлическим стойкам фахверка наружного утеплителя, а не навесной фасадной системы</t>
  </si>
  <si>
    <t>Крепление минеральной ваты к металлической поверхности должно производится по системе каркасно-обшивной стены.</t>
  </si>
  <si>
    <t>Отсутствие решения - ответственность проектировщика</t>
  </si>
  <si>
    <t>Каким образом предполагается крепить навесную фасадную систему с кирпичной облицовкой к фахверку? Предоставить узел</t>
  </si>
  <si>
    <t xml:space="preserve">Нестандартные решения по монтажу навесной фасадной системы - ответственность проектировщика. 
Специалист ОСП данную информацию не проверяет </t>
  </si>
  <si>
    <r>
      <rPr>
        <b/>
        <sz val="10"/>
        <color theme="1"/>
        <rFont val="Arial"/>
      </rPr>
      <t xml:space="preserve">Для информации
</t>
    </r>
    <r>
      <rPr>
        <sz val="10"/>
        <color theme="1"/>
        <rFont val="Arial"/>
      </rPr>
      <t>Развертки по наружным стенам: решения по устройству фахверков для усиления наружной стены (стойки, балки), разработанные в комплекте АР, не соответствуют решениям Стандарта КМ-1 и не подлежат проверке специалиста АР. 
Разработанные металлические конструкции фахверков и козырьков - полностью ответственность проектировщика</t>
    </r>
  </si>
  <si>
    <t>Ведомость расхода теплоизоляционных материалов: поз.С-8.2 (Утепление лестницы) не обнаружена на плане - либо показать на плане, либо удалить из Ведомости</t>
  </si>
  <si>
    <t>Маркировка добавлена</t>
  </si>
  <si>
    <t>3, 4</t>
  </si>
  <si>
    <t>Включить в комплект решения 
- по устройству проемов в наружной стене без фахверков (проемы под витражное заполнение/дверные блоки должны усиливаться с обоих сторон); 
- по креплению к жб конструкциям заплечиков из газобетонной кладки шириной менее 150-200 мм (в наружных стенах все простенки должны усиливаться, так как выполняется навесной фасад)
Для информации: в корпусе 1 отсутствие фахверка при устройстве наружных проемов не согласовано, хотя работы на строительной площадке выполнены</t>
  </si>
  <si>
    <t>Узел добавлен на лист 6</t>
  </si>
  <si>
    <t>2, 4</t>
  </si>
  <si>
    <r>
      <rPr>
        <b/>
        <sz val="10"/>
        <color theme="1"/>
        <rFont val="Arial"/>
      </rPr>
      <t>Для информации</t>
    </r>
    <r>
      <rPr>
        <sz val="10"/>
        <color theme="1"/>
        <rFont val="Arial"/>
      </rPr>
      <t xml:space="preserve">
В лестничных клетках из подземного этажа не предусмотрено утепление стен, требуемое Стандартом АР (Утеплитель минераловатные плиты (Технониколь - ТЕХНОФАС ДЕКОР) ρ=100-120 кг/м³, λБ=0,041 Вт/м°С, R на отрыв≥12 кПа - 50 мм на клею (Технониколь  110) - 5 мм, штукатурно-клеевой слой (Технониколь  210), армированный фасадной стеклотканевой щелочестойкой сеткой М3600 - 10 мм)
Устранить замечание в данный момент уже невозможно, так как утепление приведет к заужению лестничных маршей и площадок на 65 мм</t>
    </r>
  </si>
  <si>
    <t>Узлы добавлены на лист 6</t>
  </si>
  <si>
    <t>Ведомость перемычек витражей: внести указание, что выпил под швеллер заполняется цементно-песчаным раствором М75</t>
  </si>
  <si>
    <t>Схемы фахверков: обозначенные узлы А1-А3, Б1-Б3, Г отсутствуют в комплекте - либо включить в данный комплект, либо дать ссылку на комплект, содержащий узлы</t>
  </si>
  <si>
    <t>Ссылки и номера узлов скорректированы</t>
  </si>
  <si>
    <t>Схема фахверка Ст2: либо удалить (отсутствуют на планах и в Спецификации элементов фахверков), либо показать стойки на планах и включить в Специикацию
Схема фахверка Ст3: пояснить, что имеется в виду под штриховкой внутри трубы стойки. Аналогичная штрихока показана и внутри стоек на планах</t>
  </si>
  <si>
    <t>Позиция Ст2 добавлена, штриховка была не корректна-убрана</t>
  </si>
  <si>
    <t>Включить в комплект узлы крепления наружной стены из ячеистых бетонных блоков зоне наружного проема к металлическим конструкциям</t>
  </si>
  <si>
    <t>Узлы включены, лист 6</t>
  </si>
  <si>
    <t>Включить в комплект узлы крепления внутренней кладки из ячеистых бетонных блоков толщиной 100/200 мм к наружной стене из ячеистых бетонных блоков</t>
  </si>
  <si>
    <t>Согласовать с ГИПом нестандартное решение устройства ниши под почтовые ящики на зашивке шахты для транзитных инженерных коммуникаций</t>
  </si>
  <si>
    <t>:</t>
  </si>
  <si>
    <t>1190-02-10-13-АР2.2
рев. А от 03.10.23
148-0721-ОК-1-0-2-10..13-АР2.2
от 27.12.23</t>
  </si>
  <si>
    <t>В общ.указаниях  указать по стандарту:
- Армирование наружной кладки из газоблоков выполнить сеткой оцинкованной из проволоки ∅3Bp-1, ячейкой 50х50м, через каждые 2 ряда кладки. Крепление кладки к перекрытию производить с помощью уголков 100х100х8 l=200 мм с шагом 1,2 м в шахматном порядке на стыке двух блоков.
- Армирование внутренней кладки из газоблоков выполнить при помощи базальтовой сетки 25х25х1,5мм, через каждые 2 ряда.</t>
  </si>
  <si>
    <t>Уточнить, про какие металлические элементы идет речь в п.22.
Стандарт на металлические ограждения надземных этажей и требования к ним см. по ссылке</t>
  </si>
  <si>
    <t>Металлические ограждения лестниц надземной части</t>
  </si>
  <si>
    <t>Принято, пункт удален</t>
  </si>
  <si>
    <t>Толщина межквартирных стен и стен между квартирами и внеквартирным коридором из ячеистых блоков принята не по стандарту 200 мм.
Согласно сандарта  указанные стены должны быть толщиной 250 мм</t>
  </si>
  <si>
    <t>По фактически выполненым СМР и под ответственность проектировщика</t>
  </si>
  <si>
    <t>1190-02-10-13-АР2.2
рев. А от 03.10.23
148-0721-ОК-1-0-2-10..13-АР2.2
от 27.12.23
от 25.01.24
от 06.02.24</t>
  </si>
  <si>
    <t>В ведомости наружные стены из газоблоков 200мм замаркированы С-1.2.
На плане стены на переходной лоджии С-1.</t>
  </si>
  <si>
    <t>Замечание рассмотрено, не принято. На плане и в ведомости присутствуют типы стен как  С-1 (подсчитано в ведомости Внутренних стен) так и С-1.2 (подсчитано в ведомости Наружных стен)</t>
  </si>
  <si>
    <r>
      <rPr>
        <sz val="10"/>
        <color theme="1"/>
        <rFont val="Arial"/>
      </rPr>
      <t xml:space="preserve">Показано не верно.
Стены переходных балконов - это </t>
    </r>
    <r>
      <rPr>
        <b/>
        <sz val="10"/>
        <color theme="1"/>
        <rFont val="Arial"/>
      </rPr>
      <t>наружные</t>
    </r>
    <r>
      <rPr>
        <sz val="10"/>
        <color theme="1"/>
        <rFont val="Arial"/>
      </rPr>
      <t xml:space="preserve"> стены. 
Облицовка по стандарту - кирпич.
Стены квартирных лоджий - </t>
    </r>
    <r>
      <rPr>
        <b/>
        <sz val="10"/>
        <color theme="1"/>
        <rFont val="Arial"/>
      </rPr>
      <t xml:space="preserve">внутренние </t>
    </r>
    <r>
      <rPr>
        <sz val="10"/>
        <color theme="1"/>
        <rFont val="Arial"/>
      </rPr>
      <t>стены.
Это  должны быть две разных марки стен.
см. указания по армированию на л.1.</t>
    </r>
  </si>
  <si>
    <t>Принято, тип стены из газобетонного блока  на квартирных лоджиях С-1.2 заменен на внутренний тип С-1</t>
  </si>
  <si>
    <t>Кладка из газоблоков в наружных стенах по стандарту ведется  на цем.-песч.растворе с армированием оцинкованной сеткой, см. описание на л. 1 п.3 и узлы на л.7.</t>
  </si>
  <si>
    <t>Принято, поправлено описание типа наружной стены С-1.2</t>
  </si>
  <si>
    <t>Замаркировать, показать конструкцию наружных стен с утеплением на переходных лоджиях.
По стандарту см. тип НС-15.</t>
  </si>
  <si>
    <t>Наружные ограждающие конструкции. Стены</t>
  </si>
  <si>
    <t>Замечание рассмотрено. Данное решение было утверждено в ст ПД. На переходных лоджиях согласован другой тип стены. Утеплитель учтен и подсчитан в разделе АР3.2</t>
  </si>
  <si>
    <t>В 148-0721-ОК-1-0-2-10..13-АР3.2 предоставлена ведомость отделки помещений МОП типового этажа,  отделка стен переходного балкона со стороны фасада не указана.
Показать конструкцию наружных стен на переходных балконах. Финишную отделку согласовать с ФАСАД ЛАБ. По стандарту должен быть кирпич.</t>
  </si>
  <si>
    <t xml:space="preserve">Принято, добавлена маркировка и посчитан материал утеплителя стен ( тип С-16.2.) и его подготовки на переходных балконах, а так же в разделе АР3.2 будет указан тип отделки для переходных  балконов 
</t>
  </si>
  <si>
    <t>Утеплитель предоставлен в АР2.2.
Привести характеристики применяемого утеплителя к единому решению  во всех секциях - подобрать утеплитель большей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штукатуркой/плиткой (как согласует ФАСАД ЛАБ), то есть утеплитель должен иметь плотность не менее - 110-130 кг/м³</t>
  </si>
  <si>
    <t>Показать по стандарту  для дверей  в местах с невозможностью открывания полотна на 180 град.ширину проемов 1100мм под установку угловой коробки.</t>
  </si>
  <si>
    <t>Двери</t>
  </si>
  <si>
    <t xml:space="preserve">Замечание рассмотрено. В ходе приведения проектных решений к единообразию, в соответствии с замечанием №7 лист 17 (альбом Корпуса 1) все дверные проемы в квартиры выполнены 1050 мм шириной, за исключением расположенных друг напротив друга. </t>
  </si>
  <si>
    <t>1190-02-10-13-АР2.2
рев. А от 03.10.23
148-0721-ОК-1-0-2-10..13-АР2.2
от 27.12.23
от 25.01.24</t>
  </si>
  <si>
    <t>Утепление стен лоджий квартир принять по стандарту:
- для утепления блочной стены, граничащей с квартирой,  утеплитель 120мм
- для монолитного пилона, граничащего с помещением квартиры, 180мм, в остальных случаях 150мм
- для утепления торца монолитного пилона - 230мм
см. схему
Замаркировать на плане, указать в ведомости.</t>
  </si>
  <si>
    <t>Замечание рассмотрено. Утеплитель учтен и подсчитан в разделе АР3.2</t>
  </si>
  <si>
    <t>тут снято. 
Утпелитель  будет проверен в АР3.2</t>
  </si>
  <si>
    <t xml:space="preserve">Утеплитель предоставлен в АР2.2.
</t>
  </si>
  <si>
    <t>Замаркировать на планах, показать в спецификации  облицовку СТМ и пространства над СТМ со стороны холла квартиры (от модуля до низа плиты) 
см. в стандарте тип ВС-26, 27.</t>
  </si>
  <si>
    <t>Показать на планах марку С-27.
или указать в примечаниях как в АР2.2 секц.17-19</t>
  </si>
  <si>
    <t>Принято, добавлено описание зашивки С-27 в примечании пункта 18.</t>
  </si>
  <si>
    <t>Показать участки межкомнатных перегородок между кухней и гостиной, которые возможно демонтировать, согласно ПД.</t>
  </si>
  <si>
    <t>Минимальная ширина заплечика дверного проема в газобетонной стене соглавно сч тандартным узлам должна составлять 150-200 мм. 
Откорректировать ширину заплечиков или разработать и  предоставить нестандартный узел крепления газоблоков к монолиту, согласовать его применение с ГИПом.</t>
  </si>
  <si>
    <t>Включить в комплект узлы:
- по креплению внутренней кладки из ячеистых блоков к жб стенам/пилонам;
- устройства заплечика дверного проема в стене из ячеистых блоков;
- устройства перемычек;
- заделки зазоров отверстий в стенах и перегородках из газобетонных блоков после монтажа инженерных систем
или указать ссылку, где эти узлы разработаны.</t>
  </si>
  <si>
    <t>Согласовать с ОВ достаточности ширины простенков для размещения отопительных приборов на кухнях, с учетом зоны размещения кухонного оборудования.</t>
  </si>
  <si>
    <t>Принято, решения проработаны и взаимоувязаны с ОВ</t>
  </si>
  <si>
    <t>Привести в соответствие проемы под балконные блоки:
- на л.2 на плане два проема НП-4, в ведомости три.</t>
  </si>
  <si>
    <t>Исключить лишнее изображение с плана</t>
  </si>
  <si>
    <t>1190-02-10-13-АР2.2
рев. А от 03.10.23
148-0721-ОК-1-0-2-10.13-АР2.2
от 27.12.23
от 25.01.24</t>
  </si>
  <si>
    <t>Исключить из ссылочных и прилагаемых  альбом с узлами по перегородкам Акотек.</t>
  </si>
  <si>
    <t>Принято, приведено в соответствие, ссылки на альбомы ACOTEC удалены, добавлены ссылки на указанные альбомы</t>
  </si>
  <si>
    <t xml:space="preserve">
148-0721-ОК-1-0-2-10..13-АР2.2
от 27.12.23
от 25.01.24</t>
  </si>
  <si>
    <t>148-0721-ОК-1-0-2-10...19 - АР4 .3
рев.А от 25.10.23</t>
  </si>
  <si>
    <t>Замечаний нет. Согласовано</t>
  </si>
  <si>
    <t>Замечания по чек листу ПРЕФАБ от 09.11.23</t>
  </si>
  <si>
    <t>148-0721-ОК-1-0-2-10...19 - АР4 .3
рев.А от 25.10.23
рев.А от 10.11.23</t>
  </si>
  <si>
    <t>Лист 12 в маркировке блоков не указан вентклапан Ventec.
Необходимо указать по аналогии с оконными блоками.</t>
  </si>
  <si>
    <t>ПРЕФАБ</t>
  </si>
  <si>
    <t>вентклапаны в ББ указаны</t>
  </si>
  <si>
    <t>148-0721-ОК-1-0-2-10...19 - АР4 .3
рев.А от 10.11.23</t>
  </si>
  <si>
    <t>исключить подоконники из ББ (см. письмо по АР4.3 секц.1-9, вкладка 37)</t>
  </si>
  <si>
    <t>148-0721-ОК-1-0-2-10...19 - АР4.2
02.11.23, 26.12.23</t>
  </si>
  <si>
    <t xml:space="preserve">Общие указания: включить пункт о том, что ограждения лоджий интегрированы в витражные конструкции  </t>
  </si>
  <si>
    <t>Общие указания: обратить внимание на различие цвета и исправить, если это ошибка
- витражные конструкции RAL 7016, 
- нижняя часть витражных конструкций в уровне второго этажа - стемалит RAL 7040</t>
  </si>
  <si>
    <t>2 - 30</t>
  </si>
  <si>
    <t xml:space="preserve">Фрагменты планов: показать утепление жб пилонов на лоджиях по Стандарту толщиной 230 мм
</t>
  </si>
  <si>
    <t>148-0721-ОК-1-0-2-10...19 - АР4.2
02.11.23, 26.12.23, 28.12.23</t>
  </si>
  <si>
    <t>Примечания: удалить п.11 - не распространяется указанное требование СП2.13130.2020 на витражи лоджий, см.п.5.4.18, г (требования по огнестойкости и высоте противопожарных междуэтажных поясов не распространяются на наружные ограждения балконов и лоджий (в том числе светопрозрачные) в случае, если данным требованиям соответствуют стены, отделяющие балкон или лоджию от внутреннего помещения)</t>
  </si>
  <si>
    <t>Принято, примечание 11 удалено с листа.</t>
  </si>
  <si>
    <t>28.12.23
29.12.23</t>
  </si>
  <si>
    <t>Принято, удалено из общих данных</t>
  </si>
  <si>
    <t>32, 33</t>
  </si>
  <si>
    <t>Узлы будут согласованы</t>
  </si>
  <si>
    <t>Нестандартные узлы специалистом ОСП не проверяются. Ответственность за решения несет проектировщик</t>
  </si>
  <si>
    <t>Принято, будет согласовано</t>
  </si>
  <si>
    <t>148-0721-ОК-1-0-2-10...19 - АР4.2
26.12.23, 28.12.23</t>
  </si>
  <si>
    <t>Уточнить, в каком комплекте учтены двери из тех.пространства на переходный балкон</t>
  </si>
  <si>
    <t>Двери из тех.пространства на тех.балкон будут учтены в разделе  АР10</t>
  </si>
  <si>
    <t>148-0721-ОК-1-0-2-10...19 - АР4.2
28.12.23</t>
  </si>
  <si>
    <t>Планы и Сечения по переходным балконам: либо замаркировать везде дверь "тех.пространство/переходный балкон", либо удалить марку там, где она показана
В Примечаниях на листе указать, в каком комплекте будут учтены данные двери.
Пояснить, почему предполагается включить данную дверь в АР3.2 (Внутренняя отделка типовых этажей), а не в АР10 (Кровля)</t>
  </si>
  <si>
    <t>Указана ссылка на АР10 (Кровля)</t>
  </si>
  <si>
    <t>148-0721-ОК-1-0-2-14..16-АР2.1</t>
  </si>
  <si>
    <t>1, 2</t>
  </si>
  <si>
    <t>Общие указания, п.12.1, План, Ведомости кладочных стен: по Стандарту в пределах 1 этажа не применяются перегородки из газобетонных блоков толщиной 100 мм - заменить на кирпичные 120 мм</t>
  </si>
  <si>
    <t>Данное указание содержится в 14 пункте</t>
  </si>
  <si>
    <t>Кладочные планы: подписать инженерные отверстия в полу (в основном касается шахт ДУ)</t>
  </si>
  <si>
    <t>Шахты ДУ/ПД подписаны</t>
  </si>
  <si>
    <t>Кладочные планы: в наружных проемах кроме стоек фахверка показаны дополнительные элементы, которых нет на развертках</t>
  </si>
  <si>
    <t>Включить в комплект решения 
- по устройству проема НП1.9 в наружной стене без фахверков (проемы под витражное заполнение/дверные блоки должны усиливаться с обоих сторон); 
- по креплению к жб конструкциям заплечиков из газобетонной кладки шириной менее 150-200 мм (наружных стенах все простенки должны усиливаться, так как выполняется навесной фасад)
Для информации: в корпусе 1 отсутствие фахверка при устройстве наружных проемов не согласовано, хотя работы на строительной площадке выполнены</t>
  </si>
  <si>
    <t>Узел добавлен, лист 3</t>
  </si>
  <si>
    <t>Узлы включены, лист 3</t>
  </si>
  <si>
    <t>Представленное решение - ответственность проектировщика</t>
  </si>
  <si>
    <t>148-0721-ОК-1-0-2-10..19-АР10</t>
  </si>
  <si>
    <t>Общие указания: включить информацию об армировании кладки наружных стен
- из кирпича - армировать оцинкованной сеткой из проволоки ∅4мм Вр1 с ячейками 50х50мм через 4 ряда кладки ;
- из блоков - армировать оцинкованной сеткой из проволоки ø3Вр-I ячейкой 50х50 мм через каждые 2 ряда кладки, крепление кладки к плите покрытия производить с помощью уголков 100х100х8 l=200 мм с шагом 1,2 м в шахматном порядке на стыке двух блоков</t>
  </si>
  <si>
    <t>Информация на листе общих данных скорректирована и приведена в соответствие с общими данными в альбоме: 148-0721-ОК-1-0-1-1..9-АР10</t>
  </si>
  <si>
    <t>Отсутствие информации об армировании кладки наружных стен - ответственность проектировщика
То же самое касается Корпуса 1</t>
  </si>
  <si>
    <t>План кровли: показать
- утепление контрфорсов, пилонов;
- отметки пола в тех.помещениях и лестничных клетках;
- воронки с привязками;
- обходные дорожки с привязками (ширина дорожек 1000 мм);
- замаркированные металлические стремянки на кровлю с привязками;
- направления подъема в лестничных клетках правильно;
- металлические лестницы в тех.помещениях;
- аэраторы с привязками</t>
  </si>
  <si>
    <t>Утепление добавлено, отметки показаны, воронки обозначены, обходные дорожки с марками и разрезами добавлены, стремянки замаркированы и образмерены, направление указано, аэраторы добавлены</t>
  </si>
  <si>
    <t>Решение по размещению аэраторов 
в ендовах кровли - ответственность 
проектировщика 
(есть риск протечек в случае 
дефектов СМР)
То же самое касается Корпуса 1</t>
  </si>
  <si>
    <t>План кровли: показать
- площадки 3000х3000 для размещения пригруженной трубостойки (см.ЗнП);
- площадки 2000х1000 для размещения каналообразующего оборудования на разгрузочной раме (см.ЗнП);
- фундаменты под оборудование (привязки, габариты, марки, отметки);
- инженерные отверстия в стенах;
- вентиляционные отверстия в стенах шахт ОВ + замаркированные решетки;
- подписать шахты ОВ/ДУ/ПД вентиляции;
- подписать дефлекторы вентиляционных труб стволов мусоропроводов</t>
  </si>
  <si>
    <t xml:space="preserve">Площадки показаны, фундаменты с привязками даны, инженерные отверстия указаны, вент отверстия с решётками замаркированы, шахты подписаны, дефлекторы подписаны </t>
  </si>
  <si>
    <t>Не показаны под оборудование согласно требованию ЗнП, не подписаны дефлекторы вентиляционных труб стволов мусоропроводов. Отсутствие информации - ответственность проектировщика.
То же самое касается Корпуса 1</t>
  </si>
  <si>
    <t>План кровли: показать марки кровли, отличающиеся от основной К-1.3
- у кровель тех.надстроек;
- у обходных дорожек</t>
  </si>
  <si>
    <t>Марки добавлены</t>
  </si>
  <si>
    <t>План кровли: 
- подписать дефлекторы вентиляционных труб стволов мусоропроводов
- показать дефлекторы вентиляционных труб стволов мусоропроводов на кровлях надстроек в секциях 12, 15, 18;
- показать раскладку парапетных фартуков;
- замаркировать фартуки контрфорсов, угловые и прямые фартуки парапета основной кровли, угловые и прямые фартуки парапетов кровельных надстроек (отличаются от парапетных фартуков основной кровли);
- выполнить Ведомость на все типы кровельных фартуков</t>
  </si>
  <si>
    <t>Раскладка парапетных фартуков указана, ведомость добавлена, стволы мусоропровода обозначены</t>
  </si>
  <si>
    <t>Водосточные воронки показаны, участок в покрытии добавлен, отметки проставлены</t>
  </si>
  <si>
    <t>План кровли: везде, где совпадает выход на кровлю и местоположение наружной водосточной трубы - изменить разуклонку и место вывода наружного водостока</t>
  </si>
  <si>
    <t>Разкулнока изменена</t>
  </si>
  <si>
    <t xml:space="preserve">План кровли: 
- замаркировать стремянки на кровлю;
- замаркировать секции кровельного ограждения надстроек;
- выполнить Ведомость секций металлического ограждения кровли
</t>
  </si>
  <si>
    <t>Все марки и ведомости выполены</t>
  </si>
  <si>
    <t>Спецификация добавлена</t>
  </si>
  <si>
    <t>Сводная ведомость кровель: включить отдельно 
- тип кровли тех.надстроек;
- тип кровли обходных дорожек</t>
  </si>
  <si>
    <t>Типы кровель включены</t>
  </si>
  <si>
    <t>Сводная ведомость наружных стен: С-15.1, С-16.1, С-18 - марки отсутствуют на планах - в графе "Примечание" указать место применения</t>
  </si>
  <si>
    <t>Марки добавлены на разрезы, в примечании указано место применения</t>
  </si>
  <si>
    <t>Разместить на листе сечения по стенам с маркировкой кровель и стен, указанных в Сводной ведомости стен (для корпуса 1 такая информация разработана)</t>
  </si>
  <si>
    <t>Ведомости приведены в соответствие с 1 корпусом</t>
  </si>
  <si>
    <t>Схема кровельного фартука ПЭ-2: кровельные фартуки ПЭ-2 (для парапетов надстроек) отличаются от ПЭ-1 (для парапетов основной кровли). Подобрать в Стандарте АР (см.стр.12 - 36) и включить в РД подходящие фартуки</t>
  </si>
  <si>
    <t>Кровельные фартуки скорректированы</t>
  </si>
  <si>
    <t>Сводная ведомость защитных фартуков: у листовой оцинкованной стали ГОСТ 14918-80, а не ГОСТ 103-2006</t>
  </si>
  <si>
    <t>Скорректированно</t>
  </si>
  <si>
    <t>Схемы добавлены, лист 12</t>
  </si>
  <si>
    <t>Виды добавлены, лист 12</t>
  </si>
  <si>
    <t>Включить в комплект металлическую стремянку на кровлю и Спецификацию элементов и деталей металлической стремянки (см. Стандарт КМ-5). 
Либо указать комплект, в котором стремянка разработана</t>
  </si>
  <si>
    <t>Лист с стремянкой добавлен (21)</t>
  </si>
  <si>
    <t>Включить в комплект металлическое кровельное ограждение, разработанное по-секционно, и Ведомость секций металлического ограждения кровли  (марка ограждения - длина, п.м - колличество, шт - материал и цвет окраски). 
Либо указать комплект, в котором разработано кровельное ограждение</t>
  </si>
  <si>
    <t>Ограждения добавлены и замаркированы (листы 5-7, 11, 18-20)</t>
  </si>
  <si>
    <t>Разработать металлические решетки ОВ и спецификации к ним (см. Стандарт)
Либо указать комплект, в котором разработаны решетки ОВ</t>
  </si>
  <si>
    <t>Металлические решетки приняты заводского изготовления по ОВ, производитель Арткос, размеры и живое сечение указаны</t>
  </si>
  <si>
    <t>Принятые в РД решетки ОВ - ответственность проектировщиков</t>
  </si>
  <si>
    <t>Разработать металлические лестницы в тех помещенияхдля выхода на кровлю.
Либо указать комплект, в котором эти лестницы разработаны</t>
  </si>
  <si>
    <t>Металлические лестницы добалвены на лист 22</t>
  </si>
  <si>
    <t>Включить в комплект узлы в объеме, достаточном для проведения СМР и разработанные в соответствии со Стандартом АР</t>
  </si>
  <si>
    <t>Включить информацию о дверных блоках "техническое пространство/переходный балкон"</t>
  </si>
  <si>
    <t>Дверные блоки добавлены,, лист 13, марки на планах технического пространства</t>
  </si>
  <si>
    <t>План парковки: на въезде/выезде отсутствует расстановка информационных средств с описанием ограничений
- по высоте въезжающих автомобилей;
- запрет на въезд автомобилей, работающих на сжатом природном газе и сжиженном нефтяном газе, а также электромобили;
- скорости движения на рампе 5 км/час;
- неровная дорога;
- въезд запрещен (для той стороны рампы, которая запрещается для въезда на нее, как со стороны улицы, так и со стороны парковки)</t>
  </si>
  <si>
    <t>План парковки: выполнить нумерацию машинных мест в соответствии с 148-0721-ОК-1-0-1,2-1..19-АР0.1</t>
  </si>
  <si>
    <t>Принято. Нумерация машиномест на л.2 ГЧ выполнена в соответствии с АР РД</t>
  </si>
  <si>
    <t>Принято. Устранено задвоение машиномест</t>
  </si>
  <si>
    <t>План парковки: показать контрастным цветом места установки резиновых демпферов на углах колонн (см. стандарт Подземный паркинг. Руководство по навигации объектов Реновации - 2.0)
Все колонны паркинга должны обрамляться демпферами для защиты колонн и автомобилей жильцов. Демпферы в цвете RAL 9017, без дополнительного дизайна или светоотражающих элементов. Крепятся на колонны на высоте 150 мм от пола  до нижнего края демпфера на клей</t>
  </si>
  <si>
    <t>Принято. Количество и расположение демпферов откорректировано</t>
  </si>
  <si>
    <t>План парковки: исправить расположение пешеходных зон (всех укзанных на плане) и показать там, где не учтено.
Пешеходные зоны необходимы для обеспечения безопасности пешеходов при входе в МОПы. Зоны размещаются рядом со входами  
в тамбуры при лифтовых холлах, в лестничные клетки и, при необходимости, в технических зонах. 
Габариты пешеходных зон, требуемые по стандарту - см. Подземный паркинг. Руководство по навигации объектов Реновации - 2.0</t>
  </si>
  <si>
    <t xml:space="preserve">Принято. Откорректировано </t>
  </si>
  <si>
    <t>План парковки: откорректировать расположение пешеходных переходов так, чтобы это имело логику и смысл</t>
  </si>
  <si>
    <t>Принято. Расположение пешеходных зон откорректировано</t>
  </si>
  <si>
    <t>План парковки: показать пешеходные переходы там, где не хватает</t>
  </si>
  <si>
    <t>План парковки: показать вдоль проездов водосборные лотки и откорректировать положение дорожной разметки с учетом лотков</t>
  </si>
  <si>
    <t>Условные обозначения: указать цвет краски RAL 9003 (Signal white)
- для дорожной разметки
- для машиномест
- для пешеходных зон</t>
  </si>
  <si>
    <t>Условные обозначения: включить обозначение 
- дорожных знаков
- демпферов на колоннах
- пример нанесения разметки пешеходной зоны</t>
  </si>
  <si>
    <t>Выезд из рампы: откорректировать в соответствии с АР
- удалить темную заливку - что это?;
- показать двое ворот;
- показать уклоны
Показать дорожные знаки на въезде</t>
  </si>
  <si>
    <t>СО, 1</t>
  </si>
  <si>
    <t xml:space="preserve">Спецификция оборудования: устранить разночтение - указан резиновый колесоотбойник КР-2.0 2000х150х100 в количестве 379 шт вместо усиленного композитного КО ПИК 1830 СБ 1830х150х100 - 381 шт </t>
  </si>
  <si>
    <t>СО</t>
  </si>
  <si>
    <t>Спецификция оборудования: включить 
- резиновые угловые демпферы для колонн;
- дорожные знаки</t>
  </si>
  <si>
    <t>План парковки: исправить номера машиномест</t>
  </si>
  <si>
    <t>Перенести квартальный указатель, показанный в осях 2.43-2.44/2.АА, в оси 2.1-2.2/2.АА - противоположная сторона фасада корпуса 2</t>
  </si>
  <si>
    <t>Над магистральными указателями предусмотреть кронштейны под флаги</t>
  </si>
  <si>
    <t>По предоставленной информации ничего, кроме типов указателей и их горизонтальных привязок к углам зданий проверить невозможно. 
Отсутствует информация по высоте и точному местоположению установки указателей, так как фрагменты фасадов не предоставлены. Есть вероятность, что некоторые указатели попадают на вентиляционные решетки</t>
  </si>
  <si>
    <t>148-0721-ОК-1-0-1,2-1..19-М (изм.0)(рев.А)</t>
  </si>
  <si>
    <r>
      <rPr>
        <sz val="10"/>
        <color theme="1"/>
        <rFont val="Arial"/>
      </rPr>
      <t>На листе общих данных в общих указаниях отдельным пунктом написать:</t>
    </r>
    <r>
      <rPr>
        <i/>
        <sz val="10"/>
        <color theme="1"/>
        <rFont val="Arial"/>
      </rPr>
      <t xml:space="preserve"> “Допускается возможность замены указанных материалов, изделий и оборудования на аналоги с идентичными техническими характеристиками, без увеличения сметной стоимости”.</t>
    </r>
  </si>
  <si>
    <t>Дополнено</t>
  </si>
  <si>
    <t>3, 6</t>
  </si>
  <si>
    <t>На общем виде системы мусороудаления отсутствует технический этаж.</t>
  </si>
  <si>
    <t>Дополнено. Техническое пространство добалено на общий вид системы</t>
  </si>
  <si>
    <t>В секции 3 корп. 1 показать целиком выход из мусоросборной камеры, включая помещения 3.Т.2 и 3.Т.3.</t>
  </si>
  <si>
    <t>В секции 4 корп. 1 открывание двери в мусоросборную камеру отличается в ПД (том АР2) и РД. Привести в соответствие.</t>
  </si>
  <si>
    <t>ГЧ приведена в соответствие с актуальной АР РД</t>
  </si>
  <si>
    <t>В секции 6 корп. 1 открывание двери в мусоросборную камеру отличается в ПД (том АР2)и РД. Привести в соответствие.</t>
  </si>
  <si>
    <t>В секции 7 корп. 1 открывание двери в мусоросборную камеру отличается в ПД (том АР2)и РД. Привести в соответствие.</t>
  </si>
  <si>
    <t>В секции 9 корп. 1 открывание двери в мусоросборную камеру отличается в ПД (том АР2)и РД. Привести в соответствие.</t>
  </si>
  <si>
    <t>В секции 12 корп. 2 отметка пола в мусоросборной камере отличается в ПД (+0.200) и РД (+0.210). Привести в соответствие.</t>
  </si>
  <si>
    <t>В секции 17 корп. 2 открывание двери в мусоросборную камеру отличается в ПД (том АР2)и РД. Привести в соответствие.</t>
  </si>
  <si>
    <t>В секции 18 корп. 2  дверь в мусоросборную камеру должна открываться наружу, в соответствии с ПД.</t>
  </si>
  <si>
    <t>В секции 19 корп. 2  дверь в мусоросборную камеру должна открываться наружу, в соответствии с ПД.</t>
  </si>
  <si>
    <t>10-16</t>
  </si>
  <si>
    <t>На типовых этажах во всех секциях в помещении ствола мусоропровода удалить трап и подключение воды</t>
  </si>
  <si>
    <t>В секции 8 корп. 1 на типовых этажах открывание двери в помещение ствола мусоропровода отличается в ПД (АР2.1) и РД. Привести в соответствие.</t>
  </si>
  <si>
    <t>В секции 18 корп. 2 открывание двери в помещение ствола мусоропровода на типовых этажах отличается в ПД (том АР2)и РД. Привести в соответствие.</t>
  </si>
  <si>
    <t>В полах мусоросборных камер на 1 этаже указать разуклонку к трапу и процент уклона.</t>
  </si>
  <si>
    <t>Указать габариты мусоросборных контейнеров</t>
  </si>
  <si>
    <t>Дополнено. В условные обозначения добавлен контейнер для ТКО с габаритами</t>
  </si>
  <si>
    <t>Согласно СП 31-108-2002 п.6.4.2 габариты контейнеров не должны превышать  860 мм (ширина), 1200 мм (длина), 1130 мм (общая высота).
Указаны размеры контейнеров: 1370х780х1300</t>
  </si>
  <si>
    <t>На планах мусоросборных камер показать расположение мусоросборных контейнеров с точными габаритами.</t>
  </si>
  <si>
    <t>Указать ширину дверного проёма в мусоросборную камеру в чистоте и ширину коридора (где имеется), ведущего из мусоросборной камеры на улицу.</t>
  </si>
  <si>
    <t>Не исправлено в секции 9</t>
  </si>
  <si>
    <t>148-0721-ОК-1-0-1,2-1..19-М (рев.А)</t>
  </si>
  <si>
    <r>
      <rPr>
        <b/>
        <sz val="10"/>
        <color indexed="2"/>
        <rFont val="Arial"/>
      </rPr>
      <t>Новое:</t>
    </r>
    <r>
      <rPr>
        <sz val="10"/>
        <color theme="1"/>
        <rFont val="Arial"/>
      </rPr>
      <t xml:space="preserve"> В секциях 2 и 15 трап и разуклонка в полу мусоросборной камеры и подвод воды находятся теперь в разных помещениях. Появилась дверь и перегородка, которых не было в предыдущей редакции. Организовать трап и подвод воды в одном помещении. Согласовать с АР и ВК.</t>
    </r>
  </si>
  <si>
    <r>
      <rPr>
        <b/>
        <sz val="10"/>
        <color indexed="2"/>
        <rFont val="Arial"/>
      </rPr>
      <t>Новое:</t>
    </r>
    <r>
      <rPr>
        <sz val="10"/>
        <color theme="1"/>
        <rFont val="Arial"/>
      </rPr>
      <t xml:space="preserve"> В секции 19 на плане типового этажа поменялось открывание двери в помещение ствола мусоропровода. Теперь она пересекается с дверью в тамбур. Вернуть решение из предыдущей редакции. Согласовать с АР.</t>
    </r>
  </si>
  <si>
    <t>148-0721-ОК-1-0-1,2-1..19-ТХ4 (изм.0)</t>
  </si>
  <si>
    <t>По требованию МФР разместить огнетушители двух видов в кол-ве не менее 1 шт каждого вида в спец.пожарных шкафах, закарепленных на стенах.
Привести в спецификации. Указать место размещения на плане.</t>
  </si>
  <si>
    <t>Письмо МФР</t>
  </si>
  <si>
    <t>Дополнено. На планах размещены огнетушители, добавлены в СО</t>
  </si>
  <si>
    <t>В тамбуре предусмотреть устройство тепловой завесы.</t>
  </si>
  <si>
    <t>Дополнено.        Нанесена тепловая завеса</t>
  </si>
  <si>
    <t>Показать на плане расположение тактильно-контрастных указателей для МГН</t>
  </si>
  <si>
    <t>Дополнено. На планах нанесены тактильно-контрастные указатели</t>
  </si>
  <si>
    <r>
      <t xml:space="preserve">Тактильно-контрастные указатели расположить по </t>
    </r>
    <r>
      <rPr>
        <u/>
        <sz val="10"/>
        <color rgb="FF1155CC"/>
        <rFont val="Arial"/>
      </rPr>
      <t>Стандарту</t>
    </r>
    <r>
      <rPr>
        <sz val="10"/>
        <color theme="1"/>
        <rFont val="Arial"/>
        <scheme val="minor"/>
      </rPr>
      <t xml:space="preserve"> ПИК:
- на расстоянии 300 мм от плоскости дверного полотна, если дверь открывается по ходу движения;
- ширина разметки должна быть выполнена в размер ширины проёма двери.
Указать размеры</t>
    </r>
  </si>
  <si>
    <t>2, спецификация</t>
  </si>
  <si>
    <t>На плане показано 4 стула (поз.11). В спецификации указано3 таких стула. Привести в соответствие.</t>
  </si>
  <si>
    <t>Откорректировано. СО приведена в соответствие</t>
  </si>
  <si>
    <t>148-0721-ОК-1-0-1-1.9-АР4.3
рев.А от 10.11.23</t>
  </si>
  <si>
    <r>
      <rPr>
        <sz val="10"/>
        <color theme="1"/>
        <rFont val="Arial"/>
      </rPr>
      <t xml:space="preserve">Согласовано
</t>
    </r>
    <r>
      <rPr>
        <b/>
        <sz val="10"/>
        <color theme="1"/>
        <rFont val="Arial"/>
      </rPr>
      <t>Требуется исключить подоконные плиты из спецификации балконных блоков</t>
    </r>
    <r>
      <rPr>
        <sz val="10"/>
        <color theme="1"/>
        <rFont val="Arial"/>
      </rPr>
      <t>.</t>
    </r>
  </si>
  <si>
    <t>ПРинято. Подоконные доски удалены из спецификации балконных блоков</t>
  </si>
  <si>
    <t>В маркировке блоков не указан вентклапан Ventec.
Необходимо указать по аналогии с оконными блоками.</t>
  </si>
  <si>
    <t>На маркировочных планах отсутствует блок БПмгн-206.</t>
  </si>
  <si>
    <t>БПмгн-206. указан на фрагменте плана на л.10</t>
  </si>
  <si>
    <t>148-0721-ОК-1-0-1-1..3-АР3.2</t>
  </si>
  <si>
    <t>Общие указания: включить пункт "По монолитным железобетонным конструкциям выполнить выравнивание поверхностей до нормативных (согласно таблице 3 п. 5.19 МДС 12-30-2006) в качестве подготовки оснований под финишные покрытия. При окраске подготовленные основания должны удовлетворять следующим требованиям:
- быть гладкими, без шероховатостей, местные неровности глубиной (высотой) до 1 мм допускаются не более двух на 4 м2;
- поверхностные трещины, раковины и неровности должны быть раскрыты и огрунтованы, заполнены шпатлевкой на всю глубину и отшлифованы;
- отслоения, потеки раствора, следы обработки затирочными машинами не допускаются"</t>
  </si>
  <si>
    <t>Принято. На лист 1 добавлено в пункт 10 Указания по производству работ.</t>
  </si>
  <si>
    <t>Общие указания: включить пункт "Поверхность покрытия пола должна быть ровной. Просветы между контрольной двухметровой рейкой и проверяемой поверхностью не должны быть более 4мм (для полов с финишным покрытием из керамогранита) и не более 2мм (для полов с финишным покрытием из ламината)"</t>
  </si>
  <si>
    <t>Общие указания: включить пункт "Гидроизоляцию в местах примыкания пола к стенам заводить на высоту 200 мм от уровня чистого пола. Обмазочную гидроизоляцию наносить на выровненную очищенную поверхность пола, покрытую двумя слоями грунтовки. Углы и стыки со стенами и трубами проклеивать герметизирующей лентой, на трубы надевать резиновые уплотнители. Наносить необходимое количество слоев гидроизоляции и последующей грунтовки, согласно технологии укладки конкретного материала"</t>
  </si>
  <si>
    <t>Общие указания: включить пункт "Отверстия в перекрытиях после прокладки коммуникаций забетонировать (класс бетона не ниже В25);</t>
  </si>
  <si>
    <t>Общие указания: включить пункт "Внутренние поверхности эксплуатируемых технических ниш СС отделываются:
- по монолиту Грунтовка Бетонконтакт, Затирка поверхности после демонтажа опалубки, упрочняющая и обеспыливающая пропитка "Элакор-МБ1 Флюат";
- по газобетону и ПГП Грунтовка глубокого проникновения, Простая штукатурка цементно-песчаными смесями, упрочняющая и обеспыливающая пропитка "Элакор-МБ1 Флюат";
- по ГКЛ Грунтовка глубокого проникновения, Шпатлевка на гипсовой основе (с проклейкой стыков ГВЛВ армирующей лентой), упрочняющая и обеспыливающая пропитка "Элакор-МБ1 Флюат"</t>
  </si>
  <si>
    <t>Общие указания: включить пункт "На стыках разнородных материалов применять стеклотканевую штукатурную сетку шириной не менее 100 мм с размером ячейки 5 мм и плотностью не менее 120 г/м2"</t>
  </si>
  <si>
    <t>Общие указания: включить пункт "Допускается возможность замены указанных материалов и изделий на аналоги с идентичными техническими характеристиками без увеличения сметной стоимости. Применение иных материалов требует доработки проектных решений и должно быть согласовано с авторами проекта"</t>
  </si>
  <si>
    <t>Маркировочный план: на лоджиях квартир показать дополнительнную марку пола П-27</t>
  </si>
  <si>
    <t>Принято, добавлена маркировка полов на маркировочный план этажа</t>
  </si>
  <si>
    <t>Маркировочный план: показать
- марку пола в лифтовом холле, тамбуре, межквартирном коридоре, мусоропроводе;
- марку покрытия сборных лестничных маршей</t>
  </si>
  <si>
    <t>Принято, добавлена недостающая маркировка полов на планах этажей</t>
  </si>
  <si>
    <t>Маркировочный план: исправить марки полов 
- на кухнях 2.4.2, 2.5.2;
- в холле квартиры 2.4.1</t>
  </si>
  <si>
    <t xml:space="preserve">Принято, полы поправлены на П-23 (в помещениях кухонь 2-го этажа 2.4.2 и 2.5.2 (2-го этажа, находящимися над электрощитовыми и поме. СС), а так же холле квартиры на пол П-23.2 </t>
  </si>
  <si>
    <t>Маркировочный план: на переходных балконах показать водоприемные решетки и уклоны к ним</t>
  </si>
  <si>
    <t>Принято. На переходных балконах показаны водоприемные решетки и уклоны к ним.</t>
  </si>
  <si>
    <t>Маркировочный план: двери в комнаты с разным открыванием замаркированы одинаково. Исправить везде, где дверь с левым открыванием замаркирована, как правая</t>
  </si>
  <si>
    <t>Принято. Т.к. лист 2 аннулирован (взамен листа 3), необходимые изменения внесены в лист 3. Отзеркаленные двери исправлены, маркировки соответствуют открыванию.</t>
  </si>
  <si>
    <t>Маркировочный план: двери в кухни с разным открыванием замаркированы одинаково. Исправить везде, где дверь с левым открыванием замаркирована, как правая</t>
  </si>
  <si>
    <t>Маркировочный план: двери в мусоропроводы и в СТМ одинаково замаркированы. Исправить везде марки дверных блоков в СТМ (учитывая правое и левое окрывание)</t>
  </si>
  <si>
    <t>Маркировочный план: замаркировать 
- дверные блоки в ниши СС всех секций;
- в мусоропровод 3.МОП.6;
- в межквартирном коридоре 2.МОП.5</t>
  </si>
  <si>
    <t>Принято. Марки дверей в ниши СС, мусоропровод и межквартирный коридор добавлены на листе 3.</t>
  </si>
  <si>
    <t xml:space="preserve">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1 - 3 ВСЕ (за исключением указанной на приложенном эскизе Д-27л) входные квартирные двери должны иметь угловую коробку с габаритами 1010х2070, то есть быть либо Д-26.1, либо Д-26.1л и устанавливаться в проемы с габаритами 1050х2100,  см.замечание к АР2.2 от 28.07.23 </t>
  </si>
  <si>
    <t xml:space="preserve">Переименовать входные квартирные двери Д-26 на Д-26.1, Д-26л на Д-26.1л
Двери с угловой коробкой открываются на 180°. Поэтому не нужно присваивать разные марки дверям с угловой коробкой  с углом открывания 90° и 180°. Дело не в градусах, а в том, что в открытом положении дверное полотно не заужает проем в свету на толщину полотна
</t>
  </si>
  <si>
    <t>Принято, все входные двери переименованы на марки Д26.1 и Д-26.1л на листе 2</t>
  </si>
  <si>
    <t>Маркировочный план: исправить маркировку дверных блоков межквартирный коридор/лифтовый холл, учитывая сторону открывания</t>
  </si>
  <si>
    <t>Принято, поправлена маркировка дверей согласно типу открывания</t>
  </si>
  <si>
    <t>Маркировочный план: замаркировать ревизионные люки, указанные в Спецификации на л.6</t>
  </si>
  <si>
    <t>Принято, добавлена маркировка ревизионных люков на плане</t>
  </si>
  <si>
    <t>Маркировочный план: показать (пунктирная линия, проведенная диагонально из угла в угол помещения), в каких помещениях и на каких отметках выполняются подвесные или натяжные потолки. Отметку указывать от ур.ч.пола, принятого за 0,000</t>
  </si>
  <si>
    <t>Принято. На листе 2 в помещениях с натяжным потолком добавлено требуемое условное обозначение с отметкой потолка . Также марки потолка перенесены на данный лист с аннулированного листа 4.</t>
  </si>
  <si>
    <t>Удалить лист - дублирует маркировочный план на листе 2 за исключением маркировки полов в лоджиях квартир</t>
  </si>
  <si>
    <t>Принято. Лист 3 дает представление о типовом этаже, в отличие от листа 2, принято решение аннулировать лист 2, а все необходимые изменения внести в лист 3.</t>
  </si>
  <si>
    <t>Удалить лист - информацию достаточно показать на листе 2</t>
  </si>
  <si>
    <t>Принято. Марки потолка перенесены на лист 2 (план типового этажа).</t>
  </si>
  <si>
    <t>Выполнить Ведомость отделки потолков</t>
  </si>
  <si>
    <t>Принято, выполнена ведомость отделки потолков с указанием площадей на листе 5</t>
  </si>
  <si>
    <t>Указать площади потолков на все этажи секций 1-3, а не на один</t>
  </si>
  <si>
    <t xml:space="preserve">Принято, в ведомости потолков (лист 3) указаны площади на все жилые этажи </t>
  </si>
  <si>
    <t>3 (был 5)</t>
  </si>
  <si>
    <t>Ведомость отделки: включить информацию об
- отделке торцов и нижней поверхности лестничных маршей;
- отделке оконных и балконных откосов</t>
  </si>
  <si>
    <t>Принято, добавлена ведомость отделки лестничных маршей и оконных откосов</t>
  </si>
  <si>
    <r>
      <rPr>
        <sz val="9"/>
        <color theme="1"/>
        <rFont val="Arial"/>
      </rPr>
      <t xml:space="preserve">Отделка откосов: 
- не делить по секциям (отделка одна и та же), указать общую площадь на все этажи;
- исправить отделку </t>
    </r>
    <r>
      <rPr>
        <b/>
        <sz val="9"/>
        <color theme="1"/>
        <rFont val="Arial"/>
      </rPr>
      <t>балконных откосов</t>
    </r>
    <r>
      <rPr>
        <sz val="9"/>
        <color theme="1"/>
        <rFont val="Arial"/>
      </rPr>
      <t xml:space="preserve"> на
   - </t>
    </r>
    <r>
      <rPr>
        <sz val="9"/>
        <color indexed="2"/>
        <rFont val="Arial"/>
      </rPr>
      <t>грунтовка глубокого проникновения - 1 слой;</t>
    </r>
    <r>
      <rPr>
        <sz val="9"/>
        <color theme="1"/>
        <rFont val="Arial"/>
      </rPr>
      <t xml:space="preserve">
   - профиль углозащитный оцинкованный 25х25мм, </t>
    </r>
    <r>
      <rPr>
        <sz val="9"/>
        <color indexed="2"/>
        <rFont val="Arial"/>
      </rPr>
      <t>улучшенная штукатурка гипсовыми смесями</t>
    </r>
    <r>
      <rPr>
        <sz val="9"/>
        <color theme="1"/>
        <rFont val="Arial"/>
      </rPr>
      <t xml:space="preserve"> по сетке СВУ 120-2600 СП 31-111-2004 - </t>
    </r>
    <r>
      <rPr>
        <sz val="9"/>
        <color indexed="2"/>
        <rFont val="Arial"/>
      </rPr>
      <t xml:space="preserve">20-35 </t>
    </r>
    <r>
      <rPr>
        <sz val="9"/>
        <color theme="1"/>
        <rFont val="Arial"/>
      </rPr>
      <t xml:space="preserve">мм;
   - грунтовка глубокого проникновения -1 слой;
   - шпатлевка на гипсовой основе - 2 мм;
 </t>
    </r>
    <r>
      <rPr>
        <sz val="9"/>
        <color indexed="2"/>
        <rFont val="Arial"/>
      </rPr>
      <t xml:space="preserve">  - грунтовка под финишную отделку - 1 слой;
   - улучшенная окраска влагостойкой водно-дисперсионной краской за 2 раза - 2 слоя
</t>
    </r>
    <r>
      <rPr>
        <sz val="9"/>
        <color theme="1"/>
        <rFont val="Arial"/>
      </rPr>
      <t xml:space="preserve">- исправить отделку </t>
    </r>
    <r>
      <rPr>
        <b/>
        <sz val="9"/>
        <color theme="1"/>
        <rFont val="Arial"/>
      </rPr>
      <t>оконных откосов</t>
    </r>
    <r>
      <rPr>
        <sz val="9"/>
        <color theme="1"/>
        <rFont val="Arial"/>
      </rPr>
      <t xml:space="preserve"> на
   - грунтовка Бетонконтакт - 1 слой;
   - профиль углозащитный оцинкованный 25х25мм, сплошное выравнивание гипсовыми смесями по сетке СВУ 120-2600 СП 31-111-2004 - </t>
    </r>
    <r>
      <rPr>
        <sz val="9"/>
        <color indexed="2"/>
        <rFont val="Arial"/>
      </rPr>
      <t>10-40</t>
    </r>
    <r>
      <rPr>
        <sz val="9"/>
        <color theme="1"/>
        <rFont val="Arial"/>
      </rPr>
      <t xml:space="preserve"> мм;
   - грунтовка глубокого проникновения -1 слой;
   - шпатлевка на гипсовой основе - 2 мм;
   -</t>
    </r>
    <r>
      <rPr>
        <sz val="9"/>
        <color indexed="2"/>
        <rFont val="Arial"/>
      </rPr>
      <t xml:space="preserve"> грунтовка под финишную отделку - 1 слой;
   - улучшенная окраска влагостойкой водно-дисперсионной краской за 2 раза - 2 слоя</t>
    </r>
  </si>
  <si>
    <t>Принято, ведомость откосов показана на все секции, поправлено орписание состава отделки, на листе 3</t>
  </si>
  <si>
    <t>Ведомость отделки: нет никакого Грильято на кухнях - откорректировать составы отделки во всех помещениях квартир</t>
  </si>
  <si>
    <t>Принято, поправлено описание отделки во всех помещениях квартир</t>
  </si>
  <si>
    <t>4 (был 6)</t>
  </si>
  <si>
    <t>Спецификация элементов заполнения дверных проемов: включить графы "Обозначение" (вписать ГОСТы на дверные блоки), "Наименование" (указать наименования блоков по ГОСТ). Описания дверных блоков должны быть в графе "Примечание"</t>
  </si>
  <si>
    <t>Принято, добавлены столбцы "Обозначение" и "Наименование"</t>
  </si>
  <si>
    <t>Спецификация элементов заполнения дверных проемов: удалить текст над эскизами дверей - все дверные блоки изготавляются по ГОСТ, ПИК не разрабатывает никаких каталогов</t>
  </si>
  <si>
    <t>Принято, текст над эскизами дверей удален</t>
  </si>
  <si>
    <t>Спецификация элементов заполнения дверных проемов: включить дверные блоки (правые, левые) в СТМ - 
ГОСТ 475-2016; ДС 1 Рп 21х8 Г ПрБ Мд1 ГОСТ 475-2016 / ДС 1 Рл 21х8 Г ПрБ Мд1 ГОСТ 475-2016;  Дверь глухая без порога, телескопический наличник, контурный уплотнитель, поверхность - рельефная ПВХ пленка, нажимная ручка, врезная защелка, фиксатор, ограничитель; проем 800х2070/коробка 750х2025</t>
  </si>
  <si>
    <t>Принято, в спецификацию дверных блоков добавлена отдельная спецификация и  информация о дверях в СТМ</t>
  </si>
  <si>
    <t>Спецификация элементов заполнения дверных проемов: включить дверные блоки в ниши СС - 
ГОСТ Р 31173-2016; ДСВв, В1, Оп, Пр, Прг, Н, П2лс, М2, О - ГОСТ 31173-2016 / ДСВв, В1, Оп, Л, Прг, Н, П2лс, М2, О - ГОСТ 31173-2016; Дверь с вентиляционным отверстием 600х24мм (2 шт.), со стационарным порогом 14 мм, антивандальный сувальдный замок, цвет RAL 9003; проем 1000х2100/коробка 960х2080</t>
  </si>
  <si>
    <t xml:space="preserve">Принято, в спецификацию дверных блоков добавлена информация о дверных блоках в ниши СС </t>
  </si>
  <si>
    <t>Спецификация элементов заполнения дверных проемов: Д-8.2 / Д-8.2л
- исправить количество, должно быть Д-8.2 - 15 шт, Д-8.2л -30 шт;
- указать наличие доводчика;
- указать предел огнестойкости</t>
  </si>
  <si>
    <t>Принято частично. Добавлена маркировка всех отображенных на плане дверей Д-8.2/Д-8.2л (30 и 30 шт соотв-но), а так же добавлено в описание огнестойкость EIS60 и доводчик.</t>
  </si>
  <si>
    <t>Спецификация элементов заполнения дверных проемов: Д-24.2
- исправить количество, должно быть 45 шт;
- указать наличие доводчика;
- указать предел огнестойкости
Удалить Д-24.2л - нет на маркировочном плане таких дверных блоков</t>
  </si>
  <si>
    <t>Принято частично. Добавлена маркировка всех отображенных на плане дверей Д-24.2/Д-24.2л (30 и 15 шт соотв-но), а так же добавлено в описание огнестойкость EIS60 и доводчик.</t>
  </si>
  <si>
    <t>Спецификация элементов заполнения дверных проемов: Д-25
- указать наличие доводчика;
- указать предел огнестойкости</t>
  </si>
  <si>
    <t>Принято, добавлена информацио о пределе огнестойцоксти и наличию доводчика.</t>
  </si>
  <si>
    <t>Д-25 (дверь в помещение мусоропровода) - добавить доводчик</t>
  </si>
  <si>
    <t>Принято, в описании двери Д-25 добавлен доводчик (лист 4)</t>
  </si>
  <si>
    <t>Спецификация элементов заполнения дверных проемов: Д-36 и Д-36л удалить - нет на маркировочном плане таких дверных блоков</t>
  </si>
  <si>
    <t>Принято, двери с маркировкой Д-36/Д-36л заменены на Д-32/Д-32л</t>
  </si>
  <si>
    <t>Спецификация элементов заполнения дверных проемов: Д-26.1 и Д-26.1л - исправить количество дверных блоков, учитывая замечание о замене дверей с блочной коробкой на двери с угловой коробкой</t>
  </si>
  <si>
    <t>Принято, поправлено количество дверей Д26.1 согласно расположенным на плане</t>
  </si>
  <si>
    <t>Из описания дверей Д-26.1 и Д-26.1л удалить "открывание 90°" - двери с угловой коробкой по умолчанию открываются на 180°</t>
  </si>
  <si>
    <t>Принято, в описании двери Д-26.1 и Д-26.1л поправлено открывание на 180 градусов (лист 4)</t>
  </si>
  <si>
    <t>Спецификация элементов заполнения дверных проемов: Д-27 - удалить, учитывая замечание о замене дверей с блочной коробкой на двери с угловой коробкой</t>
  </si>
  <si>
    <t>Принято, дверь Д-27 заменена на Д26 с угловой коробкой</t>
  </si>
  <si>
    <t>Удалить двери Д-26 и Д-26л, исправить количество Д-26.1, Д-26.1л</t>
  </si>
  <si>
    <t>Принято, двери с маркировкой Д-26 м Д-26л заменены на Д-26.1 и Д-261л соответственно, поправлено их количество в ведомости заполнения элементов (листы 2 и 4)</t>
  </si>
  <si>
    <t>Спецификация элементов заполнения дверных проемов: Д-30 / Д-30л, Д-32 / Д-32л - на эскизах исправить высоту проема, должна быть 2070 мм под дверную коробку высотой 2040 мм, см.Стандарт
Проверить количество дверей каждой марки, учитывая замечания 12, 13 к маркировочному плану
Д-32 / Д-32л - на эскизах показать остекление</t>
  </si>
  <si>
    <t>Принято, высота проемов поправлена на 2070, добавлено остекление на Д-32/Д-32л. Проверено количество</t>
  </si>
  <si>
    <t>Спецификация ревизионных люков: указать цвет</t>
  </si>
  <si>
    <t>Принято, указан цвет ревизионных люков</t>
  </si>
  <si>
    <t>5 (был 7)</t>
  </si>
  <si>
    <t>Экспликация полов: указать площади всех типов полов</t>
  </si>
  <si>
    <t>Принято, указаны площади все типов полов</t>
  </si>
  <si>
    <t>Экспликация полов: указать площади полов на все этажи секций 1-3, а не на один</t>
  </si>
  <si>
    <t>Принято, в экспликации полов указаны площади на все типовые этажи секций (2-16 этажи, лист 5)</t>
  </si>
  <si>
    <t>Экспликация полов: 
- П-20 - исправить "МОП (балкон безопасности)" на "Переходный балкон", см. наименование в Экспликации помещений;
- П-21 - в перечне помещений указать тамбуры и мусоропроводы;
- П-23 - переименовать помещение, исправить толщину слоя 5 на 42 мм, исправить толщину слоя 7 на 40 мм ;
- П-23.1, П-24, П-24.1 - удалить типы полов - нет таких в секциях 1-3;
- П-28 - в секциях 1 - 3 нет типа пола для лоджий МГН</t>
  </si>
  <si>
    <r>
      <rPr>
        <sz val="9"/>
        <color theme="1"/>
        <rFont val="Arial"/>
      </rPr>
      <t xml:space="preserve">П-23 (кухни) - указать конструкцию пола полностью
1. Керамогранит с затиркой швов - 8 мм;
2. Водостойкий плиточный клей  - 6 мм;
</t>
    </r>
    <r>
      <rPr>
        <sz val="9"/>
        <color indexed="2"/>
        <rFont val="Arial"/>
      </rPr>
      <t xml:space="preserve">3. Однокомпонентная полимерная эластичная гидроизоляция Ceresit CL 51 с заведением на стены -200 мм, с прокладкой по углам водонепроницаемой ленты для герметизации швов Ceresit CL 152 - 2слоя;
</t>
    </r>
    <r>
      <rPr>
        <sz val="9"/>
        <color theme="1"/>
        <rFont val="Arial"/>
      </rPr>
      <t xml:space="preserve">4. Грунтовка глубокого проникновения Ceresit CT 17 - 1 слой
5. Полусухая цементно-песчаная стяжка М150, армированная фиброволокном - </t>
    </r>
    <r>
      <rPr>
        <sz val="9"/>
        <color indexed="2"/>
        <rFont val="Arial"/>
      </rPr>
      <t>42 мм</t>
    </r>
    <r>
      <rPr>
        <sz val="9"/>
        <color theme="1"/>
        <rFont val="Arial"/>
      </rPr>
      <t xml:space="preserve">
6. Пленка пароизоляционная армированная - 1 слой;
7. Керамзитовый гравий фр. 5-10 мм, П25, М250 - 40 мм;
8. Звукоизоляционная подложка ISOLON 500 3002 AV - 2 мм;
9. Ж/б плита
П-24 (кухни над электощитовыми) удалить - во всех кухнях на всех этажах, независимо от расположения, выполняется тип пола П-23</t>
    </r>
  </si>
  <si>
    <t>Принято, поправлено описание состава отделки пола кухни П-23. Тип пола П-24 удален из проекта (лист 5)</t>
  </si>
  <si>
    <t>Экспликация полов: П-23.2 (пол в холлах квартир) - исправить состав на
1. Керамогранит с затиркой швов - 8 мм
2. Водостойкий плиточный клей  - 6 мм
3. Грунтовка глубокого проникновения Ceresit CT 17 - 1 слой
4. Полусухая цементно-песчаная стяжка М150, армированная фиброволокном - 44 мм
5. Пленка пароизоляционная армированная - 1 слой
6. Керамзитовый гравий фр. 5-10 мм, П25, М250 - 40 мм
7. Звукоизоляционная подложка ISOLON 500 3002 AV - 2 мм
8. Ж/б плита</t>
  </si>
  <si>
    <t>Экспликация полов: П-25 (пол в сан.узлах) - удалить то, что написано.
Должен быть указан состав пола в СТМ и подготовка пола под СТМ.
Устройство подготовки под СТМ:
1. Раствор цементно-песчаный М300 - 63 мм
2. Подложка звукоизоляционная Шуманет-100Гидро с заведением на стены на 200мм - 5 мм;
3. Ж/б плита 
Состав пола в СТМ (учитывается КД СТМ):
1. Керамогранит - 8 мм;
2. Плиточный клей - 2-3 мм;
3. Гидроизоляция - 2 мм;
4. Цементно-стружечная плита - 20 мм</t>
  </si>
  <si>
    <t>Принято частично. подготовка пола под СТМ указана в кладочных планах, пол в СТМ не показывается т.к. учитывается в КД СТМ.</t>
  </si>
  <si>
    <t>Включить тип П-25*, указать, 
- что это подготовка под установку СТМ;
- что состав указан в АР2.2 на л.2-4;
- общую площадь на все этажи секций 1-3, так как в АР2.2 указана площадь только на один этаж</t>
  </si>
  <si>
    <t xml:space="preserve">Принято, тип пола П-25* указан в экспликации полов (лист 5) с отображением показателя площади по всем этажам секций, дана ссылка на пирог пола в альбоме АР2.2 </t>
  </si>
  <si>
    <t>Экспликация полов: указать
- состав пола этажной лестничной площадки;
- состав пола межэтажной лестничной площадки;
- покрытие сборных лестничных маршей</t>
  </si>
  <si>
    <t>Принято, в экспликацию полов добавлена информация о составе полов лестничных площадках и сборных маршей лестничных клеток</t>
  </si>
  <si>
    <t>П-2.1 (этажная лестничная площадка) - исправить толщину полусухой армированной ЦПС на 90 мм - общая толщина конструкции пола должна быть 110 мм</t>
  </si>
  <si>
    <t>Принято, поправлена толщина цпс на 90 мм в полу лестничной площадки, в типе пола П-2.1</t>
  </si>
  <si>
    <t>3, 5 (были 5, 7)</t>
  </si>
  <si>
    <t>Примечания: удалить
- п.2 - гидроизоляция заводится на высоту 300 мм - это отражено в Экспликации полов;
- п.3 - заделка инженерных отверстий должна быть указана в Общих указаниях, л.1;
- п.4 - стеклотканевая сетка применяется не для оштукатуривания стен, а в местах стыков разнородных материалов - информация должна быть указана в Общих указаниях, л.1;
- п. 13, 14 - лишняя информация
- п.15 - не соответствует Стандарту, см. ЖД-ТАС-РЕН-АР-ТУ.ТЭ, л.39</t>
  </si>
  <si>
    <t>Принято, п2 удален, п3 перенесен на лист с общими данными, п4,п13,п14 удалены, п15 поправлен в соответствии с приведенным стандартом.</t>
  </si>
  <si>
    <t>Принято, п2 удален, п3 и п4 перенесен на лист с общими данными, п13,п14 удалены, п15 поправлен в соответствии с приведенным стандартом.</t>
  </si>
  <si>
    <t>Ведомость отделки помещений: удалить утеплитель из состава отделки стен (то есть все слои до штукатурно-клеевого слоя, армированного сеткой)
- квартирных лоджий;
- лестничной клетки; 
- тамбура на переходный балкон
Утепление стен должно учитываться в АР2.2 (кладочные планы)</t>
  </si>
  <si>
    <t>Принято, утеплитель удален из состава отделки, добавлен в раздел АР2.2</t>
  </si>
  <si>
    <t xml:space="preserve">Вернуть финишный слой чистовой отделки, указать только тип, без марок, артикулов, наименований производителей </t>
  </si>
  <si>
    <t xml:space="preserve">Принято, добавлено описание всех слоев отделки по утеплителю на лоджиях квартир на листе 3
</t>
  </si>
  <si>
    <t>Маркировочный план: замаркировать пол в СТМ - П-25*</t>
  </si>
  <si>
    <t>Принято, добавлена маркировка полов на плане под СТМ кабинами (лист 2)</t>
  </si>
  <si>
    <t>Ведомость отделки помещений: 
- указать площади отделки стен на все этажи секций 1-3,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</si>
  <si>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Принято, тип пола П-2 удален, площади полов и потолков убраны из ведомости отделки помещений (лист 3)</t>
  </si>
  <si>
    <t>Ведомость отделки помещений: исправить тип пола на лоджии 2 этажа</t>
  </si>
  <si>
    <t>Принято, тип пола заменен с п-27 на п-26 на л.3</t>
  </si>
  <si>
    <t>Отделка лестничных маршей типового этажа:
- удалить данную таблицу;
- тип П-2.3 (отделка пола лестничных маршей) включить в Экспликацию полов;
- отделку торцов лестничных маршей включить в Ведомость отделки потолков, см.следующее замечание</t>
  </si>
  <si>
    <t>Принято, таблица "Отделка лестничных маршей" удалена. Отделка пола лестничных маршей добавлена к экспликации полов на л. 5</t>
  </si>
  <si>
    <t>Ведомость отделки потолков: 
- исправить Пт-4.4 на Пт-3 в соответствии с Ведомостью отделки;
- дополнить перечень отделываемых поверхностей</t>
  </si>
  <si>
    <t>Принято, марка потолка нижней поверхности лестничных маршей исправлена, добавлены отделываемые поверхности на л. 6</t>
  </si>
  <si>
    <t>Ведомость отделки потолков: Пт-25
- указать упрочняющую пропитку низа перекрытия; 
- удалить "декоративное обрамление по периметру потолка" (не предусматривается)</t>
  </si>
  <si>
    <t>Принято, состав потолка Пт-25 откорректирован на л.6</t>
  </si>
  <si>
    <t>148-0721-ОК-1-0-1-4..6-АР3.2</t>
  </si>
  <si>
    <t>Принято, добавлена маркировка полов на план</t>
  </si>
  <si>
    <t>Маркировочный план: показать марку пола межэтажной площадки и марку покрытия сборных лестничных маршей</t>
  </si>
  <si>
    <t>Маркировочный план: указать марку пола в СТМ 6.4.5</t>
  </si>
  <si>
    <t>Не принято, марки полов П-25* указаны в разделе АР2.2 кладочные планы, там же дана спецификация данной подготовки.</t>
  </si>
  <si>
    <t>Принято, замаркированы подготовки полов под СТМ тип пола П-25* на листе 2</t>
  </si>
  <si>
    <t>Маркировочный план: межкомнатные двери должны открываться внутрь комнаты</t>
  </si>
  <si>
    <t>Принято. Открывание дверей откорректировано внутрь комнаты</t>
  </si>
  <si>
    <t>Принято, маркировка дверей в СТК поправлена</t>
  </si>
  <si>
    <t>Маркировочный план: замаркировать дверные блоки в ниши СС секций 4, 5</t>
  </si>
  <si>
    <t>Принято, дверы в ниши СС замаркированны и подсчитаны</t>
  </si>
  <si>
    <t>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4 - 6 ВСЕ входные квартирные двери должны иметь угловую коробку с габаритами 1010х2070, то есть быть либо Д-26.1пр, либо Д-26.1л и устанавливаться в проемы с габаритами 1050х2100,  см.замечание к АР2.4 от 02.08.23</t>
  </si>
  <si>
    <t>Принято, маркировка входной квартирной двери поправлена</t>
  </si>
  <si>
    <t>Маркировочный план: замаркировать ревизионные люки</t>
  </si>
  <si>
    <t>Принято, ревизионные люки замаркированны</t>
  </si>
  <si>
    <t>Принято. Добавлено требуемое условное обозначение с отметкой потолка.</t>
  </si>
  <si>
    <t>Принято, лист с планом 3-16 этажа удален</t>
  </si>
  <si>
    <t>Принято, лист с планом подвесных потолков анулирован. Информация о подвесных потолках добавлена на 2 лист (маркировочный план типового этажа)</t>
  </si>
  <si>
    <t>Принято, выполнена ведомость отделки потолков на листе 6</t>
  </si>
  <si>
    <t>Указать площади потолков на все этажи секций 4-6, а не на один</t>
  </si>
  <si>
    <t>Принято, добавлена ведомость отделки лестничных маршей и оконных откосов на листе 5</t>
  </si>
  <si>
    <t>Принято, пункты удалены</t>
  </si>
  <si>
    <t>Разработать Ведомость отделки потолков для секций 4-6</t>
  </si>
  <si>
    <t>Принято, выполнена ведомость отделки потолков для секции 4-6</t>
  </si>
  <si>
    <t>замечание отменено, так как повторяется</t>
  </si>
  <si>
    <t>Разработать Спецификацию элементов заполнения дверных проемов для секций 4-6, учитывая замечания к Спецификации для секций 1-3</t>
  </si>
  <si>
    <t xml:space="preserve">Принято, добавлена спецификация дверных проемов </t>
  </si>
  <si>
    <t>Выполнено, но есть замечания (см. ниже)</t>
  </si>
  <si>
    <t>Разработать Спецификацию ревизионных люков для секций 4-6, учитывая замечания к Спецификации для секций 1-3</t>
  </si>
  <si>
    <t>Принято, разработана спецификация ревизионных люков</t>
  </si>
  <si>
    <t>Разработать Экспликацию полов для секций 4-6, учитывая замечания к Экспликации для секций 1-3</t>
  </si>
  <si>
    <t>Принято, экспликация полов добавлена в альбом</t>
  </si>
  <si>
    <t>Принято, утеплитель на переходных лождиях и балконах а так же тамбуров квартир убран из раздела отделка помещений</t>
  </si>
  <si>
    <t>Принято, добавлено описание всех слоев отделки по утеплителю на лоджиях квартир на листе 3</t>
  </si>
  <si>
    <t>Принято, замаркированы подготовки под СТМ тип пола П-25*</t>
  </si>
  <si>
    <t>Ведомость отделки помещений: 
- указать площади отделки стен на все этажи секций 4-6,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</si>
  <si>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Принято, тип пола П-23.1 удален, площади полов и потолков убраны из ведомости отделки помещений (лист 3)</t>
  </si>
  <si>
    <t>Принято, тип пола на лоджии 2 этажа заменен на корректный (П-26) на л. 3</t>
  </si>
  <si>
    <t>Спецификация элементов заполнения проемов: Д-25 (дверь в помещение мусоропровода) - добавить доводчик</t>
  </si>
  <si>
    <t>Принято, в описание к двери Д-25 добавлен доводчик</t>
  </si>
  <si>
    <t>Спецификация элементов заполнения проемов: из описания дверей Д-26.1 и Д-26.1л удалить "открывание 90°" - двери с угловой коробкой по умолчанию открываются на 180°</t>
  </si>
  <si>
    <t>Спецификация элементов заполнения проемов: удалить двери Д-26 и Д-26л, исправить количество Д-26.1, Д-26.1л</t>
  </si>
  <si>
    <t>Принято, поправлено количетсво дверей Д26.1 и Д26.1л на листе 4</t>
  </si>
  <si>
    <t>Экспликация полов: указать площади полов на все этажи секций 4-6, а не на один</t>
  </si>
  <si>
    <r>
      <rPr>
        <sz val="10"/>
        <color theme="1"/>
        <rFont val="Arial"/>
      </rPr>
      <t xml:space="preserve">Экспликация полов: П-23 (кухни) - указать конструкцию пола полностью
1. Керамогранит с затиркой швов - 8 мм;
2. Водостойкий плиточный клей  - 6 мм;
</t>
    </r>
    <r>
      <rPr>
        <sz val="10"/>
        <color indexed="2"/>
        <rFont val="Arial"/>
      </rPr>
      <t xml:space="preserve">3. Однокомпонентная полимерная эластичная гидроизоляция Ceresit CL 51 с заведением на стены -200 мм, с прокладкой по углам водонепроницаемой ленты для герметизации швов Ceresit CL 152 - 2слоя;
</t>
    </r>
    <r>
      <rPr>
        <sz val="10"/>
        <color theme="1"/>
        <rFont val="Arial"/>
      </rPr>
      <t xml:space="preserve">4. Грунтовка глубокого проникновения Ceresit CT 17 - 1 слой
5. Полусухая цементно-песчаная стяжка М150, армированная фиброволокном - </t>
    </r>
    <r>
      <rPr>
        <sz val="10"/>
        <color indexed="2"/>
        <rFont val="Arial"/>
      </rPr>
      <t>42 мм</t>
    </r>
    <r>
      <rPr>
        <sz val="10"/>
        <color theme="1"/>
        <rFont val="Arial"/>
      </rPr>
      <t xml:space="preserve">
6. Пленка пароизоляционная армированная - 1 слой;
7. Керамзитовый гравий фр. 5-10 мм, П25, М250 - 40 мм;
8. Звукоизоляционная подложка ISOLON 500 3002 AV - 2 мм;
9. Ж/б плита</t>
    </r>
  </si>
  <si>
    <t>Принято, поправлено описание состава отделки пола кухни П-23, добавлен слой дополнительной гидроизоляции (лист 5)</t>
  </si>
  <si>
    <t>Экспликация полов: П-24 (кухни над электощитовыми) удалить - во всех кухнях на всех этажах, независимо от расположения, выполняется тип пола П-23</t>
  </si>
  <si>
    <t xml:space="preserve">Принято, тип пола П-24 удален </t>
  </si>
  <si>
    <t>Экспликация полов: включить тип П-25*, указать, 
- что это подготовка под установку СТМ;
- что состав указан в АР2.2 на л.2-4;
- общую площадь на все этажи секций 4-6, так как в АР2.2 указана площадь только на один этаж</t>
  </si>
  <si>
    <t>Отделка лестничных маршей типового этажа:
- удалить данную таблицу;
- тип П-2.3 (отделка пола лестничных маршей) включить в Экспликацию полов</t>
  </si>
  <si>
    <t>Ведомость отделки потолков: исправить Пт-4.4 на Пт-3 в соответствии с Ведомостью отделки</t>
  </si>
  <si>
    <t>Принято, марка потолка исправлена, добавлены отделываемые поверхности на л. 6</t>
  </si>
  <si>
    <t>Принято, состав потолка откорректирован на л.6</t>
  </si>
  <si>
    <t>148-0721-ОК-1-0-1-7..9-АР3.2</t>
  </si>
  <si>
    <t>Маркировочный план: исправить тип пола в кухнях 7.3.2, 8.4.2</t>
  </si>
  <si>
    <t>Не принято, помещения кухонь 2-го этажа 7.3.2 и 8.4.2 2-го находятся над электрощитовыми и помещениями. СС, поэтому здесь предусмотрен пол (П-24) с дополнительным слоем гидроизоляции</t>
  </si>
  <si>
    <t>Маркировочный план: исправить тип пола в кухнях 7.3.2, 8.4.2
Тип П-24 исключить из Экспликации полов</t>
  </si>
  <si>
    <t>Принято, в помещениях 7.3.2 и 8.4.2 тип пола заменен на П-23. Пол П-24 исключен из проекта</t>
  </si>
  <si>
    <t>3, 4 (был 4, 5)</t>
  </si>
  <si>
    <t>Маркировочный план: удалить тип пола П-23.1, П-24.1 - не выполняется в квартирах МГН, расположенных выше второго этажа, повышение к порогу балконного блока</t>
  </si>
  <si>
    <t>Принято, повышение пола в квартире МГН выше 2 этажа убрано</t>
  </si>
  <si>
    <t>Принято. Тип пола П-24.1 (пол с уклоном) размещен только в проеме балконного блока квартиры МГН на 2-м этаже. с этажей 5-7 данный тип пола убран.</t>
  </si>
  <si>
    <t>2, 3 (был 2 - 4)</t>
  </si>
  <si>
    <t>Маркировочный план: показать марку покрытия сборных лестничных маршей</t>
  </si>
  <si>
    <t>Принято, маркировка полов лестничных маршей  (П-2,3) добавлена на план и в ведомость полов</t>
  </si>
  <si>
    <t>2 - 5 (был 2, 5, 6)</t>
  </si>
  <si>
    <t>Маркировочный план: межкомнатные двери с разным открыванием замаркированы одинаково. Исправить везде, где дверь с левым открыванием замаркирована, как правая</t>
  </si>
  <si>
    <t>Принято, поправлена маркировка дверей согласно их открыванию</t>
  </si>
  <si>
    <t>2 - 5 (был 2, 4)</t>
  </si>
  <si>
    <t>Принято, поправлено открывание дверей внутрь комнаты</t>
  </si>
  <si>
    <t>Принято, поправлена маркировка дверей в мусоропроводы</t>
  </si>
  <si>
    <t>Маркировочный план: замаркировать дверные блоки в ниши СС всех секций</t>
  </si>
  <si>
    <t>Принято, замаркированны двери в ниши СС (Д-22) во всех секциях</t>
  </si>
  <si>
    <r>
      <t xml:space="preserve">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7 - 9 ВСЕ входные квартирные двери должны иметь угловую коробку с габаритами 1010х2070, то есть быть либо Д-26.1, или Д-26.1л, или Д-29 (дверной блок с двумя смотровыми глазками для квартир МГН) и устанавливаться в проемы с габаритами 1050х2100,  см.замечание к АР2.6 от 28.07.23  </t>
    </r>
    <r>
      <rPr>
        <u/>
        <sz val="10"/>
        <color rgb="FF1155CC"/>
        <rFont val="Arial"/>
      </rPr>
      <t>https://docs.google.com/spreadsheets/d/1YuiVJh5g_X5jHE5eOh_2DEvATkVyA1tZkiQMcCOB9Wo/edit#gid=1587378115&amp;range=16:16</t>
    </r>
    <r>
      <rPr>
        <sz val="10"/>
        <color theme="1"/>
        <rFont val="Arial"/>
        <scheme val="minor"/>
      </rPr>
      <t xml:space="preserve"> </t>
    </r>
  </si>
  <si>
    <t xml:space="preserve">Принято, поправлена маркировка входных дверей </t>
  </si>
  <si>
    <t>Принято, двери с маркировкой Д-26 и Д-26л заменены на Д-26.1 и Д-26.1л соответственно, поправлено их количество в ведомости заполнения элементов  (лист 7)</t>
  </si>
  <si>
    <t>Принято, поправлена маркировка дверных блоков межквартирных коридоров согласно открыванию</t>
  </si>
  <si>
    <t>Маркировочный план: устранить разночтение в маркировке дверных блоков в сан.узлах в строительном исполнении</t>
  </si>
  <si>
    <t>Принято, поправлена маркировка дврей в су строительного исполнения, устранены разночтения</t>
  </si>
  <si>
    <t>Маркировочный план: исправить маркировку дверных блоков лифтовый холл/тамбур, учитывая сторону открывания</t>
  </si>
  <si>
    <t>Принято, поправлена маркировка дверей в лифтовый холл тамбурах согласно открыванию</t>
  </si>
  <si>
    <t>Маркировочный план: замаркировать ревизионные люки, указанные в Спецификации на л.10</t>
  </si>
  <si>
    <t>Принято, замаркированны ревизионные люки указанные в спецификации</t>
  </si>
  <si>
    <t>Принято, добавлено графическое отображение потолков ( пунктирной линией) и добавлена информация по отметке согласно замечанию.</t>
  </si>
  <si>
    <t>Удалить лист - информацию достаточно показать на листах 2 - 6</t>
  </si>
  <si>
    <t>Принято, лист удален</t>
  </si>
  <si>
    <t>Принято, выполнена ведомость отделки потолков на листе 9</t>
  </si>
  <si>
    <t>Указать площади потолков на все этажи секций 7-9, а не на один</t>
  </si>
  <si>
    <t>Принято, в экспликации потолков указаны площади на все типовые этажи секций (2-16 этажи, лист 9)</t>
  </si>
  <si>
    <t>6 (был 8)</t>
  </si>
  <si>
    <t>Принято, включена информация об отделке торцов лестницы и откосов дверных и оконных блоков на листе 8</t>
  </si>
  <si>
    <t>Принято, ведомость откосов показана на все секции, поправлено описание состава отделки, на листе 6</t>
  </si>
  <si>
    <t>Принято,  упоминание потолка грильято убрано из описания потолков на кухне</t>
  </si>
  <si>
    <t>8 (был 9)</t>
  </si>
  <si>
    <t>Принято, добавлены площади для всех типов полов</t>
  </si>
  <si>
    <t>Экспликация полов: указать площади полов на все этажи секций 7-9, а не на один</t>
  </si>
  <si>
    <t>Принято, в экспликации полов указаны площади на все типовые этажи секций (2-16 этажи, лист 8)</t>
  </si>
  <si>
    <t>Экспликация полов: 
- П-20 - исправить "МОП (балкон безопасности)" на "Переходный балкон", см. наименование в Экспликации помещений;
- П-21 - в перечне помещений указать тамбуры и мусоропроводы;
- П-23 - переименовать помещение, исправить толщину слоя 5 на 42 мм, исправить толщину слоя 7 на 40 мм ;
- П-23.1, П-24 - удалить типы полов;
- П-25 - указать, что это тип пола для сан.узлов в строительном исполнении</t>
  </si>
  <si>
    <t>Принято, поправлена маркировка полов их описание , удалены лишние, поправлено описание схем сечения</t>
  </si>
  <si>
    <t xml:space="preserve">Принято, поправлено описание состава отделки пола кухни П-23. Тип пола П-24 удален из проекта </t>
  </si>
  <si>
    <t>Принято, состав пола П23.2 поправлен</t>
  </si>
  <si>
    <t>Экспликация полов: П-24.1 
- указать, что этот тип пола в кухнях МГН на 2 этаже;
- слой 5 - исправить толщину на 42-56 мм</t>
  </si>
  <si>
    <t>Экспликация полов: включить тип пола П-25* (пол в СТМ)
Должен быть указан состав пола в СТМ и подготовка пола под СТМ.
Устройство подготовки под СТМ:
1. Раствор цементно-песчаный М300 - 63 мм
2. Подложка звукоизоляционная Шуманет-100Гидро с заведением на стены на 200мм - 5 мм;
3. Ж/б плита 
Состав пола в СТМ (учитывается КД СТМ):
1. Керамогранит - 8 мм;
2. Плиточный клей - 2-3 мм;
3. Гидроизоляция - 2 мм;
4. Цементно-стружечная плита - 20 мм</t>
  </si>
  <si>
    <t>Включить тип П-25*, указать, 
- что это подготовка под установку СТМ;
- что состав указан в АР2.2 на л.2-6;
- общую площадь на все этажи секций 7-9, так как в АР2.2 указана площадь только на один этаж</t>
  </si>
  <si>
    <t>Принято, тип пола П-25* указан в экспликации полов (лист 5) с отображением показателя площади по всем этажам секций, дана ссылка на пирог пола в альбоме АР2.2</t>
  </si>
  <si>
    <t>Экспликация полов: П-27 - указать, что этот тип пола в лоджиях выше второго этажа</t>
  </si>
  <si>
    <t>Принято, указан тип пола П-27 для типового 3-16 этажа</t>
  </si>
  <si>
    <t>Экспликация полов: П-28 
- указать, что этот тип пола в лоджиях МГН выше второго этажа;
- удалить дублирование состава пола</t>
  </si>
  <si>
    <t>Принято, добавилена информация о типе пола П-28</t>
  </si>
  <si>
    <t>Принято, на листе 8 указаны составы этажной, межаэтажной площадок л/к а так же сборных лестничных маршей</t>
  </si>
  <si>
    <t>Принято, поправлена толщина цпс на 90 мм в полу лестничной площадки, тип пола П-2.1</t>
  </si>
  <si>
    <t>6 (был 8, 9)</t>
  </si>
  <si>
    <t>7 (был 10)</t>
  </si>
  <si>
    <t>Принято, в спецификацию дверных блоков добавлена отдельная спецификация и  информация о дверей в СТМ</t>
  </si>
  <si>
    <t>Принято, попралвено количетсво двери Д-8.2 и Д-8.2л согласно их наличию, а так же поправлено описание</t>
  </si>
  <si>
    <t>Спецификация элементов заполнения дверных проемов: Д-24.2/Д-24.2
- исправить количество Д-24.2, должно быть 15 шт;
- указать наличие доводчика;
- указать предел огнестойкости</t>
  </si>
  <si>
    <t>Принято, попралвено количетсво двери Д-24.2 и Д-24.2л согласно их наличию, а так же поправлено описание</t>
  </si>
  <si>
    <t>Если все двери из лифтовых холлов в тамбуры приняты с левым открыванием (Д-24.2л) - исправить количество 30 на 45</t>
  </si>
  <si>
    <t>Принято, количество дверей Д-24.2л скорректировано с 30 на 45 на л. 7</t>
  </si>
  <si>
    <t>Принято, дополнено описание двери Д-25</t>
  </si>
  <si>
    <t>Принято, двери маркировкой Д-36 удалены из ведомость ввиду их отсутствия в проекте</t>
  </si>
  <si>
    <t>Принято, поправлено количство дверей Д-26.1 и Д-26.1л согласно их расположению на плане</t>
  </si>
  <si>
    <t>Спецификация элементов заполнения проемов: 
- из описания двери Д-26.1л удалить "открывание 180°" - двери с угловой коробкой по умолчанию имеют такой угол открывания;
- отсутствует описание Д-26.1;
- удалить двери Д-26 и Д-26л;
- исправить количество Д-26.1, Д-26.1л</t>
  </si>
  <si>
    <t>Принято, из описания дверей типа Д26.1л и Д26.1 убрано открывание на 180°, удалены двери Д26 и Д26л, поправлено количество</t>
  </si>
  <si>
    <t>Принято, типоразмер двери Д-27 удален из проекта</t>
  </si>
  <si>
    <t>Спецификация элементов заполнения дверных проемов: Д-29 (входная квартирная дверь МГН) - почему указано 15 шт, если квартир МГН всего 6?</t>
  </si>
  <si>
    <t xml:space="preserve">Принято, поправлено количество дверей Д-29 согласно количеству квартир МГН </t>
  </si>
  <si>
    <t>Д-29 (входная дверь в квартиру МГН) - исправить блочную коробку на угловую</t>
  </si>
  <si>
    <t>Принято, описание двери Д-29 блочная корочка заменена на угловую (лист 7)</t>
  </si>
  <si>
    <t>Спецификация элементов заполнения дверных проемов: Д-30/Д-30л, Д-31/Д-31л, Д-32/Д-32л, Д-33 - на эскизах исправить высоту проема, должна быть 2070 мм под дверную коробку высотой 2040 мм, см.Стандарт
Проверить количество дверей каждой марки, учитывая замечания к маркировочному плану
Д-32 / Д-32л, Д-33 - на эскизах кухонных дверей показать остекление</t>
  </si>
  <si>
    <t>Принято, высота проемов поправлена на 1070, добавлено остекление на Д-32/Д-32л. Проверено количество</t>
  </si>
  <si>
    <t>Спецификация элементов заполнения проемов: 
- отсутствует двери Д-32л, Д-33л;
- дважды показана дверь Д-31;
- дважды показаны двери Д-22, Д-22л;
- исправить высоту проема на эскизах дверей Д-31, Д-31л, Д-35;
- для дверей в сан.узлы в строительном исполнении указать габариты дверных коробок
   - Д-34, Д-34л - 750х2025
   - Д-35 - 1000х2025</t>
  </si>
  <si>
    <t>Принято частично, в ведомость добавлены двери Д32л, убраны задвоенная дверь Д31, убраны задвоенные двери Д22 и Д22л, исправлена высота проема двери Д31 Д31л и Д35 на 2070 мм, для дверей Д34/Д34л указаныразмеры коробки 750х2025, для дверей Д35 указан ращзмер коробки 1000х2025мм</t>
  </si>
  <si>
    <t>Принято, указан цвел ревизионных люков на RAL 9003</t>
  </si>
  <si>
    <t>Принято, добавлено описание всех слоев отделки по утеплителю на лоджиях квартир на листе 6</t>
  </si>
  <si>
    <t>2, 3, 5-</t>
  </si>
  <si>
    <t>Принято, добавлена маркировка полов на плане под СТМ кабинами (листы 2-5)</t>
  </si>
  <si>
    <t>Ведомость отделки помещений: 
- указать площади отделки стен на все этажи секций 7-9,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</si>
  <si>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Принято, тип пола П-24 и П-23.1 удалены, площади полов и потолков убраны из ведомости отделки помещений (лист 3)</t>
  </si>
  <si>
    <t>Принято, таблица "Отделка лестничных маршец" удалена. Отделка пола лестничных маршей добавлена к экспликации полов на л. 8</t>
  </si>
  <si>
    <t>Принято, марка потолка исправлена, добавлены отделываемые поверхности на л. 9</t>
  </si>
  <si>
    <t>Принято, состав потолка откорректирован на л.9</t>
  </si>
  <si>
    <t>148-0721-ОК-1-0-1-1..9-АР5 (изм.0)</t>
  </si>
  <si>
    <t>Ведомость рабочих чертежей на листе 1 не соответствует данному комплекту по количеству и наименованию листов, а также по шифру</t>
  </si>
  <si>
    <t>Принято. Шифр ведомости исправлен</t>
  </si>
  <si>
    <t>Принято. Дописано</t>
  </si>
  <si>
    <t>В корпусе 1 отметки межэтажных площадок лестниц отличаются в ПД и РД. Привести в соответствие.</t>
  </si>
  <si>
    <t>Не принято. Отметки промежуточных площадок в РД и ПД соот-вуют друг другу.</t>
  </si>
  <si>
    <t>проверено по актуальной версии ПД</t>
  </si>
  <si>
    <t>Отметка пола ЛК на 1 этаже в секциях 1-8 отличается в ПД и РД. Привести в соответствие.</t>
  </si>
  <si>
    <t>Не принято. Отметки ЛК на 1 этаже в стадии ПД и РД соот-вуют друг другу.</t>
  </si>
  <si>
    <t>В секции 9 на 1 этаже в лестничной клетке отсутствует трехступенчатый марш, показанный в ПД, Отметки пола на выходе не совпадают. Привести в соответствие.</t>
  </si>
  <si>
    <t>Не принято. В стадии ПД нет трехступенчатого марша.</t>
  </si>
  <si>
    <t>Обосновать применение  утеплителя толщиной 150 мм вместо 100 мм по стандарту.</t>
  </si>
  <si>
    <t>внутренние стены</t>
  </si>
  <si>
    <t>В связи со сложившимися объемно-планировочными решениями.</t>
  </si>
  <si>
    <t>в РД принята нестандартная толщина утеплителя под ответственность проектировщика</t>
  </si>
  <si>
    <t>2, 4, 5, 7, 8, 10</t>
  </si>
  <si>
    <t xml:space="preserve">В секциях 1, 3, 4, 6, 7, 9 дверь Д-20 выхода из лестничной клеткм на кровлю сделать с открыванием наружу, в соответствии со стандартом ПИК. </t>
  </si>
  <si>
    <t>Принято. Открывание двери откорректировано</t>
  </si>
  <si>
    <t>Обосновать применение разного типа пола в лестничных клетках на уровне 1 этажа: Секция 1: П-1.09, Секция 2: П-1.18, Секции 3-9: П-1.1. В соответствии со стандартом ПИК на 1 этажах ЛК везде применяктся пол П-1.1 с разной толщиной стяжки.</t>
  </si>
  <si>
    <t>полы</t>
  </si>
  <si>
    <t>Принято. Полы на 1 этажах приведены к Стандарту</t>
  </si>
  <si>
    <t>По стандартуПИК отделка стен лестничных клеток имеет разную толщину при нанесении по монолиту, по газобетону и по утеплителю. Выполнить в соответствии со стандартом.</t>
  </si>
  <si>
    <t>отделка</t>
  </si>
  <si>
    <t>Принято. Отделка приведена к Стандарту</t>
  </si>
  <si>
    <t>Обосновать необходимость утепления стен ЛК на 1 этаже: по оси 1.8 в секции 2 и по оси 1.7 в секции 5</t>
  </si>
  <si>
    <t>Необходимость утепления стены лестничной обосносновано защитой от промерзания соседнего помещения вестибюля, а также верхнего помещения квартиры</t>
  </si>
  <si>
    <t>Обосновать необходимость утепления стен ЛК, смежных с ПУИ на первом этаже в секциях 3 и 6</t>
  </si>
  <si>
    <t>Необходимость утепления стены лестничной обосносновано защитой от промерзания соседнего помещения ПУИ, а также верхнего помещения кухни квартир</t>
  </si>
  <si>
    <t>В секциях 2, 5, 8 ступени самого верхнего монолитного марша, покрытого керамогранитом, стыкуются на верхней площадке с наливным полом П-2.2. Представить узел стыковки керамогранитной плитки верхней ступени и наливного пола, или заменить пол на верхней площадке на керамогранит.</t>
  </si>
  <si>
    <t>Принято. Полы на верхней площадке откорректированы - наливной пол заменен на керамогранит</t>
  </si>
  <si>
    <t>Показать вынос ограждения внизу первого марша в соответствии со стандартом ПИК</t>
  </si>
  <si>
    <t>Принято. Вынос указан</t>
  </si>
  <si>
    <t>ё</t>
  </si>
  <si>
    <t>148-0721-ОК-1-0-2-10..19-АР5 (изм.0)</t>
  </si>
  <si>
    <t>Шифр в ведомости рабочих чертежей на листе 1 не соответствует данному комплекту</t>
  </si>
  <si>
    <t>2-11</t>
  </si>
  <si>
    <t>В корпусе 2 отметки межэтажных площадок лестниц отличаются в ПД и РД. Привести в соответствие.</t>
  </si>
  <si>
    <t xml:space="preserve">Не принято. Отметки промежуточных площадок в РД и ПД соот-вуют друг другу. </t>
  </si>
  <si>
    <t>2-6, 8, 9</t>
  </si>
  <si>
    <t>Отметка пола ЛК на 1 этаже в секциях 10-14, 16, 17 отличается в ПД и РД. Привести в соответствие.</t>
  </si>
  <si>
    <t>7, 10, 11</t>
  </si>
  <si>
    <t>Показать на плане и сечении отметку пола 1 этажа в ЛК секций 15, 18, 19</t>
  </si>
  <si>
    <t>Принято. Отметки указаны.</t>
  </si>
  <si>
    <t>В связи со сложившимися объемно-планировочными решениями</t>
  </si>
  <si>
    <t>4, 10</t>
  </si>
  <si>
    <t>Обосновать необходимость утепления стен ЛК на 1 этаже: по оси 2.39 в секции 12 и по оси 2.4 в секции 18</t>
  </si>
  <si>
    <t>Необходимость утепления стены лестничной обосносновано защитой от промерзания соседнего помещения вестибюля, а также верхнего помещения кухни квартиры</t>
  </si>
  <si>
    <t>Отделка по утеплителю на разных планах показана разной толщины. Выполнить отделку в соответствии со стандартом ПИК. Учесть разную толшину отделки на разных поверхностях.</t>
  </si>
  <si>
    <t xml:space="preserve">Во всех секциях дверь выхода из лестничной клетки на кровлю сделать с открыванием наружу, в соответствии со стандартом ПИК. </t>
  </si>
  <si>
    <t>Принято. Открывание дверей откорректировано</t>
  </si>
  <si>
    <t>2, 3, 5-11</t>
  </si>
  <si>
    <t>Во всех секциях, кроме секций 12 и 19, тип пола на первом этаже лестничных клеток указан П-2.1 - такой же, как на этажных площадках, то есть наливной пол. В соответствии со стандартом ПИК на 1 этаже в лестничных клетках применяется отдельный тип пола: П-1.1 из керамогранита. Исправить в соответствии со стандартом.</t>
  </si>
  <si>
    <t>Принято. Полы на 1 этажах приведены в соот-вие Стандарту</t>
  </si>
  <si>
    <t>В секциях 12, 15, 18 ступени самого верхнего монолитного марша, покрытого керамогранитом, стыкуются на верхней площадке с наливным полом П-2.2. Представить узел стыковки керамогранитной плитки верхней ступени и наливного пола, или заменить пол на верхней площадке на керамогранит.</t>
  </si>
  <si>
    <t>148-0721-ОК-1-0-1-1..9-АР1
изм. 1 от 19.02.24</t>
  </si>
  <si>
    <t>л. 2</t>
  </si>
  <si>
    <t>В осях 1.ЖЖ-1.ЕЕ/1.22-1.24 показана ниша МПТЦ? Если это она, то ее размеры необоснованно завышены. Привести размер и отверстия в перекрытии в соответствии с тербованиями к нише МПТЦ</t>
  </si>
  <si>
    <t>Проверяла РД по ссылке</t>
  </si>
  <si>
    <t>Требования к нишам СС, МПТЦ, СПА</t>
  </si>
  <si>
    <t>Жабина О.С.</t>
  </si>
  <si>
    <t>06.03.2024</t>
  </si>
  <si>
    <t>Уменьшение размера ниши потребует делать глухое пространство, т.к увеличить полезную площадь соседних помещений нет возможности (в торце лестничная клетка)</t>
  </si>
  <si>
    <t>л. 3</t>
  </si>
  <si>
    <t xml:space="preserve">Так как на типовом этаже межквартирный коридор поделен на 2 части, то на первом этаже показать 2 ниши МПТЦ с доступом из МОП, две транзитные ниши СПЗ и СС. </t>
  </si>
  <si>
    <t xml:space="preserve">На типовом этаже один комплект ниш КПМПТЦ,СПЗ, т.к. трасса кабелей в соседний противопожарный коридор не пересекает лифтовой холл (зону СПЗ),  что запрещено без СТУ. Данное решение обсуждалось с проверяющим МФР Мареевым А.В., он подтверждал возможность данного решения при отсутствии транзита через ПБЗ </t>
  </si>
  <si>
    <t>л. 4-10</t>
  </si>
  <si>
    <t>Нишу МПТЦ привести в соответствии с требованиями.</t>
  </si>
  <si>
    <t>л. 6</t>
  </si>
  <si>
    <t>Размещение помещения МПТЦ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t>
  </si>
  <si>
    <t>ЗнП п. 2.2</t>
  </si>
  <si>
    <t>Все эти изменерия прошу учесть в томах кладочных планов.</t>
  </si>
  <si>
    <t>148-0721-ОК-1-0-2-10..19-АР1
изм. 0 от 09.12.23</t>
  </si>
  <si>
    <t>л. 2-11</t>
  </si>
  <si>
    <t>Показать перекидку ниши МПТЦ</t>
  </si>
  <si>
    <t>07.03.2024</t>
  </si>
  <si>
    <t>Размер ниши МПТЦ сильно и не обоснованно завышен. Выполнить нишу и размеры в перекрытии в соответствии с требованиями МПТЦ</t>
  </si>
  <si>
    <t>л. 13-22</t>
  </si>
  <si>
    <t>Отсутвуют размеры ниши МПТЦ, что затрудняет проверку на соответствие с требованиями</t>
  </si>
  <si>
    <t>л. 2, 4</t>
  </si>
  <si>
    <t>Размещение помещения СС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 и с/у БКТ.</t>
  </si>
  <si>
    <t>л. 7</t>
  </si>
  <si>
    <t>Размещение помещения МПТЦ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t>
  </si>
  <si>
    <t>148-0721-ОК-1-0-2-10..13-АР3.2</t>
  </si>
  <si>
    <t>Обратить внимание, что на Листе общих данных указана не актуальная Ведомость основных комплектов чертежей марки АР</t>
  </si>
  <si>
    <t>Принято, Ведомость основных комплектов чертежей актуализированна</t>
  </si>
  <si>
    <t>Маркировочный план: 
- кухни 10.4.2, 11.4.2, 13.2.2 - удалить тип пола П-24;
- показать тип пола П-25* (по аналогии с корпусом 1) в СТМ</t>
  </si>
  <si>
    <t>Принято, тип пола П-24 удален из проекта, заменен на тип П-23, замаркированы полы тип П-25*</t>
  </si>
  <si>
    <t>08,04,24</t>
  </si>
  <si>
    <t>Маркировочный план: показать и замаркировать лючки в сан.узлах в строительном исполнении</t>
  </si>
  <si>
    <t>Принято, лючки в санузлах строительного исполнения замаркированны и показаны на л 2</t>
  </si>
  <si>
    <t>Маркировочный план: переименовать входные квартирные двери Д-26.1 на Д-26, Д-26.1л на Д-26л
Двери с угловой коробкой открываются на 180°. Поэтому не нужно присваивать разные марки дверям с угловой коробкой  с углом открывания 90° и 180°. Дело не в градусах, а в том, что в открытом положении дверное полотно не заужает проем в свету на толщину полотна</t>
  </si>
  <si>
    <t xml:space="preserve">Принято, все входные двери в квартиры переименованы на Д26 и Д26л </t>
  </si>
  <si>
    <t>Ведомость отделки помещений: 
- указать площади отделки стен на все этажи секций 10-13,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</si>
  <si>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Принято, в таблице Ведомости отделки помещений показатели площадей указаны на все типовые этажи, убраны площади полов и потолков, удален их проекта тип пола П-24, заменен на П-23</t>
  </si>
  <si>
    <t xml:space="preserve">Ведомость отделки помещений: включить финишный слой чистовой отделки, указать только тип, без марок, артикулов, наименований производителей </t>
  </si>
  <si>
    <t>Принято, в Ведомости отделки помещений квартир указан слой "Обои на флизелиновой основе"</t>
  </si>
  <si>
    <t>Замечание снято с условием, что в Ведомости отделки будет указан вид финишной отделки (без характеристик) для квартирной лоджии, межквартирного коридора, мусорокамеры, тамбура и лифтового холла</t>
  </si>
  <si>
    <t>Ведомость отделки помещений: лоджии - указать толщину штукатурно-клеевой смеси (10 мм)</t>
  </si>
  <si>
    <t>Принято, указана толщина штукатурно-клеевой смеси 10 мм в квартирных лоджиях</t>
  </si>
  <si>
    <t>Ведомость отделки помещений: включить отделку сан.узлов в строительном исполнении</t>
  </si>
  <si>
    <t>Принято, отедлка санузлов в строительном исполнении включена в Ведомость отделки</t>
  </si>
  <si>
    <r>
      <rPr>
        <sz val="10"/>
        <color theme="1"/>
        <rFont val="Arial"/>
      </rPr>
      <t xml:space="preserve">Ведомость отделки помещений: лестничная клетка 
</t>
    </r>
    <r>
      <rPr>
        <b/>
        <sz val="10"/>
        <color theme="1"/>
        <rFont val="Arial"/>
      </rPr>
      <t>исправить отделку стен из жб</t>
    </r>
    <r>
      <rPr>
        <sz val="10"/>
        <color theme="1"/>
        <rFont val="Arial"/>
      </rPr>
      <t xml:space="preserve"> на 
   - грунтовка Бетонконтакт - 1 слой;
   - сплошное выравнивание цементно-песчаными смесями - 20 мм;
   - грунтовка глубокого проникновения - 1 слой;
   - структурная негорючая краска, нанесение краскопультом, группа горючести НГ - 1 слой
</t>
    </r>
    <r>
      <rPr>
        <b/>
        <sz val="10"/>
        <color theme="1"/>
        <rFont val="Arial"/>
      </rPr>
      <t>исправить отделку стен из ячеитых блоков</t>
    </r>
    <r>
      <rPr>
        <sz val="10"/>
        <color theme="1"/>
        <rFont val="Arial"/>
      </rPr>
      <t xml:space="preserve"> на 
   - грунтовка глубокого проникновения - 1 слой;
   - улучшенная штукатурка цементно-песчаными смесями - 20 мм;
   - грунтовка глубокого проникновения - 1 слой;
   - структурная негорючая краска, нанесение краскопультом, группа горючести НГ - 1 слой
</t>
    </r>
    <r>
      <rPr>
        <b/>
        <sz val="10"/>
        <color theme="1"/>
        <rFont val="Arial"/>
      </rPr>
      <t>исправить отделку стен по утеплителю</t>
    </r>
    <r>
      <rPr>
        <sz val="10"/>
        <color theme="1"/>
        <rFont val="Arial"/>
      </rPr>
      <t xml:space="preserve"> на
   - штукатурно-клеевой слой (Технониколь 210 или аналог), армированный фасадной стеклотканевой щелочестойкой сеткой М3600 - 10 мм;
   - грунтовка глубокого проникновения - 1 слой;
   - структурная негорючая краска, нанесение краскопультом, группа горючести НГ - 1 слой</t>
    </r>
  </si>
  <si>
    <t>Принято, внесены правки в описание слоев отделки лестничной клетки на листе 3</t>
  </si>
  <si>
    <t>Ведомость отделки помещений: переходной балкон - удалить указанную отделку стен. Вместо этого либо указать "Штукатурка по утеплителю", как в корпусе 1, либо указать ссылку на комплект АР9.5, в котором должна быть учтена наружная отделка</t>
  </si>
  <si>
    <t>Принято, удален утеплитель из состава отделки на переходном балконе, т.к. обьемы указаны в альбоме Ар2.2</t>
  </si>
  <si>
    <r>
      <rPr>
        <sz val="9"/>
        <color theme="1"/>
        <rFont val="Arial"/>
      </rPr>
      <t xml:space="preserve">Ведомость материалов отделки откосов: 
- не делить по секциям (отделка одна и та же), указать общую площадь на все этажи;
- исправить отделку </t>
    </r>
    <r>
      <rPr>
        <b/>
        <sz val="9"/>
        <color theme="1"/>
        <rFont val="Arial"/>
      </rPr>
      <t>балконных откосов</t>
    </r>
    <r>
      <rPr>
        <sz val="9"/>
        <color theme="1"/>
        <rFont val="Arial"/>
      </rPr>
      <t xml:space="preserve"> на
   - </t>
    </r>
    <r>
      <rPr>
        <sz val="9"/>
        <color indexed="2"/>
        <rFont val="Arial"/>
      </rPr>
      <t>грунтовка глубокого проникновения - 1 слой;</t>
    </r>
    <r>
      <rPr>
        <sz val="9"/>
        <color theme="1"/>
        <rFont val="Arial"/>
      </rPr>
      <t xml:space="preserve">
   - профиль углозащитный оцинкованный 25х25мм, </t>
    </r>
    <r>
      <rPr>
        <sz val="9"/>
        <color indexed="2"/>
        <rFont val="Arial"/>
      </rPr>
      <t>улучшенная штукатурка гипсовыми смесями</t>
    </r>
    <r>
      <rPr>
        <sz val="9"/>
        <color theme="1"/>
        <rFont val="Arial"/>
      </rPr>
      <t xml:space="preserve"> по сетке СВУ 120-2600 СП 31-111-2004 - </t>
    </r>
    <r>
      <rPr>
        <sz val="9"/>
        <color indexed="2"/>
        <rFont val="Arial"/>
      </rPr>
      <t xml:space="preserve">20-35 </t>
    </r>
    <r>
      <rPr>
        <sz val="9"/>
        <color theme="1"/>
        <rFont val="Arial"/>
      </rPr>
      <t xml:space="preserve">мм;
   - грунтовка глубокого проникновения -1 слой;
   - шпатлевка на гипсовой основе - 2 мм;
 </t>
    </r>
    <r>
      <rPr>
        <sz val="9"/>
        <color indexed="2"/>
        <rFont val="Arial"/>
      </rPr>
      <t xml:space="preserve">  - грунтовка под финишную отделку - 1 слой;
   - улучшенная окраска влагостойкой водно-дисперсионной краской за 2 раза - 2 слоя
</t>
    </r>
    <r>
      <rPr>
        <sz val="9"/>
        <color theme="1"/>
        <rFont val="Arial"/>
      </rPr>
      <t xml:space="preserve">- исправить отделку </t>
    </r>
    <r>
      <rPr>
        <b/>
        <sz val="9"/>
        <color theme="1"/>
        <rFont val="Arial"/>
      </rPr>
      <t>оконных откосов</t>
    </r>
    <r>
      <rPr>
        <sz val="9"/>
        <color theme="1"/>
        <rFont val="Arial"/>
      </rPr>
      <t xml:space="preserve"> на
   - грунтовка Бетонконтакт - 1 слой;
   - профиль углозащитный оцинкованный 25х25мм, сплошное выравнивание гипсовыми смесями по сетке СВУ 120-2600 СП 31-111-2004 - </t>
    </r>
    <r>
      <rPr>
        <sz val="9"/>
        <color indexed="2"/>
        <rFont val="Arial"/>
      </rPr>
      <t>10-40</t>
    </r>
    <r>
      <rPr>
        <sz val="9"/>
        <color theme="1"/>
        <rFont val="Arial"/>
      </rPr>
      <t xml:space="preserve"> мм;
   - грунтовка глубокого проникновения -1 слой;
   - шпатлевка на гипсовой основе - 2 мм;
   -</t>
    </r>
    <r>
      <rPr>
        <sz val="9"/>
        <color indexed="2"/>
        <rFont val="Arial"/>
      </rPr>
      <t xml:space="preserve"> грунтовка под финишную отделку - 1 слой;
   - улучшенная окраска влагостойкой водно-дисперсионной краской за 2 раза - 2 слоя</t>
    </r>
  </si>
  <si>
    <t>Принято, скорректированн состав отделки откосов балконных и оконных согласно замечанию</t>
  </si>
  <si>
    <t>Спецификация дверных блоков: 
- Д-22 - эскиз не соответствует описанию;
- Д-25/Д-25л - указать наличие доводчика;
- Д-27л - исправить угловую коробку на блочную</t>
  </si>
  <si>
    <t>Принято, в отписании двери Д25 указан доводчик</t>
  </si>
  <si>
    <t>Спецификация элементов заполнения дверных проемов: Д-26 и Д-26л 
- исправить количество дверных блоков, учитывая замечание об удалении  марок Д-26.1 и Д-26.1л;
- удалить информацию об угле открывания</t>
  </si>
  <si>
    <t xml:space="preserve">Принято, скорректированно количество дверей Д26 и Д26л </t>
  </si>
  <si>
    <t>Спецификация элементов заполнения проемов: 
- отсутствуют двери Д-34, Д-34л для сан.узлов в строительном исполнении (габариты и характеристики такие же, как для Д-25_СТК и Д-25л_СТК)</t>
  </si>
  <si>
    <t>Принято, добавлены двери Д34 и Д34л в ведомость заполнения проемов на листе 4</t>
  </si>
  <si>
    <t>Ведомость элементов заполнения дверных проемов либо удалить (дублирует Спецификацию элементов заполнения проемов) либо откорректировать с учетом предыдущих замечаний</t>
  </si>
  <si>
    <t>Принято, удалена дублирующаяся ведомость</t>
  </si>
  <si>
    <t>Экспликация полов: указать площади полов на все этажи секций 10-13, а не на один</t>
  </si>
  <si>
    <t>Принято, указаны площади потолков на все типовые этажи</t>
  </si>
  <si>
    <t>Принято, скорректрованно описание пирога пола согласно замечанию, см. лист 5</t>
  </si>
  <si>
    <t>Принято, тип пола П-24 удален из проекта, во всех помещениях кухонь указан пол тип П23</t>
  </si>
  <si>
    <t>Экспликация полов: включить тип П-25*, указать, 
- что это подготовка под установку СТМ;
- что состав указан в АР2.2 на листах ....;
- общую площадь на все этажи секций 10-13, так как в АР2.2 указана площадь только на один этаж</t>
  </si>
  <si>
    <t>Принято, тип пола П-25* указан на плане (лист 2) а так же замаркирован, площади даны в экспликации полов, описание дано со ссылкой на альбом АР2.2</t>
  </si>
  <si>
    <t>Отделка лестничных маршей типового этажа:
- удалить данную таблицу;
- тип П-2.3 (отделка пола лестничных маршей) включить в Экспликацию полов
Отделка торцов сборных маршей указана в Ведомости потолков (Пт-4.4)</t>
  </si>
  <si>
    <t>Принято, удалена таблица отделка лестничных маршей, тип пола П2.3 включен в общую экспликацию полов</t>
  </si>
  <si>
    <t>3, 5</t>
  </si>
  <si>
    <t>Примечания: удалить
- п.2 - гидроизоляция заводится на высоту 200 мм - это отражено в Экспликации полов;
- п.3 - заделка инженерных отверстий должна быть указана в Общих указаниях, л.1;
- п.4 - стеклотканевая сетка применяется не для оштукатуривания стен, а в местах стыков разнородных материалов - информация должна быть указана в Общих указаниях, л.1;
- п. 13, 14 - лишняя информация
- п.15 - не соответствует Стандарту, см. ЖД-ТАС-РЕН-АР-ТУ.ТЭ, л.39</t>
  </si>
  <si>
    <t>Принято, удалены указанные пункты из примечаний</t>
  </si>
  <si>
    <t>Ведомость отделки потолков: указать площади потолков на все этажи секций 10-13, а не на один</t>
  </si>
  <si>
    <t>Принято, удалены лишние слой в типе потолка Пт25, см. лист 6</t>
  </si>
  <si>
    <t>148-0721-ОК-1-0-2-14..16-АР3.2</t>
  </si>
  <si>
    <t>Маркировочный план: 
- кухни 15.2.2, 16.3.2 - заменить тип пола П-24 на П-23;
- показать тип пола П-25* (по аналогии с корпусом 1) в СТМ</t>
  </si>
  <si>
    <t>Ведомость отделки помещений: 
- указать площади отделки стен на все этажи секций 14-16,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</si>
  <si>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Ведомость отделки помещений: квартирной лоджии - указать толщину штукатурно-клеевой смеси (10 мм)</t>
  </si>
  <si>
    <t>Ведомость отделки помещений: включить отделку сан.узов в строительном исполнении</t>
  </si>
  <si>
    <t>Спецификация дверных блоков: Д-25 - указать наличие доводчика</t>
  </si>
  <si>
    <t>Экспликация полов: указать площади полов на все этажи секций 14-16, а не на один</t>
  </si>
  <si>
    <t>Экспликация полов: включить тип П-25*, указать, 
- что это подготовка под установку СТМ;
- что состав указан в АР2.2 на листах ....;
- общую площадь на все этажи секций 4-6, так как в АР2.2 указана площадь только на один этаж</t>
  </si>
  <si>
    <t>Ведомость отделки потолков: указать площади потолков на все этажи секций 14-16, а не на один</t>
  </si>
  <si>
    <t>148-0721-ОК-1-0-2-17..19-АР3.2</t>
  </si>
  <si>
    <t>Маркировочный план: 
- кухни 17.3.2, 18.2.2, 18.5.3 - удалить тип пола П-24;
- показать тип пола П-25* (по аналогии с корпусом 1) в СТМ</t>
  </si>
  <si>
    <t>Ведомость отделки помещений: 
- указать площади отделки стен на все этажи секций 17-19,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</si>
  <si>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Ведомость отделки помещений: квартирные лоджии - указать толщину штукатурно-клеевой смеси (10 мм)</t>
  </si>
  <si>
    <t>Спецификация дверных блоков: Д-25/Д-25л - указать наличие доводчика</t>
  </si>
  <si>
    <t>Экспликация полов: указать площади полов на все этажи секций 17-19, а не на один</t>
  </si>
  <si>
    <t>Экспликация полов: включить тип П-25*, указать, 
- что это подготовка под установку СТМ;
- что состав указан в АР2.2 на листах ....;
- общую площадь на все этажи секций 17-19, так как в АР2.2 указана площадь только на один этаж</t>
  </si>
  <si>
    <t>Ведомость отделки потолков: указать площади потолков на все этажи секций 17-19, а не на один</t>
  </si>
  <si>
    <t>42</t>
  </si>
  <si>
    <t>НЕ ЗАВОДИТЬ ДОПОЛНИТЕЛЬНЫЕ СТОЛБЦЫ!  ЭТО РАБОЧАЯ ТАБЛИЦА ООПР</t>
  </si>
  <si>
    <t>148-0721-ОК-1-0-2-15..19-АИ1.4</t>
  </si>
  <si>
    <t>Общие указания: окорректировать информацию об окрашивании труб отопления, учитывая, что
- в ЛК и МОП жилых этажей трубы отопления окрашиваются в цвет стен RAL 9003;
- в помещениях МОП 1 этажа конвекторы имеют нижнее подключение с установкой на трубы защитных декоративных гильз в цвет конвектора (RAL 9017(черный) - перед витражами от ур.пола; RAL 9016(белый) - тамбуры, помещения консьержа, колясочные)</t>
  </si>
  <si>
    <t>-Трубы отоления в ЛК и МОП на тип. этажах в соответствии с рекомендациями на проектирование окрашиваются в цвет отопительных приборов. В соответствии с обновленными требованиями к цветам отопительных приборов направленных нам на почту окрашиваются в RAL 9016 "Транспортный белый". 
- Трубы и металоконструкции отопления окрашиваются в цвет отопительных приборов. Обращаем внимаени RAL 9017 только перед внутренними витражами. </t>
  </si>
  <si>
    <t>19,06,24</t>
  </si>
  <si>
    <t xml:space="preserve">Общие указания: откорректировать пункт "Приборы отопления" для секций 15-19
</t>
  </si>
  <si>
    <t>Общие указания: включить дополнительно пункт 
"Необходимые для производства отделочных работ решения и узлы, не включенные в данный комплект, см. в Альбоме типовых узлов для объектов Реновации ЖД-ТАС-РЕН-АИ-ТУ, Версия 1 08/2023"</t>
  </si>
  <si>
    <t>Данный пункт может быть включен, при условии вашего подтверждения что данный пункт не вызовет замечаний от МФР </t>
  </si>
  <si>
    <t>2 - 6, 7 - 11, 12 - 16</t>
  </si>
  <si>
    <t>Планы напольных покрытий, потолков, отделки стен: откорректировать учитывая
- размещение каркасных зашивок под  почтовые ящики;
- наличие каркасных зашивок под ниши для настенных конвекторов в тамбурах МОП;  
- утепление заплечиков наружных проемов в тамбурах МОП;
- ширину наружных оконных витражей 
См. актуальные комплекты АР2.1, ОВ1</t>
  </si>
  <si>
    <t>Данные решения появились в откоректированных планах АР, которые отличаются от исходных данных на проектирование. На данный момент проводим анализ внесенныз изменений.</t>
  </si>
  <si>
    <t>2 - 6</t>
  </si>
  <si>
    <t>Ведомость напольных покрытий: К1 - в связи с заменой артикулов, снятых с производства, исправить на "Керамогранит Грани Таганая, 600х600х10, Арт.GRS07-06 Madain cloud, фактура под камень. Затирка – Ceresit СЕ 33, 13 антрацит. Крестик – 2 мм"</t>
  </si>
  <si>
    <r>
      <rPr>
        <sz val="10"/>
        <color theme="1"/>
        <rFont val="Arial"/>
        <scheme val="minor"/>
      </rPr>
      <t xml:space="preserve">Указанная марка керамогранита не применяется на данном объекте. Руководствоваться каталогом, переданным письмом </t>
    </r>
    <r>
      <rPr>
        <strike/>
        <sz val="10"/>
        <color theme="1"/>
        <rFont val="Arial"/>
        <scheme val="minor"/>
      </rPr>
      <t>от 08.04.24</t>
    </r>
    <r>
      <rPr>
        <sz val="10"/>
        <color theme="1"/>
        <rFont val="Arial"/>
        <scheme val="minor"/>
      </rPr>
      <t xml:space="preserve">  от 17.04.24 (откорректированный Реестр материалов)</t>
    </r>
  </si>
  <si>
    <t>Данный пункт принимается, просим подтвердить что данное решение не будет противоречить требованиям МФР</t>
  </si>
  <si>
    <t>Ведомость напольных покрытий: К2 - в связи с заменой артикулов, снятых с производства, исправить на "Керамогранит Unitile, 400х400х8мм, Норд серый, Арт.КГ01. Затирка – Ceresit СЕ 33, 13 антрацит. Крестик – 2 мм"</t>
  </si>
  <si>
    <t>Ведомость плинтусов: исправить характеристики ПК1, ПК2 учитывая предыдущие замечания</t>
  </si>
  <si>
    <t>См. замечания 41, 42</t>
  </si>
  <si>
    <t>Ведомость напольных покрытий: включить информацию о дверных упорах - Дверной упор Apecs, Арт.DS-0009-INOX,  h85 мм, материал - нержавеющая сталь</t>
  </si>
  <si>
    <t>Принято, на листы с планами напольных покрытий будет добавленна ведомость дверных упоров</t>
  </si>
  <si>
    <t>Ведомость напольных профилей: откорректировать характеристики
- по периметру приямка для грязезащитной решетки -профиль Г-образный алюминиевый анодированный серебристый матовый 40х40х3, длина 2000-3000 мм;
- на порогах сан.узла и ПУИ -профиль Г-образный алюминиевый анодированный серебристый матовый 15х15х1.1, длина 2000-3000 мм</t>
  </si>
  <si>
    <t>Принято.
 Обращаем внимание что в соответствии рекомендацииями и замечаниями МФР, в помещении ПУИ утанавливается дверь с порогом, так как доступ осущетвляется из вестибюля. В АИ узел с устройством порога в ПУИ будет исключен</t>
  </si>
  <si>
    <t>6</t>
  </si>
  <si>
    <t>План напольных покрытий секции 19: откорректировать в тамбуре с угловым движением грязезащитную решетку</t>
  </si>
  <si>
    <t xml:space="preserve">Принято.
</t>
  </si>
  <si>
    <t>7 - 11</t>
  </si>
  <si>
    <t>План потолков: отметки подвесных потолков не сооветствуют указанным на развертках стен. Если это не высотные отметки потолков, а высота до ур.ч.пола до подвесного потолка, тогда  либо исправить на плане (см. рисунок) либо пояснить в Примечаниях</t>
  </si>
  <si>
    <t>Принято.</t>
  </si>
  <si>
    <t>Ведомость отделки потолков: П1.1, П1.2 
- принять подвесные потолки Грильято с ячейкой 75х75 в соответствии с требованием МФР; 
- выдать задание специалисту ЭОМ для корректировки размеров встраиваемых светильников</t>
  </si>
  <si>
    <t>В разделе АИ потолок Грильято принят согласно рекомендациям на проектирование и каталога отделочных материалов и оборудования МОП, а также это соответствует разделам ВОР, в которых указан потолок с ячейкой 100х100мм.</t>
  </si>
  <si>
    <t>Ведомость отделки потолков: П3 - указать, что улучшенная окраска выполняется за два раза</t>
  </si>
  <si>
    <t>Ведомость отделки потолков: СП11 (запотолочное пространство П1.1) - откорректировать отделку запотолочного пространства на "Простая окраска негорючим покрытием NG Light (КМ0) по водно-дисперсионной грунтовке "Грунт Primer под негорючую краску NG", в два слоя. Цвет RAL 9017 (черный)"</t>
  </si>
  <si>
    <t>Принято. 
По требованию МФР будет исключено класс пожарной опасности (КМ0).</t>
  </si>
  <si>
    <t>Ведомость отделки потолков: СП 2 (запотолочное пространство П1.2) - указать, что простая окраска выполняется за два раза</t>
  </si>
  <si>
    <t>12 - 16</t>
  </si>
  <si>
    <t>Ведомость отделки стен и подоконников:
- СП4 -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
- СП-12 - дополнить "Улучшенная окраска ...... по водно-дисперсионной грунтовке «КОНТАКТ-ВНГ-К»"</t>
  </si>
  <si>
    <t>12 - 16, 17 - 21</t>
  </si>
  <si>
    <r>
      <rPr>
        <strike/>
        <sz val="9"/>
        <color theme="1"/>
        <rFont val="Arial"/>
        <scheme val="minor"/>
      </rPr>
      <t>План отделки стен, Развертки стен: цветовая концепция не соответствует Правилам проектирования АИ МОП Реновация 1.0 - откорректировать цвета настенной плитки, предусмотреть 2-3 акцентные зоны в вестибюлях.
Т</t>
    </r>
    <r>
      <rPr>
        <b/>
        <strike/>
        <sz val="9"/>
        <color theme="1"/>
        <rFont val="Arial"/>
        <scheme val="minor"/>
      </rPr>
      <t xml:space="preserve">амбуры МОП, колясочные </t>
    </r>
    <r>
      <rPr>
        <strike/>
        <sz val="9"/>
        <color theme="1"/>
        <rFont val="Arial"/>
        <scheme val="minor"/>
      </rPr>
      <t xml:space="preserve">(все стены) - Керамогранит Грани Таганая Зимний белый, 600х600х10мм, арт.GTF400M. Затирка – Ceresit СЕ 33, 04 серебристо-серый, крестик – 2 мм
</t>
    </r>
    <r>
      <rPr>
        <b/>
        <strike/>
        <sz val="9"/>
        <color theme="1"/>
        <rFont val="Arial"/>
        <scheme val="minor"/>
      </rPr>
      <t>Вестибюль</t>
    </r>
    <r>
      <rPr>
        <strike/>
        <sz val="9"/>
        <color theme="1"/>
        <rFont val="Arial"/>
        <scheme val="minor"/>
      </rPr>
      <t xml:space="preserve"> 
- основной цвет стен Керамогранит белый Грани Таганая Зимний белый, 600х600х10мм, арт.GTF400M. Затирка – Ceresit СЕ 33, 04 серебристо-серый, крестик – 2 мм;
- акцентные зоны Керамогранит черный Грани Таганая Feeria, 600х600х10мм, арт.GTF413. Затирка – Ceresit СЕ 33, 16 графит, крестик – 2 мм;
- акцентные зоны секций 15, 17, 19 Керамогранит зеленый Грани таганая Feeria, 600х600х10мм, арт.GTF478. Затирка – Ceresit СЕ 33, 04 серебристо-серый, крестик – 2 мм;
- акцентные зоны секций 16, 18 Керамогранит оранжевый Грани Таганая Feeria, 600х600х10мм, арт.GTF453. Затирка – Ceresit СЕ 33, 04 серебристо-серый, крестик – 2 мм</t>
    </r>
  </si>
  <si>
    <t xml:space="preserve">См. письмо Бочкина Н.Д. от 17.04.24 </t>
  </si>
  <si>
    <t>Цветовая схема отделки принята в соответствии с разделами ВОР с учетом цветовых решений фасадов</t>
  </si>
  <si>
    <t>17 - 21</t>
  </si>
  <si>
    <t>На развертках стен показать
- развертки витражей в цвете RAL 7016 (внешний вид наружных и внутренних витражей должен соответствовать АР4.1);
- плитку акцентных цветов;
- угловой профиль замаркировать ПВ;
- цвет RAL дверных блоков;
- указать количество почтовых ящиков;
- ширину и высоту ниш под почтовые ящики;
- информационные панели рядом с почтовыми ящиками (см.Правила проектирования АИ МОП) - не путать с ТВ-панелями;
- ниши под конвекторы (во вторых тамбурах) - габариты, привязки, угловой профиль;
- марки отделки стен, потолков, запотолочного пространства, указанных в ведомостях</t>
  </si>
  <si>
    <t>План-схема: удалить обозначение видов в помещениях консьержа - не требуется выполнение разверток стен</t>
  </si>
  <si>
    <t>17</t>
  </si>
  <si>
    <r>
      <rPr>
        <sz val="9"/>
        <color theme="1"/>
        <rFont val="Arial"/>
        <scheme val="minor"/>
      </rPr>
      <t xml:space="preserve">Развертки стен Секции 15:
- развертка  1 (вестибюль) 
   - исправить расположение почтовых ящиков (находятся на другой стене согласно АР2.1);
   - для чего над вендинговыми аппаратами выполняется каркасная зашивка?; 
   - показать вид 01
- развертка 2 (тамбур 1) - исправить сбивку плитки по углу 4;
- развертка 3 (тамбур 2) - показать вид 01;
- развертка 4 (тамбур 1) - показать вид 05;
- развертка 5 (тамбур 2) - показать вид 02;
- развертка 7 (колясочная) 
   - показать вид 02; 
   - вид 12 не соответствует плану;
   - выровнять вид 03
</t>
    </r>
    <r>
      <rPr>
        <b/>
        <sz val="9"/>
        <color theme="1"/>
        <rFont val="Arial"/>
        <scheme val="minor"/>
      </rPr>
      <t>Для информации</t>
    </r>
    <r>
      <rPr>
        <sz val="9"/>
        <color theme="1"/>
        <rFont val="Arial"/>
        <scheme val="minor"/>
      </rPr>
      <t xml:space="preserve">: в АИ должны быть увязаны высота подвесных потолков и горизонтальных профилей витражей, к которым примыкают потолки, поэтому виды, включающие только витражное заполнение - необходимая часть разверток стен помещений. Кроме этого должно быть понятно цветовое решение всех элементов помещения
  </t>
    </r>
  </si>
  <si>
    <t>18</t>
  </si>
  <si>
    <t xml:space="preserve">Развертки стен Секции 16: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t>
  </si>
  <si>
    <t>Касаемо не достающих видов см. ответ выше.
Нам поступила откорректированная архитектура, сейчас занимаемся  анализом изменений, в том числе нам не ясно по каким причинам часть почтовых ящиков выполнена в зашивке, а часть нет. 
В соответствии с рекомендацииями почтовые ящики должны быть в зашивках и приближены к центру простенков. А информационная паннель не обязательно должна быть справа/слева от почтовых ящиков, данный вопрос прорабатываем с архитекторами.</t>
  </si>
  <si>
    <t>Развертки стен Секции 17: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 развертка 5 (тамбур 2) - показать вид 03; 
- развертка 6 (колясочная) - показать помещение на схеме разверток</t>
  </si>
  <si>
    <t>Развертка 6 принято. Остальные вопросы см. ответ выше.</t>
  </si>
  <si>
    <t>20</t>
  </si>
  <si>
    <t xml:space="preserve">Развертки стен Секции 18: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</si>
  <si>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На данные вопросы см ответы выше.</t>
  </si>
  <si>
    <t>21</t>
  </si>
  <si>
    <t xml:space="preserve">Развертки стен Секции 19: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</si>
  <si>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22 - 26</t>
  </si>
  <si>
    <t>Развертки стен ПУИ и сан.узла: 
- удалить усиление под навесное оборудование - стены, к которым крепится сан.техника, не каркасные, а из ячеистого газобетонного блока (см.АР2.1);
- показать марки отделки стен, потолков, указанные в ведомостях</t>
  </si>
  <si>
    <t>27 -31</t>
  </si>
  <si>
    <t>Планы напольных покрытий: контрастную напольную маркировку
- удалить на переходных балконах;
- удалить при входе из лифтового холла в межквартирный коридор;
- показать при входе в пассажирский лифт</t>
  </si>
  <si>
    <t>Секции 16, 17: откорректировать
конфигурацию напольной 
разметки
Секция 18: показать напольную 
разметку в тамбуре при выходе 
на переходный балкон</t>
  </si>
  <si>
    <t>Планы напольных покрытий: показать на переходных балконах водоприемные решетки и уклоны к ним</t>
  </si>
  <si>
    <t>Просьба выдать задание, также не понимаем зачем нам указывать уклоны, это сфера АР.</t>
  </si>
  <si>
    <t>Ведомость напольных покрытий: в связи с заменой артикулов, снятых с производства, заменить 
- К2 на Керамогранит Unitile, 400х400х8мм, Норд серый, Арт.КГ01. Затирка – Ceresit СЕ 33, 13 антрацит. Крестик – 2 мм</t>
  </si>
  <si>
    <t>Ведомость напольных покрытий: 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</si>
  <si>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Ведомость плинтусов: 
- исправить характеристики ПК2, учитывая предыдущее замечание;
- включить плинтус на переходных балконах (обозначен на планах)</t>
  </si>
  <si>
    <t>Ведомость плинтусов: ПК2 -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</si>
  <si>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32 - 36</t>
  </si>
  <si>
    <t>План потолков: показать/привязать точку начала раскладки подвесного потолка в межквартирных коридорах</t>
  </si>
  <si>
    <t>В соответствии с рекомендациями на проектирование МОП, раскладка потолка начинается из лифтового холла и перетекает в смежные помещения. Готовы добавить данные условные обозначения(см. выкопировку)</t>
  </si>
  <si>
    <t>Ведомость отделки потолков: П1.2 
- принять подвесной потолок Грильято с ячейкой 75х75 в соответствии с АР3.2 и требованием МФР;
- выдать задание специалисту ЭОМ для корректировки размеров встраиваемых светильников</t>
  </si>
  <si>
    <t>Ведомость отделки потолков: 
- СП2 (лестничная клетка), СП3 (потолок мусоропровода) - указать, что улучшенная окраска выполняется за два раза;
- СП7 (потолок переходной лоджии), СП 2 (запотолочное пространство П1.2) - указать, что простая окраска выполняется за два раза</t>
  </si>
  <si>
    <t>Примечания: откорректировать п.1 - указать высоту от ур.ч.пола до жб перекрытия и от ур.ч.пола до подвесного потолка</t>
  </si>
  <si>
    <t>Данный пункт убран в связи с поступившим замечанием от МФР.</t>
  </si>
  <si>
    <t>37 - 41</t>
  </si>
  <si>
    <t>Ведомость отделки стен: 
-СП3 (стены мусоропровода) - указать улучшенную окраску за два раза;
- СП4 (стены МОП)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t>
  </si>
  <si>
    <t>Ведомость отделки стен: удалить СП14 - на типовых этажах не требуется отделка откосов (внутренние двери имеют доборы, двери на переходных балконах с нащельниками</t>
  </si>
  <si>
    <t>Принято. 
Только не СП14, а СП12.</t>
  </si>
  <si>
    <t>Отсутствуют развертки стен МОП типового этажа секций 15 - 19, в том числе межквартирных коридоров с расположением пожарных шкафов, решеток ОВ и лючков доступа к инженерным системам</t>
  </si>
  <si>
    <t>В соответствии с ТЗ требуется разработка разверток одной секции типового этажа на объект. Была выбрана 1 секция 1 корпуса в альбоме АИ1.1, на который дана ссылка</t>
  </si>
  <si>
    <t>Объем  предоставленной информации и ее достаточность для СМР - ответственность проектировщика</t>
  </si>
  <si>
    <t>43</t>
  </si>
  <si>
    <t>Сводная ведомость элементов отделки: исправить характеристики напольной и настенной плитки, учитывая предыдущие замечания</t>
  </si>
  <si>
    <t xml:space="preserve">Сводная спецификация напольных профилей - откорректировать характеристики профилей (см. Ведомости напольных профилей)
Сводная спецификация материалов отделки стен - указать не позиции, а марки; исправить характеристики; включить тип плитки, которого не хватает
Ведомость настенных профилей - откорректировать характеристики профилей (см. Ведомости настенных профилей)
Сводная ведомость подоконников - исправить характеристики П-2, включить П-3
 </t>
  </si>
  <si>
    <t>Ведомость напольных покрытий: К1 - исправить на Арт. DD600320R Про стоун; Фактура: под камень; Цвет: оттенки серого (светлый); Затирка: Ceresit СЕ 33, 04 серебристо-серый; Крестик: 2мм</t>
  </si>
  <si>
    <t>НОВОЕ</t>
  </si>
  <si>
    <t>Ведомость напольных покрытий: РГ- исправить на Грязезащитная решетка СИТИТОП; арт. Л11106 Сити слим; Щетка 30 мм + Скребок 10 мм 3 зубчатый + Резина 30 мм; Цвет черный/темно-серый</t>
  </si>
  <si>
    <t>Ведомость плинтусов: ПК1 - исправить на Арт. DD600320R Про стоун; Фактура: под камень; Цвет: оттенки серого (светлый); Затирка: Ceresit СЕ 33, 04 серебристо-серый; Крестик: 2мм</t>
  </si>
  <si>
    <t>Развертки стен: перенести выноски на свободное поле (текст должен читаться), учитывая, что указан цвет витражных профилей, а не стеклопакетов</t>
  </si>
  <si>
    <t>Развертки стен: показать штриховку плитки подоконной части стены, приборы отопления показать пунктирной линией</t>
  </si>
  <si>
    <t>Развертка стен 1: исправить цвет плитки на стене 07-08</t>
  </si>
  <si>
    <t>3, 8, 13, 18</t>
  </si>
  <si>
    <t>Планы секции 16, Развертки стен 4, 5: показать витраж в соответствии с АР4.1</t>
  </si>
  <si>
    <t>Развертки стен секции 19: показать марки отделки стен и потолков</t>
  </si>
  <si>
    <t>Для информации: Спецификация сан.тех оборудования не проверялась, отсутствие разночтений между АИ и ВК - ответственность проектировщика</t>
  </si>
  <si>
    <t>44</t>
  </si>
  <si>
    <t>Узлы 1.1, 1.2, 1.3, 3.1, 3.2, 3.3 - исправить толщину напольной плитки в МОП первого этажа на 9 мм</t>
  </si>
  <si>
    <t>8</t>
  </si>
  <si>
    <t>148-0721-ОК-1-0-2-10..13-АР3.1</t>
  </si>
  <si>
    <t>2, 5 - 8</t>
  </si>
  <si>
    <r>
      <rPr>
        <b/>
        <sz val="10"/>
        <color theme="1"/>
        <rFont val="Arial"/>
        <scheme val="minor"/>
      </rPr>
      <t>Для информации:</t>
    </r>
    <r>
      <rPr>
        <sz val="10"/>
        <color theme="1"/>
        <rFont val="Arial"/>
        <scheme val="minor"/>
      </rPr>
      <t xml:space="preserve">
Толщина конструкции пола во всех помещениях МОП принята одинаковой (100 мм). По Стандарту АР толщина пола в первом входном тамбуре должна быть на 10 мм меньше (100 мм), чем в остальных помещениях МОП (110 мм) </t>
    </r>
  </si>
  <si>
    <t>Не принято. По ЗнП указано предусмотреть единый уровень без перепадов</t>
  </si>
  <si>
    <t>Маркировочный план: показать лестничные марши в лестничных клетках 10.МОП.12, 12.МОП.11</t>
  </si>
  <si>
    <t>Принято, добавлено отображение лестничных маршей (л.2)</t>
  </si>
  <si>
    <t>Маркировочный план: откорректировать положение грязезащитной решетки в тамбуре 10.МОП.4 - должна располагаться на расстоянии 300 мм от наружного витража
Показать во всех тамбурах габариты (1800 х ширина тамбура) и привязки решеток (вплотную к заплечикам витражного проема или на 300 мм от витража во всю стену), так как устройство приямков под решетки выполняется при черновой отделке пола.</t>
  </si>
  <si>
    <t>Принято, положение грязезащитной решетки исправлено. Габаритные размеры добавлены (л.2)</t>
  </si>
  <si>
    <t>Маркировочный план: пунктирной линией показать границы вышележащего этажа, в том числе границы лоджий квартир и 
- показать условное обозначение потолка Пт-01 там, где нет квартир;
- замаркировать потолки, включающие утепление низа перекрытия, если выше расположена квартира</t>
  </si>
  <si>
    <t>Принято, границы вышележащего этажа показаны на планах. Добавлены условные обозначения потолков Пт-01 и Пт-29. (л.2)</t>
  </si>
  <si>
    <t>Маркировочный план: лестничные клетки 10.МОП.10, 11.МОП.10, 13.МОП.10 - исправить марку потолка Пт-4 на Пт-10 - над тамбурами располагаются квартиры, значит необходимо утепление перекрытия</t>
  </si>
  <si>
    <t>Принято, потолок заменен на утепленный (л.2)</t>
  </si>
  <si>
    <r>
      <rPr>
        <sz val="10"/>
        <color theme="1"/>
        <rFont val="Arial"/>
        <scheme val="minor"/>
      </rPr>
      <t xml:space="preserve">Маркировочный план: 
- исправить марку потолка Пт-12 в тамбурах мусорокамер 12.Т.1, 13.Т.2 на вновь введенную (должен быть утеплен)
</t>
    </r>
    <r>
      <rPr>
        <sz val="10"/>
        <color indexed="2"/>
        <rFont val="Arial"/>
        <scheme val="minor"/>
      </rPr>
      <t>- указать марки потолков форкамер Пт-14</t>
    </r>
  </si>
  <si>
    <t>Принято частично, потолки тамбуров мусорокамер утеплены (Пт-12.1) (л.2)</t>
  </si>
  <si>
    <r>
      <rPr>
        <sz val="10"/>
        <color theme="1"/>
        <rFont val="Arial"/>
        <scheme val="minor"/>
      </rPr>
      <t>Маркировочный план: удалить марку пола П-22 в форкамерах
Д</t>
    </r>
    <r>
      <rPr>
        <sz val="10"/>
        <color indexed="2"/>
        <rFont val="Arial"/>
        <scheme val="minor"/>
      </rPr>
      <t>олжно быть предоставлено решение по отделке внутренних откосов проемов ниш под оборудование ОВ, то есть единое решение для горизонтальных и вертикальных поверхностей проема. В качестве примера, см. ЖД-ТАС-РЕН-АР-ТУ.ПЭ.1, Узел 76. Установка решетки жалюзийной ОВ на фасаде 1 этажа. Сечения А-А, Б-Б (вариант 2)</t>
    </r>
  </si>
  <si>
    <t>Принято, марка пола П-22 в форкамерах удалена (л.2)</t>
  </si>
  <si>
    <t>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10, 13 принято открывание дверей внутрь (открывание наружу заужает один из путей эвакуации), что не позволяет установить дверь так, чтобы поверхность двери была заподлицо со стенами вестибюля, а механизм доводчика не был виден из вестибюля </t>
  </si>
  <si>
    <t>Принято, дверь заменена (Д-41). Открывание дверей изменено (л.2)</t>
  </si>
  <si>
    <t>Маркировочный план: Д-14 (консьерж) - в секции 11, 12 показать открывание наружу, так как двери должны быть заподлицо со стенами вестибюля (возможно, согласно СП1.13130.2020, п.4.3.3, 4.3.4)</t>
  </si>
  <si>
    <t>Принято, открывание дверей изменено на сторону вестибюля (л.2)</t>
  </si>
  <si>
    <t>Маркировочный план: замаркировать люки доступа в тех.пространство</t>
  </si>
  <si>
    <t>Принято, люки доступа в тех. пространство замаркированы (Л-1) (л.2)</t>
  </si>
  <si>
    <t>3</t>
  </si>
  <si>
    <t>Ведомость отделки помещений:
прошу внимательно откорректировать черновую отделку в соответствии с Альбомом строительных конструкций и материалов. Отделка помещений ЖД-ТАС-РЕН-АР-ОП, выпущенным для объектов Реновации, а также включить информацию о финишной отделке
- без указания марок, характеристик и артикулов материалов, если для помещения разрабатывается АИ (МОП);
- с указанием марок, характеристик и артикулов материалов, если на данное помещение АИ не разрабатывается (тамбуры мусорокамер, мусорокамеры, тех.помещения)</t>
  </si>
  <si>
    <r>
      <rPr>
        <sz val="10"/>
        <color theme="1"/>
        <rFont val="Arial"/>
        <scheme val="minor"/>
      </rPr>
      <t>Ведомость отделки форкамер</t>
    </r>
    <r>
      <rPr>
        <sz val="10"/>
        <color indexed="2"/>
        <rFont val="Arial"/>
        <scheme val="minor"/>
      </rPr>
      <t xml:space="preserve"> и ниш под оборудование ОВ</t>
    </r>
    <r>
      <rPr>
        <sz val="10"/>
        <color theme="1"/>
        <rFont val="Arial"/>
        <scheme val="minor"/>
      </rPr>
      <t>: указать полностью отделку по утеплителю, а не только упрочняющую пропитку.
Обосновать, что стены ниш под оборудование ОВ не требуется окрашивать атмосферостойкой краской</t>
    </r>
  </si>
  <si>
    <t>Принято, отделка форкамер и ниш под оборудование ОВ скорректирована. Согласно  "ЖД-ТА-РЕН-АР-ОП. Альбом строительных конструкций и материалов. Отделка помещений. Версия 3" финишный слой для помещения "эксплуатируемые технические ниши" - тип ОТ-14 (упрочняющая и обеспыливающая пропитка - 1 слой)</t>
  </si>
  <si>
    <t>Ведомость отделки помещений: удалить отделку по ПГП - согласно АР2.1 таких перегородок нет в пределах первого этажа</t>
  </si>
  <si>
    <t>Принято, столбец с отделкой по ПГП заменен на отделку по кирпичной кладке</t>
  </si>
  <si>
    <r>
      <rPr>
        <sz val="10"/>
        <color theme="1"/>
        <rFont val="Arial"/>
        <scheme val="minor"/>
      </rPr>
      <t xml:space="preserve">Ведомость материалов отделки откосов </t>
    </r>
    <r>
      <rPr>
        <sz val="10"/>
        <color indexed="2"/>
        <rFont val="Arial"/>
        <scheme val="minor"/>
      </rPr>
      <t xml:space="preserve">проемов в наружных стенах МОП: </t>
    </r>
    <r>
      <rPr>
        <sz val="10"/>
        <color theme="1"/>
        <rFont val="Arial"/>
        <scheme val="minor"/>
      </rPr>
      <t xml:space="preserve">откорректировать отделку по ячеистому блоку на
</t>
    </r>
    <r>
      <rPr>
        <sz val="10"/>
        <color indexed="2"/>
        <rFont val="Arial"/>
        <scheme val="minor"/>
      </rPr>
      <t>- ГСП-Н2 - 12.5 мм;</t>
    </r>
    <r>
      <rPr>
        <sz val="10"/>
        <color theme="1"/>
        <rFont val="Arial"/>
        <scheme val="minor"/>
      </rPr>
      <t xml:space="preserve">
- Грунтовка глубокого проникновения -1 слой;
</t>
    </r>
    <r>
      <rPr>
        <sz val="10"/>
        <color indexed="2"/>
        <rFont val="Arial"/>
        <scheme val="minor"/>
      </rPr>
      <t>- Профиль угловой ПВХ перфорированный с армирующей стеклотканевой сеткой 100х100мм, улучшенная штукатурка гипсовыми смесями по сетке СВУ 120-2600 СП 31-111-2004 - 17-50 мм;</t>
    </r>
    <r>
      <rPr>
        <sz val="10"/>
        <color theme="1"/>
        <rFont val="Arial"/>
        <scheme val="minor"/>
      </rPr>
      <t xml:space="preserve">
- Грунтовка глубокого проникновения -1 слой;
- Шпатлевка поверхности на гипсовой основе - 2 мм
- Грунтовка под финишную отделку - 1 слой;
</t>
    </r>
    <r>
      <rPr>
        <sz val="10"/>
        <color indexed="2"/>
        <rFont val="Arial"/>
        <scheme val="minor"/>
      </rPr>
      <t>- Улучшенная окраска влагостойкой водно-дисперсионной краской, группа горючести НГ - 2 слоя</t>
    </r>
    <r>
      <rPr>
        <sz val="10"/>
        <color theme="1"/>
        <rFont val="Arial"/>
        <scheme val="minor"/>
      </rPr>
      <t xml:space="preserve">
</t>
    </r>
  </si>
  <si>
    <t>Принято частично, отделка откосов в наружных стенах МОП изменена на корректную в соответствии с "ЖД-ТА-РЕН-АР-ОП. Альбом строительных конструкций и материалов. Отделка помещений. Версия 3" до слоя с чистовой отделкой. Решения по чистовой отделке представлены в АИ.</t>
  </si>
  <si>
    <r>
      <rPr>
        <sz val="10"/>
        <color theme="1"/>
        <rFont val="Arial"/>
        <scheme val="minor"/>
      </rPr>
      <t xml:space="preserve">Ведомость материалов отделки откосов дверей мусорокамер </t>
    </r>
    <r>
      <rPr>
        <sz val="10"/>
        <color indexed="2"/>
        <rFont val="Arial"/>
        <scheme val="minor"/>
      </rPr>
      <t xml:space="preserve">и технических помещений: </t>
    </r>
    <r>
      <rPr>
        <sz val="10"/>
        <color theme="1"/>
        <rFont val="Arial"/>
        <scheme val="minor"/>
      </rPr>
      <t>откорректировать</t>
    </r>
    <r>
      <rPr>
        <sz val="10"/>
        <color indexed="2"/>
        <rFont val="Arial"/>
        <scheme val="minor"/>
      </rPr>
      <t xml:space="preserve">
</t>
    </r>
    <r>
      <rPr>
        <sz val="10"/>
        <color theme="1"/>
        <rFont val="Arial"/>
        <scheme val="minor"/>
      </rPr>
      <t xml:space="preserve">отделку по ЖБ на
- Грунтовка Бетонконтакт -1 слой;
- Профиль углозащитный оцинкованный 25х25 мм, </t>
    </r>
    <r>
      <rPr>
        <sz val="10"/>
        <color indexed="2"/>
        <rFont val="Arial"/>
        <scheme val="minor"/>
      </rPr>
      <t>простая штукатурка ЦПС</t>
    </r>
    <r>
      <rPr>
        <sz val="10"/>
        <color theme="1"/>
        <rFont val="Arial"/>
        <scheme val="minor"/>
      </rPr>
      <t xml:space="preserve"> по сетке стальной 10х10х0,8 мм -</t>
    </r>
    <r>
      <rPr>
        <sz val="10"/>
        <color indexed="2"/>
        <rFont val="Arial"/>
        <scheme val="minor"/>
      </rPr>
      <t xml:space="preserve"> 10 мм</t>
    </r>
    <r>
      <rPr>
        <sz val="10"/>
        <color theme="1"/>
        <rFont val="Arial"/>
        <scheme val="minor"/>
      </rPr>
      <t xml:space="preserve">;
</t>
    </r>
    <r>
      <rPr>
        <sz val="10"/>
        <color indexed="2"/>
        <rFont val="Arial"/>
        <scheme val="minor"/>
      </rPr>
      <t>- Грунтовка под финишную отделку - 1 слой;
- Простая окраска влагостойкой водно-дисперсионной краской - 2 сло</t>
    </r>
    <r>
      <rPr>
        <sz val="10"/>
        <color theme="1"/>
        <rFont val="Arial"/>
        <scheme val="minor"/>
      </rPr>
      <t xml:space="preserve">я
отделку по ячеистому блоку на
- Грунтовка глубокого проникновения -1 слой;
- </t>
    </r>
    <r>
      <rPr>
        <sz val="10"/>
        <color indexed="2"/>
        <rFont val="Arial"/>
        <scheme val="minor"/>
      </rPr>
      <t>Профиль углозащитный оцинкованный 25х25 мм</t>
    </r>
    <r>
      <rPr>
        <sz val="10"/>
        <color theme="1"/>
        <rFont val="Arial"/>
        <scheme val="minor"/>
      </rPr>
      <t xml:space="preserve">, простая штукатурка ЦПС по сетке стальной 10х10х0,8 мм - </t>
    </r>
    <r>
      <rPr>
        <sz val="10"/>
        <color indexed="2"/>
        <rFont val="Arial"/>
        <scheme val="minor"/>
      </rPr>
      <t>14 мм</t>
    </r>
    <r>
      <rPr>
        <sz val="10"/>
        <color theme="1"/>
        <rFont val="Arial"/>
        <scheme val="minor"/>
      </rPr>
      <t xml:space="preserve">;
</t>
    </r>
    <r>
      <rPr>
        <sz val="10"/>
        <color indexed="2"/>
        <rFont val="Arial"/>
        <scheme val="minor"/>
      </rPr>
      <t>- Грунтовка под финишную отделку - 1 слой;
- Простая окраска влагостойкой водно-дисперсионной краской - 2 слоя</t>
    </r>
    <r>
      <rPr>
        <sz val="10"/>
        <color theme="1"/>
        <rFont val="Arial"/>
        <scheme val="minor"/>
      </rPr>
      <t xml:space="preserve">
</t>
    </r>
  </si>
  <si>
    <t>Принято частично, согласно "ЖД-ТА-РЕН-АР-ОП. Альбом строительных конструкций и материалов. Отделка помещений. Версия 3" указана отделка откосов в мусоросборных камерах/коридорах мусоросборных камер для стен "ячеистый бетонный блок" (тип ОС-7), для стен монолитный Ж/Б (тип ОС-25), также отображена финишная отделка (тип ОТ-6)</t>
  </si>
  <si>
    <t>Спецификация элементов заполнения дверных проемов: Д-14, Д-14л - откорректировать характеристики на "Дверь металлическая,  с заполнением минеральной ватой, глухая, со стационарным порогом, коробка угловая,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АИ"</t>
  </si>
  <si>
    <t>Принято, описание дверей Д-14 и Д-14л скорректировано</t>
  </si>
  <si>
    <t>Спецификация элементов заполнения дверных проемов: включить дополнительный дверной блок для ПУИ МОП "Дверь металлическая,  с заполнением минеральной ватой, глухая, со стационарным порогом, коробка угловая,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АИ"
Откорректировать количество  Д-15, Д-15л</t>
  </si>
  <si>
    <t>Принято частично, для помещения ПУИ создан новый тип двери Д-41 с описание из альбома "ЖД-ТАС-РЕН-АР-ДВ. Альбом типовых решений. Двери. Версия 2". Количество дверей Д-15 и Д-15л скорректировано</t>
  </si>
  <si>
    <t>Спецификация элементов заполнения дверных проемов: Д-23л - заменить RAL 9003 на "цвет принять в соответствии с АИ"</t>
  </si>
  <si>
    <t>Принято, описание двери Д-23л скорректировано</t>
  </si>
  <si>
    <t>Спецификация элементов заполнения дверных проемов: Д-7 (тамбур/мусорокамера) - исправить характеристики на "Дверь металлическая, с заполнением минеральной ватой, противопожарная EI 30, глухая, со стационарным порогом 14 мм, угловая коробка, контурный уплотнитель - серый, доводчик, нажимная ручка на круглой розетке, порошковая окраска, цвет RAL 7016 (антрацитово-серый) матовый"</t>
  </si>
  <si>
    <t>Принято, описание дверей Д-7 и Д-7л исправлено</t>
  </si>
  <si>
    <r>
      <rPr>
        <sz val="10"/>
        <color theme="1"/>
        <rFont val="Arial"/>
        <scheme val="minor"/>
      </rPr>
      <t>Спецификация элементов заполнения дверных проемов: Д-18.1л, Д-18.2л, Д-18.3л (мусорокамера) - исправить характеристики на "Дверь металлическая глухая, со стационарным порогом 14 мм, утепленная, контурный уплотнитель - серый, доводчик, металлический добор внешний, нажимная ручка на круглой розетке, цилиндровый замок
'ключ-ключ', порошковая окраска, RAL (</t>
    </r>
    <r>
      <rPr>
        <sz val="10"/>
        <color indexed="2"/>
        <rFont val="Arial"/>
        <scheme val="minor"/>
      </rPr>
      <t xml:space="preserve">указать цвет в соответствии с фасадной концепцией)"
</t>
    </r>
    <r>
      <rPr>
        <sz val="10"/>
        <color theme="1"/>
        <rFont val="Arial"/>
        <scheme val="minor"/>
      </rPr>
      <t>Для информации: в связи с тем, что ширина проема под наружные двери в мусорокамеры не соответствует принятой в Стандарте, ширина в свету данных дверных блоков не проверялась на соответствие требованиям НД и принята  под ответственность проектировщика</t>
    </r>
  </si>
  <si>
    <t>Принято частично, описание скорректировано</t>
  </si>
  <si>
    <t>Спецификация элементов заполнения дверных проемов: включить люки доступа в тех.пространство</t>
  </si>
  <si>
    <t>Принято, спецификация на люки доступа в тех. пространство добавлена</t>
  </si>
  <si>
    <t>5, 6, 7</t>
  </si>
  <si>
    <t>Экспликация полов: П-16, П-16.1, П-16.2 (сухие помещения БКТ) - удалить Грунтовку глубокого проникновения Ceresit ST17</t>
  </si>
  <si>
    <t xml:space="preserve">Принято, слой с грунтовкой удален </t>
  </si>
  <si>
    <t>5 - 8</t>
  </si>
  <si>
    <t>Экспликация полов: в связи с заменой артикулов, снятых с производства, исправить толщину керамогранитной плитки П-10, П-11, П-12, П-13, П-14 - 11 мм на 10 мм</t>
  </si>
  <si>
    <t>Принято, толщина слоя керамогранита изменена на 10 мм</t>
  </si>
  <si>
    <t>Экспликация полов: в связи с изменением толщины керамогранитной плитки исправить толщину ЦПС
- П-10, П-14 на 33 мм;
- П-11 на 53 мм</t>
  </si>
  <si>
    <t xml:space="preserve">Принято, толщина слоя ЦПС изменена для П-10 и П-14 на 33 мм, для П-11 на 53 мм. </t>
  </si>
  <si>
    <t>Экспликация полов: в связи с заменой артикулов, снятых с производства, исправить толщину керамогранитной плитки П-21.1, П-21.3, П-21 (мусорокамера), П-19.1, П-19 (помещение СС) мм на 8 мм. Откорректировать толщину стяжки</t>
  </si>
  <si>
    <t>Принято, толщина керамогранитной плитки и стяжки изменена (л.5-8)</t>
  </si>
  <si>
    <t>Экспликация полов:
- П-3 (пол в нише для оборудования ОВ) - обосновать отсутствие в конструкции пола гидроизоляции (низ ниш находится на высоте 150-300 мм от ур.земли - возможно попадание, например, снега);
- П-22 - удалить - решение для отделки внутренних поверхностей форкамер не подходит для отделки нижнего горизонтального откоса проема наружного проема форкамеры или  ниши для оборудования ОВ</t>
  </si>
  <si>
    <t>Принято, существующий тип пола П-3 отредактирован. Добавлен слой гидроизоляции и финишный слой плитки (л.5-8)</t>
  </si>
  <si>
    <t>Экспликация полов: включить информацию об отделке пола в эксплуатируемых технических нишах 
- Пропитка упрочняющая и обеспыливающая - 1 слой;
- Стяжка полусухая цементно-песчаная М150,армированная фиброволокном  (фибра полипропиленовая 12мм, расход 0.6кг/м3) - 40 мм;
- Пленка полиэтиленовая 200 мкр - 1 слой;
- Утеплитель минераловатный (Технониколь ТЕХНОФЛОР СТАНДАРТ) q=100-120 кг/м3, предел прочности на сжатие не менее 30 кПа, λ=0,041 Вт/м°С - 50 мм.</t>
  </si>
  <si>
    <t>Принято, тип пола откорретирован, добавлен отделочный слой - керамическая плитка (л.5-8)</t>
  </si>
  <si>
    <t>9</t>
  </si>
  <si>
    <t>Ведомость потолков: Пт-01 - указать цвет подвесного кассетного потолка типа PERFATEN АКФ 1000</t>
  </si>
  <si>
    <t xml:space="preserve"> Принято, цвет подвесного потолка указан (л.9)</t>
  </si>
  <si>
    <t>Ведомость потолков: 
- Пт-2, Пт-3 - исправить величину ячейки Грильято на 75х75;
- Пт-2, Пт-3, Пт-4, Пт-12, Пт-26 - указать толщину затирки 2-4 мм;
- Пт-4 - указать толщину шпатлевки на цементной основе 2 мм</t>
  </si>
  <si>
    <t>Принято, состав потолков скорректирован (л.9)</t>
  </si>
  <si>
    <t>Ведомость потолков: Пт-14 - учесть Клеевую смесь для монтажа утеплителя (Технониколь 110)- 5мм
Форкамеры и ниши для блоков ОВ располагаются под квартирами - пояснить наличие потолка Пт-14.1 (толщина утеплителя 50мм)</t>
  </si>
  <si>
    <t>Принято, клеевая смесь добавлена в Пт-14. Тип Пт-14.1 необходим для утепления ж/б балки, чтобы не прерывать тепловой контур (л.9)</t>
  </si>
  <si>
    <r>
      <rPr>
        <sz val="10"/>
        <color theme="1"/>
        <rFont val="Arial"/>
        <scheme val="minor"/>
      </rPr>
      <t>Ведомость потолков: включить тип отделки перекрытия западающих/нависающих частей фасада, если выше располагается квартира
- Клеевая смесь для монтажа утеплителя (Технониколь 110) - 5мм;
- Минераловатный утеплитель (Технониколь - ТЕХНОВЕНТ Стандарт), ρ=72-88 кг/м³, λБ=0,038 Вт/м°С, с дюбельным креплением - 200 мм;
- Подвесной кассетный потолок типа PERFATEN АКФ 1000 (</t>
    </r>
    <r>
      <rPr>
        <sz val="10"/>
        <color indexed="2"/>
        <rFont val="Arial"/>
        <scheme val="minor"/>
      </rPr>
      <t>указать цвет</t>
    </r>
    <r>
      <rPr>
        <sz val="10"/>
        <color theme="1"/>
        <rFont val="Arial"/>
        <scheme val="minor"/>
      </rPr>
      <t>) на скрытой подвесной подсистеме</t>
    </r>
  </si>
  <si>
    <t>Принято, состав  потолка Пт-01.3 и Пт-01.4 скорректирован, цвет указан (л.9)</t>
  </si>
  <si>
    <r>
      <rPr>
        <sz val="10"/>
        <color theme="1"/>
        <rFont val="Arial"/>
        <scheme val="minor"/>
      </rPr>
      <t xml:space="preserve">Ведомость потолков: включить тип отделки потолка в тамбурах мусорокамер
- Смесь клеевая для монтажа утеплителя (Технониколь 110);
- Утеплитель минераловатный (Технониколь - ТЕХНОФАС ДЕКОР) ρ=90-110 кг/м³, предел прочности на отрыв не менее 15 кПа, λ=0,041 Вт/м°С- </t>
    </r>
    <r>
      <rPr>
        <sz val="10"/>
        <color indexed="2"/>
        <rFont val="Arial"/>
        <scheme val="minor"/>
      </rPr>
      <t>указать толщину;</t>
    </r>
    <r>
      <rPr>
        <sz val="10"/>
        <color theme="1"/>
        <rFont val="Arial"/>
        <scheme val="minor"/>
      </rPr>
      <t xml:space="preserve">
- Слой штукатурно-клеевой Технониколь 210 или аналог, армированный сеткой фасадной стеклотканевой щелочестойкой М3600 - 10 мм;
- Грунтовка под финишную отделку;
- Простая окраска краской влагостойкой водно-дисперсионной за 2 раза</t>
    </r>
  </si>
  <si>
    <t>Принято, толщина утеплителя указана в Пт-12.1 (л.9)</t>
  </si>
  <si>
    <t xml:space="preserve">Маркировочный план: в секциях 12, 13 устранить разночтение в отметках подвесных потолков в МОП  - АР3.1 +3,310, АР4.1 +3,460 </t>
  </si>
  <si>
    <t>Принято, отметки подвесных потолков исправлены (л.2)</t>
  </si>
  <si>
    <t>Для информации: зашивки пожарных шкафов, показанные в коридорах для транспортировки мусорных контейнеров из мусорокамеры наружу в секциях 12 и 13,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</si>
  <si>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 xml:space="preserve">Принято, зашивка ШПК перенесена в специально выгороженные ниши, не заужающие проход </t>
  </si>
  <si>
    <t>7</t>
  </si>
  <si>
    <t>148-0721-ОК-1-0-2-14..16-АР3.1</t>
  </si>
  <si>
    <t>2, 5 - 7</t>
  </si>
  <si>
    <t>Не принято. Толщина конструкции пола согласована</t>
  </si>
  <si>
    <t>Маркировочный план: показать лестничные марши в лестничных клетках 15.МОП.12, 16.МОП.11</t>
  </si>
  <si>
    <t>Маркировочный план: показать во всех тамбурах габариты (1800 х ширина тамбура) и привязки решеток, так как устройство приямков под решетки выполняется при черновой отделке пола.</t>
  </si>
  <si>
    <t>Принято, приявзка решеток в первом тамбуре скорректирована (л.2)</t>
  </si>
  <si>
    <t>Маркировочный план: лестничные клетки 14.МОП.10, 16.МОП.10 - исправить марку потолка Пт-4 на Пт-10 - над тамбурами располагаются квартиры, значит необходимо утепление перекрытия</t>
  </si>
  <si>
    <t xml:space="preserve">Маркировочный план: 
- исправить марку потолка Пт-12 в тамбурах мусорокамер 14.Т.2, 14.Т.3, 15.Т.2, 16.Т.2  на вновь введенную (должен быть утеплен)
</t>
  </si>
  <si>
    <t>Принято, потолки тамбуров мусорокамер утеплены (Пт-12.1) (л.2)</t>
  </si>
  <si>
    <t>Маркировочный план: форкамеры и ниши для оборудования ОВ
- указать марки пола;
- указать марки потолков Пт-14</t>
  </si>
  <si>
    <t>Принято, для технических ниш добавлены марки П-3, Пт-14. Для форкамеры марка потолка Пт-14 (л.2)</t>
  </si>
  <si>
    <t>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14-16 принято открывание дверей внутрь (открывание наружу заужает один из путей эвакуации только в 14 секции), что не позволяет установить дверь так, чтобы поверхность двери была заподлицо со стенами вестибюля, а механизм доводчика не был виден из вестибюля</t>
  </si>
  <si>
    <t>Маркировочный план: Д-14 (консьерж) - в секции 14 показать открывание наружу, так как двери должны быть заподлицо со стенами вестибюля (возможно, согласно СП1.13130.2020, п.4.3.3, 4.3.4)
Для информации: в секции 16 принято открывание дверей внутрь (открывание наружу заужает один из путей эвакуации)</t>
  </si>
  <si>
    <t>Спецификация элементов заполнения дверных проемов: Д-7, Д-7л (тамбур/мусорокамера) - исправить характеристики на "Дверь металлическая, с заполнением минеральной ватой, противопожарная EI 30, глухая, со стационарным порогом 14 мм, угловая коробка, контурный уплотнитель - серый, доводчик, нажимная ручка на круглой розетке, порошковая окраска, цвет RAL 7016 (антрацитово-серый) матовый"</t>
  </si>
  <si>
    <t>Экспликация полов: П-16.3, П-16, П-16.2 (сухие помещения БКТ) - удалить Грунтовку глубокого проникновения Ceresit ST17</t>
  </si>
  <si>
    <t>Экспликация полов: в связи с заменой артикулов, снятых с производства, исправить толщину керамогранитной плитки П-21.1, П-21.4, П-21.3 (мусорокамера), П-19, П-19.1 (помещение СС) мм на 8 мм. Откорректировать толщину стяжки</t>
  </si>
  <si>
    <t>Принято, толщина керамогранитной плитки и стяжки изменена</t>
  </si>
  <si>
    <t>Принято, существующий тип пола П-3 отредактирован. Добавлен слой гидроизоляции и финишный слой плитки (л.5-7)</t>
  </si>
  <si>
    <t>Принято, тип пола откорретирован, добавлен отделочный слой - керамическая плитка (л.5-7)</t>
  </si>
  <si>
    <t xml:space="preserve"> Принято, цвет подвесного потолка указан (л.8)</t>
  </si>
  <si>
    <t>Принято, состав потолков скорректирован (л.8)</t>
  </si>
  <si>
    <t>Принято, клеевая смесь добавлена в Пт-14. Тип Пт-14.1 необходим для утепления ж/б балки, чтобы не прерывать тепловой контур (л.8)</t>
  </si>
  <si>
    <t>Принято, состав  потолка Пт-01.3 и Пт-01.4 скорректирован, цвет указан (л.8)</t>
  </si>
  <si>
    <t>Принято, толщина утеплителя указана в Пт-12.1 (л.8)</t>
  </si>
  <si>
    <t xml:space="preserve">Маркировочный план: в секциях 14 - 16 устранить разночтение в отметках подвесных потолков в МОП  - АР3.1 +3,160, АР4.1 +3,460 </t>
  </si>
  <si>
    <t xml:space="preserve">Принято, отметки подвесных потолков в альбомах приведены в соответствие </t>
  </si>
  <si>
    <t>Для информации: зашивки пожарных шкафов, показанные в коридорах для транспортировки мусорных контейнеров из мусорокамеры наружу в секциях 15 и 16,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</si>
  <si>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148-0721-ОК-1-0-2-17..19-АР3.1</t>
  </si>
  <si>
    <r>
      <rPr>
        <b/>
        <sz val="10"/>
        <color theme="1"/>
        <rFont val="Arial"/>
        <scheme val="minor"/>
      </rPr>
      <t>Для информации:</t>
    </r>
    <r>
      <rPr>
        <sz val="10"/>
        <color theme="1"/>
        <rFont val="Arial"/>
        <scheme val="minor"/>
      </rPr>
      <t xml:space="preserve">
Толщина конструкции пола во всех помещениях МОП принята одинаковой (150 мм в секции 17, 280 мм в секции 18, 200 мм в секции 19). По Стандарту АР толщина пола в первом входном тамбуре должна быть на 10 мм меньше, чем в остальных помещениях МОП </t>
    </r>
  </si>
  <si>
    <t>Маркировочный план: 
- показать лестничные марши в лестничных клетках 18.МОП.12, 19.МОП.11;
- показать марки пола в помещениях МОП секции 19</t>
  </si>
  <si>
    <t>Маркировочный план: показать во всех тамбурах, кроме 19.МОП.2, габариты (1800 х ширина тамбура) и привязки решеток, так как устройство приямков под решетки выполняется при черновой отделке пола.
В тамбуре 19.МОП.2 выполнить решетку, как показано на эскизе</t>
  </si>
  <si>
    <t>Маркировочный план: лестничные клетки 17.МОП.10, 19.МОП.10  - исправить марку потолка Пт-4 на Пт-10 - над тамбурами располагаются квартиры, значит необходимо утепление перекрытия</t>
  </si>
  <si>
    <t>Маркировочный план: 
- исправить марку потолка Пт-12 в тамбурах мусорокамер 17.Т.2, 17.Т.3, 18.Т.2, 19.Т.2 на вновь введенную (должен быть утеплен)</t>
  </si>
  <si>
    <t>Принято, марки пола и потолка добавлены (л.2)</t>
  </si>
  <si>
    <t>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17, 18 принято открывание дверей внутрь (открывание наружу заужает один из путей эвакуации), что не позволяет установить дверь так, чтобы поверхность двери была заподлицо со стенами вестибюля, а механизм доводчика не был виден из вестибюля</t>
  </si>
  <si>
    <t>Маркировочный план: Д-14 (консьерж) - в секции 19 показать открывание наружу, так как двери должны быть заподлицо со стенами вестибюля (возможно, согласно СП1.13130.2020, п.4.3.3, 4.3.4)
Для информации: в секции 18 принято открывание двери внутрь, так как расположена напротив лифтов</t>
  </si>
  <si>
    <t>Принято, открывание дверей в с. 19 изменено на сторону вестибюля (л.2)</t>
  </si>
  <si>
    <t>Эскпликация полов: П-16.2, П-16.5, П-16 (сухие помещения БКТ) - удалить Грунтовку глубокого проникновения Ceresit ST17</t>
  </si>
  <si>
    <t>Экспликация полов: в связи с заменой артикулов, снятых с производства, исправить толщину керамогранитной плитки в тамбурах МОП, вестибюле, помещении косьержа, сан.узле, ПУИ - 11 мм на 10 мм</t>
  </si>
  <si>
    <t>Экпликация полов: в связи с изменением толщины керамогранитной плитки исправить толщину ЦПС
- в тамбурах 1, в сан.узлах, ПУИ на 33 мм;
- в тамбурах 1 на 53 мм</t>
  </si>
  <si>
    <t xml:space="preserve">Принято, толщина слоя ЦПС изменена для П-10.1 и П-14.1 на 33 мм, для П-11.1 на 53 мм. </t>
  </si>
  <si>
    <t>Экспликация полов секции 19: отсутствует тип пола П-12.2</t>
  </si>
  <si>
    <t>Принято, в секции 19 для 2 тамбура, вестибюля и колясочной  предусмотрен пол П-12.4</t>
  </si>
  <si>
    <t>Экспликация полов: в связи с заменой артикулов, снятых с производства, исправить толщину керамогранитной плитки П-21.2, П-21.4 (мусорокамера), П-19.2 (помещение СС) мм на 8 мм. Откорректировать толщину стяжки</t>
  </si>
  <si>
    <t>05,04,24</t>
  </si>
  <si>
    <t xml:space="preserve">Маркировочный план: в секциях 17, 19 устранить разночтение в отметках подвесных потолков в МОП  - АР3.1 +3,160 и +3,460, АР4.1 +3,460 и +3,310 </t>
  </si>
  <si>
    <t>Для информации: зашивки пожарных шкафов, показанные в коридорах для транспортировки мусорных контейнеров из мусорокамеры наружу в секциях 18 и 19,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</si>
  <si>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148-0721-ОК-1-0-1-1..3-АР3.1_изм.0 от 01.04.24</t>
  </si>
  <si>
    <r>
      <rPr>
        <sz val="10"/>
        <color theme="1"/>
        <rFont val="Arial"/>
        <scheme val="minor"/>
      </rPr>
      <t xml:space="preserve">В п.10 отделку внутренних стен и перегородок ниш СС указать по стандарту. Исключить описание отделки ПГП (не применяется на 1 эт), </t>
    </r>
    <r>
      <rPr>
        <sz val="10"/>
        <color theme="1"/>
        <rFont val="Arial"/>
        <scheme val="minor"/>
      </rPr>
      <t xml:space="preserve">ГКЛ (не применяется для этих ниш).                                 </t>
    </r>
    <r>
      <rPr>
        <sz val="10"/>
        <color indexed="2"/>
        <rFont val="Arial"/>
        <scheme val="minor"/>
      </rPr>
      <t xml:space="preserve">                                                                                     </t>
    </r>
  </si>
  <si>
    <t>ЖД-ТА-РЕН-АР-ОП. Альбом строительных конструкций и материалов. Отделка помещений. Версия 3</t>
  </si>
  <si>
    <t>Частично не принято.
Зашивка инженерных ниш коридоров выполнена в соответствии с заданием на проектирование АР_ЖИЛОЙ ДОМ. РЕНОВАЦИЯ - ВНУТРЕННИЕ НЕНЕСУЩИЕ СТЕНЫ И ПЕРЕГОРОДК. По заданию на проектирование Апекс использует стандарты, которые выложены на сайте ПИК-Стандарт</t>
  </si>
  <si>
    <t xml:space="preserve">Грязезащиту показать по стандарту -  на растоянии от порога витражной двери 300 мм, по ширине тамбура на длину трех плиток (600мм х 3). </t>
  </si>
  <si>
    <t>Правила проектирования АИ МОП.</t>
  </si>
  <si>
    <t xml:space="preserve">Принято. 
Добавлены габариты и привязки грязезащитных решеток тамбуров </t>
  </si>
  <si>
    <t>Отметки полов привести в соответствие с АР4.1, см. пол в ЛК  3.МОП.10.                                                                                     .                                                                                           Указать на плане отметку пола во всех помещениях (см. пом.охраны).</t>
  </si>
  <si>
    <t>Принято.
Отметки пола приведены в соответствии с АР4.1
Указаны отметки на плане во всех помещениях</t>
  </si>
  <si>
    <t>Выгородку ниш СС принять из ячеистого бетонного блока (или керамического кирпича). Предусмотреть доп. мероприятия по гидроизоляции стены. смежной с транзитом  К1.</t>
  </si>
  <si>
    <t>Принято.
Перегородка ГКЛ заменена на перегородку из кирпича, в качестве доп. мероприятия по гидроизоляции добавлена еще одна перегородка</t>
  </si>
  <si>
    <t>В пом.2.Т.2 в АР4.1 на сечении показана зашивка  с утеплением воздуховода над входом.                                                                                Показать на плане зашивку с габаритами и отметкой, учесть материалы зашивки в объемах материалов.</t>
  </si>
  <si>
    <t>Показать/замаркировать на плане решетки под отверствия,  указанные в кладочных АР2.1, предоставить спецификацию.                                                                          Или дать ссылку, где они разработаны.</t>
  </si>
  <si>
    <t>Принято.
Спецификацию решеток см. л.4 примечании данная информация добавлена</t>
  </si>
  <si>
    <t>Показать/замаркировать на плане металлические ограждения лестничных маршей и площадок, предоставить эскизы, или дать ссылку, где они разработаны.</t>
  </si>
  <si>
    <t xml:space="preserve">Принято.
В примечания добавлена ссылка на АР5 , АР0.5 </t>
  </si>
  <si>
    <t>Показать отметку и марку потолка в нише фасада перед мусорокамерой.</t>
  </si>
  <si>
    <t>Принято. 
Отметки и марки потолка добавлены</t>
  </si>
  <si>
    <t>2, 9</t>
  </si>
  <si>
    <t>Указать в ведомости отделки, учесть в объеме материалов  подшивку Пт-01, в т.ч. указанный в АР4.1 на сечениях по входным группам утеплитель (см. на плане западающие входные группы).                                                                                                            Согласно стандарта (см. тип ПТ-29):                                              -- Смесь клеевая для монтажа утеплителя (Технониколь 110),
- Утеплитель минераловатный (Технониколь - ТЕХНОВЕНТ Стандарт), ρ=72-88 кг/м³, λБ=0,038 Вт/м°С, с дюбельным креплением - толщина по проекту,
- Потолок подвесной кассетный типа PERFATEN АКФ 1000 (цвет черный) на скрытой подвесной подсистеме.</t>
  </si>
  <si>
    <t>Принято.
Указан состав данного типа потолка, посчитан объём материала</t>
  </si>
  <si>
    <t>2, 6-8</t>
  </si>
  <si>
    <t>Замаркировать на плане, предоставить в экспликации отделку пола в технических нишах СС.                                               По стандарту:                                                                                   -- Пропитка упрочняющая и обеспыливающая - 1 слой.
- Стяжка полусухая цементно-песчаная М150,армированная фиброволокном  (фибра полипропиленовая 12мм, расход 0.6кг/м3) - 40 мм.
 - Пленка полиэтиленовая 200 мкр - 1 слой.
- Утеплитель минераловатный (Технониколь ТЕХНОФЛОР СТАНДАРТ) q=100-120 кг/м3, предел прочности на сжатие не менее 30 кПа, λ=0,041 Вт/м°С - 50 мм.</t>
  </si>
  <si>
    <t>Принято.
Отделка пола замаркирована на планах, откорректирован состав пола</t>
  </si>
  <si>
    <t>Замаркировать на плане отделку потолка в форкамерах. Указать марку отделки стен на плане и исправить в ведомости отделки - по стандарту не только пропитка.</t>
  </si>
  <si>
    <t>Принято.
Добавлены маркировки отделки потолка, исправлен состав в ведомости материала</t>
  </si>
  <si>
    <t xml:space="preserve">Исключить отделку пола тип П-22 из отделки ниши под кондиционер.                                                                                  Указать отделку откосов этих ниш по всему периметру (как наружных откосов).                                                                                       </t>
  </si>
  <si>
    <t>Принято. 
Отделка П-22 исключена, добавлены сноски на внешние на откосы со ссылкой на ведомость (л3)</t>
  </si>
  <si>
    <t>Предусмотреть доп. мероприятия по усилению гидроизоляции стен в помещениях эл.щитовых в секц.2 (2.Т.3 и 2.Т.4),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</si>
  <si>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Принято.
Добавлен утеплитель в нишах эл. щитовых</t>
  </si>
  <si>
    <t>Исключить с плана тех.пространства помещение колясочной, или показать как второй свет - над этим помещением нет тех.пространства.</t>
  </si>
  <si>
    <t>Принято. 
Зоны тех. пространств выделены на планах, добавлены условные обозначения</t>
  </si>
  <si>
    <t xml:space="preserve">Указать для  отделки стен в МОП подготовку стен:                                                                                                      1. Выше отметки 60 мм от низа подвесного потолка "Грильято"  (запотолочное пространство).                                                                                                                 2. До отметки 60 мм выше отметки низа подвесного потолка "Грильято" .   </t>
  </si>
  <si>
    <t>Принято.
Подготовка стен откорректирована с учетом подвесного потолка</t>
  </si>
  <si>
    <t>Указать финишную отделку для отделки стен и перегородок выше подвесного потолка , в АИ указана чистовая отделка только до потолка (или указать это в АИ, не дублировать).                                                                                        Учесть в объемах материалов.</t>
  </si>
  <si>
    <t>Принято. 
Указана финишная отделка отделка выше подвесного потолка</t>
  </si>
  <si>
    <t>Отделку откосов в наружн. стенах в помещениях МОП показать по стандарту:                                                                                                                                                                                                   - - Грунтовка Бетонконтакт - 1 слой.
- Профиль угловой ПВХ перфорированный с армирующей стеклотканевой сеткой 100х100мм, улучшенная штукатурка смесями гипсовыми по сетке СВУ 120-2600 СП 31-111-2004 - 17-60мм.
- Грунтовка глубокого проникновения - 1 слой.
- Шпатлевка поверхности на гипсовой основе - 2мм.                                         - - Грунтовка под финишную отделку - 1 слой.
Улучшенная окраска краской водно-дисперсионной негорючей за 2 раза, группа горючести НГ - 2 слоя.                                .                                                                                                                           Если указанная финишная отделка  учтена в АИ, то не дублировать инфрормацию тут, указать только черновую отделку.</t>
  </si>
  <si>
    <t>Не принято.
В замечаниях указана отделка для Ж/б стен, в проекте стены из ячеистого бетона, состав откорректирован в соответствии со стандартном данного типа стены</t>
  </si>
  <si>
    <r>
      <rPr>
        <sz val="10"/>
        <color theme="1"/>
        <rFont val="Arial"/>
        <scheme val="minor"/>
      </rPr>
      <t xml:space="preserve">Отделку наружных откосов в тамбурах мусорокамер показать по стандарту.                                                                             </t>
    </r>
    <r>
      <rPr>
        <u/>
        <sz val="10"/>
        <color theme="1"/>
        <rFont val="Arial"/>
        <scheme val="minor"/>
      </rPr>
      <t>Для монолитных стен (секц.1)</t>
    </r>
    <r>
      <rPr>
        <sz val="10"/>
        <color theme="1"/>
        <rFont val="Arial"/>
        <scheme val="minor"/>
      </rPr>
      <t xml:space="preserve"> :                                                                                                                                                                                       --  Грунтовка Бетонконтакт - 1 слой.
- Профиль углозащитный оцинкованный 25х25мм, простая штукатурка смесями цементно-песчаными по сетке тканой стальной 10х10х0.8 мм - 30мм.                                                                      </t>
    </r>
    <r>
      <rPr>
        <u/>
        <sz val="10"/>
        <color theme="1"/>
        <rFont val="Arial"/>
        <scheme val="minor"/>
      </rPr>
      <t>Для блочных стен (секц.2 и 3)</t>
    </r>
    <r>
      <rPr>
        <sz val="10"/>
        <color theme="1"/>
        <rFont val="Arial"/>
        <scheme val="minor"/>
      </rPr>
      <t>:                                                                                - - ГСП-Н2 - 12.5мм.
- Грунтовка глубокого проникновения -1 слой.
- Профиль углозащитный оцинкованный 25х25мм, простая штукатурка смесями цементно-песчаными по сетке тканой стальной 10х10х0.8 мм - 20мм.                                                            - Грунтовка под финишную отделку - 1 слой.
- Простая окраска краской водно-дисперсионной влагостойкой за 2 раза - 2  слоя.</t>
    </r>
  </si>
  <si>
    <t>Принято. 
Откорректировано в соответствии со стандартом отделки помещений (ОС-25, ОС-7)</t>
  </si>
  <si>
    <t>Отделку откосов в наружных блочных стенах пом.ЦИН показать по стандарту.                                                                                           - - ГСП-Н2 - 12.5мм.
- Грунтовка глубокого проникновения - 1 слой.
- Профиль угловой ПВХ перфорированный с армирующей стеклотканевой сеткой 100х100мм, улучшенная штукатурка смесями гипсовыми по сетке СВУ 120-2600 СП 31-111-2004 - 17-50мм.
- Грунтовка глубокого проникновения - 1 слой.
- Шпатлевка поверхности на гипсовой основе - 2мм.                                    - - Грунтовка под финишную отделку - 1 слой.
- Улучшенная окраска краской водно-дисперсионной за 2 раза, группа горючести Г1 -2 слоя.                                                              .                                                                                                                           Если указанная финишная отделка  учтена в АИ, то не дублировать инфрормацию тут, указать только черновую отделку.</t>
  </si>
  <si>
    <t>Принято. 
Откорректировано в соответствии со стандартом отделки помещений</t>
  </si>
  <si>
    <t>Исключить из ведомости отделки упоминание ПГП - не применяются на 1 эт., см кладочные в АР2.1.                                                            Указать корректно кладку из ячеистых бетонных блоков.</t>
  </si>
  <si>
    <t>Принято.
Исключено упоминание ПГП в ведомости материалов</t>
  </si>
  <si>
    <r>
      <rPr>
        <b/>
        <sz val="10"/>
        <color theme="1"/>
        <rFont val="Arial"/>
        <scheme val="minor"/>
      </rPr>
      <t>Исключить штукатурку по ГКЛ.</t>
    </r>
    <r>
      <rPr>
        <sz val="10"/>
        <color theme="1"/>
        <rFont val="Arial"/>
        <scheme val="minor"/>
      </rPr>
      <t xml:space="preserve">                                                              Черновую подготовку перегородок ГКЛ (до потолка, за потолком - см. замечание выше)  принять по стандарту.                                                                         </t>
    </r>
  </si>
  <si>
    <t>Принято.
Штукатурка по ГКЛ исключена, оставлена только по утеплителю, отделка выполнена в соответствии со стандартом</t>
  </si>
  <si>
    <t>Указать финишную отделку помещений, не рассматирваемых в АИ - мусорокамеры, тамбуры мусорокамер, техн. помещения (СС, эл.щит.),  помещения охраны.</t>
  </si>
  <si>
    <t>Принято.
Добавлена финишная отделка помещений, не входящих в состав АИ</t>
  </si>
  <si>
    <t>Предоставить объемы материалов.</t>
  </si>
  <si>
    <t>Не принято.
Требуется уточнение, все объемы представлены в ведомостях материалов</t>
  </si>
  <si>
    <r>
      <rPr>
        <sz val="10"/>
        <color theme="1"/>
        <rFont val="Arial"/>
        <scheme val="minor"/>
      </rPr>
      <t>Дверь наружная в тамбур мусорокамеры (Д-18.1) принята не стандартная.                                                                                                     По стандарту -  Дверь глухая</t>
    </r>
    <r>
      <rPr>
        <b/>
        <sz val="10"/>
        <color theme="1"/>
        <rFont val="Arial"/>
        <scheme val="minor"/>
      </rPr>
      <t xml:space="preserve"> </t>
    </r>
    <r>
      <rPr>
        <u/>
        <sz val="10"/>
        <color theme="1"/>
        <rFont val="Arial"/>
        <scheme val="minor"/>
      </rPr>
      <t>с верхней  фрамугой</t>
    </r>
    <r>
      <rPr>
        <sz val="10"/>
        <color theme="1"/>
        <rFont val="Arial"/>
        <scheme val="minor"/>
      </rPr>
      <t xml:space="preserve">, со стационарным порогом 14мм, </t>
    </r>
    <r>
      <rPr>
        <u/>
        <sz val="10"/>
        <color theme="1"/>
        <rFont val="Arial"/>
        <scheme val="minor"/>
      </rPr>
      <t>утепленная</t>
    </r>
    <r>
      <rPr>
        <sz val="10"/>
        <color theme="1"/>
        <rFont val="Arial"/>
        <scheme val="minor"/>
      </rPr>
      <t xml:space="preserve">, контурный уплотнитель, нажимная ручка, цилиндровый замок, </t>
    </r>
    <r>
      <rPr>
        <u/>
        <sz val="10"/>
        <color theme="1"/>
        <rFont val="Arial"/>
        <scheme val="minor"/>
      </rPr>
      <t>высота дверного полотна 2400мм, ширина проема 1300мм.</t>
    </r>
    <r>
      <rPr>
        <sz val="10"/>
        <color theme="1"/>
        <rFont val="Arial"/>
        <scheme val="minor"/>
      </rPr>
      <t xml:space="preserve">                      .                                                                                                                        Принятые в РД двери - под ответственность проектировщика.</t>
    </r>
  </si>
  <si>
    <t xml:space="preserve">Альбом типовых решений.
Двери.                               </t>
  </si>
  <si>
    <t>Не принято.
Двери по габаритам выполнены в соответствии с архитектурными решениями</t>
  </si>
  <si>
    <r>
      <rPr>
        <sz val="10"/>
        <color theme="1"/>
        <rFont val="Arial"/>
        <scheme val="minor"/>
      </rPr>
      <t xml:space="preserve">-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 </t>
    </r>
    <r>
      <rPr>
        <sz val="10"/>
        <color indexed="2"/>
        <rFont val="Arial"/>
        <scheme val="minor"/>
      </rPr>
      <t>цвет RAL 9003</t>
    </r>
    <r>
      <rPr>
        <sz val="10"/>
        <color theme="1"/>
        <rFont val="Arial"/>
        <scheme val="minor"/>
      </rPr>
      <t xml:space="preserve"> (сигнальный белый).                                                                                              - - Исключить с эскиза нажимную ручку - дверь по стандарту без ручки.                                                                                                   .</t>
    </r>
  </si>
  <si>
    <t>Принято.
Описание откорректировано, ручка из эскиза исключена</t>
  </si>
  <si>
    <t>Для двери в универс.санузел ЦИН (Д-16.1) указать по стандарту -  защелка врезная, ограничитель, внешняя отделка двери древесноволокнистая плита средней плотности с защитным покрытием, эмаль и акриловый лак, цвет RAL 9001 - кремово-белый (если цвет указан в АИ, не дублировать тут).</t>
  </si>
  <si>
    <t>Принято.
Двери в су ЦИН указаны по стандарту, в АИ указан цвет</t>
  </si>
  <si>
    <r>
      <rPr>
        <sz val="10"/>
        <color theme="1"/>
        <rFont val="Arial"/>
        <scheme val="minor"/>
      </rPr>
      <t>Двери  в ПУИ МОП при входе со стороны вестибюля  (Д-15 в секц.1 и 3, Д-14.2 в секц.2 - на плане есть, в спецификации не указана)  принять по  стандарту:                                                          - - Дверь металлическая, с заполнением минеральной ватой, глухая, со стационарным порогом 14мм, контурный уплотнитель - серый, доводчик, нажимная ручка на круглой розетке, цилиндровый замок 'ключ-вертушка', порошковая окраска.  (</t>
    </r>
    <r>
      <rPr>
        <sz val="10"/>
        <color indexed="2"/>
        <rFont val="Arial"/>
        <scheme val="minor"/>
      </rPr>
      <t>цвет принять в соответствии с цветом стены в АИ</t>
    </r>
    <r>
      <rPr>
        <sz val="10"/>
        <color theme="1"/>
        <rFont val="Arial"/>
        <scheme val="minor"/>
      </rPr>
      <t>).</t>
    </r>
  </si>
  <si>
    <t>Принято.
Двери ПУИ МОП откорректированы (замена марки на 41)</t>
  </si>
  <si>
    <t>2, 6</t>
  </si>
  <si>
    <r>
      <rPr>
        <sz val="10"/>
        <color theme="1"/>
        <rFont val="Arial"/>
        <scheme val="minor"/>
      </rPr>
      <t xml:space="preserve">Указать согласно Реестра керамогранит для полов ЦИН - общее пространство, помещение приема пищи - 9 (аналоги 10мм), санузел, ПУИ - 8мм.                                                                             </t>
    </r>
    <r>
      <rPr>
        <sz val="10"/>
        <color theme="1"/>
        <rFont val="Arial"/>
        <scheme val="minor"/>
      </rPr>
      <t xml:space="preserve">Показать тип пола П-14.Ц в экспликации.    </t>
    </r>
    <r>
      <rPr>
        <sz val="10"/>
        <color indexed="2"/>
        <rFont val="Arial"/>
        <scheme val="minor"/>
      </rPr>
      <t xml:space="preserve">                                    Учесть при разработке АИ, см. замечание №8 вкладка 22.</t>
    </r>
  </si>
  <si>
    <t>Реестр керамогранита</t>
  </si>
  <si>
    <t>Принято.
Толщина керамогранита откорректирована (10 и 8 мм)
Тип пола откорректирован</t>
  </si>
  <si>
    <t>6-8</t>
  </si>
  <si>
    <r>
      <rPr>
        <sz val="10"/>
        <color theme="1"/>
        <rFont val="Arial"/>
        <scheme val="minor"/>
      </rPr>
      <t xml:space="preserve">Толщину керамогранита  для полов мусорокамер, тамбуров мусорокамер, технических помещений принять согласно Реестра - 8мм., см указаны основной вариант и аналоги на замену.                                                                                                          </t>
    </r>
    <r>
      <rPr>
        <b/>
        <sz val="10"/>
        <color theme="1"/>
        <rFont val="Arial"/>
        <scheme val="minor"/>
      </rPr>
      <t>Принять единое решение по всем секциям в обоих корпусах</t>
    </r>
    <r>
      <rPr>
        <sz val="10"/>
        <color theme="1"/>
        <rFont val="Arial"/>
        <scheme val="minor"/>
      </rPr>
      <t>.</t>
    </r>
  </si>
  <si>
    <t xml:space="preserve">Принято.
Толщина керамогранита полов мусорокамер. тамбуров мусорокамер, помещений СС принята 8мм </t>
  </si>
  <si>
    <t>Указать в экспликации характеристики керамогранита для полов помещений охраны (тамбур, помещение, санузел, ПУИ) согласно Реестра материалов, размер плитки, цвет и т.д. если это не рассматривается в АИ.</t>
  </si>
  <si>
    <t>Не принято.
Информация о керамограните в данных помещениях рассматривается в АИ</t>
  </si>
  <si>
    <r>
      <rPr>
        <b/>
        <sz val="10"/>
        <color theme="1"/>
        <rFont val="Arial"/>
        <scheme val="minor"/>
      </rPr>
      <t>Для информации</t>
    </r>
    <r>
      <rPr>
        <sz val="10"/>
        <color theme="1"/>
        <rFont val="Arial"/>
        <scheme val="minor"/>
      </rPr>
      <t xml:space="preserve"> - толщина пирога пола во всех помещениях МОП принята 100мм, что отличается от стандарта (в тамбуре 100мм, в вестибюле, колясочной 110мм).                                                                                     </t>
    </r>
    <r>
      <rPr>
        <b/>
        <sz val="10"/>
        <color theme="1"/>
        <rFont val="Arial"/>
        <scheme val="minor"/>
      </rPr>
      <t>Решение под ответственность проектировщика.</t>
    </r>
  </si>
  <si>
    <t>Показать на плане, указать в отделке полов напольные тактильные указатели для МГН в МОП и в ЦИН -  глубиной 500 мм, шириной в размер ширины проёма (лифта или двери): перед лифтами, перед выходом из вестибюля, перед выходом в тамбур, смежный с улицей, перед входом в колясочную.                                                                                        Учесть требование СП59 по их размещению:                                  - - на расстоянии 0,3 м от препятствия или плоскости дверного полотна, если дверь открывается по
ходу движения;
- на расстоянии ширины полотна двери от плоскости дверного полотна, если дверь открывается
навстречу движению;</t>
  </si>
  <si>
    <t>СП 59.13330.2016 п.6.2.3</t>
  </si>
  <si>
    <t>Принято.
Тактильные указатели добавлены, учтены в спецификации</t>
  </si>
  <si>
    <t xml:space="preserve">Для полов П-20 (в эл.щитовых)  показать конкретную высоту фальш.пола от ур. плиты.  </t>
  </si>
  <si>
    <t>Принято.
Конкретная высота указана, также добавлена ссылка на АР4.1</t>
  </si>
  <si>
    <t>Потолки Грильято принять с габаритами ячейки 75х75мм.</t>
  </si>
  <si>
    <t>Принято.
Ячейка заменена на габарит 75х75х40 во всех помещениях</t>
  </si>
  <si>
    <t>Указать согласно стандарту толщину затирки поверхности после демонтажа опалубки 2-4мм  для потолков в пом. МОП (тамбур, вестибюль, колясочная, пом. конмсьержа).</t>
  </si>
  <si>
    <t>Принято.
Выполнено согласно стандарту, толщина добавлена</t>
  </si>
  <si>
    <t>Показать по стандарту потолок тамбура мусорокамеры утепляется:                                 -                                                                             -- Смесь клеевая для монтажа утеплителя (Технониколь 110)
- Утеплитель минераловатный (Технониколь - ТЕХНОФАС ДЕКОР) ρ=90-110 кг/м³, предел прочности на отрыв не менее 15 кПа, λ=0,041 Вт/м°С - толщина по проекту,
- Слой штукатурно-клеевой Технониколь 210 или аналог, армированный сеткой фасадной стеклотканевой щелочестойкой М3600 -10мм,
- Грунтовка под финишную отделку -1 слой,
Простая окраска краской влагостойкой водно-дисперсионной за 2 раза - 2 слоя.                                                                 .                                                                                                     Замаркировать на  плане, исправить в ведомости.</t>
  </si>
  <si>
    <t>Принято.
Слои потолка откорректированы, маркировка добавлена</t>
  </si>
  <si>
    <t xml:space="preserve">Во избежание ошибок и разночтений в разных комплектах,  рекомендуется исключить из общ.данных информацию, не относящуюся к данному комплекту (к отделке помещений 1 эт.).                                                                                                                     Например, в п.8 указаны характеристики грунтов, в п.10 указана отделка перегородок ПГП (не применяются на 1 эт), в п.11 описание фундаментов и лестниц подземной чисти, и т.п.                        </t>
  </si>
  <si>
    <t>Принято.
На листах общих данных исключена информация, не касающаяся отделки помещений 1 эт.</t>
  </si>
  <si>
    <t>Предоставить эскиз двустворчатого люка Л-40 (в ЦИН).</t>
  </si>
  <si>
    <t>Принято. 
Эскиз люка добавлен</t>
  </si>
  <si>
    <t>Толщину керамогранита для отделки полов помещений МОП 1эт. привести в соответствие с указанной в АИ и каталоге материалов - 9мм ( в АР указано 11мм).</t>
  </si>
  <si>
    <t xml:space="preserve">АИ1.1, АИ1.2.                        Реестр аналогов отделочных материалов и оборудования
ЖД-ТА-РЕН-АИ-РА                                Версия 1_04/2024 </t>
  </si>
  <si>
    <t>новое</t>
  </si>
  <si>
    <t>Привести в соответствие с АИ размещение почтовых ящиков (приняты не в вестибюле, а в тамбуре).</t>
  </si>
  <si>
    <r>
      <rPr>
        <sz val="10"/>
        <color theme="1"/>
        <rFont val="Arial"/>
        <scheme val="minor"/>
      </rPr>
      <t xml:space="preserve">Принято.
Расстановка актуализирована в соответствии с АИ </t>
    </r>
    <r>
      <rPr>
        <sz val="10"/>
        <color indexed="2"/>
        <rFont val="Arial"/>
        <scheme val="minor"/>
      </rPr>
      <t>(2)</t>
    </r>
  </si>
  <si>
    <t>148-0721-ОК-1-0-1-4..6-АР3.1_изм.0 от 01.04.24</t>
  </si>
  <si>
    <r>
      <rPr>
        <sz val="10"/>
        <color theme="1"/>
        <rFont val="Arial"/>
        <scheme val="minor"/>
      </rPr>
      <t xml:space="preserve">В п.10 отделку внутренних стен и перегородок ниш СС указать по стандарту. Исключить описание отделки ПГП (не применяется на 1 эт), </t>
    </r>
    <r>
      <rPr>
        <sz val="10"/>
        <color theme="1"/>
        <rFont val="Arial"/>
        <scheme val="minor"/>
      </rPr>
      <t xml:space="preserve">ГКЛ (не применяется для этих ниш).                                 </t>
    </r>
    <r>
      <rPr>
        <sz val="10"/>
        <color indexed="2"/>
        <rFont val="Arial"/>
        <scheme val="minor"/>
      </rPr>
      <t xml:space="preserve">        </t>
    </r>
    <r>
      <rPr>
        <sz val="10"/>
        <color theme="1"/>
        <rFont val="Arial"/>
        <scheme val="minor"/>
      </rPr>
      <t xml:space="preserve">                                                                             </t>
    </r>
  </si>
  <si>
    <t xml:space="preserve">Уточнить/привести в соответсвтвие с АР4.1 отметки пола (связано с витражными конструкциями) и КЖ:                                                  - - в секц.5 в ЛК (5.МОП.10) указано +0.150, в АР4.1 +0.160,                                                                          - - в секц.6 в ЛК (6.МОП.10) указано +0.150, в АР4.1 +0.175.                         - - в секц.4 указать отметку пола в ЛК (4.моп.10).                                                                      </t>
  </si>
  <si>
    <t xml:space="preserve">Принято.
Отметки пола приведены в соответствии с АР4.1
</t>
  </si>
  <si>
    <t>Указать на плане назначение всех инж. шахт.</t>
  </si>
  <si>
    <t>Принято.
Маркировка инженерных шахт добавлена</t>
  </si>
  <si>
    <t>Высота помещений МОП на 1 эт. согласно стандарта должна быть "в свету" не менее 3.300.                                              Привести отметки и высоту потолков в МОП в соответствие со стандартом и АР4.1.</t>
  </si>
  <si>
    <t>Принято.
Данная отметка указана от отм.ч.п.
Указано на планах</t>
  </si>
  <si>
    <t>В секц.5 в пом. 5.Т.2 и 5.Т3 указать на плане зашивку (габариты, отметку) коммуникаций ОВ над входами, см. сечения в АР4.1. Замаркировать зашивку (с утеплителем), учесть в объемах.</t>
  </si>
  <si>
    <t>Предусмотреть доп. мероприятия по усилению гидроизоляции стен в помещениях эл.щитовых в секц.5 (5.Т.3) и в секц.6 (6.Т.4)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</si>
  <si>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2, 5-7</t>
  </si>
  <si>
    <t>Принято. 
Отделка П-22 исключена, доавлены сноски на внешние на откосы со ссылкой на ведомость (л3)</t>
  </si>
  <si>
    <t>Исключить с планов тех.пространств помещения, не относящиеся к ур.тех пространства.</t>
  </si>
  <si>
    <t>Указать финишную отделку помещений, не рассматирваемых в АИ - мусорокамеры, тамбуры мусорокамер, техн. помещения (СС, эл.щит.)</t>
  </si>
  <si>
    <t>Двери  в ПУИ МОП при входе со стороны вестибюля                     (Д-15) принять по  стандарту:                                                          - - Дверь металлическая, с заполнением минеральной ватой, глухая, со стационарным порогом 14мм,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цветом стены в АИ).</t>
  </si>
  <si>
    <t>Принято.
Двери ПУИ МОП откорректированы (прим. замена марки на 41)</t>
  </si>
  <si>
    <r>
      <rPr>
        <sz val="10"/>
        <color theme="1"/>
        <rFont val="Arial"/>
        <scheme val="minor"/>
      </rPr>
      <t xml:space="preserve">-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 </t>
    </r>
    <r>
      <rPr>
        <sz val="10"/>
        <color indexed="2"/>
        <rFont val="Arial"/>
        <scheme val="minor"/>
      </rPr>
      <t>цвет RAL 9003</t>
    </r>
    <r>
      <rPr>
        <sz val="10"/>
        <color theme="1"/>
        <rFont val="Arial"/>
        <scheme val="minor"/>
      </rPr>
      <t xml:space="preserve"> (сигнальный белый).                                                                                              - - Исключить с эскиза нажимную ручку - дверь по стандарту без ручки.                                                                                                   </t>
    </r>
  </si>
  <si>
    <t>5-7</t>
  </si>
  <si>
    <t>Исключить из ведомости отделки упоминание помещений охраны - в секц. 4-6 их нет.</t>
  </si>
  <si>
    <t>Принято.
упоминание помещений охраны удалено с листов</t>
  </si>
  <si>
    <t xml:space="preserve">Во избежание ошибок и разночтений в разных комплектах,  рекомендуется исключить из общ.данных лишнюю информацию, не относящуюся к данному комплекту (к отделке помещений 1 эт.).          </t>
  </si>
  <si>
    <t xml:space="preserve">В секц.4 и в секц.5  не показано окно из пом.консьержа в тамбур, см. кладочные.                                                                                                      </t>
  </si>
  <si>
    <t>Принято.
Расстановка актуализирована в соответствии с АИ</t>
  </si>
  <si>
    <t>Уточнить цвет двери Д-23 (СС) в АИ - в секц.5  принят RAL 1014, в секц. 6  RAL 7016,  см. замечание  вкладка 61 (АИ1.2).</t>
  </si>
  <si>
    <t>148-0721-ОК-1-0-1-7..9-АР3.1_изм.0 от 01.04.24</t>
  </si>
  <si>
    <t xml:space="preserve">В п.10 отделку внутренних стен и перегородок ниш СС указать по стандарту. Исключить описание отделки ПГП (не применяется на 1 эт), ГКЛ (не применяется для этих ниш).                                                                                                                      </t>
  </si>
  <si>
    <t>Уточнить/привести в соответсвтвие отметки пола в МОП секц.7 - не может быть перепад 150мм  между тамбуром и вестибюлем.</t>
  </si>
  <si>
    <t>Принято.
Отметки пола откорректированы</t>
  </si>
  <si>
    <t>Отметки пола в  ЛК  отличаются от указанных в АР4.1                                               -- в секц.7 (7.МОП.10) -+0.000,  в АР4.1 +0.175.                                       -- в секц.8 (8.МОП.10)  +0.000, в АР4.1  +0.010.                                            Привести в соответствие.                                                                     .                                                                                                       Указать отметку пола в ЛК (7.МОП.11) в секц.7.</t>
  </si>
  <si>
    <t>2, 3</t>
  </si>
  <si>
    <t>Предусмотреть доп. мероприятия по усилению гидроизоляции стен в помещениях эл.щитовой в секц.7 (7.Т.3),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</si>
  <si>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Показать отметку и марку потолка в нише фасада перед мусорокамерой в секц.9.</t>
  </si>
  <si>
    <t>Замаркировать на плане отделку потолка  и стен в форкамерах. Указать в ведомости отделки по стандарту.</t>
  </si>
  <si>
    <r>
      <rPr>
        <sz val="10"/>
        <color theme="1"/>
        <rFont val="Arial"/>
        <scheme val="minor"/>
      </rPr>
      <t>Дверь наружная в тамбур мусорокамеры (Д-18.1/18.1л) принята не стандартная.                                                                                                     По стандарту -  Дверь глухая</t>
    </r>
    <r>
      <rPr>
        <b/>
        <sz val="10"/>
        <color theme="1"/>
        <rFont val="Arial"/>
        <scheme val="minor"/>
      </rPr>
      <t xml:space="preserve"> </t>
    </r>
    <r>
      <rPr>
        <u/>
        <sz val="10"/>
        <color theme="1"/>
        <rFont val="Arial"/>
        <scheme val="minor"/>
      </rPr>
      <t>с верхней  фрамугой</t>
    </r>
    <r>
      <rPr>
        <sz val="10"/>
        <color theme="1"/>
        <rFont val="Arial"/>
        <scheme val="minor"/>
      </rPr>
      <t xml:space="preserve">, со стационарным порогом 14мм, </t>
    </r>
    <r>
      <rPr>
        <u/>
        <sz val="10"/>
        <color theme="1"/>
        <rFont val="Arial"/>
        <scheme val="minor"/>
      </rPr>
      <t>утепленная</t>
    </r>
    <r>
      <rPr>
        <sz val="10"/>
        <color theme="1"/>
        <rFont val="Arial"/>
        <scheme val="minor"/>
      </rPr>
      <t xml:space="preserve">, контурный уплотнитель, нажимная ручка, цилиндровый замок, </t>
    </r>
    <r>
      <rPr>
        <u/>
        <sz val="10"/>
        <color theme="1"/>
        <rFont val="Arial"/>
        <scheme val="minor"/>
      </rPr>
      <t>высота дверного полотна 2400мм, ширина проема 1300мм.</t>
    </r>
    <r>
      <rPr>
        <sz val="10"/>
        <color theme="1"/>
        <rFont val="Arial"/>
        <scheme val="minor"/>
      </rPr>
      <t xml:space="preserve">                      .                                                                                                                        Принятые в РД двери - под ответственность проектировщика.</t>
    </r>
  </si>
  <si>
    <r>
      <rPr>
        <sz val="10"/>
        <color theme="1"/>
        <rFont val="Arial"/>
        <scheme val="minor"/>
      </rPr>
      <t>-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 цвет</t>
    </r>
    <r>
      <rPr>
        <sz val="10"/>
        <color indexed="2"/>
        <rFont val="Arial"/>
        <scheme val="minor"/>
      </rPr>
      <t xml:space="preserve"> RAL 9003 </t>
    </r>
    <r>
      <rPr>
        <sz val="10"/>
        <color theme="1"/>
        <rFont val="Arial"/>
        <scheme val="minor"/>
      </rPr>
      <t xml:space="preserve">(сигнальный белый).                                                                                              - - Исключить с эскиза нажимную ручку - дверь по стандарту без ручки.                                                                                                   </t>
    </r>
  </si>
  <si>
    <t>Исключить из ведомости отделки упоминание помещений охраны - в секц. 7-9 их нет.</t>
  </si>
  <si>
    <t>Поправить графику на плане</t>
  </si>
  <si>
    <t>Принято.
Графика поправлена</t>
  </si>
  <si>
    <t xml:space="preserve">Во избежание ошибок и разночтений в разных комплектах,  рекомендуется исключить из общ.данных лишнюю информацию, не относящуюся к данному комплекту (к отделке помещений 1 эт.).                                                                                                                     Например, в п.8 указаны характеристики грунтов, в п.10 указана отделка перегородок ПГП (не применяются на 1 эт), в п.14 дано описаниеконструкци  дорожных одежд,  в п.16 описание СТМ квартир и т.п.                        </t>
  </si>
  <si>
    <t>Грильято принять согласно принятому на совещании решению и по замечаниям МФР с ячейкой 75х75.</t>
  </si>
  <si>
    <t>Уточнить, привести в соответствие с АИ  цвет двери Д-23 (СС)  -  в секц. 7-8 принят RAL 7016,  см. замечание  вкладка 61 (АИ1.2).</t>
  </si>
  <si>
    <t>148-0721-ОК-1-0-1-1..9-АР7 от 03.04.24</t>
  </si>
  <si>
    <t>Согласно 148-0721-ОК-1-0-1-1..9-ЭГ Корпус 1. Молниезащита и заземление молниезащитная сетка укладывается поверх кровли на подставках, а не между слоями утеплителя.
Устранить разночтения между разделами АР и ЭОМ,                               так же см.состав покрытия осн.кровли в АР10.</t>
  </si>
  <si>
    <t xml:space="preserve">148-0721-ОК-1-0-1-1..9-ЭГ Корпус 1.                      148-0721-ОК-1-0-1-1..9-АР10                       </t>
  </si>
  <si>
    <t>Принято, состав покрытия кровли скорректирован</t>
  </si>
  <si>
    <t>Маркировку и состав типов покрытий присвести в соответствие с АР10.                                                                          Обходные дорожки в АР10 замаркированы как К-1.2.</t>
  </si>
  <si>
    <t xml:space="preserve">148-0721-ОК-1-0-1-1..9-АР10                       </t>
  </si>
  <si>
    <t>Принято частично, маркировка типов покрытий кровли корректна. Добавлена маркировка обходных дорожек (л.2,3)</t>
  </si>
  <si>
    <t>Высота ограждений лоджий (интегрированных в витраж) должна быть не менее 1200, см. эскизы витражей и разрезы в АР 4.2.</t>
  </si>
  <si>
    <t>АР4.2</t>
  </si>
  <si>
    <t>Принято, размер высоты ограждения в витраже исправлен на 1200 (л. 3)</t>
  </si>
  <si>
    <t>Открывание дверей показать в соответствии с принятым в АР3.2. Так, например,  в секц.2 дверь в квартиру в АР3.2 левого открывания, а на разрезе правого.                                             Проверить все двери, показанные на разрезах.</t>
  </si>
  <si>
    <t>АР3.2</t>
  </si>
  <si>
    <t xml:space="preserve">Принято, открывание дверей исправлено </t>
  </si>
  <si>
    <t>Двери в ниши СС показать как принято в АР3.1, АР3.2 (размер решеток), см. эскизы.</t>
  </si>
  <si>
    <t>АР3.1                                 АР3.2</t>
  </si>
  <si>
    <t>Принято, графическое отображени дверей в ниши сс скорректировано (л.3)</t>
  </si>
  <si>
    <t>На разрезах оконные блоки показаны без открывания, балконные с открыванием. Показать в едином решениии в корп.1 и корп.2 (там открывание показано).                                                                       Для информации - у балконных блоков  согласно стандарта и  принятым эскизам в АР4.3  открывется только дверь, остальные две фрамуги глухие.</t>
  </si>
  <si>
    <t>АР4.3</t>
  </si>
  <si>
    <t>Принято, открывание оконных и балконных блоков в корпусе 1 и корпусе 2 приведено к общему виду (л.3)</t>
  </si>
  <si>
    <t>Витражи 1 эт. привести в соответствие с АР4.1.                                              Например, в секц.5 на входе в БКТ 5.4 (в осях 1.1-1Н) витражная дверь имеет решетку и козырек.</t>
  </si>
  <si>
    <t>Не принято, разрез выполнен с внутренней стороны и козырек не видно, так же как и решетку на наружном витраже (на разрез р попадаетвнутренний витраж)</t>
  </si>
  <si>
    <t>Для информации.                                                                                     Принятое в РД нестандартнотное примыкание подвесного потолка с витражам (поперек решетки, а не к горизонтальному ригелю)  - под ответственность проектировщика, см. так же ранее выданное  замечание №5 к АР4.1 (вкладка 4).</t>
  </si>
  <si>
    <t>148-0721-ОК-1-0-2-10..19-АР7 изм.0 от 03.04.24</t>
  </si>
  <si>
    <t>В корп.1  молниезащитная сетка укладывается поверх кровли на подставках, а не между слоями утеплителя (см. АР10). Уточнить, принять единое решение.</t>
  </si>
  <si>
    <t>Принято, отображение двери в нишу сс исправлено в соответствии с АР3.2</t>
  </si>
  <si>
    <t>Витражи 1 эт. привести в соответствие с АР4.1.                                                                                                                                                                                                                   Разобраться с  отметками  подвесных потолков в МОП. Например, на разрезе  в секц.15 потолок в тамбуре входной группы (в осях 2.33-2.35 /2.Е) и в вестибюле  показан на отм.+3.310,  в то же время в других комплектах :                                                      - - в АР4.1 (на сечении) +3.460,                                                                                       - - в АР3.1 (на плане) +3.160.                                                                        .                                                                                                     Привести отметки потолков в соответствие во всех комплектах во всех секциях.                                                                                                                                                       Учесть, что согласно стандарта высота помещений МОП 1 этажа "в свету" должна быть не менее 3.300, а витражи (АР4.1) согласованы и выданы в производство.</t>
  </si>
  <si>
    <t>Принято, отметки подвесных потолков в МОП в альбомах АР4.1 и АР7  исправлены и приведены в соответствие.</t>
  </si>
  <si>
    <t>148-0721-ОК-1-0-1,2-1..19-АИ2.1 от 28.03.24     изм.2 от 24.05.24</t>
  </si>
  <si>
    <t>Площади помещений  и общ.площадь квартиры отличаются от указанных в АР. Привести в соответствие.</t>
  </si>
  <si>
    <t>148-0721-ОК-1-0-1,2-1..19-АИ2.1 от 28.03.24</t>
  </si>
  <si>
    <t xml:space="preserve">В АР3.2 полы в холле квартиры приняты только в керамограните, в АИ два типа отделки - керамогранит и ламинат. Привести разделы к единому решению. </t>
  </si>
  <si>
    <t xml:space="preserve"> в холле квартир в согласованном комплекте АР3.2 принят один тип пола -- керамогранит (без ламината).                                    .                                         Привести разделы в  соответствие.</t>
  </si>
  <si>
    <t>Принять для отделки полов в санузлах керамогранит  - KERAMA MARAZZI Про Матрикс, Арт. SG166200N (см. актуальный реестр).</t>
  </si>
  <si>
    <t>Реестр аналогов отделочных материалов и оборудования.
ЖД-ТА-РЕН-АИ-РА</t>
  </si>
  <si>
    <t>Пластиковый напольный плинтус принять - ДЕКОПЛАСТ, Арт.6050 белый,  ширина 25мм  высота 60мм.</t>
  </si>
  <si>
    <t>3,                    7-8</t>
  </si>
  <si>
    <t>Отметка подвесного потолка в санузлах (+2.660) отличается от отметки (+2.550) в АР3.2.</t>
  </si>
  <si>
    <t>Исключить информацию прим.9 про профили натяжного потолка и закладные под светильники и датчики - в АР2.2 (кладочные) это не рассматривается, элементы потолка разрабатываются фирмой-производителем нат. потолка, и стандартом это не регламентируется.</t>
  </si>
  <si>
    <t xml:space="preserve">АР2.2 </t>
  </si>
  <si>
    <t xml:space="preserve">Для настенного фартука на кухне принять  керамическую плитку НЕФРИТ Террацио, Арт. 00-00-5-17-00-01-3005, 600х200х9мм.                                           </t>
  </si>
  <si>
    <t>ЖД-ТА-РЕН-АИ-РА.2. Реестр аналогов отделочных материалов и оборудования. Материалы отделки стен.</t>
  </si>
  <si>
    <t xml:space="preserve">На развертке показать габариты, отметки ШП, трубки домофона.                                                                                         В прим. дана ссылка на АР2.2 - там нет информации по ШП.                                                                                                                    Согласовать с АР. Привести разделы в соответствие.         </t>
  </si>
  <si>
    <t>АР2.2,                                        АР3.2</t>
  </si>
  <si>
    <t xml:space="preserve">Исключить из узлов информацию про  МГН - узлы для квартир МГН показаны в АИ2.2.                                                              </t>
  </si>
  <si>
    <t>Во избежании замечаний от МФР исключить узлы по устройству натяжных потолков - они разрабатываются фирмой-производителем и не регламентируются стандартами (так принято по договоренности с фондом).</t>
  </si>
  <si>
    <t>На схеме исключить обозначения диаметров разворотов для колясочника - это квартира не для МГН</t>
  </si>
  <si>
    <t>Исключить ссылку на указанный комплект - такого комплекта нет в составе РД.                                                                   Двери тип.этажей замаркированы и предоставлены в                             148-0721-ОК-1-0-1-7..9-АР3.2 "Корпус 1. Секции 7-9. Отделка помещений 2-16го этажа".</t>
  </si>
  <si>
    <t>148-0721-ОК-1-0-1,2-1..19-АИ2.2 от 28.03.24             изм.2 от 24.05.24</t>
  </si>
  <si>
    <t xml:space="preserve">На развертке показать габариты, отметки ШП, трубки домофона.                                                                                В прим. дана ссылка на АР2.2 - там нет информации по ШП.                                                                                                                    Согласовать с АР. Привести разделы в соответствие. </t>
  </si>
  <si>
    <t>отметки показаны.                 Замечание №12 к типу ШП см. ниже</t>
  </si>
  <si>
    <t xml:space="preserve">Исключить узлы  №1.3 и №1.4 для СТМ - в квартирах МГН СТМ не применяются.                                                                                              Исключить с узлов по порогам информацию про  высоту 15мм  - комплект разработан для квартир МГН,  узлы для обычных квартир показать в АИ2.1.                                                              </t>
  </si>
  <si>
    <t>Исключить ссылку на указанный раздел 148-0721-ОК-1-0-1-1...9-АР2.3 "Корпус 1. Секции 1-9. Кладочные планы стен и перегородок технического пространства" - такого комплекта нет в составе РД.                                                                   Двери тип.этажей замаркированы и предоставлены в                             148-0721-ОК-1-0-1-7..9-АР3.2 "Корпус 1. Секции 7-9. Отделка помещений 2-16го этажа".</t>
  </si>
  <si>
    <t>148-0721-ОК-1-0-1,2-1..19-АИ2.2                                   изм.2 от 24.05.24</t>
  </si>
  <si>
    <t>Уточнить в ИОС тип и размещение  ШП для квартир МГН, в АР3.2 указан ШП 3-3, у которого размещение щитков иное (СС внизу).                                                                                   Привести к стандарту.</t>
  </si>
  <si>
    <t>ЖД-ТАС-РЕН-ИОС.ШП</t>
  </si>
  <si>
    <t>26</t>
  </si>
  <si>
    <t>148-0721-ОК-1-0-1-1..4-АИ1.1_изм.0 от 13.06.24</t>
  </si>
  <si>
    <t>2-13</t>
  </si>
  <si>
    <t>Площади помещений МОП 1 этажа  отличаются от указанных в АР.                                                                                                                    Привести разделы в соответствие.</t>
  </si>
  <si>
    <t>АР3.1</t>
  </si>
  <si>
    <t xml:space="preserve">2-5                          </t>
  </si>
  <si>
    <r>
      <rPr>
        <sz val="10"/>
        <color theme="1"/>
        <rFont val="Arial"/>
        <scheme val="minor"/>
      </rPr>
      <t>Для отделки полов помещений МОП тип К1 принять - керамогранит KERAMA MARAZZI Про стоун</t>
    </r>
    <r>
      <rPr>
        <u/>
        <sz val="10"/>
        <color theme="1"/>
        <rFont val="Arial"/>
        <scheme val="minor"/>
      </rPr>
      <t xml:space="preserve"> DD600320R</t>
    </r>
    <r>
      <rPr>
        <sz val="10"/>
        <color theme="1"/>
        <rFont val="Arial"/>
        <scheme val="minor"/>
      </rPr>
      <t xml:space="preserve">,  оттенки серого </t>
    </r>
    <r>
      <rPr>
        <u/>
        <sz val="10"/>
        <color theme="1"/>
        <rFont val="Arial"/>
        <scheme val="minor"/>
      </rPr>
      <t>(светлый)</t>
    </r>
    <r>
      <rPr>
        <sz val="10"/>
        <color theme="1"/>
        <rFont val="Arial"/>
        <scheme val="minor"/>
      </rPr>
      <t xml:space="preserve">, затирка </t>
    </r>
    <r>
      <rPr>
        <u/>
        <sz val="10"/>
        <color theme="1"/>
        <rFont val="Arial"/>
        <scheme val="minor"/>
      </rPr>
      <t>серебристо-серая</t>
    </r>
    <r>
      <rPr>
        <sz val="10"/>
        <color theme="1"/>
        <rFont val="Arial"/>
        <scheme val="minor"/>
      </rPr>
      <t xml:space="preserve">, см. концепцию интерьеров и реестр материалов, переданные 17.04.24.                                                                                                                            </t>
    </r>
  </si>
  <si>
    <t>Реестр аналогов отделочных материалов и оборудования
ЖД-ТА-РЕН-АИ-РА                                Версия 1_04/2024                                      .                                                                        Визуальная концепция интерьера МОП 1 этажа
ЖД-ТА-РЕН-АИ-ВКИ.ПЭ     Версия 1_04/2024</t>
  </si>
  <si>
    <r>
      <rPr>
        <sz val="10"/>
        <color theme="1"/>
        <rFont val="Arial"/>
        <scheme val="minor"/>
      </rPr>
      <t xml:space="preserve">Для отделки  полов в ЛК (этажная площадка 1 этажа) тип К2 принять -  керамогранит </t>
    </r>
    <r>
      <rPr>
        <u/>
        <sz val="10"/>
        <color theme="1"/>
        <rFont val="Arial"/>
        <scheme val="minor"/>
      </rPr>
      <t>KERAMA MARAZZI Сенат SG155900R Оттенки серого (темный) 402х402х8м</t>
    </r>
    <r>
      <rPr>
        <sz val="10"/>
        <color theme="1"/>
        <rFont val="Arial"/>
        <scheme val="minor"/>
      </rPr>
      <t xml:space="preserve">м, затирка </t>
    </r>
    <r>
      <rPr>
        <u/>
        <sz val="10"/>
        <color theme="1"/>
        <rFont val="Arial"/>
        <scheme val="minor"/>
      </rPr>
      <t>темно-серая.</t>
    </r>
  </si>
  <si>
    <t>2-5</t>
  </si>
  <si>
    <t xml:space="preserve">В ведомости плинтуса  ПК1 и ПК2 откорректировать в соответствии с керамогранитом полов (см. замечания выше). </t>
  </si>
  <si>
    <t>Исправить грязезащитную решетку. показать - СИТИТОП СИТИ СЛИМ Л11106 Оттенки черного/темно- серого, Щетка 30 мм, Скребок 10 мм 3 зубчатый, Резина 30 мм</t>
  </si>
  <si>
    <t>Швы напольной плитки в тамбурах и вестибюле должны совпадать - витражное остекление в пол, видно нестыковку.                                        .                                                                                                                     В пом. комсьержа на плане указано стрелками направление раскладки на стыке помещений, но швы не совпадают.</t>
  </si>
  <si>
    <t>Для отделки полов междуэтажных площадок принять наливной пол, оттенки серого (под бетон), исправить в примечаниях.</t>
  </si>
  <si>
    <t xml:space="preserve">2-5                           </t>
  </si>
  <si>
    <t>Показать на планах лестничные марши в уровне 1 эт. и отделку калошницы.                                                                                                    Указать для калошницы  -  100 мм заводится на стену и 50 мм заводится на пол.</t>
  </si>
  <si>
    <t>Напольные контрастные указатели показать на всех входах,  согласно требований.                                                                                                    Откорректировать, исключить указатели многоугольной формы.</t>
  </si>
  <si>
    <t>6-9</t>
  </si>
  <si>
    <t>Принять разные марки для простой и улучшенной окраски потолков (добавить в одну из марок еще какое то отличие, кроме пробела).</t>
  </si>
  <si>
    <t>15</t>
  </si>
  <si>
    <t>Отопит.приборы должны размещаться по центру оконного проема/простенка/ниши.                                                                     исправить на развертке  стен вестибюля в секц.2</t>
  </si>
  <si>
    <t>15, 17</t>
  </si>
  <si>
    <t>Прибор отопления в колясочной (секц.2 и секц.4) принять белого цвета.</t>
  </si>
  <si>
    <t>14-17</t>
  </si>
  <si>
    <t>На разверках показать размещение устройств управления лифтами (обычными и для МГН), см. Правила.</t>
  </si>
  <si>
    <t>Правила размещения устройств
управления лифтами.                     ЖД-ТА-РЕН-АИ-УЛ</t>
  </si>
  <si>
    <t>14-17, 37</t>
  </si>
  <si>
    <t>Графическое изображение витражных дверей, габариты ручек и высоту размещения контрастных указателей привести в соответствие с согласованными эскизами витражей в АР4.1.            Учесть в ведомости на л.37.</t>
  </si>
  <si>
    <t>Исправить выноски цвета витражей 1 этажа - RAL7016 это цвет профилей, а не стекла (стекло прозрачное).</t>
  </si>
  <si>
    <t>Ниши обрамляются  профилем по периметру, в т.ч. на стыке зашивки почтовых ящиков и ниши для отопительного прибора. Стандартные узлы см. в Альбоме.</t>
  </si>
  <si>
    <t>Альбом типовых узлов
ЖД-ТАС-РЕН-АИ-ТУ,     л.12</t>
  </si>
  <si>
    <t>18-21</t>
  </si>
  <si>
    <r>
      <rPr>
        <sz val="10"/>
        <color theme="1"/>
        <rFont val="Arial"/>
        <scheme val="minor"/>
      </rPr>
      <t xml:space="preserve">Спецификации сантехнического оборудования и аксессуаров для санузлов и ПУИ 1 этаж </t>
    </r>
    <r>
      <rPr>
        <u/>
        <sz val="10"/>
        <color theme="1"/>
        <rFont val="Arial"/>
        <scheme val="minor"/>
      </rPr>
      <t>не проверялись</t>
    </r>
    <r>
      <rPr>
        <sz val="10"/>
        <color theme="1"/>
        <rFont val="Arial"/>
        <scheme val="minor"/>
      </rPr>
      <t xml:space="preserve"> - это лишняя информация в АИ, т.к. оборудование и оснащение разрабатывается в соответствующих разделах ВК, тем более что в примечаниях так и указано. Для чего дублирование информации?                                                                        Соответствие приведенной спецификации разделу ВК - под ответственность проектировщика.</t>
    </r>
  </si>
  <si>
    <t>22-33</t>
  </si>
  <si>
    <t>Площади помещений МОП тип. этажа не соответствуют указанным в АР. Привести разделы в соответствие.</t>
  </si>
  <si>
    <t>22-25</t>
  </si>
  <si>
    <r>
      <rPr>
        <sz val="10"/>
        <color theme="1"/>
        <rFont val="Arial"/>
        <scheme val="minor"/>
      </rPr>
      <t>Для отделки полов внеквартирного коридора и лифт.холла на тип. этажах (К2) применить согласно реестра материалов -</t>
    </r>
    <r>
      <rPr>
        <u/>
        <sz val="10"/>
        <color theme="1"/>
        <rFont val="Arial"/>
        <scheme val="minor"/>
      </rPr>
      <t xml:space="preserve"> керамогранит KERAMA MARAZZI Сенат SG155900R Оттенки серого (темный) 402х402х8мм, затирка темно-серая.</t>
    </r>
  </si>
  <si>
    <t xml:space="preserve">Реестр аналогов отделочных материалов и оборудования
ЖД-ТА-РЕН-АИ-РА                                Версия 1_04/2024  </t>
  </si>
  <si>
    <t>Плинтуса откорректировать в соответствии с керамогранитом.</t>
  </si>
  <si>
    <t xml:space="preserve">Реестр аналогов отделочных материалов и оборудования
ЖД-ТА-РЕН-АИ-РА                                Версия 1_04/2024   </t>
  </si>
  <si>
    <t>Добавить указания  для калошницы  -  100 мм заводится на стену и 50 мм заводится на пол.</t>
  </si>
  <si>
    <t>Привязку дверных упоров принять от стены. Учесть угол открывания двери в ЛК для обеспечения требуемой ширины пути эвакуации от полотна до ограждения.</t>
  </si>
  <si>
    <t>Планировочные решения привести в соответствие с АР, размещение дверных проемов показать корректно, с обеспечением возможности устройства обналички и открывания полотна не менее, чем на 90 град. (см. секц.1)</t>
  </si>
  <si>
    <t>Сводную ветомость отделки стен (керамогранит) привести в соответствие с ведомостями отделки на л.6-9.</t>
  </si>
  <si>
    <t>38</t>
  </si>
  <si>
    <t>Откорректировать на узлах №1.1, 1.2, 1.3, 2.1, 3.2, 3.3 толщину керамогранита в соответствии с указанным в ведомостях напольных покрытий на л.2-5, 22-25.</t>
  </si>
  <si>
    <t>Открывание дверей привести в соответствие с АР. Учесть при размещении дверных упоров.</t>
  </si>
  <si>
    <t>Предоставленные развертки только по МОП тип.этажа секции 1,  и достаточность данных для выполнения СМР - под ответственность проектировщика.</t>
  </si>
  <si>
    <t>Размещение почтовых ящиков не в вестибюле (как в ПД), а в тамбурах - под ответственность проектировщика.                                                  Требуется выдать задание в АР для корректировки.</t>
  </si>
  <si>
    <t>148-0721-ОК-1-0-2-10..14-АИ1.3</t>
  </si>
  <si>
    <t>Общие указания: откорректировать пункт "Приборы отопления" для 
секций 10-14</t>
  </si>
  <si>
    <t>Ведомость напольных покрытий: 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</si>
  <si>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Для информации: в секции 10 расположение почтовых ящиков выполнено не вестибюле, а в тамбуре в нарушение АПР, стадии П и РД - ответственность проектировщика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</si>
  <si>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Для информации: в секции 11 расположение почтовых ящиков выполнено не вестибюле, а в тамбуре в нарушение АПР, стадии П и РД - ответственность проектировщика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</si>
  <si>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17, 18</t>
  </si>
  <si>
    <t>Развертки стен секций 10, 11: показать профили для оформления углов ниши для отопительного прибора под почтовыми ящиками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</si>
  <si>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Развертка стен 1 секция 12: показать отделку стены рядом с витражом</t>
  </si>
  <si>
    <t>29</t>
  </si>
  <si>
    <t>План напольных покрытий секции 12: показать напольную 
разметку в тамбуре при выходе на переходный балкон</t>
  </si>
  <si>
    <t>31</t>
  </si>
  <si>
    <t>План напольных покрытий секции 14: откорректировать
конфигурацию напольной разметки</t>
  </si>
  <si>
    <t xml:space="preserve">148-0721-ОК-1-0-1-5..9-АИ1.2_изм.0 от 13.06.24 </t>
  </si>
  <si>
    <t>2-16</t>
  </si>
  <si>
    <t>Площади помещений МОП 1 этажа  отличаются от указанных в АР.                                                                                                                       Привести разделы в соответствие.</t>
  </si>
  <si>
    <t>2-6</t>
  </si>
  <si>
    <t>2-6,                                   7-21</t>
  </si>
  <si>
    <t>Открывание внутренних дверей не соответствует АР:                                       -- в секц.5 дверь в колясочную,                                                                                                          - - в секц.6 дверь в ПУИ,                                                                                                  -- в секц. 7 дверь в пом. консьержа,                                                                       - - в секц.8 двери в колясочную, ПУИ и пом. консьержа,                                         - - в секц. 9 двери в пом.консьержа и ПУИ.                                                                                                           Привести разделы с воответствие, откорректировать размещение дверных упоров.                                                            Учесть на развертках.</t>
  </si>
  <si>
    <t>Напольные контрастные указатели показать на всех входах,  согласно требований.                                                                                                    Откорректировать, исключить указатели многоугольной формы (вестибюль секц.7).</t>
  </si>
  <si>
    <t>7-11</t>
  </si>
  <si>
    <t>Принять разные марки для простой и улучшенной окраски потолков СП2 и СП 2.</t>
  </si>
  <si>
    <t>17-21</t>
  </si>
  <si>
    <t>17-22</t>
  </si>
  <si>
    <t xml:space="preserve">Графическое изображение витражных дверей, габариты ручек и высоту  размещения контрастных указателей привести в соответствие с согласованными эскизами витражей в АР4.1.          </t>
  </si>
  <si>
    <t>В секц. 5 дверь в нишу СС показана RAL1014 (слон.кость), что отличается от принятого в АР3.1 цвета  по RAL 9003 (белый). Стена светло-серая.                                                           Выдать задание в АР на корректировку цвета дверей Д-23 по секциям (в АР3.1 все эти двери белые).</t>
  </si>
  <si>
    <t>17, 19</t>
  </si>
  <si>
    <t>Указать цвет отопит. прибора (белый) на развертках по колясочным - пом.5.06 и пом.7.06.</t>
  </si>
  <si>
    <t>На развертке по тамбурам секц.6 (пом.6.03 и пом. 6.05)  размещение отопит.прибора показать в нише.</t>
  </si>
  <si>
    <t>В секц.7 показать в нише отопит.прибор на развертке в пом.7.03 и пом.7.05 (тамбуры).</t>
  </si>
  <si>
    <t>- Показать полную развертку всех стен по тамбуру в секц.8 (пом.8.05). в т.ч. стены с размещением отопит. прибора в нише зашивки.                                                                                                        - - Аналогично показать в нише отопит.прибор на развертке в пом.8.03 (тамбур).</t>
  </si>
  <si>
    <t>Отопит. прибор в пом.8.06 (колясочная) показать белого цвета.</t>
  </si>
  <si>
    <t>В секц.9 показать в нише отопит.прибор на развертке в пом.9.03 (тамбур).</t>
  </si>
  <si>
    <t>18, 22</t>
  </si>
  <si>
    <t>В секциях 6 и 9 привести в соответствие с нормами и разделом ОВ размещение отопит.прибора в колясочной -  на высоте не ниже 2.2м.</t>
  </si>
  <si>
    <t>23-27</t>
  </si>
  <si>
    <t>28-32</t>
  </si>
  <si>
    <t>Открывание двери из внеквартирного коридора в тамбур в секц.8 отличается от принятого в АР.                                                   Привести разделы в соответствие, учесть размещение дверных упоров.</t>
  </si>
  <si>
    <t>Размещение дверных упоров принять с учетом максимально возможного открывания дверного полотна (с учетом выноса ручки, что б не касалась отделки стены) на путях эвакуации, для обеспечения его нормативной ширины.</t>
  </si>
  <si>
    <t>Сводную ветомость отделки стен (керамогранит) привести в соответствие с ведомостями отделки на л.7-11.</t>
  </si>
  <si>
    <t>45</t>
  </si>
  <si>
    <t>Откорректировать на узлах №1.1, 1.2, 1.3, 2.1, 3.2, 3.3 толщину керамогранита в соответствии с указанным в ведомостях напольных покрытий.</t>
  </si>
  <si>
    <t>Развертки по тип.этажам не предоставлены. Предоставленные в АИ1.1 развертки только по МОП тип.этажа секции 1,  и достаточность данных для выполнения СМР - под отвественность проектировщика.</t>
  </si>
  <si>
    <t>Вес замечания</t>
  </si>
  <si>
    <t>Статус комплекта</t>
  </si>
  <si>
    <t>Дата согласования</t>
  </si>
  <si>
    <t>КЖ</t>
  </si>
  <si>
    <t>на проверке</t>
  </si>
  <si>
    <t>обязательно указать причину</t>
  </si>
  <si>
    <t>пока не используем</t>
  </si>
  <si>
    <t>ЭОМ</t>
  </si>
  <si>
    <t>на повторной проверке</t>
  </si>
  <si>
    <t>СС</t>
  </si>
  <si>
    <t>Устранение данного замечания может подтвердить только эксперт МФР</t>
  </si>
  <si>
    <t>ВК</t>
  </si>
  <si>
    <t>ОВ</t>
  </si>
  <si>
    <t>загружено повторно</t>
  </si>
  <si>
    <t>ВТ</t>
  </si>
  <si>
    <t>Принято. Внесены изменения</t>
  </si>
  <si>
    <t>Не принято. По информации от производителя Керама Марацци плитка Сенат снята с производства. В соответствии с каталогом аналогов материалов принята плитка Unitile Нор Сер</t>
  </si>
  <si>
    <t>Принято. Совпадение швов плитки в тамбурах выполнено там, где возможно обеспечить совпадение швов плитки без подрезки менее 90мм.                                                  В помещении консьержа выполнено совпадение швов</t>
  </si>
  <si>
    <t xml:space="preserve">Принято. Из примечания убрано покрытие промежуточных площадок. Обращаем внимание, что в каталоге отделки (24 лист) указано покрытие лестничных маршей и межэтажной площадки. </t>
  </si>
  <si>
    <t>Принято. Внесены изменения в ведомость плинтусов</t>
  </si>
  <si>
    <t>Не принято. Выполнено в сооответствии с рекомендациями ПИК. Просьба указать согласно каким требованиям необходимо разместить констрастные указатели перед входами.</t>
  </si>
  <si>
    <t>Принято. СП 2 замена на СП2.1</t>
  </si>
  <si>
    <t xml:space="preserve">Принято. Сдвинуто по центру оконного проема. </t>
  </si>
  <si>
    <t xml:space="preserve">Принято. Графическое отображение дверей приведено к эскизам витражей АР4.1. Контрастные указатели приняты диаметром 100мм и размещены на всех стеклянных элементах витражных контсрукций. </t>
  </si>
  <si>
    <t>Принято. Выноски смещены на профили витражных конструкций.</t>
  </si>
  <si>
    <t>Принято. Спецификации сантехоборудования убраны из разедла АИ. Добавлены условные обозначения оборудования.</t>
  </si>
  <si>
    <t>Принято. Дверные упоры установлены с возможность максимально открыть дверь с учетом расстояния от полотна двери до стены 100мм.</t>
  </si>
  <si>
    <t xml:space="preserve">Принято. Дверь смещена в соответствии с АР. Также изменено открывание данной двери на левой. Также было изменено открывание других дверей в аналогичных местах. Данные решения выданы АР для учета в документации. </t>
  </si>
  <si>
    <t>Принято. Толщина плитки откорректирована</t>
  </si>
  <si>
    <t>Не принято. Открывание дверей в МОП на первом этаже отработано совместно с АР. Данные решения должны быть отражены в обновленных АР.</t>
  </si>
  <si>
    <t>Не принято. Расположение почтовых ящиков и прибора отопления в единой нише с обрамлением профилем выполнено в соответствии с схемой из рекомендаций ПИК, см. разел 5 "Расстановка инженерного оборудования, люков доступа и почтовых ящиков"</t>
  </si>
  <si>
    <t>Не принято. Цвет приборов отопления принят в соответствии с согласованными заданиями на цвета приборов отопления от 17.05.24</t>
  </si>
  <si>
    <t>Развертки МОП типового этажа выполнены на 1 секцию в соответсвии с ТЗ на проектирование</t>
  </si>
  <si>
    <t>Расположение почтовых ящиков в тамбурах выполнено с учетом рекомендаций ПИК и согласованных планов по расположению почтовых ящиков от 17.05.24.                                                              Расположение почтовых ящиков и прибора отопления в единой нише с обрамлением профилем выполнено в соответствии с схемой из рекомендаций ПИК, см. разел 5 "Расстановка инженерного оборудования, люков доступа и почтовых ящиков"</t>
  </si>
  <si>
    <t>Открывание дверей в МОП на первом этаже отработано совместно с АР. Данные решения должны быть отражены в обновленных АР.</t>
  </si>
  <si>
    <t>Принято. Из примечания убрано покрытие промежуточных площадок. Обращаем внимание, что в каталоге отделки (24 лист) указано покрытие лестничных маршей и межэтажной площадки.</t>
  </si>
  <si>
    <t>Принято. Цвет данной двери принят RAL7016 "антрацитово-серый"</t>
  </si>
  <si>
    <t xml:space="preserve">Не принято. В разделе ОВ данные приборы расположены возле пола. </t>
  </si>
  <si>
    <t>Принято. Внесены изменения.</t>
  </si>
  <si>
    <t>Расположение почтовых ящиков в тамбурах выполнено с учетом рекомендаций ПИК и согласованных планов по расположению почтовых ящиков от 17.05.24.                                                              Задание в АР выдано</t>
  </si>
  <si>
    <t>Принято.
Зашивка предусматривается для устройства ниши для вендинговых аппаратов и выравнивания помещения. Задание на зашики передавалось разделу АР.
Разделом АИ не разрабатывается констуктив ветражных перегородок, исходя из этого зачем нам показывать виды 02,05? На эти виды не попадает раскладка плитки, контрастные маркировки указаны на противоположных видах 16 для помещения 15.02 и 01 для помещения 15.05 соответственно. Кроме того в передаваемом примере разработки раздела АИ, развертки с обозначением только витражей не указывается. Добавление дополнитьльных видов приведет к большому увеливчению листов альбома. На плане маркировок разверток готовы убрать данные виды.</t>
  </si>
  <si>
    <t>Принято. Внесены изменения </t>
  </si>
  <si>
    <t> Не принято. По информации от производителя Керама Марацци плитка Сенат снята с производства. В соответствии с каталогом аналогов материалов принята плитка Unitile Нор Сер</t>
  </si>
  <si>
    <t>Принято. Внесены изменения  </t>
  </si>
  <si>
    <t>Принято. Выноски смещены на профили витражной конструкции. Штриховка выполнена более разреженной для возможности прочтения текста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</si>
</sst>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
    <numFmt numFmtId="165" formatCode="d\.m\.yy"/>
    <numFmt numFmtId="166" formatCode="0.000"/>
    <numFmt numFmtId="167" formatCode="dd\.mm\.yyyy"/>
    <numFmt numFmtId="168" formatCode="d\-m"/>
    <numFmt numFmtId="169" formatCode="d\,\ m\,\ yy"/>
  </numFmts>
  <fonts count="100">
    <font>
      <sz val="10"/>
      <color theme="1"/>
      <name val="Arial"/>
      <scheme val="minor"/>
    </font>
    <font>
      <sz val="11"/>
      <color theme="1"/>
      <name val="Arial"/>
      <scheme val="minor"/>
    </font>
    <font>
      <sz val="10"/>
      <color theme="1"/>
      <name val="Arial"/>
    </font>
    <font>
      <sz val="9"/>
      <color theme="1"/>
      <name val="Arial"/>
    </font>
    <font>
      <b/>
      <sz val="11"/>
      <color theme="1"/>
      <name val="Arial"/>
    </font>
    <font>
      <b/>
      <sz val="11"/>
      <color indexed="65"/>
      <name val="Arial"/>
    </font>
    <font>
      <b/>
      <sz val="11"/>
      <name val="Arial"/>
    </font>
    <font>
      <b/>
      <sz val="8"/>
      <color theme="1"/>
      <name val="Arial"/>
    </font>
    <font>
      <b/>
      <sz val="9"/>
      <color theme="1"/>
      <name val="Arial"/>
    </font>
    <font>
      <b/>
      <sz val="7"/>
      <color theme="1"/>
      <name val="Arial"/>
    </font>
    <font>
      <sz val="7"/>
      <color theme="1"/>
      <name val="Arial"/>
    </font>
    <font>
      <b/>
      <sz val="8"/>
      <color indexed="65"/>
      <name val="Arial"/>
    </font>
    <font>
      <b/>
      <sz val="8"/>
      <name val="Arial"/>
    </font>
    <font>
      <b/>
      <sz val="10"/>
      <color theme="1"/>
      <name val="Arial"/>
    </font>
    <font>
      <sz val="10"/>
      <color indexed="65"/>
      <name val="Arial"/>
    </font>
    <font>
      <sz val="9"/>
      <color indexed="65"/>
      <name val="Arial"/>
    </font>
    <font>
      <sz val="8"/>
      <color indexed="65"/>
      <name val="Arial"/>
    </font>
    <font>
      <sz val="8"/>
      <color theme="1"/>
      <name val="Arial"/>
    </font>
    <font>
      <u/>
      <sz val="8"/>
      <color indexed="4"/>
      <name val="Arial"/>
    </font>
    <font>
      <b/>
      <sz val="10"/>
      <color theme="1"/>
      <name val="Arial"/>
    </font>
    <font>
      <u/>
      <sz val="10"/>
      <color indexed="4"/>
      <name val="Arial"/>
    </font>
    <font>
      <sz val="10"/>
      <color theme="1"/>
      <name val="Arial"/>
      <scheme val="minor"/>
    </font>
    <font>
      <strike/>
      <sz val="10"/>
      <color theme="1"/>
      <name val="Arial"/>
    </font>
    <font>
      <u/>
      <sz val="10"/>
      <color theme="10"/>
      <name val="Arial"/>
    </font>
    <font>
      <sz val="9"/>
      <color theme="1"/>
      <name val="Arial"/>
      <scheme val="minor"/>
    </font>
    <font>
      <u/>
      <sz val="10"/>
      <color theme="4" tint="-0.249977111117893"/>
      <name val="Arial"/>
    </font>
    <font>
      <sz val="9"/>
      <color theme="1"/>
      <name val="Arial"/>
    </font>
    <font>
      <sz val="10"/>
      <color indexed="2"/>
      <name val="Arial"/>
    </font>
    <font>
      <b/>
      <sz val="10"/>
      <color theme="1"/>
      <name val="Times New Roman"/>
    </font>
    <font>
      <b/>
      <sz val="10"/>
      <color theme="1"/>
      <name val="Times New Roman"/>
    </font>
    <font>
      <sz val="10"/>
      <color indexed="65"/>
      <name val="Arial"/>
      <scheme val="minor"/>
    </font>
    <font>
      <b/>
      <sz val="10"/>
      <color indexed="65"/>
      <name val="Arial"/>
      <scheme val="minor"/>
    </font>
    <font>
      <b/>
      <sz val="8"/>
      <color theme="1"/>
      <name val="&quot;Times New Roman&quot;"/>
    </font>
    <font>
      <b/>
      <sz val="11"/>
      <name val="Inconsolata"/>
    </font>
    <font>
      <b/>
      <sz val="11"/>
      <color indexed="2"/>
      <name val="Arial"/>
      <scheme val="minor"/>
    </font>
    <font>
      <b/>
      <sz val="10"/>
      <name val="Arial"/>
      <scheme val="minor"/>
    </font>
    <font>
      <sz val="11"/>
      <name val="Inconsolata"/>
    </font>
    <font>
      <sz val="8"/>
      <color theme="1"/>
      <name val="Arial"/>
      <scheme val="minor"/>
    </font>
    <font>
      <b/>
      <sz val="12"/>
      <color theme="1"/>
      <name val="Arial"/>
      <scheme val="minor"/>
    </font>
    <font>
      <u/>
      <sz val="10"/>
      <color indexed="4"/>
      <name val="Arial"/>
    </font>
    <font>
      <u/>
      <sz val="8"/>
      <color indexed="4"/>
      <name val="Arial"/>
    </font>
    <font>
      <b/>
      <sz val="10"/>
      <color indexed="65"/>
      <name val="Arial"/>
    </font>
    <font>
      <sz val="10"/>
      <name val="Arial"/>
      <scheme val="minor"/>
    </font>
    <font>
      <sz val="10"/>
      <name val="Arial"/>
    </font>
    <font>
      <b/>
      <sz val="10"/>
      <color theme="1"/>
      <name val="Arial"/>
      <scheme val="minor"/>
    </font>
    <font>
      <b/>
      <sz val="9"/>
      <color theme="1"/>
      <name val="Times New Roman"/>
    </font>
    <font>
      <u/>
      <sz val="9"/>
      <color indexed="4"/>
      <name val="Arial"/>
    </font>
    <font>
      <sz val="10"/>
      <color rgb="FF3C4043"/>
      <name val="Arial"/>
      <scheme val="minor"/>
    </font>
    <font>
      <u/>
      <sz val="10"/>
      <color indexed="4"/>
      <name val="Arial"/>
    </font>
    <font>
      <u/>
      <sz val="11"/>
      <color indexed="4"/>
      <name val="Arial"/>
    </font>
    <font>
      <sz val="8"/>
      <name val="Arial"/>
    </font>
    <font>
      <sz val="11"/>
      <name val="Arial"/>
    </font>
    <font>
      <b/>
      <sz val="12"/>
      <color theme="1"/>
      <name val="Times New Roman"/>
    </font>
    <font>
      <b/>
      <sz val="9"/>
      <color theme="1"/>
      <name val="&quot;Times New Roman&quot;"/>
    </font>
    <font>
      <b/>
      <sz val="9"/>
      <name val="Inconsolata"/>
    </font>
    <font>
      <u/>
      <sz val="10"/>
      <color rgb="FF1155CC"/>
      <name val="Arial"/>
    </font>
    <font>
      <sz val="10"/>
      <color rgb="FF1F1F1F"/>
      <name val="Arial"/>
      <scheme val="minor"/>
    </font>
    <font>
      <sz val="10"/>
      <color theme="1"/>
      <name val="Times New Roman"/>
    </font>
    <font>
      <b/>
      <sz val="9"/>
      <name val="Arial"/>
    </font>
    <font>
      <b/>
      <sz val="9"/>
      <color indexed="2"/>
      <name val="Arial"/>
      <scheme val="minor"/>
    </font>
    <font>
      <sz val="10"/>
      <color indexed="65"/>
      <name val="Arial"/>
      <scheme val="minor"/>
    </font>
    <font>
      <strike/>
      <sz val="10"/>
      <color theme="1"/>
      <name val="Arial"/>
      <scheme val="minor"/>
    </font>
    <font>
      <sz val="9"/>
      <color rgb="FF1F1F1F"/>
      <name val="&quot;Google Sans&quot;"/>
    </font>
    <font>
      <b/>
      <sz val="8"/>
      <color theme="1"/>
      <name val="Times New Roman"/>
    </font>
    <font>
      <sz val="9"/>
      <name val="Arial"/>
    </font>
    <font>
      <sz val="9"/>
      <color rgb="FF1F1F1F"/>
      <name val="Arial"/>
      <scheme val="minor"/>
    </font>
    <font>
      <strike/>
      <sz val="10"/>
      <color theme="1"/>
      <name val="Arial"/>
      <scheme val="minor"/>
    </font>
    <font>
      <b/>
      <sz val="8"/>
      <color indexed="2"/>
      <name val="Arial"/>
      <scheme val="minor"/>
    </font>
    <font>
      <sz val="11"/>
      <color theme="1"/>
      <name val="&quot;PT Sans&quot;"/>
    </font>
    <font>
      <sz val="10"/>
      <name val="Arial"/>
    </font>
    <font>
      <b/>
      <sz val="9"/>
      <color indexed="65"/>
      <name val="Arial"/>
      <scheme val="minor"/>
    </font>
    <font>
      <sz val="10"/>
      <color theme="1"/>
      <name val="Arial"/>
    </font>
    <font>
      <b/>
      <sz val="10"/>
      <name val="Times New Roman"/>
    </font>
    <font>
      <sz val="10"/>
      <name val="Arial"/>
    </font>
    <font>
      <sz val="10"/>
      <color theme="6"/>
      <name val="Arial"/>
    </font>
    <font>
      <sz val="10"/>
      <name val="Arial"/>
      <scheme val="minor"/>
    </font>
    <font>
      <strike/>
      <sz val="9"/>
      <color theme="1"/>
      <name val="Arial"/>
      <scheme val="minor"/>
    </font>
    <font>
      <sz val="10"/>
      <color indexed="2"/>
      <name val="Arial"/>
    </font>
    <font>
      <b/>
      <sz val="8"/>
      <color theme="1"/>
      <name val="Arial"/>
      <scheme val="minor"/>
    </font>
    <font>
      <b/>
      <sz val="10"/>
      <color theme="1"/>
      <name val="&quot;Times New Roman&quot;"/>
    </font>
    <font>
      <sz val="11"/>
      <color theme="1"/>
      <name val="&quot;Times New Roman&quot;"/>
    </font>
    <font>
      <b/>
      <sz val="9"/>
      <color theme="1"/>
      <name val="Arial"/>
      <scheme val="minor"/>
    </font>
    <font>
      <u/>
      <sz val="8"/>
      <color rgb="FF1155CC"/>
      <name val="Arial"/>
    </font>
    <font>
      <b/>
      <sz val="10"/>
      <name val="Arial"/>
    </font>
    <font>
      <u/>
      <sz val="9"/>
      <color rgb="FF1155CC"/>
      <name val="Arial"/>
    </font>
    <font>
      <sz val="11"/>
      <color theme="1"/>
      <name val="Arial"/>
    </font>
    <font>
      <b/>
      <u/>
      <sz val="11"/>
      <color rgb="FF1155CC"/>
      <name val="Arial"/>
    </font>
    <font>
      <sz val="8"/>
      <color indexed="2"/>
      <name val="Arial"/>
    </font>
    <font>
      <sz val="9"/>
      <color indexed="2"/>
      <name val="Arial"/>
    </font>
    <font>
      <u/>
      <sz val="11"/>
      <color rgb="FF1155CC"/>
      <name val="Arial"/>
    </font>
    <font>
      <b/>
      <sz val="10"/>
      <color indexed="2"/>
      <name val="Arial"/>
    </font>
    <font>
      <b/>
      <strike/>
      <sz val="11"/>
      <color theme="1"/>
      <name val="Arial"/>
    </font>
    <font>
      <strike/>
      <sz val="11"/>
      <color theme="1"/>
      <name val="Arial"/>
    </font>
    <font>
      <b/>
      <sz val="9"/>
      <color indexed="2"/>
      <name val="Arial"/>
    </font>
    <font>
      <strike/>
      <sz val="9"/>
      <color theme="1"/>
      <name val="Arial"/>
    </font>
    <font>
      <b/>
      <strike/>
      <sz val="10"/>
      <color indexed="2"/>
      <name val="Arial"/>
    </font>
    <font>
      <i/>
      <sz val="10"/>
      <color theme="1"/>
      <name val="Arial"/>
    </font>
    <font>
      <b/>
      <strike/>
      <sz val="9"/>
      <color theme="1"/>
      <name val="Arial"/>
      <scheme val="minor"/>
    </font>
    <font>
      <sz val="10"/>
      <color indexed="2"/>
      <name val="Arial"/>
      <scheme val="minor"/>
    </font>
    <font>
      <u/>
      <sz val="10"/>
      <color theme="1"/>
      <name val="Arial"/>
      <scheme val="minor"/>
    </font>
  </fonts>
  <fills count="46">
    <fill>
      <patternFill patternType="none"/>
    </fill>
    <fill>
      <patternFill patternType="gray125"/>
    </fill>
    <fill>
      <patternFill patternType="solid">
        <fgColor indexed="26"/>
        <bgColor indexed="26"/>
      </patternFill>
    </fill>
    <fill>
      <patternFill patternType="solid">
        <fgColor rgb="FFEA9999"/>
        <bgColor rgb="FFEA9999"/>
      </patternFill>
    </fill>
    <fill>
      <patternFill patternType="solid">
        <fgColor rgb="FFFFF2CC"/>
        <bgColor rgb="FFFFF2CC"/>
      </patternFill>
    </fill>
    <fill>
      <patternFill patternType="solid">
        <fgColor rgb="FFF4CCCC"/>
        <bgColor rgb="FFF4CCCC"/>
      </patternFill>
    </fill>
    <fill>
      <patternFill patternType="solid">
        <fgColor rgb="FF999999"/>
        <bgColor rgb="FF999999"/>
      </patternFill>
    </fill>
    <fill>
      <patternFill patternType="solid">
        <fgColor rgb="FFE69138"/>
        <bgColor rgb="FFE69138"/>
      </patternFill>
    </fill>
    <fill>
      <patternFill patternType="solid">
        <fgColor rgb="FFF1C232"/>
        <bgColor rgb="FFF1C232"/>
      </patternFill>
    </fill>
    <fill>
      <patternFill patternType="solid">
        <fgColor rgb="FFF6B26B"/>
        <bgColor rgb="FFF6B26B"/>
      </patternFill>
    </fill>
    <fill>
      <patternFill patternType="solid">
        <fgColor rgb="FFFFE599"/>
        <bgColor rgb="FFFFE599"/>
      </patternFill>
    </fill>
    <fill>
      <patternFill patternType="solid">
        <fgColor rgb="FF666666"/>
        <bgColor rgb="FF666666"/>
      </patternFill>
    </fill>
    <fill>
      <patternFill patternType="solid">
        <fgColor rgb="FF93C47D"/>
        <bgColor rgb="FF93C47D"/>
      </patternFill>
    </fill>
    <fill>
      <patternFill patternType="solid">
        <fgColor rgb="FFCCCCCC"/>
        <bgColor rgb="FFCCCCCC"/>
      </patternFill>
    </fill>
    <fill>
      <patternFill patternType="solid">
        <fgColor rgb="FFA2C4C9"/>
        <bgColor rgb="FFA2C4C9"/>
      </patternFill>
    </fill>
    <fill>
      <patternFill patternType="solid">
        <fgColor rgb="FFCFE2F3"/>
        <bgColor rgb="FFCFE2F3"/>
      </patternFill>
    </fill>
    <fill>
      <patternFill patternType="solid">
        <fgColor theme="0"/>
        <bgColor theme="0"/>
      </patternFill>
    </fill>
    <fill>
      <patternFill patternType="solid">
        <fgColor indexed="65"/>
      </patternFill>
    </fill>
    <fill>
      <patternFill patternType="solid">
        <fgColor theme="2"/>
        <bgColor theme="2"/>
      </patternFill>
    </fill>
    <fill>
      <patternFill patternType="solid">
        <fgColor indexed="5"/>
        <bgColor indexed="5"/>
      </patternFill>
    </fill>
    <fill>
      <patternFill patternType="solid">
        <fgColor theme="6" tint="0.79998168889431442"/>
        <bgColor theme="6" tint="0.79998168889431442"/>
      </patternFill>
    </fill>
    <fill>
      <patternFill patternType="solid">
        <fgColor rgb="FF92D050"/>
        <bgColor rgb="FF92D050"/>
      </patternFill>
    </fill>
    <fill>
      <patternFill patternType="solid">
        <fgColor rgb="FFF7CB4D"/>
        <bgColor rgb="FFF7CB4D"/>
      </patternFill>
    </fill>
    <fill>
      <patternFill patternType="solid">
        <fgColor rgb="FFB4A7D6"/>
        <bgColor rgb="FFB4A7D6"/>
      </patternFill>
    </fill>
    <fill>
      <patternFill patternType="solid">
        <fgColor rgb="FFB6D7A8"/>
        <bgColor rgb="FFB6D7A8"/>
      </patternFill>
    </fill>
    <fill>
      <patternFill patternType="solid">
        <fgColor rgb="FFC9DAF8"/>
        <bgColor rgb="FFC9DAF8"/>
      </patternFill>
    </fill>
    <fill>
      <patternFill patternType="solid">
        <fgColor rgb="FFA4C2F4"/>
        <bgColor rgb="FFA4C2F4"/>
      </patternFill>
    </fill>
    <fill>
      <patternFill patternType="solid">
        <fgColor rgb="FFF9CB9C"/>
        <bgColor rgb="FFF9CB9C"/>
      </patternFill>
    </fill>
    <fill>
      <patternFill patternType="solid">
        <fgColor rgb="FFFEF8E3"/>
        <bgColor rgb="FFFEF8E3"/>
      </patternFill>
    </fill>
    <fill>
      <patternFill patternType="solid">
        <fgColor rgb="FFFCE5CD"/>
        <bgColor rgb="FFFCE5CD"/>
      </patternFill>
    </fill>
    <fill>
      <patternFill patternType="solid">
        <fgColor theme="7" tint="0.79998168889431442"/>
        <bgColor theme="7" tint="0.79998168889431442"/>
      </patternFill>
    </fill>
    <fill>
      <patternFill patternType="solid">
        <fgColor indexed="7"/>
        <bgColor indexed="7"/>
      </patternFill>
    </fill>
    <fill>
      <patternFill patternType="solid">
        <fgColor rgb="FF434343"/>
        <bgColor rgb="FF434343"/>
      </patternFill>
    </fill>
    <fill>
      <patternFill patternType="solid">
        <fgColor rgb="FFD9EAD3"/>
        <bgColor rgb="FFD9EAD3"/>
      </patternFill>
    </fill>
    <fill>
      <patternFill patternType="solid">
        <fgColor theme="0"/>
        <bgColor theme="0"/>
      </patternFill>
    </fill>
    <fill>
      <patternFill patternType="solid">
        <fgColor rgb="FFFFD966"/>
        <bgColor rgb="FFFFD966"/>
      </patternFill>
    </fill>
    <fill>
      <patternFill patternType="solid">
        <fgColor rgb="FFDDBF50"/>
        <bgColor rgb="FFDDBF50"/>
      </patternFill>
    </fill>
    <fill>
      <patternFill patternType="solid">
        <fgColor rgb="FFE6B8AF"/>
        <bgColor rgb="FFE6B8AF"/>
      </patternFill>
    </fill>
    <fill>
      <patternFill patternType="solid">
        <fgColor rgb="FFD9D2E9"/>
        <bgColor rgb="FFD9D2E9"/>
      </patternFill>
    </fill>
    <fill>
      <patternFill patternType="solid">
        <fgColor rgb="FFFEF0CB"/>
        <bgColor rgb="FFFEF0CB"/>
      </patternFill>
    </fill>
    <fill>
      <patternFill patternType="solid">
        <fgColor theme="7"/>
        <bgColor indexed="64"/>
      </patternFill>
    </fill>
    <fill>
      <patternFill patternType="solid">
        <fgColor rgb="FFFFFF00"/>
        <bgColor indexed="64"/>
      </patternFill>
    </fill>
    <fill>
      <patternFill patternType="solid">
        <fgColor theme="7"/>
        <bgColor rgb="FFFEF8E3"/>
      </patternFill>
    </fill>
    <fill>
      <patternFill patternType="solid">
        <fgColor rgb="FFFFFF00"/>
        <bgColor rgb="FFFEF8E3"/>
      </patternFill>
    </fill>
    <fill>
      <patternFill patternType="solid">
        <fgColor rgb="FF00B050"/>
        <bgColor indexed="64"/>
      </patternFill>
    </fill>
    <fill>
      <patternFill patternType="solid">
        <fgColor rgb="FF00B050"/>
        <bgColor rgb="FFFEF8E3"/>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theme="1"/>
      </top>
      <bottom style="thin">
        <color theme="1"/>
      </bottom>
      <diagonal/>
    </border>
    <border>
      <left style="thin">
        <color auto="1"/>
      </left>
      <right/>
      <top style="thin">
        <color auto="1"/>
      </top>
      <bottom style="thin">
        <color auto="1"/>
      </bottom>
      <diagonal/>
    </border>
    <border>
      <left style="thin">
        <color theme="1"/>
      </left>
      <right/>
      <top/>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medium">
        <color indexed="2"/>
      </left>
      <right style="medium">
        <color indexed="2"/>
      </right>
      <top style="medium">
        <color indexed="2"/>
      </top>
      <bottom style="medium">
        <color indexed="2"/>
      </bottom>
      <diagonal/>
    </border>
    <border>
      <left/>
      <right/>
      <top style="thin">
        <color auto="1"/>
      </top>
      <bottom/>
      <diagonal/>
    </border>
    <border>
      <left style="thin">
        <color auto="1"/>
      </left>
      <right/>
      <top style="thin">
        <color auto="1"/>
      </top>
      <bottom/>
      <diagonal/>
    </border>
    <border>
      <left style="thin">
        <color indexed="2"/>
      </left>
      <right style="thin">
        <color indexed="2"/>
      </right>
      <top style="thin">
        <color indexed="2"/>
      </top>
      <bottom style="thin">
        <color indexed="2"/>
      </bottom>
      <diagonal/>
    </border>
    <border>
      <left style="thin">
        <color auto="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style="thin">
        <color theme="1"/>
      </bottom>
      <diagonal/>
    </border>
  </borders>
  <cellStyleXfs count="2">
    <xf numFmtId="0" fontId="0" fillId="0" borderId="0"/>
    <xf numFmtId="0" fontId="1" fillId="2" borderId="1" applyNumberFormat="0" applyFont="0"/>
  </cellStyleXfs>
  <cellXfs count="795">
    <xf numFmtId="0" fontId="0" fillId="0" borderId="0" xfId="0"/>
    <xf numFmtId="0" fontId="2" fillId="0" borderId="0" xfId="0" applyFont="1" applyAlignment="1">
      <alignment horizontal="center" vertical="center" wrapText="1"/>
    </xf>
    <xf numFmtId="0" fontId="2" fillId="3" borderId="0" xfId="0" applyFont="1" applyFill="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center" vertical="center"/>
    </xf>
    <xf numFmtId="0" fontId="4" fillId="4" borderId="0" xfId="0" applyFont="1" applyFill="1" applyAlignment="1">
      <alignment horizontal="center" vertical="center" wrapText="1"/>
    </xf>
    <xf numFmtId="0" fontId="2" fillId="5" borderId="0" xfId="0" applyFont="1" applyFill="1" applyAlignment="1">
      <alignment horizontal="center" vertical="center" wrapText="1"/>
    </xf>
    <xf numFmtId="0" fontId="5" fillId="6" borderId="0" xfId="0" applyFont="1" applyFill="1" applyAlignment="1">
      <alignment horizontal="center" vertical="center" wrapText="1"/>
    </xf>
    <xf numFmtId="0" fontId="6" fillId="4" borderId="0" xfId="0" applyFont="1" applyFill="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2" xfId="0" applyFont="1" applyBorder="1" applyAlignment="1">
      <alignment horizontal="center" vertical="center" wrapText="1"/>
    </xf>
    <xf numFmtId="0" fontId="4" fillId="7"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2" fillId="10" borderId="3" xfId="0" applyFont="1" applyFill="1" applyBorder="1" applyAlignment="1">
      <alignment horizontal="center" vertical="center"/>
    </xf>
    <xf numFmtId="0" fontId="3" fillId="10" borderId="3" xfId="0" applyFont="1" applyFill="1" applyBorder="1" applyAlignment="1">
      <alignment horizontal="center" vertical="center"/>
    </xf>
    <xf numFmtId="2" fontId="2" fillId="10" borderId="3" xfId="0" applyNumberFormat="1" applyFont="1" applyFill="1" applyBorder="1" applyAlignment="1">
      <alignment horizontal="center" vertical="center"/>
    </xf>
    <xf numFmtId="1" fontId="2" fillId="10" borderId="3" xfId="0" applyNumberFormat="1" applyFont="1" applyFill="1" applyBorder="1" applyAlignment="1">
      <alignment horizontal="center" vertical="center"/>
    </xf>
    <xf numFmtId="0" fontId="2" fillId="10" borderId="4" xfId="0" applyFont="1" applyFill="1" applyBorder="1"/>
    <xf numFmtId="0" fontId="2" fillId="10" borderId="5" xfId="0" applyFont="1" applyFill="1" applyBorder="1"/>
    <xf numFmtId="0" fontId="2" fillId="10" borderId="5" xfId="0" applyFont="1" applyFill="1" applyBorder="1" applyAlignment="1">
      <alignment horizontal="center"/>
    </xf>
    <xf numFmtId="0" fontId="3" fillId="10" borderId="5" xfId="0" applyFont="1" applyFill="1" applyBorder="1" applyAlignment="1">
      <alignment horizontal="center"/>
    </xf>
    <xf numFmtId="0" fontId="7" fillId="10" borderId="5" xfId="0" applyFont="1" applyFill="1" applyBorder="1" applyAlignment="1">
      <alignment horizontal="center" wrapText="1"/>
    </xf>
    <xf numFmtId="0" fontId="14" fillId="11" borderId="4"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4" fillId="11" borderId="5" xfId="0" applyFont="1" applyFill="1" applyBorder="1" applyAlignment="1">
      <alignment horizontal="center" vertical="center" wrapText="1"/>
    </xf>
    <xf numFmtId="2" fontId="14" fillId="11" borderId="5" xfId="0" applyNumberFormat="1" applyFont="1" applyFill="1" applyBorder="1" applyAlignment="1">
      <alignment horizontal="center" vertical="center" wrapText="1"/>
    </xf>
    <xf numFmtId="1" fontId="14" fillId="11" borderId="5" xfId="0" applyNumberFormat="1"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7" fillId="12" borderId="4" xfId="0" applyFont="1" applyFill="1" applyBorder="1" applyAlignment="1">
      <alignment horizontal="center" vertical="center" wrapText="1"/>
    </xf>
    <xf numFmtId="0" fontId="17" fillId="13" borderId="2"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17" fillId="15" borderId="2" xfId="0" applyFont="1" applyFill="1" applyBorder="1" applyAlignment="1">
      <alignment horizontal="center" vertical="center" wrapText="1"/>
    </xf>
    <xf numFmtId="0" fontId="17" fillId="15" borderId="5"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18" fillId="12" borderId="4" xfId="0" applyFont="1" applyFill="1" applyBorder="1" applyAlignment="1">
      <alignment horizontal="center" vertical="center" wrapText="1"/>
    </xf>
    <xf numFmtId="164" fontId="17" fillId="13" borderId="2" xfId="0" applyNumberFormat="1" applyFont="1" applyFill="1" applyBorder="1" applyAlignment="1">
      <alignment horizontal="center" vertical="center" wrapText="1"/>
    </xf>
    <xf numFmtId="0" fontId="19" fillId="15" borderId="5" xfId="0" applyFont="1" applyFill="1" applyBorder="1" applyAlignment="1">
      <alignment horizontal="center" vertical="center" wrapText="1"/>
    </xf>
    <xf numFmtId="0" fontId="17" fillId="10" borderId="2" xfId="0" applyFont="1" applyFill="1" applyBorder="1" applyAlignment="1">
      <alignment horizontal="center" vertical="center" wrapText="1"/>
    </xf>
    <xf numFmtId="2" fontId="17" fillId="10" borderId="2" xfId="0" applyNumberFormat="1" applyFont="1" applyFill="1" applyBorder="1" applyAlignment="1">
      <alignment horizontal="center" vertical="center" wrapText="1"/>
    </xf>
    <xf numFmtId="1" fontId="17" fillId="10" borderId="2" xfId="0" applyNumberFormat="1" applyFont="1" applyFill="1" applyBorder="1" applyAlignment="1">
      <alignment horizontal="center" vertical="center" wrapText="1"/>
    </xf>
    <xf numFmtId="0" fontId="20" fillId="16" borderId="2" xfId="0" applyFont="1" applyFill="1" applyBorder="1" applyAlignment="1">
      <alignment horizontal="center" vertical="center" wrapText="1"/>
    </xf>
    <xf numFmtId="0" fontId="17" fillId="0" borderId="2" xfId="0" applyFont="1" applyBorder="1" applyAlignment="1">
      <alignment horizontal="left" vertical="center" wrapText="1"/>
    </xf>
    <xf numFmtId="0" fontId="2" fillId="0" borderId="2" xfId="0" applyFont="1" applyBorder="1" applyAlignment="1">
      <alignment horizontal="center" vertical="center" wrapText="1"/>
    </xf>
    <xf numFmtId="0" fontId="3" fillId="17" borderId="5" xfId="0" applyFont="1" applyFill="1" applyBorder="1" applyAlignment="1">
      <alignment horizontal="center" vertical="center" wrapText="1"/>
    </xf>
    <xf numFmtId="0" fontId="2" fillId="0" borderId="2" xfId="0" applyFont="1" applyBorder="1" applyAlignment="1">
      <alignment horizontal="left" vertical="center" wrapText="1"/>
    </xf>
    <xf numFmtId="0" fontId="17" fillId="17" borderId="5" xfId="0" applyFont="1" applyFill="1" applyBorder="1" applyAlignment="1">
      <alignment horizontal="center" vertical="center" wrapText="1"/>
    </xf>
    <xf numFmtId="0" fontId="17" fillId="17" borderId="2" xfId="0" applyFont="1" applyFill="1" applyBorder="1" applyAlignment="1">
      <alignment horizontal="center" vertical="center" wrapText="1"/>
    </xf>
    <xf numFmtId="2" fontId="17" fillId="17" borderId="2" xfId="0" applyNumberFormat="1" applyFont="1" applyFill="1" applyBorder="1" applyAlignment="1">
      <alignment horizontal="center" vertical="center" wrapText="1"/>
    </xf>
    <xf numFmtId="1" fontId="17" fillId="17" borderId="2" xfId="0" applyNumberFormat="1" applyFont="1" applyFill="1" applyBorder="1" applyAlignment="1">
      <alignment horizontal="center" vertical="center" wrapText="1"/>
    </xf>
    <xf numFmtId="0" fontId="20"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0" fillId="18" borderId="2" xfId="0" applyFont="1" applyFill="1" applyBorder="1" applyAlignment="1">
      <alignment horizontal="center" vertical="center" wrapText="1"/>
    </xf>
    <xf numFmtId="165" fontId="2" fillId="0" borderId="2" xfId="0" applyNumberFormat="1" applyFont="1" applyBorder="1" applyAlignment="1">
      <alignment horizontal="left" vertical="center" wrapText="1"/>
    </xf>
    <xf numFmtId="0" fontId="3" fillId="17" borderId="2" xfId="0" applyFont="1" applyFill="1" applyBorder="1" applyAlignment="1">
      <alignment horizontal="center" vertical="center" wrapText="1"/>
    </xf>
    <xf numFmtId="49" fontId="3" fillId="17" borderId="2" xfId="0" applyNumberFormat="1" applyFont="1" applyFill="1" applyBorder="1" applyAlignment="1">
      <alignment horizontal="center" vertical="center" wrapText="1"/>
    </xf>
    <xf numFmtId="0" fontId="3" fillId="0" borderId="2" xfId="0" applyFont="1" applyBorder="1" applyAlignment="1">
      <alignment horizontal="left" vertical="center" wrapText="1"/>
    </xf>
    <xf numFmtId="0" fontId="2" fillId="0" borderId="5" xfId="0" applyFont="1" applyBorder="1" applyAlignment="1">
      <alignment horizontal="center" vertical="center" wrapText="1"/>
    </xf>
    <xf numFmtId="2"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64" fontId="2" fillId="0" borderId="2" xfId="0" applyNumberFormat="1" applyFont="1" applyBorder="1" applyAlignment="1">
      <alignment horizontal="left" vertical="center" wrapText="1"/>
    </xf>
    <xf numFmtId="14" fontId="2" fillId="0" borderId="2" xfId="0" applyNumberFormat="1" applyFont="1" applyBorder="1" applyAlignment="1">
      <alignment horizontal="left" vertical="center" wrapText="1"/>
    </xf>
    <xf numFmtId="0" fontId="20" fillId="17" borderId="2" xfId="0" applyFont="1" applyFill="1" applyBorder="1" applyAlignment="1">
      <alignment horizontal="center" vertical="center" wrapText="1"/>
    </xf>
    <xf numFmtId="0" fontId="20" fillId="19" borderId="2" xfId="0" applyFont="1" applyFill="1" applyBorder="1" applyAlignment="1">
      <alignment horizontal="center" vertical="center" wrapText="1"/>
    </xf>
    <xf numFmtId="0" fontId="3" fillId="17" borderId="0" xfId="0" applyFont="1" applyFill="1" applyAlignment="1">
      <alignment horizontal="center" vertical="center" wrapText="1"/>
    </xf>
    <xf numFmtId="0" fontId="2" fillId="17" borderId="5"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3" fillId="0" borderId="2" xfId="0" applyFont="1" applyBorder="1" applyAlignment="1">
      <alignment horizontal="center" vertical="center" wrapText="1"/>
    </xf>
    <xf numFmtId="166" fontId="2" fillId="0" borderId="5"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20" fillId="20" borderId="2" xfId="0" applyFont="1" applyFill="1" applyBorder="1" applyAlignment="1">
      <alignment horizontal="center" vertical="center" wrapText="1"/>
    </xf>
    <xf numFmtId="2" fontId="21" fillId="0" borderId="2" xfId="0" applyNumberFormat="1" applyFont="1" applyBorder="1" applyAlignment="1">
      <alignment horizontal="center" vertical="center"/>
    </xf>
    <xf numFmtId="0" fontId="20" fillId="21" borderId="2" xfId="0" applyFont="1" applyFill="1" applyBorder="1" applyAlignment="1">
      <alignment horizontal="center" vertical="center" wrapText="1"/>
    </xf>
    <xf numFmtId="0" fontId="17" fillId="18" borderId="2" xfId="0" applyFont="1" applyFill="1" applyBorder="1" applyAlignment="1">
      <alignment horizontal="center" vertical="center" wrapText="1"/>
    </xf>
    <xf numFmtId="167" fontId="22" fillId="0" borderId="2" xfId="0" applyNumberFormat="1" applyFont="1" applyBorder="1" applyAlignment="1">
      <alignment horizontal="left" vertical="center" wrapText="1"/>
    </xf>
    <xf numFmtId="0" fontId="19" fillId="15" borderId="4"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2" fillId="0" borderId="4" xfId="0" applyFont="1" applyBorder="1" applyAlignment="1">
      <alignment horizontal="center" vertical="center" wrapText="1"/>
    </xf>
    <xf numFmtId="2" fontId="2" fillId="0" borderId="4" xfId="0" applyNumberFormat="1" applyFont="1" applyBorder="1" applyAlignment="1">
      <alignment horizontal="center" vertical="center" wrapText="1"/>
    </xf>
    <xf numFmtId="0" fontId="3" fillId="0" borderId="0" xfId="0" applyFont="1" applyAlignment="1">
      <alignment horizontal="center" vertical="center" wrapText="1"/>
    </xf>
    <xf numFmtId="0" fontId="2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4" fillId="16" borderId="7" xfId="0" applyFont="1" applyFill="1" applyBorder="1" applyAlignment="1">
      <alignment horizontal="center" vertical="center" wrapText="1"/>
    </xf>
    <xf numFmtId="1" fontId="2" fillId="0" borderId="8"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2" xfId="0" applyFont="1" applyBorder="1" applyAlignment="1">
      <alignment horizontal="left" vertical="center" wrapText="1"/>
    </xf>
    <xf numFmtId="0" fontId="27" fillId="0" borderId="2" xfId="0" applyFont="1" applyBorder="1" applyAlignment="1">
      <alignment horizontal="left" vertical="center" wrapText="1"/>
    </xf>
    <xf numFmtId="0" fontId="2" fillId="6" borderId="2"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center" vertical="center" wrapText="1"/>
    </xf>
    <xf numFmtId="0" fontId="28" fillId="0" borderId="2" xfId="0" applyFont="1" applyBorder="1" applyAlignment="1">
      <alignment horizontal="center" vertical="center" wrapText="1"/>
    </xf>
    <xf numFmtId="0" fontId="29" fillId="22" borderId="2" xfId="0" applyFont="1" applyFill="1" applyBorder="1" applyAlignment="1">
      <alignment horizontal="center" vertical="center" wrapText="1"/>
    </xf>
    <xf numFmtId="0" fontId="28" fillId="23" borderId="2" xfId="0" applyFont="1" applyFill="1" applyBorder="1" applyAlignment="1">
      <alignment horizontal="center" vertical="center" wrapText="1"/>
    </xf>
    <xf numFmtId="0" fontId="28" fillId="24" borderId="2" xfId="0" applyFont="1" applyFill="1" applyBorder="1" applyAlignment="1">
      <alignment horizontal="center" vertical="center" wrapText="1"/>
    </xf>
    <xf numFmtId="0" fontId="28" fillId="25" borderId="2"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30" fillId="0" borderId="0" xfId="0" applyFont="1" applyAlignment="1">
      <alignment horizontal="center" vertical="center" wrapText="1"/>
    </xf>
    <xf numFmtId="0" fontId="14" fillId="26" borderId="2"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0" xfId="0" applyFont="1" applyFill="1" applyAlignment="1">
      <alignment horizontal="center" vertical="center" wrapText="1"/>
    </xf>
    <xf numFmtId="0" fontId="30" fillId="0" borderId="0" xfId="0" applyFont="1" applyAlignment="1">
      <alignment horizontal="left" vertical="center" wrapText="1"/>
    </xf>
    <xf numFmtId="0" fontId="31" fillId="0" borderId="0" xfId="0" applyFont="1" applyAlignment="1">
      <alignment horizontal="center" vertical="center" wrapText="1"/>
    </xf>
    <xf numFmtId="0" fontId="32" fillId="27" borderId="2" xfId="0" applyFont="1" applyFill="1" applyBorder="1" applyAlignment="1">
      <alignment horizontal="center" vertical="center" wrapText="1"/>
    </xf>
    <xf numFmtId="0" fontId="2" fillId="0" borderId="0" xfId="0" applyFont="1" applyAlignment="1">
      <alignment horizontal="center" wrapText="1"/>
    </xf>
    <xf numFmtId="0" fontId="33" fillId="0" borderId="2" xfId="0" applyFont="1" applyBorder="1" applyAlignment="1">
      <alignment horizontal="center" vertical="center"/>
    </xf>
    <xf numFmtId="0" fontId="34" fillId="0" borderId="0" xfId="0" applyFont="1" applyAlignment="1">
      <alignment horizontal="center" vertical="center" wrapText="1"/>
    </xf>
    <xf numFmtId="2" fontId="35" fillId="0" borderId="0" xfId="0" applyNumberFormat="1" applyFont="1" applyAlignment="1">
      <alignment horizontal="left" vertical="center" wrapText="1"/>
    </xf>
    <xf numFmtId="0" fontId="21" fillId="0" borderId="0" xfId="0" applyFont="1" applyAlignment="1">
      <alignment horizontal="left"/>
    </xf>
    <xf numFmtId="0" fontId="36" fillId="0" borderId="0" xfId="0" applyFont="1" applyAlignment="1">
      <alignment horizontal="center"/>
    </xf>
    <xf numFmtId="0" fontId="21" fillId="0" borderId="0" xfId="0" applyFont="1" applyAlignment="1">
      <alignment horizontal="center" wrapText="1"/>
    </xf>
    <xf numFmtId="164" fontId="21" fillId="0" borderId="0" xfId="0" applyNumberFormat="1" applyFont="1" applyAlignment="1">
      <alignment horizontal="center" wrapText="1"/>
    </xf>
    <xf numFmtId="1" fontId="35" fillId="0" borderId="0" xfId="0" applyNumberFormat="1" applyFont="1" applyAlignment="1">
      <alignment horizontal="center" vertical="center" wrapText="1"/>
    </xf>
    <xf numFmtId="2" fontId="34" fillId="0" borderId="0" xfId="0" applyNumberFormat="1" applyFont="1" applyAlignment="1">
      <alignment horizontal="center" vertical="center" wrapText="1"/>
    </xf>
    <xf numFmtId="2" fontId="34" fillId="0" borderId="0" xfId="0" applyNumberFormat="1" applyFont="1" applyAlignment="1">
      <alignment horizontal="left" vertical="center" wrapText="1"/>
    </xf>
    <xf numFmtId="166" fontId="34" fillId="0" borderId="0" xfId="0" applyNumberFormat="1" applyFont="1" applyAlignment="1">
      <alignment horizontal="left" vertical="center" wrapText="1"/>
    </xf>
    <xf numFmtId="166" fontId="12" fillId="4" borderId="2" xfId="0" applyNumberFormat="1" applyFont="1" applyFill="1" applyBorder="1" applyAlignment="1">
      <alignment horizontal="center" vertical="center" wrapText="1"/>
    </xf>
    <xf numFmtId="166" fontId="21" fillId="0" borderId="0" xfId="0" applyNumberFormat="1" applyFont="1" applyAlignment="1">
      <alignment horizontal="center" wrapText="1"/>
    </xf>
    <xf numFmtId="0" fontId="37" fillId="11" borderId="0" xfId="0" applyFont="1" applyFill="1" applyAlignment="1">
      <alignment horizontal="center" vertical="center" wrapText="1"/>
    </xf>
    <xf numFmtId="0" fontId="21" fillId="11" borderId="0" xfId="0" applyFont="1" applyFill="1" applyAlignment="1">
      <alignment horizontal="center" wrapText="1"/>
    </xf>
    <xf numFmtId="164" fontId="21" fillId="11" borderId="0" xfId="0" applyNumberFormat="1" applyFont="1" applyFill="1" applyAlignment="1">
      <alignment horizontal="center" wrapText="1"/>
    </xf>
    <xf numFmtId="0" fontId="21" fillId="0" borderId="0" xfId="0" applyFont="1" applyAlignment="1">
      <alignment horizontal="left" wrapText="1"/>
    </xf>
    <xf numFmtId="0" fontId="37" fillId="0" borderId="0" xfId="0" applyFont="1" applyAlignment="1">
      <alignment horizontal="center" vertical="center" wrapText="1"/>
    </xf>
    <xf numFmtId="0" fontId="28" fillId="0" borderId="0" xfId="0" applyFont="1" applyAlignment="1">
      <alignment horizontal="center" vertical="center" wrapText="1"/>
    </xf>
    <xf numFmtId="0" fontId="0" fillId="0" borderId="0" xfId="0"/>
    <xf numFmtId="0" fontId="0" fillId="0" borderId="0" xfId="0" applyProtection="1">
      <protection locked="0"/>
    </xf>
    <xf numFmtId="0" fontId="28" fillId="22" borderId="10" xfId="0" applyFont="1" applyFill="1" applyBorder="1" applyAlignment="1">
      <alignment horizontal="center" vertical="center" wrapText="1"/>
    </xf>
    <xf numFmtId="0" fontId="29" fillId="22" borderId="10" xfId="0" applyFont="1" applyFill="1" applyBorder="1" applyAlignment="1">
      <alignment horizontal="center" vertical="center" wrapText="1"/>
    </xf>
    <xf numFmtId="0" fontId="28" fillId="23" borderId="10" xfId="0" applyFont="1" applyFill="1" applyBorder="1" applyAlignment="1" applyProtection="1">
      <alignment horizontal="center" vertical="center" wrapText="1"/>
      <protection locked="0"/>
    </xf>
    <xf numFmtId="0" fontId="28" fillId="24" borderId="10" xfId="0" applyFont="1" applyFill="1" applyBorder="1" applyAlignment="1">
      <alignment horizontal="center" vertical="center" wrapText="1"/>
    </xf>
    <xf numFmtId="0" fontId="28" fillId="23" borderId="10" xfId="0" applyFont="1" applyFill="1" applyBorder="1" applyAlignment="1">
      <alignment horizontal="center" vertical="center" wrapText="1"/>
    </xf>
    <xf numFmtId="0" fontId="28" fillId="25" borderId="10"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30" fillId="17" borderId="10" xfId="0" applyFont="1" applyFill="1" applyBorder="1" applyAlignment="1">
      <alignment horizontal="center" vertical="center" wrapText="1"/>
    </xf>
    <xf numFmtId="0" fontId="14" fillId="26" borderId="10" xfId="0" applyFont="1" applyFill="1" applyBorder="1" applyAlignment="1">
      <alignment horizontal="center" vertical="center" wrapText="1"/>
    </xf>
    <xf numFmtId="0" fontId="14" fillId="6" borderId="10" xfId="0" applyFont="1" applyFill="1" applyBorder="1" applyAlignment="1">
      <alignment horizontal="left" vertical="center" wrapText="1"/>
    </xf>
    <xf numFmtId="0" fontId="14" fillId="6" borderId="10" xfId="0" applyFont="1" applyFill="1" applyBorder="1" applyAlignment="1">
      <alignment horizontal="center" vertical="center" wrapText="1"/>
    </xf>
    <xf numFmtId="0" fontId="31" fillId="17" borderId="10" xfId="0" applyFont="1" applyFill="1" applyBorder="1" applyAlignment="1">
      <alignment horizontal="center" vertical="center" wrapText="1"/>
    </xf>
    <xf numFmtId="0" fontId="32" fillId="27" borderId="10" xfId="0" applyFont="1" applyFill="1" applyBorder="1" applyAlignment="1">
      <alignment horizontal="center" vertical="center" wrapText="1"/>
    </xf>
    <xf numFmtId="0" fontId="32" fillId="27" borderId="10" xfId="0" applyFont="1" applyFill="1" applyBorder="1" applyAlignment="1" applyProtection="1">
      <alignment horizontal="center" vertical="center" wrapText="1"/>
      <protection locked="0"/>
    </xf>
    <xf numFmtId="0" fontId="2" fillId="28" borderId="10"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0" xfId="0" applyFont="1" applyFill="1" applyBorder="1" applyAlignment="1">
      <alignment horizontal="left" vertical="center" wrapText="1"/>
    </xf>
    <xf numFmtId="0" fontId="31" fillId="28" borderId="10" xfId="0" applyFont="1" applyFill="1" applyBorder="1" applyAlignment="1">
      <alignment horizontal="center" vertical="center" wrapText="1"/>
    </xf>
    <xf numFmtId="0" fontId="33" fillId="28" borderId="10" xfId="0" applyFont="1" applyFill="1" applyBorder="1" applyAlignment="1">
      <alignment horizontal="center" vertical="center"/>
    </xf>
    <xf numFmtId="0" fontId="33" fillId="28" borderId="10" xfId="0" applyFont="1" applyFill="1" applyBorder="1" applyAlignment="1" applyProtection="1">
      <alignment horizontal="center" vertical="center"/>
      <protection locked="0"/>
    </xf>
    <xf numFmtId="0" fontId="34" fillId="17" borderId="10" xfId="0" applyFont="1" applyFill="1" applyBorder="1" applyAlignment="1">
      <alignment horizontal="center" vertical="center" wrapText="1"/>
    </xf>
    <xf numFmtId="2" fontId="35" fillId="17" borderId="10" xfId="0" applyNumberFormat="1" applyFont="1" applyFill="1" applyBorder="1" applyAlignment="1">
      <alignment horizontal="left" vertical="center" wrapText="1"/>
    </xf>
    <xf numFmtId="2" fontId="35" fillId="17" borderId="10" xfId="0" applyNumberFormat="1" applyFont="1" applyFill="1" applyBorder="1" applyAlignment="1">
      <alignment horizontal="center" vertical="center" wrapText="1"/>
    </xf>
    <xf numFmtId="0" fontId="21" fillId="17" borderId="10" xfId="0" applyFont="1" applyFill="1" applyBorder="1" applyAlignment="1">
      <alignment horizontal="center" vertical="center"/>
    </xf>
    <xf numFmtId="0" fontId="14" fillId="6" borderId="10" xfId="0" applyFont="1" applyFill="1" applyBorder="1" applyAlignment="1" applyProtection="1">
      <alignment horizontal="center" vertical="center" wrapText="1"/>
      <protection locked="0"/>
    </xf>
    <xf numFmtId="0" fontId="21" fillId="28" borderId="10" xfId="0" applyFont="1" applyFill="1" applyBorder="1" applyAlignment="1">
      <alignment horizontal="center" vertical="center"/>
    </xf>
    <xf numFmtId="0" fontId="21" fillId="28" borderId="10" xfId="0" applyFont="1" applyFill="1" applyBorder="1" applyAlignment="1">
      <alignment horizontal="left" vertical="center"/>
    </xf>
    <xf numFmtId="0" fontId="36" fillId="28" borderId="10" xfId="0" applyFont="1" applyFill="1" applyBorder="1" applyAlignment="1">
      <alignment horizontal="center" vertical="center"/>
    </xf>
    <xf numFmtId="0" fontId="21" fillId="28" borderId="10" xfId="0" applyFont="1" applyFill="1" applyBorder="1" applyAlignment="1">
      <alignment horizontal="center" vertical="center" wrapText="1"/>
    </xf>
    <xf numFmtId="164" fontId="21" fillId="28" borderId="10" xfId="0" applyNumberFormat="1" applyFont="1" applyFill="1" applyBorder="1" applyAlignment="1">
      <alignment horizontal="center" vertical="center" wrapText="1"/>
    </xf>
    <xf numFmtId="164" fontId="21" fillId="28" borderId="10" xfId="0" applyNumberFormat="1" applyFont="1" applyFill="1" applyBorder="1" applyAlignment="1" applyProtection="1">
      <alignment horizontal="center" vertical="center" wrapText="1"/>
      <protection locked="0"/>
    </xf>
    <xf numFmtId="1" fontId="35" fillId="17" borderId="10" xfId="0" applyNumberFormat="1" applyFont="1" applyFill="1" applyBorder="1" applyAlignment="1">
      <alignment horizontal="center" vertical="center" wrapText="1"/>
    </xf>
    <xf numFmtId="0" fontId="36" fillId="17" borderId="10" xfId="0" applyFont="1" applyFill="1" applyBorder="1" applyAlignment="1">
      <alignment horizontal="center" vertical="center"/>
    </xf>
    <xf numFmtId="0" fontId="21" fillId="17" borderId="10" xfId="0" applyFont="1" applyFill="1" applyBorder="1" applyAlignment="1">
      <alignment horizontal="center" vertical="center" wrapText="1"/>
    </xf>
    <xf numFmtId="164" fontId="21" fillId="17" borderId="10" xfId="0" applyNumberFormat="1" applyFont="1" applyFill="1" applyBorder="1" applyAlignment="1">
      <alignment horizontal="center" vertical="center" wrapText="1"/>
    </xf>
    <xf numFmtId="164" fontId="21" fillId="17" borderId="10" xfId="0" applyNumberFormat="1" applyFont="1" applyFill="1" applyBorder="1" applyAlignment="1" applyProtection="1">
      <alignment horizontal="center" vertical="center" wrapText="1"/>
      <protection locked="0"/>
    </xf>
    <xf numFmtId="2" fontId="34" fillId="28" borderId="10" xfId="0" applyNumberFormat="1" applyFont="1" applyFill="1" applyBorder="1" applyAlignment="1">
      <alignment horizontal="center" vertical="center" wrapText="1"/>
    </xf>
    <xf numFmtId="2" fontId="34" fillId="28" borderId="10" xfId="0" applyNumberFormat="1" applyFont="1" applyFill="1" applyBorder="1" applyAlignment="1">
      <alignment horizontal="left" vertical="center" wrapText="1"/>
    </xf>
    <xf numFmtId="166" fontId="34" fillId="28" borderId="10" xfId="0" applyNumberFormat="1" applyFont="1" applyFill="1" applyBorder="1" applyAlignment="1">
      <alignment horizontal="center" vertical="center" wrapText="1"/>
    </xf>
    <xf numFmtId="166" fontId="12" fillId="4" borderId="10" xfId="0" applyNumberFormat="1" applyFont="1" applyFill="1" applyBorder="1" applyAlignment="1">
      <alignment horizontal="center" vertical="center" wrapText="1"/>
    </xf>
    <xf numFmtId="1" fontId="35" fillId="28" borderId="10" xfId="0" applyNumberFormat="1" applyFont="1" applyFill="1" applyBorder="1" applyAlignment="1">
      <alignment horizontal="center" vertical="center" wrapText="1"/>
    </xf>
    <xf numFmtId="166" fontId="21" fillId="28" borderId="10" xfId="0" applyNumberFormat="1" applyFont="1" applyFill="1" applyBorder="1" applyAlignment="1">
      <alignment horizontal="center" vertical="center" wrapText="1"/>
    </xf>
    <xf numFmtId="166" fontId="21" fillId="28" borderId="10" xfId="0" applyNumberFormat="1" applyFont="1" applyFill="1" applyBorder="1" applyAlignment="1" applyProtection="1">
      <alignment horizontal="center" vertical="center" wrapText="1"/>
      <protection locked="0"/>
    </xf>
    <xf numFmtId="0" fontId="37" fillId="11" borderId="10" xfId="0" applyFont="1" applyFill="1" applyBorder="1" applyAlignment="1">
      <alignment horizontal="center" vertical="center" wrapText="1"/>
    </xf>
    <xf numFmtId="0" fontId="37" fillId="11" borderId="10" xfId="0" applyFont="1" applyFill="1" applyBorder="1" applyAlignment="1">
      <alignment horizontal="left" vertical="center" wrapText="1"/>
    </xf>
    <xf numFmtId="0" fontId="21" fillId="11" borderId="10" xfId="0" applyFont="1" applyFill="1" applyBorder="1" applyAlignment="1">
      <alignment horizontal="center" vertical="center" wrapText="1"/>
    </xf>
    <xf numFmtId="164" fontId="21" fillId="11" borderId="10" xfId="0" applyNumberFormat="1" applyFont="1" applyFill="1" applyBorder="1" applyAlignment="1">
      <alignment horizontal="center" vertical="center" wrapText="1"/>
    </xf>
    <xf numFmtId="164" fontId="21" fillId="11"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horizontal="center" vertical="center" wrapText="1"/>
    </xf>
    <xf numFmtId="0" fontId="38" fillId="15" borderId="10" xfId="0" applyFont="1" applyFill="1" applyBorder="1" applyAlignment="1">
      <alignment horizontal="left" vertical="center" wrapText="1"/>
    </xf>
    <xf numFmtId="0" fontId="37" fillId="17" borderId="10" xfId="0" applyFont="1" applyFill="1" applyBorder="1" applyAlignment="1">
      <alignment horizontal="center" vertical="center" wrapText="1"/>
    </xf>
    <xf numFmtId="0" fontId="17" fillId="28" borderId="10" xfId="0" applyFont="1" applyFill="1" applyBorder="1" applyAlignment="1">
      <alignment horizontal="center" vertical="center" wrapText="1"/>
    </xf>
    <xf numFmtId="0" fontId="21" fillId="15" borderId="10" xfId="0" applyFont="1" applyFill="1" applyBorder="1" applyAlignment="1">
      <alignment horizontal="left" vertical="center" wrapText="1"/>
    </xf>
    <xf numFmtId="0" fontId="39" fillId="28" borderId="10" xfId="0" applyFont="1" applyFill="1" applyBorder="1" applyAlignment="1">
      <alignment horizontal="center" vertical="center" wrapText="1"/>
    </xf>
    <xf numFmtId="0" fontId="37" fillId="28" borderId="10" xfId="0" applyFont="1" applyFill="1" applyBorder="1" applyAlignment="1">
      <alignment horizontal="center" vertical="center" wrapText="1"/>
    </xf>
    <xf numFmtId="0" fontId="40" fillId="28" borderId="10" xfId="0" applyFont="1" applyFill="1" applyBorder="1" applyAlignment="1">
      <alignment horizontal="center" vertical="center" wrapText="1"/>
    </xf>
    <xf numFmtId="0" fontId="39" fillId="17" borderId="10" xfId="0" applyFont="1" applyFill="1" applyBorder="1" applyAlignment="1">
      <alignment horizontal="center" vertical="center" wrapText="1"/>
    </xf>
    <xf numFmtId="0" fontId="21" fillId="17" borderId="10" xfId="0" applyFont="1" applyFill="1" applyBorder="1" applyAlignment="1" applyProtection="1">
      <alignment horizontal="center" vertical="center" wrapText="1"/>
      <protection locked="0"/>
    </xf>
    <xf numFmtId="0" fontId="40" fillId="17" borderId="10" xfId="0" applyFont="1" applyFill="1" applyBorder="1" applyAlignment="1">
      <alignment horizontal="center" vertical="center" wrapText="1"/>
    </xf>
    <xf numFmtId="0" fontId="21" fillId="28" borderId="10" xfId="0" applyFont="1" applyFill="1" applyBorder="1" applyAlignment="1" applyProtection="1">
      <alignment horizontal="center" vertical="center" wrapText="1"/>
      <protection locked="0"/>
    </xf>
    <xf numFmtId="0" fontId="41" fillId="28" borderId="10" xfId="0" applyFont="1" applyFill="1" applyBorder="1" applyAlignment="1">
      <alignment horizontal="center" vertical="center" wrapText="1"/>
    </xf>
    <xf numFmtId="0" fontId="38" fillId="29" borderId="10" xfId="0" applyFont="1" applyFill="1" applyBorder="1" applyAlignment="1">
      <alignment horizontal="left" vertical="center" wrapText="1"/>
    </xf>
    <xf numFmtId="0" fontId="21" fillId="29" borderId="10" xfId="0" applyFont="1" applyFill="1" applyBorder="1" applyAlignment="1">
      <alignment horizontal="left" vertical="center" wrapText="1"/>
    </xf>
    <xf numFmtId="0" fontId="41" fillId="17" borderId="10" xfId="0" applyFont="1" applyFill="1" applyBorder="1" applyAlignment="1">
      <alignment horizontal="center" vertical="center" wrapText="1"/>
    </xf>
    <xf numFmtId="0" fontId="38" fillId="17" borderId="10" xfId="0" applyFont="1" applyFill="1" applyBorder="1" applyAlignment="1">
      <alignment horizontal="left" vertical="center" wrapText="1"/>
    </xf>
    <xf numFmtId="0" fontId="21" fillId="28" borderId="10" xfId="0" applyFont="1" applyFill="1" applyBorder="1" applyAlignment="1">
      <alignment horizontal="left" vertical="center" wrapText="1"/>
    </xf>
    <xf numFmtId="0" fontId="21" fillId="17" borderId="10" xfId="0" applyFont="1" applyFill="1" applyBorder="1" applyAlignment="1">
      <alignment horizontal="left" vertical="center" wrapText="1"/>
    </xf>
    <xf numFmtId="0" fontId="21" fillId="28" borderId="10" xfId="0" applyFont="1" applyFill="1" applyBorder="1" applyAlignment="1">
      <alignment horizontal="right" vertical="center" wrapText="1"/>
    </xf>
    <xf numFmtId="14" fontId="21" fillId="28" borderId="10" xfId="0" applyNumberFormat="1" applyFont="1" applyFill="1" applyBorder="1" applyAlignment="1">
      <alignment horizontal="center" vertical="center" wrapText="1"/>
    </xf>
    <xf numFmtId="0" fontId="42" fillId="30" borderId="0" xfId="0" applyFont="1" applyFill="1" applyAlignment="1">
      <alignment horizontal="center" vertical="center" wrapText="1"/>
    </xf>
    <xf numFmtId="0" fontId="21" fillId="2" borderId="10" xfId="1" applyFont="1" applyFill="1" applyBorder="1" applyAlignment="1" applyProtection="1">
      <alignment horizontal="center" vertical="center" wrapText="1"/>
      <protection locked="0"/>
    </xf>
    <xf numFmtId="0" fontId="21" fillId="16" borderId="10" xfId="1" applyFont="1" applyFill="1" applyBorder="1" applyAlignment="1" applyProtection="1">
      <alignment horizontal="center" vertical="center" wrapText="1"/>
      <protection locked="0"/>
    </xf>
    <xf numFmtId="0" fontId="0" fillId="0" borderId="10" xfId="0" applyBorder="1"/>
    <xf numFmtId="0" fontId="30" fillId="17" borderId="10" xfId="0" applyFont="1" applyFill="1" applyBorder="1" applyAlignment="1">
      <alignment horizontal="left" vertical="center" wrapText="1"/>
    </xf>
    <xf numFmtId="0" fontId="21" fillId="17" borderId="10" xfId="0" applyFont="1" applyFill="1" applyBorder="1" applyAlignment="1">
      <alignment vertical="center"/>
    </xf>
    <xf numFmtId="0" fontId="21" fillId="28" borderId="10" xfId="0" applyFont="1" applyFill="1" applyBorder="1" applyAlignment="1">
      <alignment vertical="center"/>
    </xf>
    <xf numFmtId="166" fontId="34" fillId="28" borderId="10" xfId="0" applyNumberFormat="1" applyFont="1" applyFill="1" applyBorder="1" applyAlignment="1">
      <alignment horizontal="left" vertical="center" wrapText="1"/>
    </xf>
    <xf numFmtId="0" fontId="21" fillId="17" borderId="10" xfId="0" applyFont="1" applyFill="1" applyBorder="1" applyAlignment="1">
      <alignment horizontal="right" vertical="center" wrapText="1"/>
    </xf>
    <xf numFmtId="0" fontId="42" fillId="30" borderId="10" xfId="0" applyFont="1" applyFill="1" applyBorder="1" applyAlignment="1">
      <alignment horizontal="center" vertical="center" wrapText="1"/>
    </xf>
    <xf numFmtId="2" fontId="35" fillId="0" borderId="0" xfId="0" applyNumberFormat="1"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left" vertical="center" wrapText="1"/>
    </xf>
    <xf numFmtId="0" fontId="36" fillId="0" borderId="0" xfId="0" applyFont="1" applyAlignment="1">
      <alignment horizontal="center" vertical="center"/>
    </xf>
    <xf numFmtId="164" fontId="21" fillId="0" borderId="0" xfId="0" applyNumberFormat="1" applyFont="1" applyAlignment="1">
      <alignment horizontal="center" vertical="center" wrapText="1"/>
    </xf>
    <xf numFmtId="166" fontId="34" fillId="0" borderId="0" xfId="0" applyNumberFormat="1" applyFont="1" applyAlignment="1">
      <alignment horizontal="center" vertical="center" wrapText="1"/>
    </xf>
    <xf numFmtId="166" fontId="21" fillId="0" borderId="0" xfId="0" applyNumberFormat="1" applyFont="1" applyAlignment="1">
      <alignment horizontal="center" vertical="center" wrapText="1"/>
    </xf>
    <xf numFmtId="0" fontId="21" fillId="11" borderId="0" xfId="0" applyFont="1" applyFill="1" applyAlignment="1">
      <alignment horizontal="center" vertical="center" wrapText="1"/>
    </xf>
    <xf numFmtId="164" fontId="21" fillId="11" borderId="0" xfId="0" applyNumberFormat="1" applyFont="1" applyFill="1" applyAlignment="1">
      <alignment horizontal="center" vertical="center" wrapText="1"/>
    </xf>
    <xf numFmtId="0" fontId="39" fillId="0" borderId="0" xfId="0" applyFont="1" applyAlignment="1">
      <alignment horizontal="center" vertical="center" wrapText="1"/>
    </xf>
    <xf numFmtId="0" fontId="21" fillId="0" borderId="0" xfId="0" applyFont="1" applyAlignment="1">
      <alignment horizontal="right" vertical="center" wrapText="1"/>
    </xf>
    <xf numFmtId="0" fontId="21" fillId="28" borderId="0" xfId="0" applyFont="1" applyFill="1" applyAlignment="1">
      <alignment horizontal="left" vertical="center" wrapText="1"/>
    </xf>
    <xf numFmtId="0" fontId="21" fillId="28" borderId="0" xfId="0" applyFont="1" applyFill="1" applyAlignment="1">
      <alignment horizontal="center" vertical="center" wrapText="1"/>
    </xf>
    <xf numFmtId="0" fontId="21" fillId="29" borderId="0" xfId="0" applyFont="1" applyFill="1" applyAlignment="1">
      <alignment horizontal="center" vertical="center" wrapText="1"/>
    </xf>
    <xf numFmtId="0" fontId="3" fillId="0" borderId="0" xfId="0" applyFont="1" applyAlignment="1">
      <alignment horizontal="center"/>
    </xf>
    <xf numFmtId="0" fontId="43" fillId="28" borderId="0" xfId="0" applyFont="1" applyFill="1" applyAlignment="1">
      <alignment horizontal="left" vertical="center" wrapText="1"/>
    </xf>
    <xf numFmtId="0" fontId="1" fillId="0" borderId="0" xfId="0" applyFont="1" applyAlignment="1">
      <alignment horizontal="center" vertical="center" wrapText="1"/>
    </xf>
    <xf numFmtId="165" fontId="21" fillId="0" borderId="0" xfId="0" applyNumberFormat="1" applyFont="1" applyAlignment="1">
      <alignment horizontal="center" vertical="center" wrapText="1"/>
    </xf>
    <xf numFmtId="0" fontId="39" fillId="19" borderId="0" xfId="0" applyFont="1" applyFill="1" applyAlignment="1">
      <alignment horizontal="center" vertical="center" wrapText="1"/>
    </xf>
    <xf numFmtId="0" fontId="21" fillId="5" borderId="0" xfId="0" applyFont="1" applyFill="1" applyAlignment="1">
      <alignment horizontal="center" vertical="center" wrapText="1"/>
    </xf>
    <xf numFmtId="0" fontId="43" fillId="5" borderId="0" xfId="0" applyFont="1" applyFill="1" applyAlignment="1">
      <alignment horizontal="left" vertical="center" wrapText="1"/>
    </xf>
    <xf numFmtId="0" fontId="31" fillId="5" borderId="0" xfId="0" applyFont="1" applyFill="1" applyAlignment="1">
      <alignment horizontal="center" vertical="center" wrapText="1"/>
    </xf>
    <xf numFmtId="0" fontId="37" fillId="5" borderId="0" xfId="0" applyFont="1" applyFill="1" applyAlignment="1">
      <alignment horizontal="center" vertical="center" wrapText="1"/>
    </xf>
    <xf numFmtId="0" fontId="21" fillId="5" borderId="0" xfId="0" applyFont="1" applyFill="1" applyAlignment="1">
      <alignment horizontal="right" vertical="center" wrapText="1"/>
    </xf>
    <xf numFmtId="164" fontId="21" fillId="5" borderId="0" xfId="0" applyNumberFormat="1" applyFont="1" applyFill="1" applyAlignment="1">
      <alignment horizontal="center" vertical="center" wrapText="1"/>
    </xf>
    <xf numFmtId="0" fontId="37" fillId="31" borderId="0" xfId="0" applyFont="1" applyFill="1" applyAlignment="1">
      <alignment horizontal="center" vertical="center" wrapText="1"/>
    </xf>
    <xf numFmtId="0" fontId="21" fillId="27" borderId="11" xfId="0" applyFont="1" applyFill="1" applyBorder="1" applyAlignment="1">
      <alignment horizontal="center" vertical="center" wrapText="1"/>
    </xf>
    <xf numFmtId="0" fontId="44" fillId="27" borderId="11" xfId="0" applyFont="1" applyFill="1" applyBorder="1" applyAlignment="1">
      <alignment horizontal="left" vertical="center" wrapText="1"/>
    </xf>
    <xf numFmtId="0" fontId="31" fillId="27" borderId="11" xfId="0" applyFont="1" applyFill="1" applyBorder="1" applyAlignment="1">
      <alignment horizontal="center" vertical="center" wrapText="1"/>
    </xf>
    <xf numFmtId="0" fontId="37" fillId="27" borderId="11" xfId="0" applyFont="1" applyFill="1" applyBorder="1" applyAlignment="1">
      <alignment horizontal="center" vertical="center" wrapText="1"/>
    </xf>
    <xf numFmtId="164" fontId="21" fillId="28" borderId="0" xfId="0" applyNumberFormat="1" applyFont="1" applyFill="1" applyAlignment="1">
      <alignment horizontal="center" vertical="center" wrapText="1"/>
    </xf>
    <xf numFmtId="164" fontId="21" fillId="17" borderId="0" xfId="0" applyNumberFormat="1" applyFont="1" applyFill="1" applyAlignment="1">
      <alignment horizontal="center" vertical="center" wrapText="1"/>
    </xf>
    <xf numFmtId="49" fontId="28" fillId="0" borderId="2" xfId="0" applyNumberFormat="1" applyFont="1" applyBorder="1" applyAlignment="1">
      <alignment horizontal="center" vertical="center" wrapText="1"/>
    </xf>
    <xf numFmtId="0" fontId="45" fillId="22" borderId="2" xfId="0" applyFont="1" applyFill="1" applyBorder="1" applyAlignment="1">
      <alignment horizontal="center" vertical="center" wrapText="1"/>
    </xf>
    <xf numFmtId="49" fontId="14" fillId="26" borderId="2" xfId="0" applyNumberFormat="1" applyFont="1" applyFill="1" applyBorder="1" applyAlignment="1">
      <alignment horizontal="center" vertical="center" wrapText="1"/>
    </xf>
    <xf numFmtId="0" fontId="32" fillId="27" borderId="12" xfId="0" applyFont="1" applyFill="1" applyBorder="1" applyAlignment="1">
      <alignment horizontal="center" vertical="center" wrapText="1"/>
    </xf>
    <xf numFmtId="0" fontId="32" fillId="27" borderId="0" xfId="0" applyFont="1" applyFill="1" applyAlignment="1">
      <alignment horizontal="center" vertical="center" wrapText="1"/>
    </xf>
    <xf numFmtId="49" fontId="12" fillId="4" borderId="2" xfId="0" applyNumberFormat="1" applyFont="1" applyFill="1" applyBorder="1" applyAlignment="1">
      <alignment horizontal="center" vertical="center" wrapText="1"/>
    </xf>
    <xf numFmtId="0" fontId="33" fillId="0" borderId="12" xfId="0" applyFont="1" applyBorder="1" applyAlignment="1">
      <alignment horizontal="center" vertical="center"/>
    </xf>
    <xf numFmtId="0" fontId="33" fillId="0" borderId="0" xfId="0" applyFont="1" applyAlignment="1">
      <alignment horizontal="center" vertical="center"/>
    </xf>
    <xf numFmtId="49" fontId="34" fillId="0" borderId="0" xfId="0" applyNumberFormat="1" applyFont="1" applyAlignment="1">
      <alignment horizontal="center" vertical="center" wrapText="1"/>
    </xf>
    <xf numFmtId="0" fontId="14" fillId="6" borderId="12" xfId="0" applyFont="1" applyFill="1" applyBorder="1" applyAlignment="1">
      <alignment horizontal="center" vertical="center" wrapText="1"/>
    </xf>
    <xf numFmtId="49" fontId="21" fillId="0" borderId="0" xfId="0" applyNumberFormat="1" applyFont="1" applyAlignment="1">
      <alignment vertical="center"/>
    </xf>
    <xf numFmtId="0" fontId="21" fillId="0" borderId="0" xfId="0" applyFont="1" applyAlignment="1">
      <alignment horizontal="left" vertical="center"/>
    </xf>
    <xf numFmtId="164" fontId="21" fillId="0" borderId="12" xfId="0" applyNumberFormat="1" applyFont="1" applyBorder="1" applyAlignment="1">
      <alignment horizontal="center" vertical="center" wrapText="1"/>
    </xf>
    <xf numFmtId="0" fontId="21" fillId="0" borderId="12" xfId="0" applyFont="1" applyBorder="1" applyAlignment="1">
      <alignment horizontal="center" vertical="center" wrapText="1"/>
    </xf>
    <xf numFmtId="166" fontId="21" fillId="0" borderId="12" xfId="0" applyNumberFormat="1" applyFont="1" applyBorder="1" applyAlignment="1">
      <alignment horizontal="center" vertical="center" wrapText="1"/>
    </xf>
    <xf numFmtId="49" fontId="14" fillId="6" borderId="2" xfId="0" applyNumberFormat="1" applyFont="1" applyFill="1" applyBorder="1" applyAlignment="1">
      <alignment horizontal="center" vertical="center" wrapText="1"/>
    </xf>
    <xf numFmtId="49" fontId="37" fillId="11" borderId="0" xfId="0" applyNumberFormat="1" applyFont="1" applyFill="1" applyAlignment="1">
      <alignment horizontal="center" vertical="center" wrapText="1"/>
    </xf>
    <xf numFmtId="164" fontId="21" fillId="11" borderId="12" xfId="0" applyNumberFormat="1" applyFont="1" applyFill="1" applyBorder="1" applyAlignment="1">
      <alignment horizontal="center" vertical="center" wrapText="1"/>
    </xf>
    <xf numFmtId="0" fontId="21" fillId="11" borderId="12" xfId="0" applyFont="1" applyFill="1" applyBorder="1" applyAlignment="1">
      <alignment horizontal="center" vertical="center" wrapText="1"/>
    </xf>
    <xf numFmtId="49" fontId="21" fillId="0" borderId="0" xfId="0" applyNumberFormat="1" applyFont="1" applyAlignment="1">
      <alignment horizontal="center" vertical="center" wrapText="1"/>
    </xf>
    <xf numFmtId="49" fontId="21" fillId="28" borderId="0" xfId="0" applyNumberFormat="1" applyFont="1" applyFill="1" applyAlignment="1">
      <alignment horizontal="center" vertical="center" wrapText="1"/>
    </xf>
    <xf numFmtId="0" fontId="31" fillId="28" borderId="0" xfId="0" applyFont="1" applyFill="1" applyAlignment="1">
      <alignment horizontal="center" vertical="center" wrapText="1"/>
    </xf>
    <xf numFmtId="0" fontId="37" fillId="28" borderId="0" xfId="0" applyFont="1" applyFill="1" applyAlignment="1">
      <alignment horizontal="center" vertical="center" wrapText="1"/>
    </xf>
    <xf numFmtId="0" fontId="21" fillId="28" borderId="12" xfId="0" applyFont="1" applyFill="1" applyBorder="1" applyAlignment="1">
      <alignment horizontal="center" vertical="center" wrapText="1"/>
    </xf>
    <xf numFmtId="0" fontId="21" fillId="17" borderId="0" xfId="0" applyFont="1" applyFill="1" applyAlignment="1">
      <alignment horizontal="center" vertical="center" wrapText="1"/>
    </xf>
    <xf numFmtId="49" fontId="21" fillId="17" borderId="0" xfId="0" applyNumberFormat="1" applyFont="1" applyFill="1" applyAlignment="1">
      <alignment horizontal="center" vertical="center" wrapText="1"/>
    </xf>
    <xf numFmtId="0" fontId="21" fillId="17" borderId="0" xfId="0" applyFont="1" applyFill="1" applyAlignment="1">
      <alignment horizontal="left" vertical="center" wrapText="1"/>
    </xf>
    <xf numFmtId="0" fontId="31" fillId="17" borderId="0" xfId="0" applyFont="1" applyFill="1" applyAlignment="1">
      <alignment horizontal="center" vertical="center" wrapText="1"/>
    </xf>
    <xf numFmtId="0" fontId="37" fillId="17" borderId="0" xfId="0" applyFont="1" applyFill="1" applyAlignment="1">
      <alignment horizontal="center" vertical="center" wrapText="1"/>
    </xf>
    <xf numFmtId="164" fontId="21" fillId="17" borderId="12" xfId="0" applyNumberFormat="1" applyFont="1" applyFill="1" applyBorder="1" applyAlignment="1">
      <alignment horizontal="center" vertical="center" wrapText="1"/>
    </xf>
    <xf numFmtId="0" fontId="21" fillId="17" borderId="12" xfId="0" applyFont="1" applyFill="1" applyBorder="1" applyAlignment="1">
      <alignment horizontal="center" vertical="center" wrapText="1"/>
    </xf>
    <xf numFmtId="0" fontId="46" fillId="0" borderId="0" xfId="0" applyFont="1" applyAlignment="1">
      <alignment horizontal="center" vertical="center" wrapText="1"/>
    </xf>
    <xf numFmtId="164" fontId="21" fillId="28" borderId="12" xfId="0" applyNumberFormat="1" applyFont="1" applyFill="1" applyBorder="1" applyAlignment="1">
      <alignment horizontal="center" vertical="center" wrapText="1"/>
    </xf>
    <xf numFmtId="0" fontId="21" fillId="19" borderId="0" xfId="0" applyFont="1" applyFill="1" applyAlignment="1">
      <alignment horizontal="center" vertical="center" wrapText="1"/>
    </xf>
    <xf numFmtId="0" fontId="1" fillId="0" borderId="12" xfId="0" applyFont="1" applyBorder="1" applyAlignment="1">
      <alignment horizontal="center" vertical="center" wrapText="1"/>
    </xf>
    <xf numFmtId="0" fontId="47" fillId="28" borderId="0" xfId="0" applyFont="1" applyFill="1" applyAlignment="1">
      <alignment vertical="center" wrapText="1"/>
    </xf>
    <xf numFmtId="0" fontId="48" fillId="19" borderId="0" xfId="0" applyFont="1" applyFill="1" applyAlignment="1">
      <alignment horizontal="center" vertical="center" wrapText="1"/>
    </xf>
    <xf numFmtId="49" fontId="2" fillId="28" borderId="0" xfId="0" applyNumberFormat="1" applyFont="1" applyFill="1" applyAlignment="1">
      <alignment vertical="center"/>
    </xf>
    <xf numFmtId="0" fontId="2" fillId="28" borderId="0" xfId="0" applyFont="1" applyFill="1" applyAlignment="1">
      <alignment vertical="center" wrapText="1"/>
    </xf>
    <xf numFmtId="0" fontId="2" fillId="28" borderId="0" xfId="0" applyFont="1" applyFill="1" applyAlignment="1">
      <alignment vertical="center"/>
    </xf>
    <xf numFmtId="0" fontId="41" fillId="32" borderId="0" xfId="0" applyFont="1" applyFill="1" applyAlignment="1">
      <alignment horizontal="center" vertical="center" wrapText="1"/>
    </xf>
    <xf numFmtId="0" fontId="17" fillId="28" borderId="0" xfId="0" applyFont="1" applyFill="1" applyAlignment="1">
      <alignment horizontal="center" vertical="center" wrapText="1"/>
    </xf>
    <xf numFmtId="0" fontId="2" fillId="28" borderId="0" xfId="0" applyFont="1" applyFill="1" applyAlignment="1">
      <alignment horizontal="center" vertical="center"/>
    </xf>
    <xf numFmtId="0" fontId="2" fillId="28" borderId="12" xfId="0" applyFont="1" applyFill="1" applyBorder="1" applyAlignment="1">
      <alignment vertical="center"/>
    </xf>
    <xf numFmtId="49" fontId="2" fillId="17" borderId="0" xfId="0" applyNumberFormat="1" applyFont="1" applyFill="1" applyAlignment="1">
      <alignment vertical="center"/>
    </xf>
    <xf numFmtId="0" fontId="2" fillId="17" borderId="0" xfId="0" applyFont="1" applyFill="1" applyAlignment="1">
      <alignment vertical="center"/>
    </xf>
    <xf numFmtId="0" fontId="3" fillId="17" borderId="0" xfId="0" applyFont="1" applyFill="1" applyAlignment="1">
      <alignment vertical="center"/>
    </xf>
    <xf numFmtId="0" fontId="17" fillId="17" borderId="0" xfId="0" applyFont="1" applyFill="1" applyAlignment="1">
      <alignment horizontal="center" vertical="center" wrapText="1"/>
    </xf>
    <xf numFmtId="0" fontId="2" fillId="17" borderId="0" xfId="0" applyFont="1" applyFill="1" applyAlignment="1">
      <alignment horizontal="center" vertical="center"/>
    </xf>
    <xf numFmtId="0" fontId="2" fillId="17" borderId="0" xfId="0" applyFont="1" applyFill="1" applyAlignment="1">
      <alignment vertical="center" wrapText="1"/>
    </xf>
    <xf numFmtId="0" fontId="2" fillId="17" borderId="12" xfId="0" applyFont="1" applyFill="1" applyBorder="1" applyAlignment="1">
      <alignment vertical="center"/>
    </xf>
    <xf numFmtId="0" fontId="39" fillId="0" borderId="0" xfId="0" applyFont="1" applyAlignment="1">
      <alignment horizontal="left" vertical="center" wrapText="1"/>
    </xf>
    <xf numFmtId="165" fontId="21" fillId="28" borderId="0" xfId="0" applyNumberFormat="1" applyFont="1" applyFill="1" applyAlignment="1">
      <alignment horizontal="center" vertical="center" wrapText="1"/>
    </xf>
    <xf numFmtId="0" fontId="1" fillId="28" borderId="0" xfId="0" applyFont="1" applyFill="1" applyAlignment="1">
      <alignment horizontal="center" vertical="center" wrapText="1"/>
    </xf>
    <xf numFmtId="165" fontId="1" fillId="28" borderId="0" xfId="0" applyNumberFormat="1" applyFont="1" applyFill="1" applyAlignment="1">
      <alignment horizontal="center" vertical="center" wrapText="1"/>
    </xf>
    <xf numFmtId="0" fontId="0" fillId="24" borderId="0" xfId="0" applyFill="1" applyAlignment="1">
      <alignment horizontal="center" vertical="center" wrapText="1"/>
    </xf>
    <xf numFmtId="0" fontId="1" fillId="28" borderId="12" xfId="0" applyFont="1" applyFill="1" applyBorder="1" applyAlignment="1">
      <alignment horizontal="center" vertical="center" wrapText="1"/>
    </xf>
    <xf numFmtId="0" fontId="39" fillId="17" borderId="0" xfId="0" applyFont="1" applyFill="1" applyAlignment="1">
      <alignment horizontal="left" vertical="center" wrapText="1"/>
    </xf>
    <xf numFmtId="0" fontId="21" fillId="25" borderId="0" xfId="0" applyFont="1" applyFill="1" applyAlignment="1">
      <alignment horizontal="center" vertical="center" wrapText="1"/>
    </xf>
    <xf numFmtId="0" fontId="39" fillId="17" borderId="0" xfId="0" applyFont="1" applyFill="1" applyAlignment="1">
      <alignment horizontal="center" vertical="center" wrapText="1"/>
    </xf>
    <xf numFmtId="165" fontId="21" fillId="17" borderId="12" xfId="0" applyNumberFormat="1" applyFont="1" applyFill="1" applyBorder="1" applyAlignment="1">
      <alignment horizontal="center" vertical="center" wrapText="1"/>
    </xf>
    <xf numFmtId="0" fontId="1" fillId="17" borderId="0" xfId="0" applyFont="1" applyFill="1" applyAlignment="1">
      <alignment horizontal="center" vertical="center" wrapText="1"/>
    </xf>
    <xf numFmtId="165" fontId="1" fillId="17" borderId="0" xfId="0" applyNumberFormat="1" applyFont="1" applyFill="1" applyAlignment="1">
      <alignment horizontal="center" vertical="center" wrapText="1"/>
    </xf>
    <xf numFmtId="0" fontId="1" fillId="17" borderId="12" xfId="0" applyFont="1" applyFill="1" applyBorder="1" applyAlignment="1">
      <alignment horizontal="center" vertical="center" wrapText="1"/>
    </xf>
    <xf numFmtId="0" fontId="39" fillId="33" borderId="0" xfId="0" applyFont="1" applyFill="1" applyAlignment="1">
      <alignment horizontal="center" vertical="center" wrapText="1"/>
    </xf>
    <xf numFmtId="0" fontId="31" fillId="0" borderId="13" xfId="0" applyFont="1" applyBorder="1" applyAlignment="1">
      <alignment horizontal="center" vertical="center" wrapText="1"/>
    </xf>
    <xf numFmtId="0" fontId="37" fillId="0" borderId="13" xfId="0" applyFont="1" applyBorder="1" applyAlignment="1">
      <alignment horizontal="center" vertical="center" wrapText="1"/>
    </xf>
    <xf numFmtId="0" fontId="49" fillId="33" borderId="0" xfId="0" applyFont="1" applyFill="1" applyAlignment="1">
      <alignment horizontal="center" vertical="center" wrapText="1"/>
    </xf>
    <xf numFmtId="0" fontId="21" fillId="28" borderId="13" xfId="0" applyFont="1" applyFill="1" applyBorder="1" applyAlignment="1">
      <alignment horizontal="left" vertical="center" wrapText="1"/>
    </xf>
    <xf numFmtId="0" fontId="21" fillId="28" borderId="13" xfId="0" applyFont="1" applyFill="1" applyBorder="1" applyAlignment="1">
      <alignment horizontal="center" vertical="center" wrapText="1"/>
    </xf>
    <xf numFmtId="0" fontId="24" fillId="28" borderId="13" xfId="0" applyFont="1" applyFill="1" applyBorder="1" applyAlignment="1">
      <alignment horizontal="center" vertical="center" wrapText="1"/>
    </xf>
    <xf numFmtId="164" fontId="21" fillId="28" borderId="13" xfId="0" applyNumberFormat="1" applyFont="1" applyFill="1" applyBorder="1" applyAlignment="1">
      <alignment horizontal="center" vertical="center" wrapText="1"/>
    </xf>
    <xf numFmtId="0" fontId="39" fillId="28" borderId="13" xfId="0" applyFont="1" applyFill="1" applyBorder="1" applyAlignment="1">
      <alignment horizontal="left" vertical="center" wrapText="1"/>
    </xf>
    <xf numFmtId="49" fontId="21" fillId="27" borderId="11" xfId="0" applyNumberFormat="1" applyFont="1" applyFill="1" applyBorder="1" applyAlignment="1">
      <alignment horizontal="center" vertical="center" wrapText="1"/>
    </xf>
    <xf numFmtId="0" fontId="21" fillId="27" borderId="8" xfId="0" applyFont="1" applyFill="1" applyBorder="1" applyAlignment="1">
      <alignment horizontal="center" vertical="center" wrapText="1"/>
    </xf>
    <xf numFmtId="0" fontId="21" fillId="27" borderId="0" xfId="0" applyFont="1" applyFill="1" applyAlignment="1">
      <alignment horizontal="center" vertical="center" wrapText="1"/>
    </xf>
    <xf numFmtId="0" fontId="21" fillId="15" borderId="0" xfId="0" applyFont="1" applyFill="1" applyAlignment="1">
      <alignment horizontal="center" vertical="center" wrapText="1"/>
    </xf>
    <xf numFmtId="165" fontId="21" fillId="28" borderId="12" xfId="0" applyNumberFormat="1" applyFont="1" applyFill="1" applyBorder="1" applyAlignment="1">
      <alignment horizontal="center" vertical="center" wrapText="1"/>
    </xf>
    <xf numFmtId="164" fontId="43" fillId="28" borderId="0" xfId="0" applyNumberFormat="1" applyFont="1" applyFill="1" applyAlignment="1">
      <alignment horizontal="left"/>
    </xf>
    <xf numFmtId="164" fontId="43" fillId="17" borderId="0" xfId="0" applyNumberFormat="1" applyFont="1" applyFill="1" applyAlignment="1">
      <alignment horizontal="left"/>
    </xf>
    <xf numFmtId="0" fontId="28" fillId="22" borderId="2" xfId="0" applyFont="1" applyFill="1" applyBorder="1" applyAlignment="1">
      <alignment horizontal="center" vertical="center" wrapText="1"/>
    </xf>
    <xf numFmtId="0" fontId="30" fillId="17" borderId="0" xfId="0" applyFont="1" applyFill="1" applyAlignment="1">
      <alignment horizontal="center" vertical="center" wrapText="1"/>
    </xf>
    <xf numFmtId="0" fontId="30" fillId="17" borderId="0" xfId="0" applyFont="1" applyFill="1" applyAlignment="1">
      <alignment horizontal="left" vertical="center" wrapText="1"/>
    </xf>
    <xf numFmtId="0" fontId="2" fillId="28" borderId="0" xfId="0" applyFont="1" applyFill="1" applyAlignment="1">
      <alignment horizontal="center" vertical="center" wrapText="1"/>
    </xf>
    <xf numFmtId="0" fontId="33" fillId="28" borderId="2" xfId="0" applyFont="1" applyFill="1" applyBorder="1" applyAlignment="1">
      <alignment horizontal="center" vertical="center"/>
    </xf>
    <xf numFmtId="0" fontId="34" fillId="17" borderId="0" xfId="0" applyFont="1" applyFill="1" applyAlignment="1">
      <alignment horizontal="center" vertical="center" wrapText="1"/>
    </xf>
    <xf numFmtId="2" fontId="35" fillId="17" borderId="0" xfId="0" applyNumberFormat="1" applyFont="1" applyFill="1" applyAlignment="1">
      <alignment horizontal="left" vertical="center" wrapText="1"/>
    </xf>
    <xf numFmtId="0" fontId="21" fillId="28" borderId="0" xfId="0" applyFont="1" applyFill="1" applyAlignment="1">
      <alignment vertical="center"/>
    </xf>
    <xf numFmtId="0" fontId="21" fillId="28" borderId="0" xfId="0" applyFont="1" applyFill="1" applyAlignment="1">
      <alignment vertical="center" wrapText="1"/>
    </xf>
    <xf numFmtId="0" fontId="21" fillId="28" borderId="0" xfId="0" applyFont="1" applyFill="1" applyAlignment="1">
      <alignment horizontal="left" vertical="center"/>
    </xf>
    <xf numFmtId="0" fontId="21" fillId="28" borderId="0" xfId="0" applyFont="1" applyFill="1" applyAlignment="1">
      <alignment horizontal="left"/>
    </xf>
    <xf numFmtId="0" fontId="36" fillId="28" borderId="0" xfId="0" applyFont="1" applyFill="1" applyAlignment="1">
      <alignment horizontal="center"/>
    </xf>
    <xf numFmtId="0" fontId="21" fillId="28" borderId="0" xfId="0" applyFont="1" applyFill="1" applyAlignment="1">
      <alignment horizontal="center" wrapText="1"/>
    </xf>
    <xf numFmtId="2" fontId="12" fillId="4" borderId="2" xfId="0" applyNumberFormat="1" applyFont="1" applyFill="1" applyBorder="1" applyAlignment="1">
      <alignment horizontal="center" vertical="center" wrapText="1"/>
    </xf>
    <xf numFmtId="1" fontId="35" fillId="17" borderId="0" xfId="0" applyNumberFormat="1" applyFont="1" applyFill="1" applyAlignment="1">
      <alignment horizontal="center" vertical="center" wrapText="1"/>
    </xf>
    <xf numFmtId="0" fontId="36" fillId="17" borderId="0" xfId="0" applyFont="1" applyFill="1" applyAlignment="1">
      <alignment horizontal="center"/>
    </xf>
    <xf numFmtId="0" fontId="21" fillId="17" borderId="0" xfId="0" applyFont="1" applyFill="1" applyAlignment="1">
      <alignment horizontal="center" wrapText="1"/>
    </xf>
    <xf numFmtId="2" fontId="34" fillId="28" borderId="0" xfId="0" applyNumberFormat="1" applyFont="1" applyFill="1" applyAlignment="1">
      <alignment horizontal="center" vertical="center" wrapText="1"/>
    </xf>
    <xf numFmtId="2" fontId="34" fillId="28" borderId="0" xfId="0" applyNumberFormat="1" applyFont="1" applyFill="1" applyAlignment="1">
      <alignment horizontal="left" vertical="center" wrapText="1"/>
    </xf>
    <xf numFmtId="166" fontId="34" fillId="28" borderId="0" xfId="0" applyNumberFormat="1" applyFont="1" applyFill="1" applyAlignment="1">
      <alignment horizontal="left" vertical="center" wrapText="1"/>
    </xf>
    <xf numFmtId="1" fontId="35" fillId="28" borderId="0" xfId="0" applyNumberFormat="1" applyFont="1" applyFill="1" applyAlignment="1">
      <alignment horizontal="center" vertical="center" wrapText="1"/>
    </xf>
    <xf numFmtId="166" fontId="21" fillId="28" borderId="0" xfId="0" applyNumberFormat="1" applyFont="1" applyFill="1" applyAlignment="1">
      <alignment horizontal="center" vertical="center" wrapText="1"/>
    </xf>
    <xf numFmtId="166" fontId="21" fillId="28" borderId="0" xfId="0" applyNumberFormat="1" applyFont="1" applyFill="1" applyAlignment="1">
      <alignment horizontal="center" wrapText="1"/>
    </xf>
    <xf numFmtId="0" fontId="50" fillId="17" borderId="0" xfId="0" applyFont="1" applyFill="1" applyAlignment="1">
      <alignment horizontal="center" vertical="center" wrapText="1"/>
    </xf>
    <xf numFmtId="0" fontId="0" fillId="17" borderId="0" xfId="0" applyFill="1" applyAlignment="1">
      <alignment horizontal="left" vertical="center" wrapText="1"/>
    </xf>
    <xf numFmtId="0" fontId="21" fillId="17" borderId="0" xfId="0" applyFont="1" applyFill="1" applyAlignment="1">
      <alignment horizontal="left" wrapText="1"/>
    </xf>
    <xf numFmtId="0" fontId="0" fillId="28" borderId="0" xfId="0" applyFill="1" applyAlignment="1">
      <alignment horizontal="left" vertical="center" wrapText="1"/>
    </xf>
    <xf numFmtId="0" fontId="21" fillId="28" borderId="0" xfId="0" applyFont="1" applyFill="1" applyAlignment="1">
      <alignment horizontal="left" wrapText="1"/>
    </xf>
    <xf numFmtId="0" fontId="1" fillId="34" borderId="0" xfId="0" applyFont="1" applyFill="1" applyAlignment="1">
      <alignment horizontal="center" vertical="center" wrapText="1"/>
    </xf>
    <xf numFmtId="0" fontId="24" fillId="17" borderId="0" xfId="0" applyFont="1" applyFill="1" applyAlignment="1">
      <alignment horizontal="left" vertical="center" wrapText="1"/>
    </xf>
    <xf numFmtId="165" fontId="21" fillId="17" borderId="0" xfId="0" applyNumberFormat="1" applyFont="1" applyFill="1" applyAlignment="1">
      <alignment horizontal="center" vertical="center" wrapText="1"/>
    </xf>
    <xf numFmtId="0" fontId="37" fillId="17" borderId="0" xfId="0" applyFont="1" applyFill="1" applyAlignment="1">
      <alignment horizontal="left" vertical="center" wrapText="1"/>
    </xf>
    <xf numFmtId="0" fontId="39" fillId="28" borderId="0" xfId="0" applyFont="1" applyFill="1" applyAlignment="1">
      <alignment horizontal="left" vertical="center" wrapText="1"/>
    </xf>
    <xf numFmtId="0" fontId="51" fillId="17" borderId="0" xfId="0" applyFont="1" applyFill="1" applyAlignment="1">
      <alignment horizontal="center" vertical="center" wrapText="1"/>
    </xf>
    <xf numFmtId="164" fontId="21" fillId="28" borderId="0" xfId="0" applyNumberFormat="1" applyFont="1" applyFill="1" applyAlignment="1">
      <alignment horizontal="center" wrapText="1"/>
    </xf>
    <xf numFmtId="164" fontId="21" fillId="17" borderId="0" xfId="0" applyNumberFormat="1" applyFont="1" applyFill="1" applyAlignment="1">
      <alignment horizontal="center" wrapText="1"/>
    </xf>
    <xf numFmtId="0" fontId="21" fillId="17" borderId="0" xfId="0" applyFont="1" applyFill="1" applyAlignment="1">
      <alignment vertical="center"/>
    </xf>
    <xf numFmtId="0" fontId="44" fillId="17" borderId="0" xfId="0" applyFont="1" applyFill="1" applyAlignment="1">
      <alignment horizontal="center" vertical="center" wrapText="1"/>
    </xf>
    <xf numFmtId="0" fontId="44" fillId="5" borderId="0" xfId="0" applyFont="1" applyFill="1" applyAlignment="1">
      <alignment horizontal="center" vertical="center" wrapText="1"/>
    </xf>
    <xf numFmtId="0" fontId="24" fillId="28" borderId="0" xfId="0" applyFont="1" applyFill="1" applyAlignment="1">
      <alignment horizontal="center" vertical="center" wrapText="1"/>
    </xf>
    <xf numFmtId="0" fontId="0" fillId="28" borderId="0" xfId="0" applyFill="1" applyAlignment="1">
      <alignment horizontal="center" vertical="center" wrapText="1"/>
    </xf>
    <xf numFmtId="0" fontId="24" fillId="17" borderId="0" xfId="0" applyFont="1" applyFill="1" applyAlignment="1">
      <alignment horizontal="center" vertical="center" wrapText="1"/>
    </xf>
    <xf numFmtId="0" fontId="0" fillId="17" borderId="0" xfId="0" applyFill="1" applyAlignment="1">
      <alignment horizontal="center" wrapText="1"/>
    </xf>
    <xf numFmtId="0" fontId="52" fillId="23" borderId="2" xfId="0" applyFont="1" applyFill="1" applyBorder="1" applyAlignment="1">
      <alignment horizontal="center" wrapText="1"/>
    </xf>
    <xf numFmtId="0" fontId="45" fillId="25" borderId="2" xfId="0" applyFont="1" applyFill="1" applyBorder="1" applyAlignment="1">
      <alignment horizontal="center" vertical="center" wrapText="1"/>
    </xf>
    <xf numFmtId="0" fontId="52" fillId="23" borderId="2" xfId="0" applyFont="1" applyFill="1" applyBorder="1" applyAlignment="1">
      <alignment horizontal="center" vertical="center" wrapText="1"/>
    </xf>
    <xf numFmtId="0" fontId="28" fillId="12" borderId="2" xfId="0" applyFont="1" applyFill="1" applyBorder="1" applyAlignment="1">
      <alignment horizontal="center" vertical="center" wrapText="1"/>
    </xf>
    <xf numFmtId="0" fontId="32" fillId="27" borderId="2" xfId="0" applyFont="1" applyFill="1" applyBorder="1" applyAlignment="1">
      <alignment horizontal="center" wrapText="1"/>
    </xf>
    <xf numFmtId="0" fontId="53" fillId="27" borderId="2" xfId="0" applyFont="1" applyFill="1" applyBorder="1" applyAlignment="1">
      <alignment horizontal="center" vertical="center" wrapText="1"/>
    </xf>
    <xf numFmtId="0" fontId="2" fillId="28" borderId="0" xfId="0" applyFont="1" applyFill="1" applyAlignment="1">
      <alignment horizontal="center" wrapText="1"/>
    </xf>
    <xf numFmtId="0" fontId="33" fillId="28" borderId="2" xfId="0" applyFont="1" applyFill="1" applyBorder="1" applyAlignment="1">
      <alignment horizontal="center"/>
    </xf>
    <xf numFmtId="0" fontId="54" fillId="28" borderId="2" xfId="0" applyFont="1" applyFill="1" applyBorder="1" applyAlignment="1">
      <alignment horizontal="center" vertical="center"/>
    </xf>
    <xf numFmtId="0" fontId="33" fillId="28" borderId="0" xfId="0" applyFont="1" applyFill="1" applyAlignment="1">
      <alignment horizontal="center" vertical="center"/>
    </xf>
    <xf numFmtId="0" fontId="14" fillId="6" borderId="2" xfId="0" applyFont="1" applyFill="1" applyBorder="1" applyAlignment="1">
      <alignment horizontal="center" wrapText="1"/>
    </xf>
    <xf numFmtId="0" fontId="15" fillId="6" borderId="2" xfId="0" applyFont="1" applyFill="1" applyBorder="1" applyAlignment="1">
      <alignment horizontal="center" vertical="center" wrapText="1"/>
    </xf>
    <xf numFmtId="0" fontId="21" fillId="28" borderId="0" xfId="0" applyFont="1" applyFill="1" applyAlignment="1">
      <alignment wrapText="1"/>
    </xf>
    <xf numFmtId="166" fontId="24" fillId="28" borderId="0" xfId="0" applyNumberFormat="1" applyFont="1" applyFill="1" applyAlignment="1">
      <alignment horizontal="center" vertical="center" wrapText="1"/>
    </xf>
    <xf numFmtId="0" fontId="24" fillId="11" borderId="0" xfId="0" applyFont="1" applyFill="1" applyAlignment="1">
      <alignment horizontal="center" vertical="center" wrapText="1"/>
    </xf>
    <xf numFmtId="0" fontId="21" fillId="17" borderId="0" xfId="0" applyFont="1" applyFill="1"/>
    <xf numFmtId="0" fontId="21" fillId="34" borderId="0" xfId="0" applyFont="1" applyFill="1" applyAlignment="1">
      <alignment horizontal="center" wrapText="1"/>
    </xf>
    <xf numFmtId="0" fontId="2" fillId="17" borderId="0" xfId="0" applyFont="1" applyFill="1" applyAlignment="1">
      <alignment horizontal="center" vertical="center" wrapText="1"/>
    </xf>
    <xf numFmtId="0" fontId="2" fillId="17" borderId="0" xfId="0" applyFont="1" applyFill="1"/>
    <xf numFmtId="0" fontId="55" fillId="17" borderId="0" xfId="0" applyFont="1" applyFill="1" applyAlignment="1">
      <alignment wrapText="1"/>
    </xf>
    <xf numFmtId="0" fontId="24" fillId="28" borderId="0" xfId="0" applyFont="1" applyFill="1" applyAlignment="1">
      <alignment horizontal="left" vertical="center" wrapText="1"/>
    </xf>
    <xf numFmtId="0" fontId="21" fillId="17" borderId="0" xfId="0" applyFont="1" applyFill="1" applyAlignment="1">
      <alignment wrapText="1"/>
    </xf>
    <xf numFmtId="0" fontId="43" fillId="17" borderId="0" xfId="0" applyFont="1" applyFill="1" applyAlignment="1">
      <alignment horizontal="center" vertical="center" wrapText="1"/>
    </xf>
    <xf numFmtId="0" fontId="39" fillId="17" borderId="0" xfId="0" applyFont="1" applyFill="1" applyAlignment="1">
      <alignment horizontal="left" wrapText="1"/>
    </xf>
    <xf numFmtId="0" fontId="56" fillId="17" borderId="0" xfId="0" applyFont="1" applyFill="1" applyAlignment="1">
      <alignment horizontal="left" vertical="center" wrapText="1"/>
    </xf>
    <xf numFmtId="0" fontId="39" fillId="28" borderId="0" xfId="0" applyFont="1" applyFill="1" applyAlignment="1">
      <alignment horizontal="center" vertical="center" wrapText="1"/>
    </xf>
    <xf numFmtId="0" fontId="1" fillId="28" borderId="0" xfId="0" applyFont="1" applyFill="1" applyAlignment="1">
      <alignment horizontal="left" vertical="center" wrapText="1"/>
    </xf>
    <xf numFmtId="165" fontId="0" fillId="28" borderId="0" xfId="0" applyNumberFormat="1" applyFill="1" applyAlignment="1">
      <alignment horizontal="left" vertical="center" wrapText="1"/>
    </xf>
    <xf numFmtId="0" fontId="39" fillId="28" borderId="0" xfId="0" applyFont="1" applyFill="1" applyAlignment="1">
      <alignment horizontal="left" wrapText="1"/>
    </xf>
    <xf numFmtId="0" fontId="21" fillId="34" borderId="0" xfId="0" applyFont="1" applyFill="1" applyAlignment="1">
      <alignment horizontal="center" vertical="center" wrapText="1"/>
    </xf>
    <xf numFmtId="0" fontId="21" fillId="35" borderId="0" xfId="0" applyFont="1" applyFill="1" applyAlignment="1">
      <alignment horizontal="left" wrapText="1"/>
    </xf>
    <xf numFmtId="0" fontId="28" fillId="17" borderId="0" xfId="0" applyFont="1" applyFill="1" applyAlignment="1">
      <alignment horizontal="center" vertical="center" wrapText="1"/>
    </xf>
    <xf numFmtId="0" fontId="44" fillId="5" borderId="0" xfId="0" applyFont="1" applyFill="1" applyAlignment="1">
      <alignment horizontal="left" vertical="center" wrapText="1"/>
    </xf>
    <xf numFmtId="0" fontId="48" fillId="28" borderId="0" xfId="0" applyFont="1" applyFill="1" applyAlignment="1">
      <alignment horizontal="left" vertical="center" wrapText="1"/>
    </xf>
    <xf numFmtId="0" fontId="2" fillId="28" borderId="0" xfId="0" applyFont="1" applyFill="1" applyAlignment="1">
      <alignment horizontal="center"/>
    </xf>
    <xf numFmtId="0" fontId="56" fillId="17" borderId="0" xfId="0" applyFont="1" applyFill="1" applyAlignment="1">
      <alignment horizontal="center" vertical="center" wrapText="1"/>
    </xf>
    <xf numFmtId="164" fontId="57" fillId="28" borderId="0" xfId="0" applyNumberFormat="1" applyFont="1" applyFill="1" applyAlignment="1">
      <alignment horizontal="center" vertical="center" wrapText="1"/>
    </xf>
    <xf numFmtId="0" fontId="28" fillId="36" borderId="0" xfId="0" applyFont="1" applyFill="1" applyAlignment="1">
      <alignment horizontal="center" vertical="center" wrapText="1"/>
    </xf>
    <xf numFmtId="0" fontId="45" fillId="36" borderId="0" xfId="0" applyFont="1" applyFill="1" applyAlignment="1">
      <alignment horizontal="center" vertical="center" wrapText="1"/>
    </xf>
    <xf numFmtId="0" fontId="29" fillId="36" borderId="0" xfId="0" applyFont="1" applyFill="1" applyAlignment="1">
      <alignment horizontal="center" vertical="center" wrapText="1"/>
    </xf>
    <xf numFmtId="0" fontId="28" fillId="23" borderId="0" xfId="0" applyFont="1" applyFill="1" applyAlignment="1">
      <alignment horizontal="center" vertical="center" wrapText="1"/>
    </xf>
    <xf numFmtId="0" fontId="28" fillId="24" borderId="3" xfId="0" applyFont="1" applyFill="1" applyBorder="1" applyAlignment="1">
      <alignment horizontal="center" vertical="center" wrapText="1"/>
    </xf>
    <xf numFmtId="0" fontId="15" fillId="26" borderId="0" xfId="0" applyFont="1" applyFill="1" applyAlignment="1">
      <alignment horizontal="center" vertical="center" wrapText="1"/>
    </xf>
    <xf numFmtId="0" fontId="14" fillId="26" borderId="0" xfId="0" applyFont="1" applyFill="1" applyAlignment="1">
      <alignment horizontal="center" vertical="center" wrapText="1"/>
    </xf>
    <xf numFmtId="0" fontId="14" fillId="6" borderId="0" xfId="0" applyFont="1" applyFill="1" applyAlignment="1">
      <alignment horizontal="left" vertical="center" wrapText="1"/>
    </xf>
    <xf numFmtId="0" fontId="32" fillId="27" borderId="3" xfId="0" applyFont="1" applyFill="1" applyBorder="1" applyAlignment="1">
      <alignment horizontal="center" vertical="center" wrapText="1"/>
    </xf>
    <xf numFmtId="0" fontId="58" fillId="4" borderId="0" xfId="0" applyFont="1" applyFill="1" applyAlignment="1">
      <alignment horizontal="center" vertical="center" wrapText="1"/>
    </xf>
    <xf numFmtId="0" fontId="12" fillId="4" borderId="0" xfId="0" applyFont="1" applyFill="1" applyAlignment="1">
      <alignment horizontal="center" vertical="center" wrapText="1"/>
    </xf>
    <xf numFmtId="0" fontId="12" fillId="4" borderId="0" xfId="0" applyFont="1" applyFill="1" applyAlignment="1">
      <alignment horizontal="left" vertical="center" wrapText="1"/>
    </xf>
    <xf numFmtId="0" fontId="33" fillId="0" borderId="3" xfId="0" applyFont="1" applyBorder="1" applyAlignment="1">
      <alignment horizontal="center" vertical="center"/>
    </xf>
    <xf numFmtId="0" fontId="59" fillId="0" borderId="0" xfId="0" applyFont="1" applyAlignment="1">
      <alignment horizontal="center" vertical="center" wrapText="1"/>
    </xf>
    <xf numFmtId="0" fontId="14" fillId="6" borderId="3" xfId="0" applyFont="1" applyFill="1" applyBorder="1" applyAlignment="1">
      <alignment horizontal="center" vertical="center" wrapText="1"/>
    </xf>
    <xf numFmtId="0" fontId="24" fillId="0" borderId="0" xfId="0" applyFont="1" applyAlignment="1">
      <alignment horizontal="center" vertical="center"/>
    </xf>
    <xf numFmtId="2" fontId="59" fillId="0" borderId="0" xfId="0" applyNumberFormat="1" applyFont="1" applyAlignment="1">
      <alignment horizontal="center" vertical="center" wrapText="1"/>
    </xf>
    <xf numFmtId="166" fontId="12" fillId="4" borderId="0" xfId="0" applyNumberFormat="1" applyFont="1" applyFill="1" applyAlignment="1">
      <alignment horizontal="center" vertical="center" wrapText="1"/>
    </xf>
    <xf numFmtId="0" fontId="15" fillId="6" borderId="0" xfId="0" applyFont="1" applyFill="1" applyAlignment="1">
      <alignment horizontal="center" vertical="center" wrapText="1"/>
    </xf>
    <xf numFmtId="0" fontId="37" fillId="11" borderId="0" xfId="0" applyFont="1" applyFill="1" applyAlignment="1">
      <alignment horizontal="left" vertical="center" wrapText="1"/>
    </xf>
    <xf numFmtId="0" fontId="21"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21" fillId="0" borderId="10" xfId="0" applyFont="1" applyBorder="1" applyAlignment="1">
      <alignment horizontal="left" vertical="center" wrapText="1"/>
    </xf>
    <xf numFmtId="0" fontId="46"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37" fillId="0" borderId="10" xfId="0" applyFont="1" applyBorder="1" applyAlignment="1">
      <alignment horizontal="center" vertical="center" wrapText="1"/>
    </xf>
    <xf numFmtId="164" fontId="21" fillId="0" borderId="10" xfId="0" applyNumberFormat="1" applyFont="1" applyBorder="1" applyAlignment="1">
      <alignment horizontal="center" vertical="center" wrapText="1"/>
    </xf>
    <xf numFmtId="0" fontId="21" fillId="0" borderId="10" xfId="0" applyFont="1" applyBorder="1" applyAlignment="1">
      <alignment vertical="center" wrapText="1"/>
    </xf>
    <xf numFmtId="0" fontId="39" fillId="0" borderId="10" xfId="0" applyFont="1" applyBorder="1" applyAlignment="1">
      <alignment horizontal="center" vertical="center" wrapText="1"/>
    </xf>
    <xf numFmtId="165" fontId="21" fillId="0" borderId="10" xfId="0" applyNumberFormat="1" applyFont="1" applyBorder="1" applyAlignment="1">
      <alignment horizontal="center" vertical="center" wrapText="1"/>
    </xf>
    <xf numFmtId="0" fontId="21" fillId="0" borderId="10" xfId="0" applyFont="1" applyBorder="1" applyAlignment="1">
      <alignment horizontal="left" vertical="top" wrapText="1"/>
    </xf>
    <xf numFmtId="0" fontId="21" fillId="37" borderId="10" xfId="0" applyFont="1" applyFill="1" applyBorder="1" applyAlignment="1">
      <alignment horizontal="center" vertical="center" wrapText="1"/>
    </xf>
    <xf numFmtId="0" fontId="21" fillId="28" borderId="10" xfId="0" applyFont="1" applyFill="1" applyBorder="1" applyAlignment="1">
      <alignment horizontal="left" vertical="top" wrapText="1"/>
    </xf>
    <xf numFmtId="0" fontId="39" fillId="0" borderId="10" xfId="0" applyFont="1" applyBorder="1" applyAlignment="1">
      <alignment horizontal="left" vertical="center" wrapText="1"/>
    </xf>
    <xf numFmtId="168" fontId="21" fillId="0" borderId="10" xfId="0" applyNumberFormat="1" applyFont="1" applyBorder="1" applyAlignment="1">
      <alignment horizontal="center" vertical="center" wrapText="1"/>
    </xf>
    <xf numFmtId="0" fontId="43" fillId="17" borderId="10" xfId="0" applyFont="1" applyFill="1" applyBorder="1" applyAlignment="1">
      <alignment horizontal="left" vertical="center" wrapText="1"/>
    </xf>
    <xf numFmtId="0" fontId="21" fillId="19" borderId="10" xfId="0" applyFont="1" applyFill="1" applyBorder="1" applyAlignment="1">
      <alignment horizontal="center" vertical="center" wrapText="1"/>
    </xf>
    <xf numFmtId="0" fontId="2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21" fillId="38" borderId="10" xfId="0" applyFont="1" applyFill="1" applyBorder="1" applyAlignment="1">
      <alignment horizontal="center" vertical="center" wrapText="1"/>
    </xf>
    <xf numFmtId="0" fontId="1" fillId="17" borderId="10"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60" fillId="0" borderId="10" xfId="0" applyFont="1" applyBorder="1" applyAlignment="1">
      <alignment horizontal="center" vertical="center" wrapText="1"/>
    </xf>
    <xf numFmtId="165" fontId="21" fillId="33" borderId="10" xfId="0" applyNumberFormat="1" applyFont="1" applyFill="1" applyBorder="1" applyAlignment="1">
      <alignment horizontal="center" vertical="center" wrapText="1"/>
    </xf>
    <xf numFmtId="0" fontId="61" fillId="0" borderId="10" xfId="0" applyFont="1" applyBorder="1" applyAlignment="1">
      <alignment horizontal="left" vertical="center" wrapText="1"/>
    </xf>
    <xf numFmtId="0" fontId="0" fillId="0" borderId="10" xfId="0" applyBorder="1" applyProtection="1">
      <protection locked="0"/>
    </xf>
    <xf numFmtId="0" fontId="28" fillId="24" borderId="10" xfId="0" applyFont="1" applyFill="1" applyBorder="1" applyAlignment="1" applyProtection="1">
      <alignment horizontal="center" vertical="center" wrapText="1"/>
      <protection locked="0"/>
    </xf>
    <xf numFmtId="0" fontId="21" fillId="28" borderId="10" xfId="0" applyFont="1" applyFill="1" applyBorder="1" applyAlignment="1">
      <alignment horizontal="left"/>
    </xf>
    <xf numFmtId="0" fontId="36" fillId="28" borderId="10" xfId="0" applyFont="1" applyFill="1" applyBorder="1" applyAlignment="1">
      <alignment horizontal="center"/>
    </xf>
    <xf numFmtId="164" fontId="21" fillId="28" borderId="10" xfId="0" applyNumberFormat="1" applyFont="1" applyFill="1" applyBorder="1" applyAlignment="1">
      <alignment horizontal="center" wrapText="1"/>
    </xf>
    <xf numFmtId="0" fontId="21" fillId="28" borderId="10" xfId="0" applyFont="1" applyFill="1" applyBorder="1" applyAlignment="1" applyProtection="1">
      <alignment horizontal="center" wrapText="1"/>
      <protection locked="0"/>
    </xf>
    <xf numFmtId="0" fontId="21" fillId="28" borderId="10" xfId="0" applyFont="1" applyFill="1" applyBorder="1" applyAlignment="1">
      <alignment horizontal="center" wrapText="1"/>
    </xf>
    <xf numFmtId="0" fontId="36" fillId="17" borderId="10" xfId="0" applyFont="1" applyFill="1" applyBorder="1" applyAlignment="1">
      <alignment horizontal="center"/>
    </xf>
    <xf numFmtId="164" fontId="21" fillId="17" borderId="10" xfId="0" applyNumberFormat="1" applyFont="1" applyFill="1" applyBorder="1" applyAlignment="1">
      <alignment horizontal="center" wrapText="1"/>
    </xf>
    <xf numFmtId="0" fontId="21" fillId="17" borderId="10" xfId="0" applyFont="1" applyFill="1" applyBorder="1" applyAlignment="1" applyProtection="1">
      <alignment horizontal="center" wrapText="1"/>
      <protection locked="0"/>
    </xf>
    <xf numFmtId="0" fontId="21" fillId="17" borderId="10" xfId="0" applyFont="1" applyFill="1" applyBorder="1" applyAlignment="1">
      <alignment horizontal="center" wrapText="1"/>
    </xf>
    <xf numFmtId="166" fontId="21" fillId="28" borderId="10" xfId="0" applyNumberFormat="1" applyFont="1" applyFill="1" applyBorder="1" applyAlignment="1">
      <alignment horizontal="center" wrapText="1"/>
    </xf>
    <xf numFmtId="166" fontId="21" fillId="28" borderId="10" xfId="0" applyNumberFormat="1" applyFont="1" applyFill="1" applyBorder="1" applyAlignment="1" applyProtection="1">
      <alignment horizontal="center" wrapText="1"/>
      <protection locked="0"/>
    </xf>
    <xf numFmtId="164" fontId="21" fillId="11" borderId="10" xfId="0" applyNumberFormat="1" applyFont="1" applyFill="1" applyBorder="1" applyAlignment="1">
      <alignment horizontal="center" wrapText="1"/>
    </xf>
    <xf numFmtId="0" fontId="21" fillId="11" borderId="10" xfId="0" applyFont="1" applyFill="1" applyBorder="1" applyAlignment="1" applyProtection="1">
      <alignment horizontal="center" wrapText="1"/>
      <protection locked="0"/>
    </xf>
    <xf numFmtId="0" fontId="21" fillId="11" borderId="10" xfId="0" applyFont="1" applyFill="1" applyBorder="1" applyAlignment="1">
      <alignment horizontal="center" wrapText="1"/>
    </xf>
    <xf numFmtId="0" fontId="39" fillId="17" borderId="10" xfId="0" applyFont="1" applyFill="1" applyBorder="1" applyAlignment="1">
      <alignment horizontal="left" vertical="center" wrapText="1"/>
    </xf>
    <xf numFmtId="0" fontId="39" fillId="28" borderId="10" xfId="0" applyFont="1" applyFill="1" applyBorder="1" applyAlignment="1">
      <alignment horizontal="left" vertical="center" wrapText="1"/>
    </xf>
    <xf numFmtId="0" fontId="21" fillId="28" borderId="10" xfId="0" applyFont="1" applyFill="1" applyBorder="1" applyAlignment="1">
      <alignment horizontal="left" wrapText="1"/>
    </xf>
    <xf numFmtId="0" fontId="21" fillId="17" borderId="10" xfId="0" applyFont="1" applyFill="1" applyBorder="1" applyAlignment="1">
      <alignment horizontal="left" wrapText="1"/>
    </xf>
    <xf numFmtId="0" fontId="32" fillId="27" borderId="10" xfId="0" applyFont="1" applyFill="1" applyBorder="1" applyAlignment="1">
      <alignment horizontal="left" vertical="center" wrapText="1"/>
    </xf>
    <xf numFmtId="0" fontId="33" fillId="28" borderId="10" xfId="0" applyFont="1" applyFill="1" applyBorder="1" applyAlignment="1">
      <alignment horizontal="left" vertical="center"/>
    </xf>
    <xf numFmtId="0" fontId="33" fillId="28" borderId="10" xfId="0" applyFont="1" applyFill="1" applyBorder="1" applyAlignment="1">
      <alignment horizontal="center" vertical="center" wrapText="1"/>
    </xf>
    <xf numFmtId="166" fontId="21" fillId="28" borderId="10" xfId="0" applyNumberFormat="1" applyFont="1" applyFill="1" applyBorder="1" applyAlignment="1">
      <alignment horizontal="left" vertical="center" wrapText="1"/>
    </xf>
    <xf numFmtId="0" fontId="21" fillId="11" borderId="10" xfId="0" applyFont="1" applyFill="1" applyBorder="1" applyAlignment="1">
      <alignment horizontal="left" vertical="center" wrapText="1"/>
    </xf>
    <xf numFmtId="0" fontId="21" fillId="11" borderId="10" xfId="0" applyFont="1" applyFill="1" applyBorder="1" applyAlignment="1" applyProtection="1">
      <alignment horizontal="center" vertical="center" wrapText="1"/>
      <protection locked="0"/>
    </xf>
    <xf numFmtId="0" fontId="24" fillId="17" borderId="10" xfId="0" applyFont="1" applyFill="1" applyBorder="1" applyAlignment="1">
      <alignment horizontal="left" wrapText="1"/>
    </xf>
    <xf numFmtId="0" fontId="24" fillId="17" borderId="10" xfId="0" applyFont="1" applyFill="1" applyBorder="1" applyAlignment="1">
      <alignment horizontal="center" vertical="center" wrapText="1"/>
    </xf>
    <xf numFmtId="0" fontId="24" fillId="28" borderId="10" xfId="0" applyFont="1" applyFill="1" applyBorder="1" applyAlignment="1">
      <alignment horizontal="center" vertical="center" wrapText="1"/>
    </xf>
    <xf numFmtId="0" fontId="62" fillId="17" borderId="10" xfId="0" applyFont="1" applyFill="1" applyBorder="1" applyAlignment="1">
      <alignment horizontal="center" vertical="center" wrapText="1"/>
    </xf>
    <xf numFmtId="0" fontId="43" fillId="17" borderId="10" xfId="0" applyFont="1" applyFill="1" applyBorder="1" applyAlignment="1">
      <alignment horizontal="center"/>
    </xf>
    <xf numFmtId="0" fontId="21" fillId="28" borderId="10" xfId="0" applyFont="1" applyFill="1" applyBorder="1" applyAlignment="1">
      <alignment vertical="center" wrapText="1"/>
    </xf>
    <xf numFmtId="0" fontId="21" fillId="17" borderId="10" xfId="0" applyFont="1" applyFill="1" applyBorder="1" applyAlignment="1">
      <alignment vertical="center" wrapText="1"/>
    </xf>
    <xf numFmtId="0" fontId="24" fillId="28" borderId="10" xfId="0" applyFont="1" applyFill="1" applyBorder="1" applyAlignment="1">
      <alignment horizontal="left" vertical="center" wrapText="1"/>
    </xf>
    <xf numFmtId="0" fontId="21" fillId="12" borderId="10" xfId="0" applyFont="1" applyFill="1" applyBorder="1" applyAlignment="1">
      <alignment horizontal="center" vertical="center" wrapText="1"/>
    </xf>
    <xf numFmtId="0" fontId="43" fillId="28" borderId="10" xfId="0" applyFont="1" applyFill="1" applyBorder="1" applyAlignment="1">
      <alignment horizontal="center" wrapText="1"/>
    </xf>
    <xf numFmtId="0" fontId="24" fillId="17" borderId="10" xfId="0" applyFont="1" applyFill="1" applyBorder="1" applyAlignment="1">
      <alignment horizontal="left" vertical="center" wrapText="1"/>
    </xf>
    <xf numFmtId="164" fontId="21" fillId="28" borderId="10" xfId="0" applyNumberFormat="1" applyFont="1" applyFill="1" applyBorder="1" applyAlignment="1" applyProtection="1">
      <alignment horizontal="center" wrapText="1"/>
      <protection locked="0"/>
    </xf>
    <xf numFmtId="164" fontId="21" fillId="17" borderId="10" xfId="0" applyNumberFormat="1" applyFont="1" applyFill="1" applyBorder="1" applyAlignment="1" applyProtection="1">
      <alignment horizontal="center" wrapText="1"/>
      <protection locked="0"/>
    </xf>
    <xf numFmtId="164" fontId="21" fillId="11" borderId="10" xfId="0" applyNumberFormat="1" applyFont="1" applyFill="1" applyBorder="1" applyAlignment="1" applyProtection="1">
      <alignment horizontal="center" wrapText="1"/>
      <protection locked="0"/>
    </xf>
    <xf numFmtId="0" fontId="46" fillId="28" borderId="10"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33" fillId="0" borderId="2" xfId="0" applyFont="1" applyBorder="1" applyAlignment="1">
      <alignment horizontal="center" vertical="center" wrapText="1"/>
    </xf>
    <xf numFmtId="0" fontId="36" fillId="0" borderId="0" xfId="0" applyFont="1" applyAlignment="1">
      <alignment horizontal="center" vertical="center" wrapText="1"/>
    </xf>
    <xf numFmtId="0" fontId="17" fillId="0" borderId="0" xfId="0" applyFont="1" applyAlignment="1">
      <alignment horizontal="center" vertical="center" wrapText="1"/>
    </xf>
    <xf numFmtId="0" fontId="43" fillId="17" borderId="0" xfId="0" applyFont="1" applyFill="1" applyAlignment="1">
      <alignment horizontal="left" vertical="center" wrapText="1"/>
    </xf>
    <xf numFmtId="0" fontId="39" fillId="19" borderId="0" xfId="0" applyFont="1" applyFill="1" applyAlignment="1">
      <alignment horizontal="left" vertical="center" wrapText="1"/>
    </xf>
    <xf numFmtId="0" fontId="21" fillId="28" borderId="0" xfId="0" applyFont="1" applyFill="1" applyAlignment="1">
      <alignment horizontal="center" vertical="top" wrapText="1"/>
    </xf>
    <xf numFmtId="0" fontId="1" fillId="17" borderId="0" xfId="0" applyFont="1" applyFill="1" applyAlignment="1">
      <alignment horizontal="center" wrapText="1"/>
    </xf>
    <xf numFmtId="0" fontId="1" fillId="28" borderId="0" xfId="0" applyFont="1" applyFill="1" applyAlignment="1">
      <alignment horizontal="center" wrapText="1"/>
    </xf>
    <xf numFmtId="0" fontId="21" fillId="10" borderId="0" xfId="0" applyFont="1" applyFill="1" applyAlignment="1">
      <alignment horizontal="center" vertical="center" wrapText="1"/>
    </xf>
    <xf numFmtId="0" fontId="28" fillId="28" borderId="0" xfId="0" applyFont="1" applyFill="1" applyAlignment="1">
      <alignment horizontal="center" vertical="center" wrapText="1"/>
    </xf>
    <xf numFmtId="0" fontId="36" fillId="28" borderId="0" xfId="0" applyFont="1" applyFill="1" applyAlignment="1">
      <alignment horizontal="center" vertical="center"/>
    </xf>
    <xf numFmtId="0" fontId="36" fillId="17" borderId="0" xfId="0" applyFont="1" applyFill="1" applyAlignment="1">
      <alignment horizontal="center" vertical="center"/>
    </xf>
    <xf numFmtId="0" fontId="21" fillId="17" borderId="0" xfId="0" applyFont="1" applyFill="1" applyAlignment="1">
      <alignment vertical="center" wrapText="1"/>
    </xf>
    <xf numFmtId="0" fontId="21" fillId="24" borderId="0" xfId="0" applyFont="1" applyFill="1" applyAlignment="1">
      <alignment horizontal="center" vertical="center" wrapText="1"/>
    </xf>
    <xf numFmtId="0" fontId="1" fillId="17" borderId="0" xfId="0" applyFont="1" applyFill="1" applyAlignment="1">
      <alignment horizontal="left" vertical="top" wrapText="1"/>
    </xf>
    <xf numFmtId="0" fontId="21" fillId="0" borderId="0" xfId="0" applyFont="1" applyAlignment="1">
      <alignment vertical="center" wrapText="1"/>
    </xf>
    <xf numFmtId="168" fontId="21" fillId="0" borderId="0" xfId="0" applyNumberFormat="1" applyFont="1" applyAlignment="1">
      <alignment horizontal="center" vertical="center" wrapText="1"/>
    </xf>
    <xf numFmtId="0" fontId="21" fillId="0" borderId="14" xfId="0" applyFont="1" applyBorder="1" applyAlignment="1">
      <alignment horizontal="center" vertical="center" wrapText="1"/>
    </xf>
    <xf numFmtId="0" fontId="1" fillId="0" borderId="0" xfId="0" applyFont="1" applyAlignment="1">
      <alignment horizontal="center" wrapText="1"/>
    </xf>
    <xf numFmtId="0" fontId="21" fillId="33" borderId="0" xfId="0" applyFont="1" applyFill="1" applyAlignment="1">
      <alignment horizontal="center" vertical="center" wrapText="1"/>
    </xf>
    <xf numFmtId="0" fontId="21" fillId="0" borderId="15" xfId="0" applyFont="1" applyBorder="1" applyAlignment="1">
      <alignment horizontal="center" vertical="center" wrapText="1"/>
    </xf>
    <xf numFmtId="0" fontId="37" fillId="0" borderId="15" xfId="0" applyFont="1" applyBorder="1" applyAlignment="1">
      <alignment horizontal="center" vertical="center" wrapText="1"/>
    </xf>
    <xf numFmtId="0" fontId="21" fillId="0" borderId="15" xfId="0" applyFont="1" applyBorder="1" applyAlignment="1">
      <alignment horizontal="left" vertical="center" wrapText="1"/>
    </xf>
    <xf numFmtId="0" fontId="31" fillId="0" borderId="15" xfId="0" applyFont="1" applyBorder="1" applyAlignment="1">
      <alignment horizontal="center" vertical="center" wrapText="1"/>
    </xf>
    <xf numFmtId="164" fontId="21" fillId="0" borderId="15" xfId="0" applyNumberFormat="1" applyFont="1" applyBorder="1" applyAlignment="1">
      <alignment horizontal="center" vertical="center" wrapText="1"/>
    </xf>
    <xf numFmtId="0" fontId="21" fillId="0" borderId="16" xfId="0" applyFont="1" applyBorder="1" applyAlignment="1">
      <alignment horizontal="center" vertical="center" wrapText="1"/>
    </xf>
    <xf numFmtId="168" fontId="21" fillId="0" borderId="15" xfId="0" applyNumberFormat="1" applyFont="1" applyBorder="1" applyAlignment="1">
      <alignment horizontal="center" vertical="center" wrapText="1"/>
    </xf>
    <xf numFmtId="0" fontId="1" fillId="0" borderId="15" xfId="0" applyFont="1" applyBorder="1" applyAlignment="1">
      <alignment horizontal="center" vertical="center" wrapText="1"/>
    </xf>
    <xf numFmtId="164" fontId="21" fillId="0" borderId="16" xfId="0" applyNumberFormat="1" applyFont="1" applyBorder="1" applyAlignment="1">
      <alignment horizontal="center" vertical="center" wrapText="1"/>
    </xf>
    <xf numFmtId="0" fontId="24" fillId="17" borderId="0" xfId="0" applyFont="1" applyFill="1" applyAlignment="1">
      <alignment vertical="center" wrapText="1"/>
    </xf>
    <xf numFmtId="0" fontId="43" fillId="17" borderId="0" xfId="0" applyFont="1" applyFill="1" applyAlignment="1">
      <alignment horizontal="center" vertical="center"/>
    </xf>
    <xf numFmtId="0" fontId="0" fillId="0" borderId="0" xfId="0" applyAlignment="1">
      <alignment vertical="center" wrapText="1"/>
    </xf>
    <xf numFmtId="0" fontId="0" fillId="0" borderId="0" xfId="0" applyAlignment="1" applyProtection="1">
      <alignment vertical="center" wrapText="1"/>
      <protection locked="0"/>
    </xf>
    <xf numFmtId="0" fontId="63" fillId="36" borderId="2" xfId="0" applyFont="1" applyFill="1" applyBorder="1" applyAlignment="1">
      <alignment horizontal="center" vertical="center" wrapText="1"/>
    </xf>
    <xf numFmtId="0" fontId="63" fillId="23" borderId="2" xfId="0" applyFont="1" applyFill="1" applyBorder="1" applyAlignment="1" applyProtection="1">
      <alignment horizontal="center" vertical="center" wrapText="1"/>
      <protection locked="0"/>
    </xf>
    <xf numFmtId="0" fontId="63" fillId="24" borderId="2" xfId="0" applyFont="1" applyFill="1" applyBorder="1" applyAlignment="1">
      <alignment horizontal="center" vertical="center" wrapText="1"/>
    </xf>
    <xf numFmtId="0" fontId="63" fillId="25" borderId="2" xfId="0" applyFont="1" applyFill="1" applyBorder="1" applyAlignment="1">
      <alignment horizontal="center" vertical="center" wrapText="1"/>
    </xf>
    <xf numFmtId="0" fontId="63" fillId="24" borderId="2" xfId="0" applyFont="1" applyFill="1" applyBorder="1" applyAlignment="1" applyProtection="1">
      <alignment horizontal="center" vertical="center" wrapText="1"/>
      <protection locked="0"/>
    </xf>
    <xf numFmtId="0" fontId="63" fillId="3" borderId="2" xfId="0" applyFont="1" applyFill="1" applyBorder="1" applyAlignment="1">
      <alignment horizontal="center" vertical="center" wrapText="1"/>
    </xf>
    <xf numFmtId="0" fontId="32" fillId="27" borderId="2" xfId="0" applyFont="1" applyFill="1" applyBorder="1" applyAlignment="1" applyProtection="1">
      <alignment horizontal="center" vertical="center" wrapText="1"/>
      <protection locked="0"/>
    </xf>
    <xf numFmtId="0" fontId="33" fillId="0" borderId="2" xfId="0" applyFont="1" applyBorder="1" applyAlignment="1" applyProtection="1">
      <alignment horizontal="center" vertical="center"/>
      <protection locked="0"/>
    </xf>
    <xf numFmtId="0" fontId="33" fillId="0" borderId="2" xfId="0" applyFont="1" applyBorder="1" applyAlignment="1" applyProtection="1">
      <alignment horizontal="center" vertical="center" wrapText="1"/>
      <protection locked="0"/>
    </xf>
    <xf numFmtId="0" fontId="14" fillId="6" borderId="2" xfId="0" applyFont="1" applyFill="1" applyBorder="1" applyAlignment="1" applyProtection="1">
      <alignment horizontal="center" vertical="center" wrapText="1"/>
      <protection locked="0"/>
    </xf>
    <xf numFmtId="164" fontId="21" fillId="0" borderId="0" xfId="0" applyNumberFormat="1" applyFont="1" applyAlignment="1" applyProtection="1">
      <alignment horizontal="center" wrapText="1"/>
      <protection locked="0"/>
    </xf>
    <xf numFmtId="164" fontId="21" fillId="0" borderId="0" xfId="0" applyNumberFormat="1" applyFont="1" applyAlignment="1" applyProtection="1">
      <alignment horizontal="center" vertical="center" wrapText="1"/>
      <protection locked="0"/>
    </xf>
    <xf numFmtId="166" fontId="21" fillId="0" borderId="0" xfId="0" applyNumberFormat="1" applyFont="1" applyAlignment="1" applyProtection="1">
      <alignment horizontal="center" wrapText="1"/>
      <protection locked="0"/>
    </xf>
    <xf numFmtId="166" fontId="21" fillId="0" borderId="0" xfId="0" applyNumberFormat="1" applyFont="1" applyAlignment="1" applyProtection="1">
      <alignment horizontal="center" vertical="center" wrapText="1"/>
      <protection locked="0"/>
    </xf>
    <xf numFmtId="164" fontId="21" fillId="11" borderId="0" xfId="0" applyNumberFormat="1" applyFont="1" applyFill="1" applyAlignment="1" applyProtection="1">
      <alignment horizontal="center" wrapText="1"/>
      <protection locked="0"/>
    </xf>
    <xf numFmtId="164" fontId="21" fillId="11" borderId="0" xfId="0" applyNumberFormat="1" applyFont="1" applyFill="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164" fontId="21" fillId="0" borderId="10" xfId="0" applyNumberFormat="1" applyFont="1" applyBorder="1" applyAlignment="1" applyProtection="1">
      <alignment horizontal="center" vertical="center" wrapText="1"/>
      <protection locked="0"/>
    </xf>
    <xf numFmtId="0" fontId="21" fillId="20" borderId="10" xfId="0" applyFont="1" applyFill="1" applyBorder="1" applyAlignment="1">
      <alignment horizontal="center" vertical="center" wrapText="1"/>
    </xf>
    <xf numFmtId="0" fontId="21" fillId="39" borderId="10" xfId="0" applyFont="1" applyFill="1" applyBorder="1" applyAlignment="1">
      <alignment horizontal="center" vertical="center" wrapText="1"/>
    </xf>
    <xf numFmtId="0" fontId="44" fillId="20" borderId="10" xfId="0" applyFont="1" applyFill="1" applyBorder="1" applyAlignment="1">
      <alignment horizontal="left" vertical="center" wrapText="1"/>
    </xf>
    <xf numFmtId="0" fontId="21" fillId="20" borderId="10" xfId="0" applyFont="1" applyFill="1" applyBorder="1" applyAlignment="1">
      <alignment horizontal="left" vertical="center" wrapText="1"/>
    </xf>
    <xf numFmtId="0" fontId="39" fillId="20" borderId="10" xfId="0" applyFont="1" applyFill="1" applyBorder="1" applyAlignment="1">
      <alignment horizontal="left" vertical="center" wrapText="1"/>
    </xf>
    <xf numFmtId="0" fontId="31" fillId="20" borderId="10" xfId="0" applyFont="1" applyFill="1" applyBorder="1" applyAlignment="1">
      <alignment horizontal="center" vertical="center" wrapText="1"/>
    </xf>
    <xf numFmtId="0" fontId="37" fillId="20" borderId="10" xfId="0" applyFont="1" applyFill="1" applyBorder="1" applyAlignment="1">
      <alignment horizontal="center" vertical="center" wrapText="1"/>
    </xf>
    <xf numFmtId="164" fontId="21" fillId="20" borderId="10" xfId="0" applyNumberFormat="1" applyFont="1" applyFill="1" applyBorder="1" applyAlignment="1">
      <alignment horizontal="center" vertical="center" wrapText="1"/>
    </xf>
    <xf numFmtId="0" fontId="21" fillId="20" borderId="10"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0" xfId="0" applyAlignment="1">
      <alignment vertical="center"/>
    </xf>
    <xf numFmtId="0" fontId="21" fillId="0" borderId="0" xfId="0" applyFont="1" applyAlignment="1" applyProtection="1">
      <alignment horizontal="center" wrapText="1"/>
      <protection locked="0"/>
    </xf>
    <xf numFmtId="0" fontId="21" fillId="0" borderId="0" xfId="0" applyFont="1" applyAlignment="1" applyProtection="1">
      <alignment horizontal="center" vertical="center" wrapText="1"/>
      <protection locked="0"/>
    </xf>
    <xf numFmtId="0" fontId="0" fillId="0" borderId="10" xfId="0" applyBorder="1" applyAlignment="1">
      <alignment vertical="center"/>
    </xf>
    <xf numFmtId="164" fontId="24" fillId="17" borderId="10" xfId="0" applyNumberFormat="1" applyFont="1" applyFill="1" applyBorder="1" applyAlignment="1">
      <alignment horizontal="center" vertical="center" wrapText="1"/>
    </xf>
    <xf numFmtId="14" fontId="21" fillId="17" borderId="10" xfId="0" applyNumberFormat="1" applyFont="1" applyFill="1" applyBorder="1" applyAlignment="1">
      <alignment horizontal="center" vertical="center" wrapText="1"/>
    </xf>
    <xf numFmtId="0" fontId="44" fillId="17" borderId="10" xfId="0" applyFont="1" applyFill="1" applyBorder="1" applyAlignment="1">
      <alignment horizontal="left" vertical="center" wrapText="1"/>
    </xf>
    <xf numFmtId="0" fontId="64" fillId="17" borderId="10" xfId="0" applyFont="1" applyFill="1" applyBorder="1" applyAlignment="1">
      <alignment horizontal="left" vertical="center"/>
    </xf>
    <xf numFmtId="165" fontId="21" fillId="28" borderId="10" xfId="0" applyNumberFormat="1" applyFont="1" applyFill="1" applyBorder="1" applyAlignment="1">
      <alignment horizontal="center" vertical="center" wrapText="1"/>
    </xf>
    <xf numFmtId="165" fontId="21" fillId="17" borderId="10" xfId="0" applyNumberFormat="1" applyFont="1" applyFill="1" applyBorder="1" applyAlignment="1">
      <alignment horizontal="center" vertical="center" wrapText="1"/>
    </xf>
    <xf numFmtId="0" fontId="21" fillId="24" borderId="10" xfId="0" applyFont="1" applyFill="1" applyBorder="1" applyAlignment="1">
      <alignment horizontal="center" vertical="center" wrapText="1"/>
    </xf>
    <xf numFmtId="0" fontId="65" fillId="17" borderId="0" xfId="0" applyFont="1" applyFill="1" applyAlignment="1">
      <alignment horizontal="center" vertical="center" wrapText="1"/>
    </xf>
    <xf numFmtId="0" fontId="66" fillId="28" borderId="0" xfId="0" applyFont="1" applyFill="1" applyAlignment="1">
      <alignment horizontal="left" vertical="center" wrapText="1"/>
    </xf>
    <xf numFmtId="0" fontId="21" fillId="17" borderId="0" xfId="0" applyFont="1" applyFill="1" applyAlignment="1">
      <alignment horizontal="center" vertical="top" wrapText="1"/>
    </xf>
    <xf numFmtId="0" fontId="32" fillId="27" borderId="2" xfId="0" applyFont="1" applyFill="1" applyBorder="1" applyAlignment="1">
      <alignment horizontal="left" vertical="center" wrapText="1"/>
    </xf>
    <xf numFmtId="0" fontId="33" fillId="28" borderId="2" xfId="0" applyFont="1" applyFill="1" applyBorder="1" applyAlignment="1">
      <alignment horizontal="left" vertical="center"/>
    </xf>
    <xf numFmtId="166" fontId="21" fillId="28" borderId="0" xfId="0" applyNumberFormat="1" applyFont="1" applyFill="1" applyAlignment="1">
      <alignment horizontal="left" vertical="center" wrapText="1"/>
    </xf>
    <xf numFmtId="0" fontId="21" fillId="11" borderId="0" xfId="0" applyFont="1" applyFill="1" applyAlignment="1">
      <alignment horizontal="left" vertical="center" wrapText="1"/>
    </xf>
    <xf numFmtId="0" fontId="45" fillId="0" borderId="2" xfId="0" applyFont="1" applyBorder="1" applyAlignment="1">
      <alignment horizontal="center" vertical="center" wrapText="1"/>
    </xf>
    <xf numFmtId="0" fontId="16" fillId="26" borderId="2" xfId="0" applyFont="1" applyFill="1" applyBorder="1" applyAlignment="1">
      <alignment horizontal="center" vertical="center" wrapText="1"/>
    </xf>
    <xf numFmtId="0" fontId="33" fillId="0" borderId="2" xfId="0" applyFont="1" applyBorder="1" applyAlignment="1">
      <alignment horizontal="left" vertical="center"/>
    </xf>
    <xf numFmtId="0" fontId="67" fillId="0" borderId="0" xfId="0" applyFont="1" applyAlignment="1">
      <alignment horizontal="center" vertical="center" wrapText="1"/>
    </xf>
    <xf numFmtId="0" fontId="37" fillId="0" borderId="0" xfId="0" applyFont="1" applyAlignment="1">
      <alignment vertical="center"/>
    </xf>
    <xf numFmtId="2" fontId="67" fillId="0" borderId="0" xfId="0" applyNumberFormat="1" applyFont="1" applyAlignment="1">
      <alignment horizontal="center" vertical="center" wrapText="1"/>
    </xf>
    <xf numFmtId="166" fontId="21" fillId="0" borderId="0" xfId="0" applyNumberFormat="1" applyFont="1" applyAlignment="1">
      <alignment horizontal="left" vertical="center" wrapText="1"/>
    </xf>
    <xf numFmtId="0" fontId="16" fillId="6" borderId="2" xfId="0" applyFont="1" applyFill="1" applyBorder="1" applyAlignment="1">
      <alignment horizontal="center" vertical="center" wrapText="1"/>
    </xf>
    <xf numFmtId="0" fontId="24" fillId="19" borderId="0" xfId="0" applyFont="1" applyFill="1" applyAlignment="1">
      <alignment horizontal="center" vertical="center" wrapText="1"/>
    </xf>
    <xf numFmtId="0" fontId="21" fillId="29" borderId="11" xfId="0" applyFont="1" applyFill="1" applyBorder="1" applyAlignment="1">
      <alignment horizontal="center" vertical="center" wrapText="1"/>
    </xf>
    <xf numFmtId="0" fontId="17" fillId="29" borderId="11" xfId="0" applyFont="1" applyFill="1" applyBorder="1" applyAlignment="1">
      <alignment horizontal="center" vertical="center" wrapText="1"/>
    </xf>
    <xf numFmtId="0" fontId="21" fillId="29" borderId="11" xfId="0" applyFont="1" applyFill="1" applyBorder="1" applyAlignment="1">
      <alignment horizontal="left" vertical="center" wrapText="1"/>
    </xf>
    <xf numFmtId="0" fontId="31" fillId="29" borderId="11" xfId="0" applyFont="1" applyFill="1" applyBorder="1" applyAlignment="1">
      <alignment horizontal="center" vertical="center" wrapText="1"/>
    </xf>
    <xf numFmtId="0" fontId="37" fillId="29" borderId="11" xfId="0" applyFont="1" applyFill="1" applyBorder="1" applyAlignment="1">
      <alignment horizontal="center" vertical="center" wrapText="1"/>
    </xf>
    <xf numFmtId="167" fontId="21" fillId="0" borderId="0" xfId="0" applyNumberFormat="1" applyFont="1" applyAlignment="1">
      <alignment horizontal="center" vertical="center" wrapText="1"/>
    </xf>
    <xf numFmtId="0" fontId="21" fillId="17" borderId="0" xfId="0" applyFont="1" applyFill="1" applyAlignment="1">
      <alignment horizontal="left" vertical="top" wrapText="1"/>
    </xf>
    <xf numFmtId="0" fontId="24" fillId="17" borderId="10" xfId="0" applyFont="1" applyFill="1" applyBorder="1" applyAlignment="1" applyProtection="1">
      <alignment horizontal="center" vertical="center" wrapText="1"/>
      <protection locked="0"/>
    </xf>
    <xf numFmtId="0" fontId="24" fillId="28" borderId="10" xfId="0" applyFont="1" applyFill="1" applyBorder="1" applyAlignment="1" applyProtection="1">
      <alignment horizontal="center" vertical="center" wrapText="1"/>
      <protection locked="0"/>
    </xf>
    <xf numFmtId="0" fontId="46" fillId="17" borderId="10" xfId="0" applyFont="1" applyFill="1" applyBorder="1" applyAlignment="1">
      <alignment horizontal="left" vertical="center" wrapText="1"/>
    </xf>
    <xf numFmtId="0" fontId="2" fillId="17" borderId="10" xfId="0" applyFont="1" applyFill="1" applyBorder="1"/>
    <xf numFmtId="0" fontId="61" fillId="17" borderId="0" xfId="0" applyFont="1" applyFill="1" applyAlignment="1">
      <alignment horizontal="left" vertical="center" wrapText="1"/>
    </xf>
    <xf numFmtId="0" fontId="24" fillId="0" borderId="0" xfId="0" applyFont="1" applyAlignment="1">
      <alignment horizontal="left" vertical="center" wrapText="1"/>
    </xf>
    <xf numFmtId="0" fontId="21" fillId="0" borderId="0" xfId="0" applyFont="1" applyAlignment="1">
      <alignment horizontal="center"/>
    </xf>
    <xf numFmtId="0" fontId="2" fillId="34" borderId="0" xfId="0" applyFont="1" applyFill="1" applyAlignment="1">
      <alignment vertical="center" wrapText="1"/>
    </xf>
    <xf numFmtId="0" fontId="68" fillId="0" borderId="0" xfId="0" applyFont="1" applyAlignment="1">
      <alignment wrapText="1"/>
    </xf>
    <xf numFmtId="0" fontId="62" fillId="17" borderId="0" xfId="0" applyFont="1" applyFill="1" applyAlignment="1">
      <alignment vertical="center" wrapText="1"/>
    </xf>
    <xf numFmtId="0" fontId="64" fillId="17" borderId="0" xfId="0" applyFont="1" applyFill="1" applyAlignment="1">
      <alignment horizontal="left" vertical="center" wrapText="1"/>
    </xf>
    <xf numFmtId="0" fontId="69" fillId="28" borderId="0" xfId="0" applyFont="1" applyFill="1" applyAlignment="1">
      <alignment horizontal="left" vertical="center" wrapText="1"/>
    </xf>
    <xf numFmtId="164" fontId="24" fillId="17" borderId="0" xfId="0" applyNumberFormat="1" applyFont="1" applyFill="1" applyAlignment="1">
      <alignment horizontal="center" vertical="center" wrapText="1"/>
    </xf>
    <xf numFmtId="164" fontId="24" fillId="28" borderId="0" xfId="0" applyNumberFormat="1" applyFont="1" applyFill="1" applyAlignment="1">
      <alignment horizontal="center" vertical="center" wrapText="1"/>
    </xf>
    <xf numFmtId="0" fontId="3" fillId="28" borderId="0" xfId="0" applyFont="1" applyFill="1" applyAlignment="1">
      <alignment horizontal="center" vertical="center" wrapText="1"/>
    </xf>
    <xf numFmtId="0" fontId="70" fillId="28" borderId="0" xfId="0" applyFont="1" applyFill="1" applyAlignment="1">
      <alignment horizontal="center" vertical="center" wrapText="1"/>
    </xf>
    <xf numFmtId="164" fontId="24" fillId="28" borderId="0" xfId="0" applyNumberFormat="1" applyFont="1" applyFill="1" applyAlignment="1">
      <alignment horizontal="center" wrapText="1"/>
    </xf>
    <xf numFmtId="0" fontId="24" fillId="28" borderId="0" xfId="0" applyFont="1" applyFill="1" applyAlignment="1">
      <alignment horizontal="center" wrapText="1"/>
    </xf>
    <xf numFmtId="0" fontId="62" fillId="17" borderId="0" xfId="0" applyFont="1" applyFill="1" applyAlignment="1">
      <alignment horizontal="left" vertical="center" wrapText="1"/>
    </xf>
    <xf numFmtId="0" fontId="69" fillId="17" borderId="0" xfId="0" applyFont="1" applyFill="1" applyAlignment="1">
      <alignment horizontal="left" vertical="center" wrapText="1"/>
    </xf>
    <xf numFmtId="164" fontId="2" fillId="17" borderId="0" xfId="0" applyNumberFormat="1" applyFont="1" applyFill="1" applyAlignment="1">
      <alignment horizontal="center" vertical="center" wrapText="1"/>
    </xf>
    <xf numFmtId="0" fontId="71" fillId="0" borderId="0" xfId="0" applyFont="1" applyAlignment="1">
      <alignment horizontal="center" vertical="center" wrapText="1"/>
    </xf>
    <xf numFmtId="0" fontId="1" fillId="0" borderId="0" xfId="0" applyFont="1" applyAlignment="1">
      <alignment horizontal="left" vertical="top" wrapText="1"/>
    </xf>
    <xf numFmtId="0" fontId="21" fillId="0" borderId="17" xfId="0" applyFont="1" applyBorder="1" applyAlignment="1">
      <alignment horizontal="center" vertical="center" wrapText="1"/>
    </xf>
    <xf numFmtId="0" fontId="1" fillId="0" borderId="0" xfId="0" applyFont="1" applyAlignment="1">
      <alignment horizontal="center" vertical="top" wrapText="1"/>
    </xf>
    <xf numFmtId="169" fontId="21" fillId="0" borderId="0" xfId="0" applyNumberFormat="1" applyFont="1" applyAlignment="1">
      <alignment horizontal="center" vertical="center" wrapText="1"/>
    </xf>
    <xf numFmtId="0" fontId="44" fillId="10" borderId="0" xfId="0" applyFont="1" applyFill="1" applyAlignment="1">
      <alignment horizontal="left" vertical="center" wrapText="1"/>
    </xf>
    <xf numFmtId="0" fontId="0" fillId="0" borderId="10" xfId="0" applyBorder="1" applyAlignment="1">
      <alignment horizontal="center" vertical="center"/>
    </xf>
    <xf numFmtId="0" fontId="28"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0" xfId="0" applyFont="1" applyBorder="1" applyAlignment="1">
      <alignment horizontal="left" vertical="center" wrapText="1"/>
    </xf>
    <xf numFmtId="0" fontId="2" fillId="0" borderId="10" xfId="0" applyFont="1" applyBorder="1" applyAlignment="1">
      <alignment horizontal="center" vertical="center" wrapText="1"/>
    </xf>
    <xf numFmtId="0" fontId="33" fillId="0" borderId="10" xfId="0" applyFont="1" applyBorder="1" applyAlignment="1">
      <alignment horizontal="center" vertical="center"/>
    </xf>
    <xf numFmtId="0" fontId="33" fillId="0" borderId="10" xfId="0" applyFont="1" applyBorder="1" applyAlignment="1" applyProtection="1">
      <alignment horizontal="center" vertical="center"/>
      <protection locked="0"/>
    </xf>
    <xf numFmtId="0" fontId="34" fillId="0" borderId="10" xfId="0" applyFont="1" applyBorder="1" applyAlignment="1">
      <alignment horizontal="center" vertical="center" wrapText="1"/>
    </xf>
    <xf numFmtId="2" fontId="35" fillId="0" borderId="10" xfId="0" applyNumberFormat="1" applyFont="1" applyBorder="1" applyAlignment="1">
      <alignment horizontal="left" vertical="center" wrapText="1"/>
    </xf>
    <xf numFmtId="0" fontId="21" fillId="0" borderId="10" xfId="0" applyFont="1" applyBorder="1" applyAlignment="1">
      <alignment vertical="center"/>
    </xf>
    <xf numFmtId="0" fontId="21" fillId="0" borderId="10" xfId="0" applyFont="1" applyBorder="1" applyAlignment="1">
      <alignment horizontal="left" vertical="center"/>
    </xf>
    <xf numFmtId="0" fontId="36" fillId="0" borderId="10" xfId="0" applyFont="1" applyBorder="1" applyAlignment="1">
      <alignment horizontal="center" vertical="center"/>
    </xf>
    <xf numFmtId="164" fontId="21" fillId="0" borderId="10" xfId="0" applyNumberFormat="1" applyFont="1" applyBorder="1" applyAlignment="1" applyProtection="1">
      <alignment horizontal="center" wrapText="1"/>
      <protection locked="0"/>
    </xf>
    <xf numFmtId="164" fontId="21" fillId="0" borderId="10" xfId="0" applyNumberFormat="1" applyFont="1" applyBorder="1" applyAlignment="1">
      <alignment horizontal="center" wrapText="1"/>
    </xf>
    <xf numFmtId="0" fontId="21" fillId="0" borderId="10" xfId="0" applyFont="1" applyBorder="1" applyAlignment="1">
      <alignment horizontal="center" wrapText="1"/>
    </xf>
    <xf numFmtId="1" fontId="35" fillId="0" borderId="10" xfId="0" applyNumberFormat="1" applyFont="1" applyBorder="1" applyAlignment="1">
      <alignment horizontal="center" vertical="center" wrapText="1"/>
    </xf>
    <xf numFmtId="2" fontId="34" fillId="0" borderId="10" xfId="0" applyNumberFormat="1" applyFont="1" applyBorder="1" applyAlignment="1">
      <alignment horizontal="center" vertical="center" wrapText="1"/>
    </xf>
    <xf numFmtId="2" fontId="34" fillId="0" borderId="10" xfId="0" applyNumberFormat="1" applyFont="1" applyBorder="1" applyAlignment="1">
      <alignment horizontal="left" vertical="center" wrapText="1"/>
    </xf>
    <xf numFmtId="166" fontId="34" fillId="0" borderId="10" xfId="0" applyNumberFormat="1" applyFont="1" applyBorder="1" applyAlignment="1">
      <alignment horizontal="left" vertical="center" wrapText="1"/>
    </xf>
    <xf numFmtId="166" fontId="21" fillId="0" borderId="10" xfId="0" applyNumberFormat="1" applyFont="1" applyBorder="1" applyAlignment="1">
      <alignment horizontal="center" vertical="center" wrapText="1"/>
    </xf>
    <xf numFmtId="166" fontId="21" fillId="0" borderId="10" xfId="0" applyNumberFormat="1" applyFont="1" applyBorder="1" applyAlignment="1" applyProtection="1">
      <alignment horizontal="center" vertical="center" wrapText="1"/>
      <protection locked="0"/>
    </xf>
    <xf numFmtId="166" fontId="21" fillId="0" borderId="10" xfId="0" applyNumberFormat="1" applyFont="1" applyBorder="1" applyAlignment="1" applyProtection="1">
      <alignment horizontal="center" wrapText="1"/>
      <protection locked="0"/>
    </xf>
    <xf numFmtId="166" fontId="21" fillId="0" borderId="10" xfId="0" applyNumberFormat="1" applyFont="1" applyBorder="1" applyAlignment="1">
      <alignment horizontal="center" wrapText="1"/>
    </xf>
    <xf numFmtId="0" fontId="3" fillId="0" borderId="10" xfId="0" applyFont="1" applyBorder="1" applyAlignment="1">
      <alignment horizontal="center" vertical="center" wrapText="1"/>
    </xf>
    <xf numFmtId="0" fontId="21" fillId="0" borderId="10" xfId="0" applyFont="1" applyBorder="1" applyAlignment="1" applyProtection="1">
      <alignment horizontal="center" wrapText="1"/>
      <protection locked="0"/>
    </xf>
    <xf numFmtId="0" fontId="24" fillId="0" borderId="10" xfId="0" applyFont="1" applyBorder="1" applyAlignment="1">
      <alignment horizontal="left" vertical="top" wrapText="1"/>
    </xf>
    <xf numFmtId="0" fontId="0" fillId="0" borderId="10" xfId="0" applyBorder="1" applyAlignment="1" applyProtection="1">
      <alignment horizontal="center" vertical="center" wrapText="1"/>
      <protection locked="0"/>
    </xf>
    <xf numFmtId="0" fontId="0" fillId="0" borderId="10" xfId="0" applyBorder="1" applyAlignment="1">
      <alignment horizontal="left" vertical="center" wrapText="1"/>
    </xf>
    <xf numFmtId="49" fontId="0" fillId="0" borderId="10" xfId="0" applyNumberFormat="1" applyBorder="1" applyAlignment="1">
      <alignment horizontal="center" vertical="center"/>
    </xf>
    <xf numFmtId="49" fontId="28" fillId="0" borderId="10" xfId="0" applyNumberFormat="1" applyFont="1" applyBorder="1" applyAlignment="1">
      <alignment horizontal="center" vertical="center" wrapText="1"/>
    </xf>
    <xf numFmtId="0" fontId="72" fillId="23" borderId="6" xfId="0" applyFont="1" applyFill="1" applyBorder="1" applyAlignment="1" applyProtection="1">
      <alignment horizontal="center" vertical="center" wrapText="1"/>
      <protection locked="0"/>
    </xf>
    <xf numFmtId="49" fontId="14" fillId="26" borderId="10" xfId="0" applyNumberFormat="1" applyFont="1" applyFill="1" applyBorder="1" applyAlignment="1">
      <alignment horizontal="center" vertical="center" wrapText="1"/>
    </xf>
    <xf numFmtId="49" fontId="12" fillId="4" borderId="10" xfId="0" applyNumberFormat="1" applyFont="1" applyFill="1" applyBorder="1" applyAlignment="1">
      <alignment horizontal="center" vertical="center" wrapText="1"/>
    </xf>
    <xf numFmtId="0" fontId="33" fillId="0" borderId="10" xfId="0" applyFont="1" applyBorder="1" applyAlignment="1" applyProtection="1">
      <alignment horizontal="center" vertical="center" wrapText="1"/>
      <protection locked="0"/>
    </xf>
    <xf numFmtId="49" fontId="34" fillId="0" borderId="10" xfId="0" applyNumberFormat="1" applyFont="1" applyBorder="1" applyAlignment="1">
      <alignment horizontal="center" vertical="center" wrapText="1"/>
    </xf>
    <xf numFmtId="0" fontId="21" fillId="0" borderId="10" xfId="0" applyFont="1" applyBorder="1" applyAlignment="1">
      <alignment horizontal="center" vertical="center"/>
    </xf>
    <xf numFmtId="49" fontId="21" fillId="0" borderId="10" xfId="0" applyNumberFormat="1" applyFont="1" applyBorder="1" applyAlignment="1">
      <alignment horizontal="center" vertical="center"/>
    </xf>
    <xf numFmtId="164" fontId="73" fillId="0" borderId="4" xfId="0" applyNumberFormat="1" applyFont="1" applyBorder="1" applyAlignment="1" applyProtection="1">
      <alignment horizontal="center" vertical="center" wrapText="1"/>
      <protection locked="0"/>
    </xf>
    <xf numFmtId="164" fontId="73" fillId="28" borderId="2" xfId="0" applyNumberFormat="1" applyFont="1" applyFill="1" applyBorder="1" applyAlignment="1" applyProtection="1">
      <alignment horizontal="center" vertical="center" wrapText="1"/>
      <protection locked="0"/>
    </xf>
    <xf numFmtId="166" fontId="73" fillId="0" borderId="2" xfId="0" applyNumberFormat="1" applyFont="1" applyBorder="1" applyAlignment="1" applyProtection="1">
      <alignment horizontal="center" vertical="center" wrapText="1"/>
      <protection locked="0"/>
    </xf>
    <xf numFmtId="49" fontId="14" fillId="6" borderId="10" xfId="0" applyNumberFormat="1" applyFont="1" applyFill="1" applyBorder="1" applyAlignment="1">
      <alignment horizontal="center" vertical="center" wrapText="1"/>
    </xf>
    <xf numFmtId="164" fontId="73" fillId="28" borderId="6" xfId="0" applyNumberFormat="1" applyFont="1" applyFill="1" applyBorder="1" applyAlignment="1" applyProtection="1">
      <alignment horizontal="center" vertical="center" wrapText="1"/>
      <protection locked="0"/>
    </xf>
    <xf numFmtId="49" fontId="37" fillId="11" borderId="10" xfId="0" applyNumberFormat="1" applyFont="1" applyFill="1" applyBorder="1" applyAlignment="1">
      <alignment horizontal="center" vertical="center" wrapText="1"/>
    </xf>
    <xf numFmtId="164" fontId="74" fillId="11" borderId="18" xfId="0" applyNumberFormat="1" applyFont="1" applyFill="1" applyBorder="1" applyAlignment="1" applyProtection="1">
      <alignment horizontal="center" vertical="center" wrapText="1"/>
      <protection locked="0"/>
    </xf>
    <xf numFmtId="49" fontId="21" fillId="0" borderId="10" xfId="0" applyNumberFormat="1" applyFont="1" applyBorder="1" applyAlignment="1">
      <alignment horizontal="center" vertical="center" wrapText="1"/>
    </xf>
    <xf numFmtId="164" fontId="64" fillId="0" borderId="4" xfId="0" applyNumberFormat="1" applyFont="1" applyBorder="1" applyAlignment="1" applyProtection="1">
      <alignment horizontal="center" vertical="center" wrapText="1"/>
      <protection locked="0"/>
    </xf>
    <xf numFmtId="164" fontId="21" fillId="0" borderId="10" xfId="0" applyNumberFormat="1" applyFont="1" applyBorder="1" applyAlignment="1" applyProtection="1">
      <alignment horizontal="left" wrapText="1"/>
      <protection locked="0"/>
    </xf>
    <xf numFmtId="0" fontId="73" fillId="0" borderId="2" xfId="0" applyFont="1" applyBorder="1" applyAlignment="1" applyProtection="1">
      <alignment horizontal="center" vertical="center" wrapText="1"/>
      <protection locked="0"/>
    </xf>
    <xf numFmtId="0" fontId="73" fillId="28" borderId="2" xfId="0" applyFont="1" applyFill="1" applyBorder="1" applyAlignment="1" applyProtection="1">
      <alignment horizontal="center" vertical="center" wrapText="1"/>
      <protection locked="0"/>
    </xf>
    <xf numFmtId="0" fontId="73" fillId="0" borderId="3" xfId="0" applyFont="1" applyBorder="1" applyAlignment="1" applyProtection="1">
      <alignment horizontal="center" vertical="center" wrapText="1"/>
      <protection locked="0"/>
    </xf>
    <xf numFmtId="0" fontId="73" fillId="28" borderId="3" xfId="0" applyFont="1" applyFill="1" applyBorder="1" applyAlignment="1" applyProtection="1">
      <alignment horizontal="center" vertical="center" wrapText="1"/>
      <protection locked="0"/>
    </xf>
    <xf numFmtId="49" fontId="0" fillId="0" borderId="10" xfId="0" applyNumberFormat="1" applyBorder="1" applyAlignment="1">
      <alignment horizontal="center" vertical="center" wrapText="1"/>
    </xf>
    <xf numFmtId="0" fontId="64" fillId="0" borderId="3" xfId="0" applyFont="1" applyBorder="1" applyAlignment="1" applyProtection="1">
      <alignment horizontal="center" vertical="center" wrapText="1"/>
      <protection locked="0"/>
    </xf>
    <xf numFmtId="0" fontId="64" fillId="28" borderId="2" xfId="0" applyFont="1" applyFill="1" applyBorder="1" applyAlignment="1" applyProtection="1">
      <alignment horizontal="center" vertical="center" wrapText="1"/>
      <protection locked="0"/>
    </xf>
    <xf numFmtId="0" fontId="73" fillId="0" borderId="2" xfId="0" applyFont="1" applyBorder="1" applyAlignment="1" applyProtection="1">
      <alignment horizontal="left" wrapText="1"/>
      <protection locked="0"/>
    </xf>
    <xf numFmtId="0" fontId="0" fillId="0" borderId="10" xfId="0" applyBorder="1" applyAlignment="1">
      <alignment horizontal="left"/>
    </xf>
    <xf numFmtId="49" fontId="73" fillId="28" borderId="2" xfId="0" applyNumberFormat="1" applyFont="1" applyFill="1" applyBorder="1" applyAlignment="1">
      <alignment horizontal="center" vertical="center" wrapText="1"/>
    </xf>
    <xf numFmtId="0" fontId="0" fillId="0" borderId="10" xfId="0" applyBorder="1" applyAlignment="1">
      <alignment vertical="center" wrapText="1"/>
    </xf>
    <xf numFmtId="0" fontId="0" fillId="0" borderId="0" xfId="0" applyAlignment="1">
      <alignment horizontal="left"/>
    </xf>
    <xf numFmtId="49" fontId="0" fillId="0" borderId="10" xfId="0" applyNumberFormat="1" applyBorder="1" applyAlignment="1">
      <alignment horizontal="center"/>
    </xf>
    <xf numFmtId="0" fontId="29" fillId="22" borderId="19" xfId="0" applyFont="1" applyFill="1" applyBorder="1" applyAlignment="1">
      <alignment horizontal="center" vertical="center" wrapText="1"/>
    </xf>
    <xf numFmtId="0" fontId="28" fillId="0" borderId="19" xfId="0" applyFont="1" applyBorder="1" applyAlignment="1">
      <alignment horizontal="center" vertical="center" wrapText="1"/>
    </xf>
    <xf numFmtId="0" fontId="72" fillId="23" borderId="2" xfId="0" applyFont="1" applyFill="1" applyBorder="1" applyAlignment="1" applyProtection="1">
      <alignment horizontal="center" vertical="center" wrapText="1"/>
      <protection locked="0"/>
    </xf>
    <xf numFmtId="0" fontId="28" fillId="24" borderId="19" xfId="0" applyFont="1" applyFill="1" applyBorder="1" applyAlignment="1">
      <alignment horizontal="center" vertical="center" wrapText="1"/>
    </xf>
    <xf numFmtId="0" fontId="28" fillId="23" borderId="19" xfId="0" applyFont="1" applyFill="1" applyBorder="1" applyAlignment="1" applyProtection="1">
      <alignment horizontal="center" vertical="center" wrapText="1"/>
      <protection locked="0"/>
    </xf>
    <xf numFmtId="0" fontId="28" fillId="25" borderId="19" xfId="0" applyFont="1" applyFill="1" applyBorder="1" applyAlignment="1">
      <alignment horizontal="center" vertical="center" wrapText="1"/>
    </xf>
    <xf numFmtId="0" fontId="28" fillId="3" borderId="19" xfId="0" applyFont="1" applyFill="1" applyBorder="1" applyAlignment="1">
      <alignment horizontal="center" vertical="center" wrapText="1"/>
    </xf>
    <xf numFmtId="0" fontId="32" fillId="27" borderId="20" xfId="0" applyFont="1" applyFill="1" applyBorder="1" applyAlignment="1">
      <alignment horizontal="center" vertical="center" wrapText="1"/>
    </xf>
    <xf numFmtId="0" fontId="33" fillId="0" borderId="21" xfId="0" applyFont="1" applyBorder="1" applyAlignment="1">
      <alignment horizontal="center" vertical="center"/>
    </xf>
    <xf numFmtId="0" fontId="33" fillId="0" borderId="21" xfId="0" applyFont="1" applyBorder="1" applyAlignment="1" applyProtection="1">
      <alignment horizontal="center" vertical="center"/>
      <protection locked="0"/>
    </xf>
    <xf numFmtId="164" fontId="73" fillId="0" borderId="2" xfId="0" applyNumberFormat="1" applyFont="1" applyBorder="1" applyAlignment="1" applyProtection="1">
      <alignment horizontal="center" vertical="center" wrapText="1"/>
      <protection locked="0"/>
    </xf>
    <xf numFmtId="164" fontId="73" fillId="11" borderId="2" xfId="0" applyNumberFormat="1" applyFont="1" applyFill="1" applyBorder="1" applyAlignment="1" applyProtection="1">
      <alignment horizontal="center" vertical="center" wrapText="1"/>
      <protection locked="0"/>
    </xf>
    <xf numFmtId="0" fontId="77" fillId="28" borderId="2" xfId="0" applyFont="1" applyFill="1" applyBorder="1" applyAlignment="1" applyProtection="1">
      <alignment horizontal="center" vertical="center" wrapText="1"/>
      <protection locked="0"/>
    </xf>
    <xf numFmtId="0" fontId="75" fillId="28" borderId="2" xfId="0" applyFont="1" applyFill="1" applyBorder="1" applyAlignment="1">
      <alignment horizontal="left" vertical="center" wrapText="1"/>
    </xf>
    <xf numFmtId="0" fontId="73" fillId="0" borderId="2" xfId="0" applyFont="1" applyBorder="1" applyAlignment="1">
      <alignment horizontal="left" vertical="center" wrapText="1"/>
    </xf>
    <xf numFmtId="0" fontId="21" fillId="16" borderId="10" xfId="0" applyFont="1" applyFill="1" applyBorder="1" applyAlignment="1">
      <alignment horizontal="center" vertical="center" wrapText="1"/>
    </xf>
    <xf numFmtId="0" fontId="0" fillId="16" borderId="0" xfId="0" applyFill="1"/>
    <xf numFmtId="0" fontId="3" fillId="16" borderId="10" xfId="0" applyFont="1" applyFill="1" applyBorder="1" applyAlignment="1">
      <alignment horizontal="center" vertical="center" wrapText="1"/>
    </xf>
    <xf numFmtId="49" fontId="21" fillId="16" borderId="10" xfId="0" applyNumberFormat="1" applyFont="1" applyFill="1" applyBorder="1" applyAlignment="1">
      <alignment horizontal="center" vertical="center" wrapText="1"/>
    </xf>
    <xf numFmtId="0" fontId="21" fillId="16" borderId="10" xfId="0" applyFont="1" applyFill="1" applyBorder="1" applyAlignment="1">
      <alignment horizontal="left" vertical="center" wrapText="1"/>
    </xf>
    <xf numFmtId="0" fontId="31" fillId="16" borderId="10" xfId="0" applyFont="1" applyFill="1" applyBorder="1" applyAlignment="1">
      <alignment horizontal="center" vertical="center" wrapText="1"/>
    </xf>
    <xf numFmtId="0" fontId="37" fillId="16" borderId="10" xfId="0" applyFont="1" applyFill="1" applyBorder="1" applyAlignment="1">
      <alignment horizontal="center" vertical="center" wrapText="1"/>
    </xf>
    <xf numFmtId="164" fontId="21" fillId="16" borderId="10" xfId="0" applyNumberFormat="1" applyFont="1" applyFill="1" applyBorder="1" applyAlignment="1">
      <alignment horizontal="center" vertical="center" wrapText="1"/>
    </xf>
    <xf numFmtId="0" fontId="73" fillId="16" borderId="2" xfId="0" applyFont="1" applyFill="1" applyBorder="1" applyAlignment="1" applyProtection="1">
      <alignment horizontal="center" vertical="center" wrapText="1"/>
      <protection locked="0"/>
    </xf>
    <xf numFmtId="0" fontId="21" fillId="16" borderId="10" xfId="0" applyFont="1" applyFill="1" applyBorder="1" applyAlignment="1">
      <alignment horizontal="center" wrapText="1"/>
    </xf>
    <xf numFmtId="0" fontId="21" fillId="16" borderId="10" xfId="0" applyFont="1" applyFill="1" applyBorder="1" applyAlignment="1" applyProtection="1">
      <alignment horizontal="center" wrapText="1"/>
      <protection locked="0"/>
    </xf>
    <xf numFmtId="0" fontId="0" fillId="0" borderId="10" xfId="0" applyBorder="1" applyAlignment="1">
      <alignment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0" fillId="0" borderId="0" xfId="0" applyAlignment="1" applyProtection="1">
      <alignment horizontal="center" vertical="center"/>
      <protection locked="0"/>
    </xf>
    <xf numFmtId="0" fontId="28" fillId="36" borderId="2" xfId="0" applyFont="1" applyFill="1" applyBorder="1" applyAlignment="1">
      <alignment horizontal="center" vertical="center" wrapText="1"/>
    </xf>
    <xf numFmtId="49" fontId="28" fillId="36" borderId="2" xfId="0" applyNumberFormat="1" applyFont="1" applyFill="1" applyBorder="1" applyAlignment="1">
      <alignment horizontal="center" vertical="center" wrapText="1"/>
    </xf>
    <xf numFmtId="0" fontId="29" fillId="36" borderId="2" xfId="0" applyFont="1" applyFill="1" applyBorder="1" applyAlignment="1">
      <alignment horizontal="center" vertical="center" wrapText="1"/>
    </xf>
    <xf numFmtId="0" fontId="28" fillId="23" borderId="2" xfId="0" applyFont="1" applyFill="1" applyBorder="1" applyAlignment="1" applyProtection="1">
      <alignment horizontal="center" vertical="center" wrapText="1"/>
      <protection locked="0"/>
    </xf>
    <xf numFmtId="0" fontId="42" fillId="0" borderId="10" xfId="0" applyFont="1" applyBorder="1" applyAlignment="1">
      <alignment horizontal="lef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lignment horizontal="center" vertical="center" wrapText="1"/>
    </xf>
    <xf numFmtId="0" fontId="21" fillId="0" borderId="21" xfId="0" applyFont="1" applyBorder="1" applyAlignment="1" applyProtection="1">
      <alignment horizontal="center" vertical="center" wrapText="1"/>
      <protection locked="0"/>
    </xf>
    <xf numFmtId="14" fontId="21" fillId="0" borderId="10" xfId="0" applyNumberFormat="1" applyFont="1" applyBorder="1" applyAlignment="1">
      <alignment horizontal="center" vertical="center" wrapText="1"/>
    </xf>
    <xf numFmtId="0" fontId="0" fillId="0" borderId="21" xfId="0" applyBorder="1" applyAlignment="1" applyProtection="1">
      <alignment horizontal="center" vertical="center" wrapText="1"/>
      <protection locked="0"/>
    </xf>
    <xf numFmtId="0" fontId="21" fillId="18" borderId="10" xfId="0" applyFont="1" applyFill="1" applyBorder="1" applyAlignment="1">
      <alignment horizontal="left" vertical="center" wrapText="1"/>
    </xf>
    <xf numFmtId="0" fontId="0" fillId="0" borderId="0" xfId="0" applyAlignment="1">
      <alignment horizontal="center" vertical="center" wrapText="1"/>
    </xf>
    <xf numFmtId="0" fontId="0" fillId="0" borderId="0" xfId="0" applyAlignment="1" applyProtection="1">
      <alignment horizontal="center" vertical="center" wrapText="1"/>
      <protection locked="0"/>
    </xf>
    <xf numFmtId="0" fontId="45" fillId="36" borderId="2" xfId="0" applyFont="1" applyFill="1" applyBorder="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xf>
    <xf numFmtId="49" fontId="0" fillId="0" borderId="0" xfId="0" applyNumberFormat="1" applyAlignment="1">
      <alignment vertical="center" wrapText="1"/>
    </xf>
    <xf numFmtId="0" fontId="78" fillId="0" borderId="10" xfId="0" applyFont="1" applyBorder="1" applyAlignment="1">
      <alignment horizontal="center" vertical="center" wrapText="1"/>
    </xf>
    <xf numFmtId="0" fontId="21" fillId="0" borderId="10" xfId="0" applyFont="1" applyBorder="1" applyAlignment="1">
      <alignment horizontal="center" vertical="top" wrapText="1"/>
    </xf>
    <xf numFmtId="0" fontId="0" fillId="0" borderId="0" xfId="0" applyAlignment="1">
      <alignment horizontal="left" vertical="center" wrapText="1"/>
    </xf>
    <xf numFmtId="0" fontId="29" fillId="22" borderId="10" xfId="0" applyFont="1" applyFill="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xf>
    <xf numFmtId="0" fontId="36" fillId="0" borderId="10" xfId="0" applyFont="1" applyBorder="1" applyAlignment="1" applyProtection="1">
      <alignment horizontal="center" vertical="center"/>
      <protection locked="0"/>
    </xf>
    <xf numFmtId="1" fontId="35" fillId="0" borderId="10" xfId="0" applyNumberFormat="1" applyFont="1" applyBorder="1" applyAlignment="1" applyProtection="1">
      <alignment horizontal="center" vertical="center" wrapText="1"/>
      <protection locked="0"/>
    </xf>
    <xf numFmtId="0" fontId="37" fillId="11" borderId="10" xfId="0" applyFont="1" applyFill="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28" fillId="29" borderId="2" xfId="0" applyFont="1" applyFill="1" applyBorder="1" applyAlignment="1">
      <alignment horizontal="center" vertical="center" wrapText="1"/>
    </xf>
    <xf numFmtId="0" fontId="79" fillId="29" borderId="0" xfId="0" applyFont="1" applyFill="1" applyAlignment="1">
      <alignment horizontal="center" wrapText="1"/>
    </xf>
    <xf numFmtId="0" fontId="2" fillId="27" borderId="0" xfId="0" applyFont="1" applyFill="1" applyAlignment="1">
      <alignment horizontal="center" wrapText="1"/>
    </xf>
    <xf numFmtId="0" fontId="21" fillId="0" borderId="0" xfId="0" applyFont="1"/>
    <xf numFmtId="0" fontId="44" fillId="0" borderId="0" xfId="0" applyFont="1" applyAlignment="1">
      <alignment horizontal="center"/>
    </xf>
    <xf numFmtId="0" fontId="2" fillId="0" borderId="0" xfId="0" applyFont="1" applyAlignment="1">
      <alignment horizontal="center"/>
    </xf>
    <xf numFmtId="0" fontId="80" fillId="0" borderId="0" xfId="0" applyFont="1" applyAlignment="1">
      <alignment wrapText="1"/>
    </xf>
    <xf numFmtId="0" fontId="80" fillId="0" borderId="2" xfId="0" applyFont="1" applyBorder="1" applyAlignment="1">
      <alignment wrapText="1"/>
    </xf>
    <xf numFmtId="0" fontId="2" fillId="0" borderId="0" xfId="0" applyFont="1"/>
    <xf numFmtId="0" fontId="80" fillId="0" borderId="4" xfId="0" applyFont="1" applyBorder="1" applyAlignment="1">
      <alignment wrapText="1"/>
    </xf>
    <xf numFmtId="0" fontId="44" fillId="0" borderId="0" xfId="0" applyFont="1" applyAlignment="1">
      <alignment horizontal="center" wrapText="1"/>
    </xf>
    <xf numFmtId="0" fontId="21" fillId="40" borderId="10" xfId="0" applyFont="1" applyFill="1" applyBorder="1" applyAlignment="1">
      <alignment horizontal="left" vertical="center" wrapText="1"/>
    </xf>
    <xf numFmtId="0" fontId="21" fillId="41" borderId="10" xfId="0" applyFont="1" applyFill="1" applyBorder="1" applyAlignment="1">
      <alignment horizontal="left" vertical="center" wrapText="1"/>
    </xf>
    <xf numFmtId="0" fontId="21" fillId="40" borderId="0" xfId="0" applyFont="1" applyFill="1" applyAlignment="1">
      <alignment horizontal="left" vertical="center" wrapText="1"/>
    </xf>
    <xf numFmtId="0" fontId="0" fillId="41" borderId="10" xfId="0" applyFill="1" applyBorder="1" applyAlignment="1">
      <alignment horizontal="left" vertical="center" wrapText="1"/>
    </xf>
    <xf numFmtId="0" fontId="21" fillId="42" borderId="10" xfId="0" applyFont="1" applyFill="1" applyBorder="1" applyAlignment="1">
      <alignment horizontal="left" vertical="center" wrapText="1"/>
    </xf>
    <xf numFmtId="0" fontId="21" fillId="43" borderId="10" xfId="0" applyFont="1" applyFill="1" applyBorder="1" applyAlignment="1">
      <alignment horizontal="left" vertical="center" wrapText="1"/>
    </xf>
    <xf numFmtId="0" fontId="0" fillId="40" borderId="10" xfId="0" applyFill="1" applyBorder="1" applyAlignment="1">
      <alignment vertical="center" wrapText="1"/>
    </xf>
    <xf numFmtId="0" fontId="21" fillId="40" borderId="10" xfId="0" applyFont="1" applyFill="1" applyBorder="1" applyAlignment="1">
      <alignment horizontal="left" vertical="top" wrapText="1"/>
    </xf>
    <xf numFmtId="0" fontId="66" fillId="40" borderId="0" xfId="0" applyFont="1" applyFill="1" applyAlignment="1">
      <alignment horizontal="left" vertical="center" wrapText="1"/>
    </xf>
    <xf numFmtId="0" fontId="61" fillId="40" borderId="10" xfId="0" applyFont="1" applyFill="1" applyBorder="1" applyAlignment="1">
      <alignment horizontal="left" vertical="center" wrapText="1"/>
    </xf>
    <xf numFmtId="0" fontId="76" fillId="40" borderId="10" xfId="0" applyFont="1" applyFill="1" applyBorder="1" applyAlignment="1">
      <alignment horizontal="left" vertical="center" wrapText="1"/>
    </xf>
    <xf numFmtId="0" fontId="24" fillId="40" borderId="10" xfId="0" applyFont="1" applyFill="1" applyBorder="1" applyAlignment="1">
      <alignment horizontal="left" vertical="top" wrapText="1"/>
    </xf>
    <xf numFmtId="0" fontId="24" fillId="40" borderId="10" xfId="0" applyFont="1" applyFill="1" applyBorder="1" applyAlignment="1">
      <alignment horizontal="left" vertical="center" wrapText="1"/>
    </xf>
    <xf numFmtId="0" fontId="0" fillId="0" borderId="10" xfId="0" applyFont="1" applyBorder="1" applyAlignment="1">
      <alignment horizontal="center" vertical="center" wrapText="1"/>
    </xf>
    <xf numFmtId="0" fontId="0" fillId="40" borderId="10" xfId="0" applyFill="1" applyBorder="1" applyAlignment="1">
      <alignment horizontal="left" vertical="center" wrapText="1"/>
    </xf>
    <xf numFmtId="0" fontId="43" fillId="28" borderId="2" xfId="0" applyFont="1" applyFill="1" applyBorder="1" applyAlignment="1" applyProtection="1">
      <alignment horizontal="center" vertical="center" wrapText="1"/>
      <protection locked="0"/>
    </xf>
    <xf numFmtId="0" fontId="43" fillId="28" borderId="3" xfId="0" applyFont="1" applyFill="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43" fillId="0" borderId="2" xfId="0" applyFont="1" applyBorder="1" applyAlignment="1" applyProtection="1">
      <alignment horizontal="center" vertical="center" wrapText="1"/>
      <protection locked="0"/>
    </xf>
    <xf numFmtId="0" fontId="0" fillId="0" borderId="10" xfId="0" applyBorder="1" applyAlignment="1">
      <alignment vertical="top" wrapText="1"/>
    </xf>
    <xf numFmtId="0" fontId="0" fillId="0" borderId="10" xfId="0" applyFont="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73" fillId="42" borderId="2" xfId="0" applyFont="1" applyFill="1" applyBorder="1" applyAlignment="1">
      <alignment horizontal="left" vertical="center" wrapText="1"/>
    </xf>
    <xf numFmtId="0" fontId="0" fillId="0" borderId="10" xfId="0" applyBorder="1" applyAlignment="1" applyProtection="1">
      <alignment horizontal="right" vertical="center"/>
      <protection locked="0"/>
    </xf>
    <xf numFmtId="0" fontId="4" fillId="4" borderId="0" xfId="0" applyFont="1" applyFill="1" applyAlignment="1">
      <alignment horizontal="center" vertical="center" wrapText="1"/>
    </xf>
    <xf numFmtId="0" fontId="0" fillId="0" borderId="0" xfId="0"/>
    <xf numFmtId="0" fontId="21" fillId="17" borderId="10" xfId="0" applyFont="1" applyFill="1" applyBorder="1" applyAlignment="1">
      <alignment horizontal="center" vertical="center" wrapText="1"/>
    </xf>
    <xf numFmtId="0" fontId="0" fillId="0" borderId="10" xfId="0" applyBorder="1"/>
    <xf numFmtId="0" fontId="21" fillId="28" borderId="10" xfId="0" applyFont="1" applyFill="1" applyBorder="1" applyAlignment="1">
      <alignment horizontal="center" vertical="center" wrapText="1"/>
    </xf>
    <xf numFmtId="0" fontId="21" fillId="17" borderId="0" xfId="0" applyFont="1" applyFill="1" applyAlignment="1">
      <alignment horizontal="center" vertical="center" wrapText="1"/>
    </xf>
    <xf numFmtId="0" fontId="21" fillId="28" borderId="0" xfId="0" applyFont="1" applyFill="1" applyAlignment="1">
      <alignment horizontal="center" wrapText="1"/>
    </xf>
    <xf numFmtId="0" fontId="21" fillId="28" borderId="0" xfId="0" applyFont="1" applyFill="1" applyAlignment="1">
      <alignment horizontal="center" vertical="center" wrapText="1"/>
    </xf>
    <xf numFmtId="0" fontId="21" fillId="17" borderId="0" xfId="0" applyFont="1" applyFill="1" applyAlignment="1">
      <alignment horizontal="center" wrapText="1"/>
    </xf>
    <xf numFmtId="0" fontId="21" fillId="28" borderId="10" xfId="0" applyFont="1" applyFill="1" applyBorder="1" applyAlignment="1">
      <alignment horizontal="center" wrapText="1"/>
    </xf>
    <xf numFmtId="0" fontId="21" fillId="17" borderId="10" xfId="0" applyFont="1" applyFill="1" applyBorder="1" applyAlignment="1">
      <alignment horizontal="center" wrapText="1"/>
    </xf>
    <xf numFmtId="0" fontId="21" fillId="28" borderId="10" xfId="0" applyFont="1" applyFill="1" applyBorder="1" applyAlignment="1">
      <alignment horizontal="left" wrapText="1"/>
    </xf>
    <xf numFmtId="0" fontId="39" fillId="17" borderId="10" xfId="0" applyFont="1" applyFill="1" applyBorder="1" applyAlignment="1">
      <alignment horizontal="center" vertical="center" wrapText="1"/>
    </xf>
    <xf numFmtId="0" fontId="39" fillId="17" borderId="10" xfId="0" applyFont="1" applyFill="1" applyBorder="1" applyAlignment="1">
      <alignment horizontal="left" vertical="center" wrapText="1"/>
    </xf>
    <xf numFmtId="0" fontId="2" fillId="17" borderId="0" xfId="0" applyFont="1" applyFill="1" applyAlignment="1">
      <alignment horizontal="center"/>
    </xf>
    <xf numFmtId="0" fontId="21" fillId="44" borderId="10" xfId="0" applyFont="1" applyFill="1" applyBorder="1" applyAlignment="1">
      <alignment horizontal="left" vertical="center" wrapText="1"/>
    </xf>
    <xf numFmtId="0" fontId="61" fillId="45" borderId="10" xfId="0" applyFont="1" applyFill="1" applyBorder="1" applyAlignment="1">
      <alignment horizontal="left" vertical="center" wrapText="1"/>
    </xf>
    <xf numFmtId="0" fontId="21" fillId="45" borderId="10" xfId="0" applyFont="1" applyFill="1" applyBorder="1" applyAlignment="1">
      <alignment horizontal="left" vertical="center" wrapText="1"/>
    </xf>
    <xf numFmtId="0" fontId="0" fillId="44" borderId="10" xfId="0" applyFill="1" applyBorder="1" applyAlignment="1">
      <alignment vertical="center"/>
    </xf>
    <xf numFmtId="0" fontId="21" fillId="44" borderId="10" xfId="0" applyFont="1" applyFill="1" applyBorder="1" applyAlignment="1">
      <alignment horizontal="left" vertical="top" wrapText="1"/>
    </xf>
    <xf numFmtId="0" fontId="0" fillId="44" borderId="10" xfId="0" applyFill="1" applyBorder="1" applyAlignment="1">
      <alignment horizontal="left" vertical="center" wrapText="1"/>
    </xf>
    <xf numFmtId="0" fontId="75" fillId="44" borderId="2" xfId="0" applyFont="1" applyFill="1" applyBorder="1" applyAlignment="1">
      <alignment horizontal="left" vertical="center" wrapText="1"/>
    </xf>
  </cellXfs>
  <cellStyles count="2">
    <cellStyle name="Обычный" xfId="0" builtinId="0"/>
    <cellStyle name="Примечание" xfId="1" builtinId="10"/>
  </cellStyles>
  <dxfs count="11986">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indexed="65"/>
          <bgColor indexed="65"/>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EF8E3"/>
          <bgColor rgb="FFFEF8E3"/>
        </patternFill>
      </fill>
      <border>
        <left/>
        <right/>
        <top/>
        <bottom/>
      </border>
    </dxf>
  </dxfs>
  <tableStyles count="23" defaultTableStyle="TableStyleMedium2" defaultPivotStyle="PivotStyleLight16">
    <tableStyle name="Аналитика по типу замечания-style" pivot="0" count="2">
      <tableStyleElement type="firstRowStripe" dxfId="11985"/>
      <tableStyleElement type="secondRowStripe" dxfId="11984"/>
    </tableStyle>
    <tableStyle name="Аналитика по типу замечания-style 2" pivot="0" count="2">
      <tableStyleElement type="firstRowStripe" dxfId="11983"/>
      <tableStyleElement type="secondRowStripe" dxfId="11982"/>
    </tableStyle>
    <tableStyle name="ШАБЛОН!-style" pivot="0" count="3">
      <tableStyleElement type="headerRow" dxfId="11981"/>
      <tableStyleElement type="firstRowStripe" dxfId="11980"/>
      <tableStyleElement type="secondRowStripe" dxfId="11979"/>
    </tableStyle>
    <tableStyle name="3-style" pivot="0" count="3">
      <tableStyleElement type="headerRow" dxfId="11978"/>
      <tableStyleElement type="firstRowStripe" dxfId="11977"/>
      <tableStyleElement type="secondRowStripe" dxfId="11976"/>
    </tableStyle>
    <tableStyle name="4-style" pivot="0" count="3">
      <tableStyleElement type="headerRow" dxfId="11975"/>
      <tableStyleElement type="firstRowStripe" dxfId="11974"/>
      <tableStyleElement type="secondRowStripe" dxfId="11973"/>
    </tableStyle>
    <tableStyle name="8-style" pivot="0" count="3">
      <tableStyleElement type="headerRow" dxfId="11972"/>
      <tableStyleElement type="firstRowStripe" dxfId="11971"/>
      <tableStyleElement type="secondRowStripe" dxfId="11970"/>
    </tableStyle>
    <tableStyle name="11-style" pivot="0" count="3">
      <tableStyleElement type="headerRow" dxfId="11969"/>
      <tableStyleElement type="firstRowStripe" dxfId="11968"/>
      <tableStyleElement type="secondRowStripe" dxfId="11967"/>
    </tableStyle>
    <tableStyle name="15-style" pivot="0" count="3">
      <tableStyleElement type="headerRow" dxfId="11966"/>
      <tableStyleElement type="firstRowStripe" dxfId="11965"/>
      <tableStyleElement type="secondRowStripe" dxfId="11964"/>
    </tableStyle>
    <tableStyle name="20-style" pivot="0" count="3">
      <tableStyleElement type="headerRow" dxfId="11963"/>
      <tableStyleElement type="firstRowStripe" dxfId="11962"/>
      <tableStyleElement type="secondRowStripe" dxfId="11961"/>
    </tableStyle>
    <tableStyle name="22-style" pivot="0" count="3">
      <tableStyleElement type="headerRow" dxfId="11960"/>
      <tableStyleElement type="firstRowStripe" dxfId="11959"/>
      <tableStyleElement type="secondRowStripe" dxfId="11958"/>
    </tableStyle>
    <tableStyle name="28-style" pivot="0" count="3">
      <tableStyleElement type="headerRow" dxfId="11957"/>
      <tableStyleElement type="firstRowStripe" dxfId="11956"/>
      <tableStyleElement type="secondRowStripe" dxfId="11955"/>
    </tableStyle>
    <tableStyle name="29-style" pivot="0" count="3">
      <tableStyleElement type="headerRow" dxfId="11954"/>
      <tableStyleElement type="firstRowStripe" dxfId="11953"/>
      <tableStyleElement type="secondRowStripe" dxfId="11952"/>
    </tableStyle>
    <tableStyle name="34-style" pivot="0" count="3">
      <tableStyleElement type="headerRow" dxfId="11951"/>
      <tableStyleElement type="firstRowStripe" dxfId="11950"/>
      <tableStyleElement type="secondRowStripe" dxfId="11949"/>
    </tableStyle>
    <tableStyle name="35-style" pivot="0" count="3">
      <tableStyleElement type="headerRow" dxfId="11948"/>
      <tableStyleElement type="firstRowStripe" dxfId="11947"/>
      <tableStyleElement type="secondRowStripe" dxfId="11946"/>
    </tableStyle>
    <tableStyle name="36-style" pivot="0" count="3">
      <tableStyleElement type="headerRow" dxfId="11945"/>
      <tableStyleElement type="firstRowStripe" dxfId="11944"/>
      <tableStyleElement type="secondRowStripe" dxfId="11943"/>
    </tableStyle>
    <tableStyle name="37-style" pivot="0" count="3">
      <tableStyleElement type="headerRow" dxfId="11942"/>
      <tableStyleElement type="firstRowStripe" dxfId="11941"/>
      <tableStyleElement type="secondRowStripe" dxfId="11940"/>
    </tableStyle>
    <tableStyle name="41-style" pivot="0" count="3">
      <tableStyleElement type="headerRow" dxfId="11939"/>
      <tableStyleElement type="firstRowStripe" dxfId="11938"/>
      <tableStyleElement type="secondRowStripe" dxfId="11937"/>
    </tableStyle>
    <tableStyle name="42-style" pivot="0" count="3">
      <tableStyleElement type="headerRow" dxfId="11936"/>
      <tableStyleElement type="firstRowStripe" dxfId="11935"/>
      <tableStyleElement type="secondRowStripe" dxfId="11934"/>
    </tableStyle>
    <tableStyle name="43-style" pivot="0" count="3">
      <tableStyleElement type="headerRow" dxfId="11933"/>
      <tableStyleElement type="firstRowStripe" dxfId="11932"/>
      <tableStyleElement type="secondRowStripe" dxfId="11931"/>
    </tableStyle>
    <tableStyle name="44-style" pivot="0" count="3">
      <tableStyleElement type="headerRow" dxfId="11930"/>
      <tableStyleElement type="firstRowStripe" dxfId="11929"/>
      <tableStyleElement type="secondRowStripe" dxfId="11928"/>
    </tableStyle>
    <tableStyle name="45-style" pivot="0" count="3">
      <tableStyleElement type="headerRow" dxfId="11927"/>
      <tableStyleElement type="firstRowStripe" dxfId="11926"/>
      <tableStyleElement type="secondRowStripe" dxfId="11925"/>
    </tableStyle>
    <tableStyle name="46-style" pivot="0" count="3">
      <tableStyleElement type="headerRow" dxfId="11924"/>
      <tableStyleElement type="firstRowStripe" dxfId="11923"/>
      <tableStyleElement type="secondRowStripe" dxfId="11922"/>
    </tableStyle>
    <tableStyle name="47-style" pivot="0" count="3">
      <tableStyleElement type="headerRow" dxfId="11921"/>
      <tableStyleElement type="firstRowStripe" dxfId="11920"/>
      <tableStyleElement type="secondRowStripe" dxfId="119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2.png"/><Relationship Id="rId18" Type="http://schemas.openxmlformats.org/officeDocument/2006/relationships/image" Target="../media/image37.png"/><Relationship Id="rId3" Type="http://schemas.openxmlformats.org/officeDocument/2006/relationships/image" Target="../media/image22.png"/><Relationship Id="rId21" Type="http://schemas.openxmlformats.org/officeDocument/2006/relationships/image" Target="../media/image40.png"/><Relationship Id="rId7" Type="http://schemas.openxmlformats.org/officeDocument/2006/relationships/image" Target="../media/image26.png"/><Relationship Id="rId12" Type="http://schemas.openxmlformats.org/officeDocument/2006/relationships/image" Target="../media/image31.png"/><Relationship Id="rId17" Type="http://schemas.openxmlformats.org/officeDocument/2006/relationships/image" Target="../media/image36.png"/><Relationship Id="rId2" Type="http://schemas.openxmlformats.org/officeDocument/2006/relationships/image" Target="../media/image21.png"/><Relationship Id="rId16" Type="http://schemas.openxmlformats.org/officeDocument/2006/relationships/image" Target="../media/image35.png"/><Relationship Id="rId20" Type="http://schemas.openxmlformats.org/officeDocument/2006/relationships/image" Target="../media/image39.png"/><Relationship Id="rId1" Type="http://schemas.openxmlformats.org/officeDocument/2006/relationships/image" Target="../media/image20.pn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5" Type="http://schemas.openxmlformats.org/officeDocument/2006/relationships/image" Target="../media/image34.png"/><Relationship Id="rId10" Type="http://schemas.openxmlformats.org/officeDocument/2006/relationships/image" Target="../media/image29.png"/><Relationship Id="rId19" Type="http://schemas.openxmlformats.org/officeDocument/2006/relationships/image" Target="../media/image38.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 Id="rId22" Type="http://schemas.openxmlformats.org/officeDocument/2006/relationships/image" Target="../media/image4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43.png"/><Relationship Id="rId1" Type="http://schemas.openxmlformats.org/officeDocument/2006/relationships/image" Target="../media/image42.png"/><Relationship Id="rId5" Type="http://schemas.openxmlformats.org/officeDocument/2006/relationships/image" Target="../media/image46.png"/><Relationship Id="rId4" Type="http://schemas.openxmlformats.org/officeDocument/2006/relationships/image" Target="../media/image45.png"/></Relationships>
</file>

<file path=xl/drawings/_rels/drawing6.xml.rels><?xml version="1.0" encoding="UTF-8" standalone="yes"?>
<Relationships xmlns="http://schemas.openxmlformats.org/package/2006/relationships"><Relationship Id="rId3" Type="http://schemas.openxmlformats.org/officeDocument/2006/relationships/image" Target="../media/image49.png"/><Relationship Id="rId2" Type="http://schemas.openxmlformats.org/officeDocument/2006/relationships/image" Target="../media/image48.png"/><Relationship Id="rId1" Type="http://schemas.openxmlformats.org/officeDocument/2006/relationships/image" Target="../media/image47.png"/><Relationship Id="rId5" Type="http://schemas.openxmlformats.org/officeDocument/2006/relationships/image" Target="../media/image51.png"/><Relationship Id="rId4" Type="http://schemas.openxmlformats.org/officeDocument/2006/relationships/image" Target="../media/image50.png"/></Relationships>
</file>

<file path=xl/drawings/_rels/drawing7.xml.rels><?xml version="1.0" encoding="UTF-8" standalone="yes"?>
<Relationships xmlns="http://schemas.openxmlformats.org/package/2006/relationships"><Relationship Id="rId8" Type="http://schemas.openxmlformats.org/officeDocument/2006/relationships/image" Target="../media/image59.png"/><Relationship Id="rId13" Type="http://schemas.openxmlformats.org/officeDocument/2006/relationships/image" Target="../media/image64.png"/><Relationship Id="rId18" Type="http://schemas.openxmlformats.org/officeDocument/2006/relationships/image" Target="../media/image69.png"/><Relationship Id="rId3" Type="http://schemas.openxmlformats.org/officeDocument/2006/relationships/image" Target="../media/image54.png"/><Relationship Id="rId21" Type="http://schemas.openxmlformats.org/officeDocument/2006/relationships/image" Target="../media/image72.png"/><Relationship Id="rId7" Type="http://schemas.openxmlformats.org/officeDocument/2006/relationships/image" Target="../media/image58.png"/><Relationship Id="rId12" Type="http://schemas.openxmlformats.org/officeDocument/2006/relationships/image" Target="../media/image63.png"/><Relationship Id="rId17" Type="http://schemas.openxmlformats.org/officeDocument/2006/relationships/image" Target="../media/image68.png"/><Relationship Id="rId2" Type="http://schemas.openxmlformats.org/officeDocument/2006/relationships/image" Target="../media/image53.png"/><Relationship Id="rId16" Type="http://schemas.openxmlformats.org/officeDocument/2006/relationships/image" Target="../media/image67.png"/><Relationship Id="rId20" Type="http://schemas.openxmlformats.org/officeDocument/2006/relationships/image" Target="../media/image71.png"/><Relationship Id="rId1" Type="http://schemas.openxmlformats.org/officeDocument/2006/relationships/image" Target="../media/image52.png"/><Relationship Id="rId6" Type="http://schemas.openxmlformats.org/officeDocument/2006/relationships/image" Target="../media/image57.png"/><Relationship Id="rId11" Type="http://schemas.openxmlformats.org/officeDocument/2006/relationships/image" Target="../media/image62.png"/><Relationship Id="rId24" Type="http://schemas.openxmlformats.org/officeDocument/2006/relationships/image" Target="../media/image75.png"/><Relationship Id="rId5" Type="http://schemas.openxmlformats.org/officeDocument/2006/relationships/image" Target="../media/image56.png"/><Relationship Id="rId15" Type="http://schemas.openxmlformats.org/officeDocument/2006/relationships/image" Target="../media/image66.png"/><Relationship Id="rId23" Type="http://schemas.openxmlformats.org/officeDocument/2006/relationships/image" Target="../media/image74.png"/><Relationship Id="rId10" Type="http://schemas.openxmlformats.org/officeDocument/2006/relationships/image" Target="../media/image61.png"/><Relationship Id="rId19" Type="http://schemas.openxmlformats.org/officeDocument/2006/relationships/image" Target="../media/image70.png"/><Relationship Id="rId4" Type="http://schemas.openxmlformats.org/officeDocument/2006/relationships/image" Target="../media/image55.png"/><Relationship Id="rId9" Type="http://schemas.openxmlformats.org/officeDocument/2006/relationships/image" Target="../media/image60.png"/><Relationship Id="rId14" Type="http://schemas.openxmlformats.org/officeDocument/2006/relationships/image" Target="../media/image65.png"/><Relationship Id="rId22" Type="http://schemas.openxmlformats.org/officeDocument/2006/relationships/image" Target="../media/image73.png"/></Relationships>
</file>

<file path=xl/drawings/_rels/drawing8.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78.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55.png"/><Relationship Id="rId5" Type="http://schemas.openxmlformats.org/officeDocument/2006/relationships/image" Target="../media/image80.png"/><Relationship Id="rId4" Type="http://schemas.openxmlformats.org/officeDocument/2006/relationships/image" Target="../media/image79.png"/></Relationships>
</file>

<file path=xl/drawings/_rels/drawing9.xml.rels><?xml version="1.0" encoding="UTF-8" standalone="yes"?>
<Relationships xmlns="http://schemas.openxmlformats.org/package/2006/relationships"><Relationship Id="rId1" Type="http://schemas.openxmlformats.org/officeDocument/2006/relationships/image" Target="../media/image83.png"/></Relationships>
</file>

<file path=xl/drawings/_rels/drawing10.xml.rels><?xml version="1.0" encoding="UTF-8" standalone="yes"?>
<Relationships xmlns="http://schemas.openxmlformats.org/package/2006/relationships"><Relationship Id="rId8" Type="http://schemas.openxmlformats.org/officeDocument/2006/relationships/image" Target="../media/image91.png"/><Relationship Id="rId3" Type="http://schemas.openxmlformats.org/officeDocument/2006/relationships/image" Target="../media/image86.png"/><Relationship Id="rId7" Type="http://schemas.openxmlformats.org/officeDocument/2006/relationships/image" Target="../media/image90.png"/><Relationship Id="rId12" Type="http://schemas.openxmlformats.org/officeDocument/2006/relationships/image" Target="../media/image95.png"/><Relationship Id="rId2" Type="http://schemas.openxmlformats.org/officeDocument/2006/relationships/image" Target="../media/image85.png"/><Relationship Id="rId1" Type="http://schemas.openxmlformats.org/officeDocument/2006/relationships/image" Target="../media/image84.png"/><Relationship Id="rId6" Type="http://schemas.openxmlformats.org/officeDocument/2006/relationships/image" Target="../media/image89.png"/><Relationship Id="rId11" Type="http://schemas.openxmlformats.org/officeDocument/2006/relationships/image" Target="../media/image94.png"/><Relationship Id="rId5" Type="http://schemas.openxmlformats.org/officeDocument/2006/relationships/image" Target="../media/image88.png"/><Relationship Id="rId10" Type="http://schemas.openxmlformats.org/officeDocument/2006/relationships/image" Target="../media/image93.png"/><Relationship Id="rId4" Type="http://schemas.openxmlformats.org/officeDocument/2006/relationships/image" Target="../media/image87.png"/><Relationship Id="rId9" Type="http://schemas.openxmlformats.org/officeDocument/2006/relationships/image" Target="../media/image9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03.png"/><Relationship Id="rId13" Type="http://schemas.openxmlformats.org/officeDocument/2006/relationships/image" Target="../media/image108.png"/><Relationship Id="rId18" Type="http://schemas.openxmlformats.org/officeDocument/2006/relationships/image" Target="../media/image112.png"/><Relationship Id="rId3" Type="http://schemas.openxmlformats.org/officeDocument/2006/relationships/image" Target="../media/image98.png"/><Relationship Id="rId21" Type="http://schemas.openxmlformats.org/officeDocument/2006/relationships/image" Target="../media/image114.png"/><Relationship Id="rId7" Type="http://schemas.openxmlformats.org/officeDocument/2006/relationships/image" Target="../media/image102.png"/><Relationship Id="rId12" Type="http://schemas.openxmlformats.org/officeDocument/2006/relationships/image" Target="../media/image107.png"/><Relationship Id="rId17" Type="http://schemas.openxmlformats.org/officeDocument/2006/relationships/image" Target="../media/image111.png"/><Relationship Id="rId2" Type="http://schemas.openxmlformats.org/officeDocument/2006/relationships/image" Target="../media/image97.png"/><Relationship Id="rId16" Type="http://schemas.openxmlformats.org/officeDocument/2006/relationships/image" Target="../media/image36.png"/><Relationship Id="rId20" Type="http://schemas.openxmlformats.org/officeDocument/2006/relationships/image" Target="../media/image35.png"/><Relationship Id="rId1" Type="http://schemas.openxmlformats.org/officeDocument/2006/relationships/image" Target="../media/image96.png"/><Relationship Id="rId6" Type="http://schemas.openxmlformats.org/officeDocument/2006/relationships/image" Target="../media/image101.png"/><Relationship Id="rId11" Type="http://schemas.openxmlformats.org/officeDocument/2006/relationships/image" Target="../media/image106.png"/><Relationship Id="rId5" Type="http://schemas.openxmlformats.org/officeDocument/2006/relationships/image" Target="../media/image100.png"/><Relationship Id="rId15" Type="http://schemas.openxmlformats.org/officeDocument/2006/relationships/image" Target="../media/image110.png"/><Relationship Id="rId10" Type="http://schemas.openxmlformats.org/officeDocument/2006/relationships/image" Target="../media/image105.png"/><Relationship Id="rId19" Type="http://schemas.openxmlformats.org/officeDocument/2006/relationships/image" Target="../media/image113.png"/><Relationship Id="rId4" Type="http://schemas.openxmlformats.org/officeDocument/2006/relationships/image" Target="../media/image99.png"/><Relationship Id="rId9" Type="http://schemas.openxmlformats.org/officeDocument/2006/relationships/image" Target="../media/image104.png"/><Relationship Id="rId14" Type="http://schemas.openxmlformats.org/officeDocument/2006/relationships/image" Target="../media/image109.png"/><Relationship Id="rId22" Type="http://schemas.openxmlformats.org/officeDocument/2006/relationships/image" Target="../media/image115.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23.png"/><Relationship Id="rId13" Type="http://schemas.openxmlformats.org/officeDocument/2006/relationships/image" Target="../media/image128.png"/><Relationship Id="rId18" Type="http://schemas.openxmlformats.org/officeDocument/2006/relationships/image" Target="../media/image133.png"/><Relationship Id="rId3" Type="http://schemas.openxmlformats.org/officeDocument/2006/relationships/image" Target="../media/image118.png"/><Relationship Id="rId21" Type="http://schemas.openxmlformats.org/officeDocument/2006/relationships/image" Target="../media/image136.png"/><Relationship Id="rId7" Type="http://schemas.openxmlformats.org/officeDocument/2006/relationships/image" Target="../media/image122.png"/><Relationship Id="rId12" Type="http://schemas.openxmlformats.org/officeDocument/2006/relationships/image" Target="../media/image127.png"/><Relationship Id="rId17" Type="http://schemas.openxmlformats.org/officeDocument/2006/relationships/image" Target="../media/image132.png"/><Relationship Id="rId2" Type="http://schemas.openxmlformats.org/officeDocument/2006/relationships/image" Target="../media/image117.png"/><Relationship Id="rId16" Type="http://schemas.openxmlformats.org/officeDocument/2006/relationships/image" Target="../media/image131.png"/><Relationship Id="rId20" Type="http://schemas.openxmlformats.org/officeDocument/2006/relationships/image" Target="../media/image135.png"/><Relationship Id="rId1" Type="http://schemas.openxmlformats.org/officeDocument/2006/relationships/image" Target="../media/image116.png"/><Relationship Id="rId6" Type="http://schemas.openxmlformats.org/officeDocument/2006/relationships/image" Target="../media/image121.png"/><Relationship Id="rId11" Type="http://schemas.openxmlformats.org/officeDocument/2006/relationships/image" Target="../media/image126.png"/><Relationship Id="rId5" Type="http://schemas.openxmlformats.org/officeDocument/2006/relationships/image" Target="../media/image120.png"/><Relationship Id="rId15" Type="http://schemas.openxmlformats.org/officeDocument/2006/relationships/image" Target="../media/image130.png"/><Relationship Id="rId10" Type="http://schemas.openxmlformats.org/officeDocument/2006/relationships/image" Target="../media/image125.png"/><Relationship Id="rId19" Type="http://schemas.openxmlformats.org/officeDocument/2006/relationships/image" Target="../media/image134.png"/><Relationship Id="rId4" Type="http://schemas.openxmlformats.org/officeDocument/2006/relationships/image" Target="../media/image119.png"/><Relationship Id="rId9" Type="http://schemas.openxmlformats.org/officeDocument/2006/relationships/image" Target="../media/image124.png"/><Relationship Id="rId14" Type="http://schemas.openxmlformats.org/officeDocument/2006/relationships/image" Target="../media/image129.png"/><Relationship Id="rId22" Type="http://schemas.openxmlformats.org/officeDocument/2006/relationships/image" Target="../media/image137.png"/></Relationships>
</file>

<file path=xl/drawings/_rels/drawing13.xml.rels><?xml version="1.0" encoding="UTF-8" standalone="yes"?>
<Relationships xmlns="http://schemas.openxmlformats.org/package/2006/relationships"><Relationship Id="rId8" Type="http://schemas.openxmlformats.org/officeDocument/2006/relationships/image" Target="../media/image144.png"/><Relationship Id="rId13" Type="http://schemas.openxmlformats.org/officeDocument/2006/relationships/image" Target="../media/image149.png"/><Relationship Id="rId18" Type="http://schemas.openxmlformats.org/officeDocument/2006/relationships/image" Target="../media/image131.png"/><Relationship Id="rId26" Type="http://schemas.openxmlformats.org/officeDocument/2006/relationships/image" Target="../media/image155.png"/><Relationship Id="rId3" Type="http://schemas.openxmlformats.org/officeDocument/2006/relationships/image" Target="../media/image139.png"/><Relationship Id="rId21" Type="http://schemas.openxmlformats.org/officeDocument/2006/relationships/image" Target="../media/image134.png"/><Relationship Id="rId7" Type="http://schemas.openxmlformats.org/officeDocument/2006/relationships/image" Target="../media/image143.png"/><Relationship Id="rId12" Type="http://schemas.openxmlformats.org/officeDocument/2006/relationships/image" Target="../media/image148.png"/><Relationship Id="rId17" Type="http://schemas.openxmlformats.org/officeDocument/2006/relationships/image" Target="../media/image153.png"/><Relationship Id="rId25" Type="http://schemas.openxmlformats.org/officeDocument/2006/relationships/image" Target="../media/image137.png"/><Relationship Id="rId2" Type="http://schemas.openxmlformats.org/officeDocument/2006/relationships/image" Target="../media/image138.png"/><Relationship Id="rId16" Type="http://schemas.openxmlformats.org/officeDocument/2006/relationships/image" Target="../media/image152.png"/><Relationship Id="rId20" Type="http://schemas.openxmlformats.org/officeDocument/2006/relationships/image" Target="../media/image133.png"/><Relationship Id="rId1" Type="http://schemas.openxmlformats.org/officeDocument/2006/relationships/image" Target="../media/image116.png"/><Relationship Id="rId6" Type="http://schemas.openxmlformats.org/officeDocument/2006/relationships/image" Target="../media/image142.png"/><Relationship Id="rId11" Type="http://schemas.openxmlformats.org/officeDocument/2006/relationships/image" Target="../media/image147.png"/><Relationship Id="rId24" Type="http://schemas.openxmlformats.org/officeDocument/2006/relationships/image" Target="../media/image136.png"/><Relationship Id="rId5" Type="http://schemas.openxmlformats.org/officeDocument/2006/relationships/image" Target="../media/image141.png"/><Relationship Id="rId15" Type="http://schemas.openxmlformats.org/officeDocument/2006/relationships/image" Target="../media/image151.png"/><Relationship Id="rId23" Type="http://schemas.openxmlformats.org/officeDocument/2006/relationships/image" Target="../media/image154.png"/><Relationship Id="rId10" Type="http://schemas.openxmlformats.org/officeDocument/2006/relationships/image" Target="../media/image146.png"/><Relationship Id="rId19" Type="http://schemas.openxmlformats.org/officeDocument/2006/relationships/image" Target="../media/image132.png"/><Relationship Id="rId4" Type="http://schemas.openxmlformats.org/officeDocument/2006/relationships/image" Target="../media/image140.png"/><Relationship Id="rId9" Type="http://schemas.openxmlformats.org/officeDocument/2006/relationships/image" Target="../media/image145.png"/><Relationship Id="rId14" Type="http://schemas.openxmlformats.org/officeDocument/2006/relationships/image" Target="../media/image150.png"/><Relationship Id="rId22" Type="http://schemas.openxmlformats.org/officeDocument/2006/relationships/image" Target="../media/image13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1.png"/><Relationship Id="rId13" Type="http://schemas.openxmlformats.org/officeDocument/2006/relationships/image" Target="../media/image131.png"/><Relationship Id="rId18" Type="http://schemas.openxmlformats.org/officeDocument/2006/relationships/image" Target="../media/image136.png"/><Relationship Id="rId3" Type="http://schemas.openxmlformats.org/officeDocument/2006/relationships/image" Target="../media/image157.png"/><Relationship Id="rId7" Type="http://schemas.openxmlformats.org/officeDocument/2006/relationships/image" Target="../media/image160.png"/><Relationship Id="rId12" Type="http://schemas.openxmlformats.org/officeDocument/2006/relationships/image" Target="../media/image128.png"/><Relationship Id="rId17" Type="http://schemas.openxmlformats.org/officeDocument/2006/relationships/image" Target="../media/image135.png"/><Relationship Id="rId2" Type="http://schemas.openxmlformats.org/officeDocument/2006/relationships/image" Target="../media/image156.png"/><Relationship Id="rId16" Type="http://schemas.openxmlformats.org/officeDocument/2006/relationships/image" Target="../media/image134.png"/><Relationship Id="rId1" Type="http://schemas.openxmlformats.org/officeDocument/2006/relationships/image" Target="../media/image116.png"/><Relationship Id="rId6" Type="http://schemas.openxmlformats.org/officeDocument/2006/relationships/image" Target="../media/image159.png"/><Relationship Id="rId11" Type="http://schemas.openxmlformats.org/officeDocument/2006/relationships/image" Target="../media/image163.png"/><Relationship Id="rId5" Type="http://schemas.openxmlformats.org/officeDocument/2006/relationships/image" Target="../media/image158.png"/><Relationship Id="rId15" Type="http://schemas.openxmlformats.org/officeDocument/2006/relationships/image" Target="../media/image133.png"/><Relationship Id="rId10" Type="http://schemas.openxmlformats.org/officeDocument/2006/relationships/image" Target="../media/image147.png"/><Relationship Id="rId19" Type="http://schemas.openxmlformats.org/officeDocument/2006/relationships/image" Target="../media/image137.png"/><Relationship Id="rId4" Type="http://schemas.openxmlformats.org/officeDocument/2006/relationships/image" Target="../media/image140.png"/><Relationship Id="rId9" Type="http://schemas.openxmlformats.org/officeDocument/2006/relationships/image" Target="../media/image162.png"/><Relationship Id="rId14" Type="http://schemas.openxmlformats.org/officeDocument/2006/relationships/image" Target="../media/image13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66.png"/><Relationship Id="rId7" Type="http://schemas.openxmlformats.org/officeDocument/2006/relationships/image" Target="../media/image170.png"/><Relationship Id="rId2" Type="http://schemas.openxmlformats.org/officeDocument/2006/relationships/image" Target="../media/image165.png"/><Relationship Id="rId1" Type="http://schemas.openxmlformats.org/officeDocument/2006/relationships/image" Target="../media/image164.png"/><Relationship Id="rId6" Type="http://schemas.openxmlformats.org/officeDocument/2006/relationships/image" Target="../media/image169.png"/><Relationship Id="rId5" Type="http://schemas.openxmlformats.org/officeDocument/2006/relationships/image" Target="../media/image168.png"/><Relationship Id="rId4" Type="http://schemas.openxmlformats.org/officeDocument/2006/relationships/image" Target="../media/image167.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73.png"/><Relationship Id="rId2" Type="http://schemas.openxmlformats.org/officeDocument/2006/relationships/image" Target="../media/image172.png"/><Relationship Id="rId1" Type="http://schemas.openxmlformats.org/officeDocument/2006/relationships/image" Target="../media/image17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81.png"/><Relationship Id="rId3" Type="http://schemas.openxmlformats.org/officeDocument/2006/relationships/image" Target="../media/image176.png"/><Relationship Id="rId7" Type="http://schemas.openxmlformats.org/officeDocument/2006/relationships/image" Target="../media/image180.png"/><Relationship Id="rId2" Type="http://schemas.openxmlformats.org/officeDocument/2006/relationships/image" Target="../media/image175.png"/><Relationship Id="rId1" Type="http://schemas.openxmlformats.org/officeDocument/2006/relationships/image" Target="../media/image174.png"/><Relationship Id="rId6" Type="http://schemas.openxmlformats.org/officeDocument/2006/relationships/image" Target="../media/image179.png"/><Relationship Id="rId5" Type="http://schemas.openxmlformats.org/officeDocument/2006/relationships/image" Target="../media/image178.png"/><Relationship Id="rId10" Type="http://schemas.openxmlformats.org/officeDocument/2006/relationships/image" Target="../media/image183.png"/><Relationship Id="rId4" Type="http://schemas.openxmlformats.org/officeDocument/2006/relationships/image" Target="../media/image177.png"/><Relationship Id="rId9" Type="http://schemas.openxmlformats.org/officeDocument/2006/relationships/image" Target="../media/image18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180.png"/><Relationship Id="rId3" Type="http://schemas.openxmlformats.org/officeDocument/2006/relationships/image" Target="../media/image178.png"/><Relationship Id="rId7" Type="http://schemas.openxmlformats.org/officeDocument/2006/relationships/image" Target="../media/image186.png"/><Relationship Id="rId12" Type="http://schemas.openxmlformats.org/officeDocument/2006/relationships/image" Target="../media/image187.png"/><Relationship Id="rId2" Type="http://schemas.openxmlformats.org/officeDocument/2006/relationships/image" Target="../media/image176.png"/><Relationship Id="rId1" Type="http://schemas.openxmlformats.org/officeDocument/2006/relationships/image" Target="../media/image175.png"/><Relationship Id="rId6" Type="http://schemas.openxmlformats.org/officeDocument/2006/relationships/image" Target="../media/image185.png"/><Relationship Id="rId11" Type="http://schemas.openxmlformats.org/officeDocument/2006/relationships/image" Target="../media/image183.png"/><Relationship Id="rId5" Type="http://schemas.openxmlformats.org/officeDocument/2006/relationships/image" Target="../media/image184.png"/><Relationship Id="rId10" Type="http://schemas.openxmlformats.org/officeDocument/2006/relationships/image" Target="../media/image182.png"/><Relationship Id="rId4" Type="http://schemas.openxmlformats.org/officeDocument/2006/relationships/image" Target="../media/image179.png"/><Relationship Id="rId9" Type="http://schemas.openxmlformats.org/officeDocument/2006/relationships/image" Target="../media/image181.png"/></Relationships>
</file>

<file path=xl/drawings/_rels/drawing19.xml.rels><?xml version="1.0" encoding="UTF-8" standalone="yes"?>
<Relationships xmlns="http://schemas.openxmlformats.org/package/2006/relationships"><Relationship Id="rId8" Type="http://schemas.openxmlformats.org/officeDocument/2006/relationships/image" Target="../media/image191.png"/><Relationship Id="rId13" Type="http://schemas.openxmlformats.org/officeDocument/2006/relationships/image" Target="../media/image183.png"/><Relationship Id="rId3" Type="http://schemas.openxmlformats.org/officeDocument/2006/relationships/image" Target="../media/image178.png"/><Relationship Id="rId7" Type="http://schemas.openxmlformats.org/officeDocument/2006/relationships/image" Target="../media/image181.png"/><Relationship Id="rId12" Type="http://schemas.openxmlformats.org/officeDocument/2006/relationships/image" Target="../media/image182.png"/><Relationship Id="rId2" Type="http://schemas.openxmlformats.org/officeDocument/2006/relationships/image" Target="../media/image176.png"/><Relationship Id="rId1" Type="http://schemas.openxmlformats.org/officeDocument/2006/relationships/image" Target="../media/image175.png"/><Relationship Id="rId6" Type="http://schemas.openxmlformats.org/officeDocument/2006/relationships/image" Target="../media/image190.png"/><Relationship Id="rId11" Type="http://schemas.openxmlformats.org/officeDocument/2006/relationships/image" Target="../media/image194.png"/><Relationship Id="rId5" Type="http://schemas.openxmlformats.org/officeDocument/2006/relationships/image" Target="../media/image189.png"/><Relationship Id="rId10" Type="http://schemas.openxmlformats.org/officeDocument/2006/relationships/image" Target="../media/image193.png"/><Relationship Id="rId4" Type="http://schemas.openxmlformats.org/officeDocument/2006/relationships/image" Target="../media/image188.png"/><Relationship Id="rId9" Type="http://schemas.openxmlformats.org/officeDocument/2006/relationships/image" Target="../media/image19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97.png"/><Relationship Id="rId2" Type="http://schemas.openxmlformats.org/officeDocument/2006/relationships/image" Target="../media/image196.png"/><Relationship Id="rId1" Type="http://schemas.openxmlformats.org/officeDocument/2006/relationships/image" Target="../media/image195.png"/><Relationship Id="rId6" Type="http://schemas.openxmlformats.org/officeDocument/2006/relationships/image" Target="../media/image200.png"/><Relationship Id="rId5" Type="http://schemas.openxmlformats.org/officeDocument/2006/relationships/image" Target="../media/image199.png"/><Relationship Id="rId4" Type="http://schemas.openxmlformats.org/officeDocument/2006/relationships/image" Target="../media/image198.png"/></Relationships>
</file>

<file path=xl/drawings/_rels/drawing21.xml.rels><?xml version="1.0" encoding="UTF-8" standalone="yes"?>
<Relationships xmlns="http://schemas.openxmlformats.org/package/2006/relationships"><Relationship Id="rId8" Type="http://schemas.openxmlformats.org/officeDocument/2006/relationships/image" Target="../media/image204.png"/><Relationship Id="rId3" Type="http://schemas.openxmlformats.org/officeDocument/2006/relationships/image" Target="../media/image178.png"/><Relationship Id="rId7" Type="http://schemas.openxmlformats.org/officeDocument/2006/relationships/image" Target="../media/image203.png"/><Relationship Id="rId2" Type="http://schemas.openxmlformats.org/officeDocument/2006/relationships/image" Target="../media/image176.png"/><Relationship Id="rId1" Type="http://schemas.openxmlformats.org/officeDocument/2006/relationships/image" Target="../media/image175.png"/><Relationship Id="rId6" Type="http://schemas.openxmlformats.org/officeDocument/2006/relationships/image" Target="../media/image181.png"/><Relationship Id="rId5" Type="http://schemas.openxmlformats.org/officeDocument/2006/relationships/image" Target="../media/image202.png"/><Relationship Id="rId10" Type="http://schemas.openxmlformats.org/officeDocument/2006/relationships/image" Target="../media/image183.png"/><Relationship Id="rId4" Type="http://schemas.openxmlformats.org/officeDocument/2006/relationships/image" Target="../media/image201.png"/><Relationship Id="rId9" Type="http://schemas.openxmlformats.org/officeDocument/2006/relationships/image" Target="../media/image182.png"/></Relationships>
</file>

<file path=xl/drawings/_rels/drawing22.xml.rels><?xml version="1.0" encoding="UTF-8" standalone="yes"?>
<Relationships xmlns="http://schemas.openxmlformats.org/package/2006/relationships"><Relationship Id="rId8" Type="http://schemas.openxmlformats.org/officeDocument/2006/relationships/image" Target="../media/image212.png"/><Relationship Id="rId3" Type="http://schemas.openxmlformats.org/officeDocument/2006/relationships/image" Target="../media/image207.jpg"/><Relationship Id="rId7" Type="http://schemas.openxmlformats.org/officeDocument/2006/relationships/image" Target="../media/image211.png"/><Relationship Id="rId12" Type="http://schemas.openxmlformats.org/officeDocument/2006/relationships/image" Target="../media/image216.png"/><Relationship Id="rId2" Type="http://schemas.openxmlformats.org/officeDocument/2006/relationships/image" Target="../media/image206.jpg"/><Relationship Id="rId1" Type="http://schemas.openxmlformats.org/officeDocument/2006/relationships/image" Target="../media/image205.jpg"/><Relationship Id="rId6" Type="http://schemas.openxmlformats.org/officeDocument/2006/relationships/image" Target="../media/image210.png"/><Relationship Id="rId11" Type="http://schemas.openxmlformats.org/officeDocument/2006/relationships/image" Target="../media/image215.png"/><Relationship Id="rId5" Type="http://schemas.openxmlformats.org/officeDocument/2006/relationships/image" Target="../media/image209.png"/><Relationship Id="rId10" Type="http://schemas.openxmlformats.org/officeDocument/2006/relationships/image" Target="../media/image214.png"/><Relationship Id="rId4" Type="http://schemas.openxmlformats.org/officeDocument/2006/relationships/image" Target="../media/image208.jpg"/><Relationship Id="rId9" Type="http://schemas.openxmlformats.org/officeDocument/2006/relationships/image" Target="../media/image213.png"/></Relationships>
</file>

<file path=xl/drawings/_rels/drawing23.xml.rels><?xml version="1.0" encoding="UTF-8" standalone="yes"?>
<Relationships xmlns="http://schemas.openxmlformats.org/package/2006/relationships"><Relationship Id="rId8" Type="http://schemas.openxmlformats.org/officeDocument/2006/relationships/image" Target="../media/image224.png"/><Relationship Id="rId3" Type="http://schemas.openxmlformats.org/officeDocument/2006/relationships/image" Target="../media/image219.png"/><Relationship Id="rId7" Type="http://schemas.openxmlformats.org/officeDocument/2006/relationships/image" Target="../media/image223.png"/><Relationship Id="rId2" Type="http://schemas.openxmlformats.org/officeDocument/2006/relationships/image" Target="../media/image218.png"/><Relationship Id="rId1" Type="http://schemas.openxmlformats.org/officeDocument/2006/relationships/image" Target="../media/image217.png"/><Relationship Id="rId6" Type="http://schemas.openxmlformats.org/officeDocument/2006/relationships/image" Target="../media/image222.png"/><Relationship Id="rId5" Type="http://schemas.openxmlformats.org/officeDocument/2006/relationships/image" Target="../media/image221.png"/><Relationship Id="rId10" Type="http://schemas.openxmlformats.org/officeDocument/2006/relationships/image" Target="../media/image226.png"/><Relationship Id="rId4" Type="http://schemas.openxmlformats.org/officeDocument/2006/relationships/image" Target="../media/image220.png"/><Relationship Id="rId9" Type="http://schemas.openxmlformats.org/officeDocument/2006/relationships/image" Target="../media/image225.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29.png"/><Relationship Id="rId2" Type="http://schemas.openxmlformats.org/officeDocument/2006/relationships/image" Target="../media/image228.png"/><Relationship Id="rId1" Type="http://schemas.openxmlformats.org/officeDocument/2006/relationships/image" Target="../media/image227.png"/><Relationship Id="rId4" Type="http://schemas.openxmlformats.org/officeDocument/2006/relationships/image" Target="../media/image23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32.png"/><Relationship Id="rId1" Type="http://schemas.openxmlformats.org/officeDocument/2006/relationships/image" Target="../media/image23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235.png"/><Relationship Id="rId2" Type="http://schemas.openxmlformats.org/officeDocument/2006/relationships/image" Target="../media/image234.png"/><Relationship Id="rId1" Type="http://schemas.openxmlformats.org/officeDocument/2006/relationships/image" Target="../media/image233.png"/></Relationships>
</file>

<file path=xl/drawings/_rels/drawing27.xml.rels><?xml version="1.0" encoding="UTF-8" standalone="yes"?>
<Relationships xmlns="http://schemas.openxmlformats.org/package/2006/relationships"><Relationship Id="rId8" Type="http://schemas.openxmlformats.org/officeDocument/2006/relationships/image" Target="../media/image243.png"/><Relationship Id="rId13" Type="http://schemas.openxmlformats.org/officeDocument/2006/relationships/image" Target="../media/image248.png"/><Relationship Id="rId3" Type="http://schemas.openxmlformats.org/officeDocument/2006/relationships/image" Target="../media/image238.png"/><Relationship Id="rId7" Type="http://schemas.openxmlformats.org/officeDocument/2006/relationships/image" Target="../media/image242.png"/><Relationship Id="rId12" Type="http://schemas.openxmlformats.org/officeDocument/2006/relationships/image" Target="../media/image247.png"/><Relationship Id="rId2" Type="http://schemas.openxmlformats.org/officeDocument/2006/relationships/image" Target="../media/image237.png"/><Relationship Id="rId1" Type="http://schemas.openxmlformats.org/officeDocument/2006/relationships/image" Target="../media/image236.png"/><Relationship Id="rId6" Type="http://schemas.openxmlformats.org/officeDocument/2006/relationships/image" Target="../media/image241.png"/><Relationship Id="rId11" Type="http://schemas.openxmlformats.org/officeDocument/2006/relationships/image" Target="../media/image246.png"/><Relationship Id="rId5" Type="http://schemas.openxmlformats.org/officeDocument/2006/relationships/image" Target="../media/image240.png"/><Relationship Id="rId10" Type="http://schemas.openxmlformats.org/officeDocument/2006/relationships/image" Target="../media/image245.png"/><Relationship Id="rId4" Type="http://schemas.openxmlformats.org/officeDocument/2006/relationships/image" Target="../media/image239.png"/><Relationship Id="rId9" Type="http://schemas.openxmlformats.org/officeDocument/2006/relationships/image" Target="../media/image244.png"/><Relationship Id="rId14" Type="http://schemas.openxmlformats.org/officeDocument/2006/relationships/image" Target="../media/image249.png"/></Relationships>
</file>

<file path=xl/drawings/_rels/drawing28.xml.rels><?xml version="1.0" encoding="UTF-8" standalone="yes"?>
<Relationships xmlns="http://schemas.openxmlformats.org/package/2006/relationships"><Relationship Id="rId3" Type="http://schemas.openxmlformats.org/officeDocument/2006/relationships/image" Target="../media/image252.png"/><Relationship Id="rId7" Type="http://schemas.openxmlformats.org/officeDocument/2006/relationships/image" Target="../media/image256.png"/><Relationship Id="rId2" Type="http://schemas.openxmlformats.org/officeDocument/2006/relationships/image" Target="../media/image251.png"/><Relationship Id="rId1" Type="http://schemas.openxmlformats.org/officeDocument/2006/relationships/image" Target="../media/image250.png"/><Relationship Id="rId6" Type="http://schemas.openxmlformats.org/officeDocument/2006/relationships/image" Target="../media/image255.png"/><Relationship Id="rId5" Type="http://schemas.openxmlformats.org/officeDocument/2006/relationships/image" Target="../media/image254.png"/><Relationship Id="rId4" Type="http://schemas.openxmlformats.org/officeDocument/2006/relationships/image" Target="../media/image253.png"/></Relationships>
</file>

<file path=xl/drawings/_rels/drawing29.xml.rels><?xml version="1.0" encoding="UTF-8" standalone="yes"?>
<Relationships xmlns="http://schemas.openxmlformats.org/package/2006/relationships"><Relationship Id="rId3" Type="http://schemas.openxmlformats.org/officeDocument/2006/relationships/image" Target="../media/image259.png"/><Relationship Id="rId2" Type="http://schemas.openxmlformats.org/officeDocument/2006/relationships/image" Target="../media/image258.png"/><Relationship Id="rId1" Type="http://schemas.openxmlformats.org/officeDocument/2006/relationships/image" Target="../media/image257.png"/><Relationship Id="rId6" Type="http://schemas.openxmlformats.org/officeDocument/2006/relationships/image" Target="../media/image262.png"/><Relationship Id="rId5" Type="http://schemas.openxmlformats.org/officeDocument/2006/relationships/image" Target="../media/image261.png"/><Relationship Id="rId4" Type="http://schemas.openxmlformats.org/officeDocument/2006/relationships/image" Target="../media/image260.png"/></Relationships>
</file>

<file path=xl/drawings/_rels/drawing30.xml.rels><?xml version="1.0" encoding="UTF-8" standalone="yes"?>
<Relationships xmlns="http://schemas.openxmlformats.org/package/2006/relationships"><Relationship Id="rId8" Type="http://schemas.openxmlformats.org/officeDocument/2006/relationships/image" Target="../media/image246.png"/><Relationship Id="rId3" Type="http://schemas.openxmlformats.org/officeDocument/2006/relationships/image" Target="../media/image239.png"/><Relationship Id="rId7" Type="http://schemas.openxmlformats.org/officeDocument/2006/relationships/image" Target="../media/image245.png"/><Relationship Id="rId2" Type="http://schemas.openxmlformats.org/officeDocument/2006/relationships/image" Target="../media/image263.png"/><Relationship Id="rId1" Type="http://schemas.openxmlformats.org/officeDocument/2006/relationships/image" Target="../media/image237.png"/><Relationship Id="rId6" Type="http://schemas.openxmlformats.org/officeDocument/2006/relationships/image" Target="../media/image242.png"/><Relationship Id="rId5" Type="http://schemas.openxmlformats.org/officeDocument/2006/relationships/image" Target="../media/image241.png"/><Relationship Id="rId10" Type="http://schemas.openxmlformats.org/officeDocument/2006/relationships/image" Target="../media/image264.png"/><Relationship Id="rId4" Type="http://schemas.openxmlformats.org/officeDocument/2006/relationships/image" Target="../media/image240.png"/><Relationship Id="rId9" Type="http://schemas.openxmlformats.org/officeDocument/2006/relationships/image" Target="../media/image248.png"/></Relationships>
</file>

<file path=xl/drawings/_rels/drawing31.xml.rels><?xml version="1.0" encoding="UTF-8" standalone="yes"?>
<Relationships xmlns="http://schemas.openxmlformats.org/package/2006/relationships"><Relationship Id="rId3" Type="http://schemas.openxmlformats.org/officeDocument/2006/relationships/image" Target="../media/image265.png"/><Relationship Id="rId2" Type="http://schemas.openxmlformats.org/officeDocument/2006/relationships/image" Target="../media/image222.png"/><Relationship Id="rId1" Type="http://schemas.openxmlformats.org/officeDocument/2006/relationships/image" Target="../media/image220.png"/><Relationship Id="rId5" Type="http://schemas.openxmlformats.org/officeDocument/2006/relationships/image" Target="../media/image266.png"/><Relationship Id="rId4" Type="http://schemas.openxmlformats.org/officeDocument/2006/relationships/image" Target="../media/image224.png"/></Relationships>
</file>

<file path=xl/drawings/_rels/drawing32.xml.rels><?xml version="1.0" encoding="UTF-8" standalone="yes"?>
<Relationships xmlns="http://schemas.openxmlformats.org/package/2006/relationships"><Relationship Id="rId8" Type="http://schemas.openxmlformats.org/officeDocument/2006/relationships/image" Target="../media/image274.png"/><Relationship Id="rId3" Type="http://schemas.openxmlformats.org/officeDocument/2006/relationships/image" Target="../media/image269.png"/><Relationship Id="rId7" Type="http://schemas.openxmlformats.org/officeDocument/2006/relationships/image" Target="../media/image273.png"/><Relationship Id="rId2" Type="http://schemas.openxmlformats.org/officeDocument/2006/relationships/image" Target="../media/image268.png"/><Relationship Id="rId1" Type="http://schemas.openxmlformats.org/officeDocument/2006/relationships/image" Target="../media/image267.png"/><Relationship Id="rId6" Type="http://schemas.openxmlformats.org/officeDocument/2006/relationships/image" Target="../media/image272.png"/><Relationship Id="rId5" Type="http://schemas.openxmlformats.org/officeDocument/2006/relationships/image" Target="../media/image271.png"/><Relationship Id="rId10" Type="http://schemas.openxmlformats.org/officeDocument/2006/relationships/image" Target="../media/image276.png"/><Relationship Id="rId4" Type="http://schemas.openxmlformats.org/officeDocument/2006/relationships/image" Target="../media/image270.png"/><Relationship Id="rId9" Type="http://schemas.openxmlformats.org/officeDocument/2006/relationships/image" Target="../media/image27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77.png"/></Relationships>
</file>

<file path=xl/drawings/_rels/drawing34.xml.rels><?xml version="1.0" encoding="UTF-8" standalone="yes"?>
<Relationships xmlns="http://schemas.openxmlformats.org/package/2006/relationships"><Relationship Id="rId8" Type="http://schemas.openxmlformats.org/officeDocument/2006/relationships/image" Target="../media/image285.png"/><Relationship Id="rId3" Type="http://schemas.openxmlformats.org/officeDocument/2006/relationships/image" Target="../media/image280.png"/><Relationship Id="rId7" Type="http://schemas.openxmlformats.org/officeDocument/2006/relationships/image" Target="../media/image284.png"/><Relationship Id="rId2" Type="http://schemas.openxmlformats.org/officeDocument/2006/relationships/image" Target="../media/image279.png"/><Relationship Id="rId1" Type="http://schemas.openxmlformats.org/officeDocument/2006/relationships/image" Target="../media/image278.png"/><Relationship Id="rId6" Type="http://schemas.openxmlformats.org/officeDocument/2006/relationships/image" Target="../media/image283.png"/><Relationship Id="rId5" Type="http://schemas.openxmlformats.org/officeDocument/2006/relationships/image" Target="../media/image282.png"/><Relationship Id="rId10" Type="http://schemas.openxmlformats.org/officeDocument/2006/relationships/image" Target="../media/image287.png"/><Relationship Id="rId4" Type="http://schemas.openxmlformats.org/officeDocument/2006/relationships/image" Target="../media/image281.png"/><Relationship Id="rId9" Type="http://schemas.openxmlformats.org/officeDocument/2006/relationships/image" Target="../media/image286.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89.png"/><Relationship Id="rId1" Type="http://schemas.openxmlformats.org/officeDocument/2006/relationships/image" Target="../media/image288.png"/></Relationships>
</file>

<file path=xl/drawings/_rels/drawing36.xml.rels><?xml version="1.0" encoding="UTF-8" standalone="yes"?>
<Relationships xmlns="http://schemas.openxmlformats.org/package/2006/relationships"><Relationship Id="rId8" Type="http://schemas.openxmlformats.org/officeDocument/2006/relationships/image" Target="../media/image297.png"/><Relationship Id="rId13" Type="http://schemas.openxmlformats.org/officeDocument/2006/relationships/image" Target="../media/image302.png"/><Relationship Id="rId3" Type="http://schemas.openxmlformats.org/officeDocument/2006/relationships/image" Target="../media/image292.png"/><Relationship Id="rId7" Type="http://schemas.openxmlformats.org/officeDocument/2006/relationships/image" Target="../media/image296.png"/><Relationship Id="rId12" Type="http://schemas.openxmlformats.org/officeDocument/2006/relationships/image" Target="../media/image301.png"/><Relationship Id="rId17" Type="http://schemas.openxmlformats.org/officeDocument/2006/relationships/image" Target="../media/image306.png"/><Relationship Id="rId2" Type="http://schemas.openxmlformats.org/officeDocument/2006/relationships/image" Target="../media/image291.png"/><Relationship Id="rId16" Type="http://schemas.openxmlformats.org/officeDocument/2006/relationships/image" Target="../media/image305.png"/><Relationship Id="rId1" Type="http://schemas.openxmlformats.org/officeDocument/2006/relationships/image" Target="../media/image290.png"/><Relationship Id="rId6" Type="http://schemas.openxmlformats.org/officeDocument/2006/relationships/image" Target="../media/image295.png"/><Relationship Id="rId11" Type="http://schemas.openxmlformats.org/officeDocument/2006/relationships/image" Target="../media/image300.png"/><Relationship Id="rId5" Type="http://schemas.openxmlformats.org/officeDocument/2006/relationships/image" Target="../media/image294.png"/><Relationship Id="rId15" Type="http://schemas.openxmlformats.org/officeDocument/2006/relationships/image" Target="../media/image304.png"/><Relationship Id="rId10" Type="http://schemas.openxmlformats.org/officeDocument/2006/relationships/image" Target="../media/image299.png"/><Relationship Id="rId4" Type="http://schemas.openxmlformats.org/officeDocument/2006/relationships/image" Target="../media/image293.png"/><Relationship Id="rId9" Type="http://schemas.openxmlformats.org/officeDocument/2006/relationships/image" Target="../media/image298.png"/><Relationship Id="rId14" Type="http://schemas.openxmlformats.org/officeDocument/2006/relationships/image" Target="../media/image303.png"/></Relationships>
</file>

<file path=xl/drawings/_rels/drawing37.xml.rels><?xml version="1.0" encoding="UTF-8" standalone="yes"?>
<Relationships xmlns="http://schemas.openxmlformats.org/package/2006/relationships"><Relationship Id="rId8" Type="http://schemas.openxmlformats.org/officeDocument/2006/relationships/image" Target="../media/image299.png"/><Relationship Id="rId3" Type="http://schemas.openxmlformats.org/officeDocument/2006/relationships/image" Target="../media/image292.png"/><Relationship Id="rId7" Type="http://schemas.openxmlformats.org/officeDocument/2006/relationships/image" Target="../media/image312.png"/><Relationship Id="rId2" Type="http://schemas.openxmlformats.org/officeDocument/2006/relationships/image" Target="../media/image308.png"/><Relationship Id="rId1" Type="http://schemas.openxmlformats.org/officeDocument/2006/relationships/image" Target="../media/image307.png"/><Relationship Id="rId6" Type="http://schemas.openxmlformats.org/officeDocument/2006/relationships/image" Target="../media/image311.png"/><Relationship Id="rId11" Type="http://schemas.openxmlformats.org/officeDocument/2006/relationships/image" Target="../media/image306.png"/><Relationship Id="rId5" Type="http://schemas.openxmlformats.org/officeDocument/2006/relationships/image" Target="../media/image310.png"/><Relationship Id="rId10" Type="http://schemas.openxmlformats.org/officeDocument/2006/relationships/image" Target="../media/image305.png"/><Relationship Id="rId4" Type="http://schemas.openxmlformats.org/officeDocument/2006/relationships/image" Target="../media/image309.png"/><Relationship Id="rId9" Type="http://schemas.openxmlformats.org/officeDocument/2006/relationships/image" Target="../media/image313.png"/></Relationships>
</file>

<file path=xl/drawings/_rels/drawing38.xml.rels><?xml version="1.0" encoding="UTF-8" standalone="yes"?>
<Relationships xmlns="http://schemas.openxmlformats.org/package/2006/relationships"><Relationship Id="rId8" Type="http://schemas.openxmlformats.org/officeDocument/2006/relationships/image" Target="../media/image320.png"/><Relationship Id="rId13" Type="http://schemas.openxmlformats.org/officeDocument/2006/relationships/image" Target="../media/image300.png"/><Relationship Id="rId18" Type="http://schemas.openxmlformats.org/officeDocument/2006/relationships/image" Target="../media/image306.png"/><Relationship Id="rId3" Type="http://schemas.openxmlformats.org/officeDocument/2006/relationships/image" Target="../media/image316.png"/><Relationship Id="rId7" Type="http://schemas.openxmlformats.org/officeDocument/2006/relationships/image" Target="../media/image319.png"/><Relationship Id="rId12" Type="http://schemas.openxmlformats.org/officeDocument/2006/relationships/image" Target="../media/image299.png"/><Relationship Id="rId17" Type="http://schemas.openxmlformats.org/officeDocument/2006/relationships/image" Target="../media/image324.png"/><Relationship Id="rId2" Type="http://schemas.openxmlformats.org/officeDocument/2006/relationships/image" Target="../media/image315.png"/><Relationship Id="rId16" Type="http://schemas.openxmlformats.org/officeDocument/2006/relationships/image" Target="../media/image302.png"/><Relationship Id="rId1" Type="http://schemas.openxmlformats.org/officeDocument/2006/relationships/image" Target="../media/image314.png"/><Relationship Id="rId6" Type="http://schemas.openxmlformats.org/officeDocument/2006/relationships/image" Target="../media/image318.png"/><Relationship Id="rId11" Type="http://schemas.openxmlformats.org/officeDocument/2006/relationships/image" Target="../media/image323.png"/><Relationship Id="rId5" Type="http://schemas.openxmlformats.org/officeDocument/2006/relationships/image" Target="../media/image317.png"/><Relationship Id="rId15" Type="http://schemas.openxmlformats.org/officeDocument/2006/relationships/image" Target="../media/image301.png"/><Relationship Id="rId10" Type="http://schemas.openxmlformats.org/officeDocument/2006/relationships/image" Target="../media/image322.png"/><Relationship Id="rId4" Type="http://schemas.openxmlformats.org/officeDocument/2006/relationships/image" Target="../media/image292.png"/><Relationship Id="rId9" Type="http://schemas.openxmlformats.org/officeDocument/2006/relationships/image" Target="../media/image321.png"/><Relationship Id="rId14" Type="http://schemas.openxmlformats.org/officeDocument/2006/relationships/image" Target="../media/image303.png"/></Relationships>
</file>

<file path=xl/drawings/_rels/drawing39.xml.rels><?xml version="1.0" encoding="UTF-8" standalone="yes"?>
<Relationships xmlns="http://schemas.openxmlformats.org/package/2006/relationships"><Relationship Id="rId8" Type="http://schemas.openxmlformats.org/officeDocument/2006/relationships/image" Target="../media/image332.png"/><Relationship Id="rId3" Type="http://schemas.openxmlformats.org/officeDocument/2006/relationships/image" Target="../media/image327.png"/><Relationship Id="rId7" Type="http://schemas.openxmlformats.org/officeDocument/2006/relationships/image" Target="../media/image331.png"/><Relationship Id="rId2" Type="http://schemas.openxmlformats.org/officeDocument/2006/relationships/image" Target="../media/image326.png"/><Relationship Id="rId1" Type="http://schemas.openxmlformats.org/officeDocument/2006/relationships/image" Target="../media/image325.png"/><Relationship Id="rId6" Type="http://schemas.openxmlformats.org/officeDocument/2006/relationships/image" Target="../media/image330.png"/><Relationship Id="rId5" Type="http://schemas.openxmlformats.org/officeDocument/2006/relationships/image" Target="../media/image329.png"/><Relationship Id="rId10" Type="http://schemas.openxmlformats.org/officeDocument/2006/relationships/image" Target="../media/image334.png"/><Relationship Id="rId4" Type="http://schemas.openxmlformats.org/officeDocument/2006/relationships/image" Target="../media/image328.png"/><Relationship Id="rId9" Type="http://schemas.openxmlformats.org/officeDocument/2006/relationships/image" Target="../media/image333.png"/></Relationships>
</file>

<file path=xl/drawings/_rels/drawing40.xml.rels><?xml version="1.0" encoding="UTF-8" standalone="yes"?>
<Relationships xmlns="http://schemas.openxmlformats.org/package/2006/relationships"><Relationship Id="rId3" Type="http://schemas.openxmlformats.org/officeDocument/2006/relationships/image" Target="../media/image327.png"/><Relationship Id="rId7" Type="http://schemas.openxmlformats.org/officeDocument/2006/relationships/image" Target="../media/image333.png"/><Relationship Id="rId2" Type="http://schemas.openxmlformats.org/officeDocument/2006/relationships/image" Target="../media/image336.png"/><Relationship Id="rId1" Type="http://schemas.openxmlformats.org/officeDocument/2006/relationships/image" Target="../media/image335.png"/><Relationship Id="rId6" Type="http://schemas.openxmlformats.org/officeDocument/2006/relationships/image" Target="../media/image339.png"/><Relationship Id="rId5" Type="http://schemas.openxmlformats.org/officeDocument/2006/relationships/image" Target="../media/image338.png"/><Relationship Id="rId4" Type="http://schemas.openxmlformats.org/officeDocument/2006/relationships/image" Target="../media/image337.png"/></Relationships>
</file>

<file path=xl/drawings/_rels/drawing41.xml.rels><?xml version="1.0" encoding="UTF-8" standalone="yes"?>
<Relationships xmlns="http://schemas.openxmlformats.org/package/2006/relationships"><Relationship Id="rId8" Type="http://schemas.openxmlformats.org/officeDocument/2006/relationships/image" Target="../media/image347.png"/><Relationship Id="rId3" Type="http://schemas.openxmlformats.org/officeDocument/2006/relationships/image" Target="../media/image342.png"/><Relationship Id="rId7" Type="http://schemas.openxmlformats.org/officeDocument/2006/relationships/image" Target="../media/image346.png"/><Relationship Id="rId12" Type="http://schemas.openxmlformats.org/officeDocument/2006/relationships/image" Target="../media/image351.png"/><Relationship Id="rId2" Type="http://schemas.openxmlformats.org/officeDocument/2006/relationships/image" Target="../media/image341.png"/><Relationship Id="rId1" Type="http://schemas.openxmlformats.org/officeDocument/2006/relationships/image" Target="../media/image340.png"/><Relationship Id="rId6" Type="http://schemas.openxmlformats.org/officeDocument/2006/relationships/image" Target="../media/image345.png"/><Relationship Id="rId11" Type="http://schemas.openxmlformats.org/officeDocument/2006/relationships/image" Target="../media/image350.png"/><Relationship Id="rId5" Type="http://schemas.openxmlformats.org/officeDocument/2006/relationships/image" Target="../media/image344.png"/><Relationship Id="rId10" Type="http://schemas.openxmlformats.org/officeDocument/2006/relationships/image" Target="../media/image349.png"/><Relationship Id="rId4" Type="http://schemas.openxmlformats.org/officeDocument/2006/relationships/image" Target="../media/image343.png"/><Relationship Id="rId9" Type="http://schemas.openxmlformats.org/officeDocument/2006/relationships/image" Target="../media/image348.png"/></Relationships>
</file>

<file path=xl/drawings/_rels/drawing42.xml.rels><?xml version="1.0" encoding="UTF-8" standalone="yes"?>
<Relationships xmlns="http://schemas.openxmlformats.org/package/2006/relationships"><Relationship Id="rId3" Type="http://schemas.openxmlformats.org/officeDocument/2006/relationships/image" Target="../media/image354.png"/><Relationship Id="rId2" Type="http://schemas.openxmlformats.org/officeDocument/2006/relationships/image" Target="../media/image353.png"/><Relationship Id="rId1" Type="http://schemas.openxmlformats.org/officeDocument/2006/relationships/image" Target="../media/image352.png"/><Relationship Id="rId5" Type="http://schemas.openxmlformats.org/officeDocument/2006/relationships/image" Target="../media/image356.png"/><Relationship Id="rId4" Type="http://schemas.openxmlformats.org/officeDocument/2006/relationships/image" Target="../media/image355.png"/></Relationships>
</file>

<file path=xl/drawings/_rels/drawing43.xml.rels><?xml version="1.0" encoding="UTF-8" standalone="yes"?>
<Relationships xmlns="http://schemas.openxmlformats.org/package/2006/relationships"><Relationship Id="rId3" Type="http://schemas.openxmlformats.org/officeDocument/2006/relationships/image" Target="../media/image359.png"/><Relationship Id="rId2" Type="http://schemas.openxmlformats.org/officeDocument/2006/relationships/image" Target="../media/image358.png"/><Relationship Id="rId1" Type="http://schemas.openxmlformats.org/officeDocument/2006/relationships/image" Target="../media/image357.png"/></Relationships>
</file>

<file path=xl/drawings/_rels/drawing44.xml.rels><?xml version="1.0" encoding="UTF-8" standalone="yes"?>
<Relationships xmlns="http://schemas.openxmlformats.org/package/2006/relationships"><Relationship Id="rId3" Type="http://schemas.openxmlformats.org/officeDocument/2006/relationships/image" Target="../media/image361.png"/><Relationship Id="rId2" Type="http://schemas.openxmlformats.org/officeDocument/2006/relationships/image" Target="../media/image360.png"/><Relationship Id="rId1" Type="http://schemas.openxmlformats.org/officeDocument/2006/relationships/image" Target="../media/image357.png"/><Relationship Id="rId4" Type="http://schemas.openxmlformats.org/officeDocument/2006/relationships/image" Target="../media/image362.png"/></Relationships>
</file>

<file path=xl/drawings/_rels/drawing45.xml.rels><?xml version="1.0" encoding="UTF-8" standalone="yes"?>
<Relationships xmlns="http://schemas.openxmlformats.org/package/2006/relationships"><Relationship Id="rId8" Type="http://schemas.openxmlformats.org/officeDocument/2006/relationships/image" Target="../media/image370.png"/><Relationship Id="rId13" Type="http://schemas.openxmlformats.org/officeDocument/2006/relationships/image" Target="../media/image375.png"/><Relationship Id="rId3" Type="http://schemas.openxmlformats.org/officeDocument/2006/relationships/image" Target="../media/image365.png"/><Relationship Id="rId7" Type="http://schemas.openxmlformats.org/officeDocument/2006/relationships/image" Target="../media/image369.png"/><Relationship Id="rId12" Type="http://schemas.openxmlformats.org/officeDocument/2006/relationships/image" Target="../media/image374.png"/><Relationship Id="rId2" Type="http://schemas.openxmlformats.org/officeDocument/2006/relationships/image" Target="../media/image364.png"/><Relationship Id="rId1" Type="http://schemas.openxmlformats.org/officeDocument/2006/relationships/image" Target="../media/image363.png"/><Relationship Id="rId6" Type="http://schemas.openxmlformats.org/officeDocument/2006/relationships/image" Target="../media/image368.png"/><Relationship Id="rId11" Type="http://schemas.openxmlformats.org/officeDocument/2006/relationships/image" Target="../media/image373.png"/><Relationship Id="rId5" Type="http://schemas.openxmlformats.org/officeDocument/2006/relationships/image" Target="../media/image367.png"/><Relationship Id="rId10" Type="http://schemas.openxmlformats.org/officeDocument/2006/relationships/image" Target="../media/image372.png"/><Relationship Id="rId4" Type="http://schemas.openxmlformats.org/officeDocument/2006/relationships/image" Target="../media/image366.png"/><Relationship Id="rId9" Type="http://schemas.openxmlformats.org/officeDocument/2006/relationships/image" Target="../media/image371.png"/><Relationship Id="rId14" Type="http://schemas.openxmlformats.org/officeDocument/2006/relationships/image" Target="../media/image376.png"/></Relationships>
</file>

<file path=xl/drawings/_rels/drawing46.xml.rels><?xml version="1.0" encoding="UTF-8" standalone="yes"?>
<Relationships xmlns="http://schemas.openxmlformats.org/package/2006/relationships"><Relationship Id="rId8" Type="http://schemas.openxmlformats.org/officeDocument/2006/relationships/image" Target="../media/image383.png"/><Relationship Id="rId3" Type="http://schemas.openxmlformats.org/officeDocument/2006/relationships/image" Target="../media/image379.png"/><Relationship Id="rId7" Type="http://schemas.openxmlformats.org/officeDocument/2006/relationships/image" Target="../media/image373.png"/><Relationship Id="rId2" Type="http://schemas.openxmlformats.org/officeDocument/2006/relationships/image" Target="../media/image378.png"/><Relationship Id="rId1" Type="http://schemas.openxmlformats.org/officeDocument/2006/relationships/image" Target="../media/image377.png"/><Relationship Id="rId6" Type="http://schemas.openxmlformats.org/officeDocument/2006/relationships/image" Target="../media/image382.png"/><Relationship Id="rId5" Type="http://schemas.openxmlformats.org/officeDocument/2006/relationships/image" Target="../media/image381.png"/><Relationship Id="rId4" Type="http://schemas.openxmlformats.org/officeDocument/2006/relationships/image" Target="../media/image380.png"/></Relationships>
</file>

<file path=xl/drawings/_rels/drawing47.xml.rels><?xml version="1.0" encoding="UTF-8" standalone="yes"?>
<Relationships xmlns="http://schemas.openxmlformats.org/package/2006/relationships"><Relationship Id="rId2" Type="http://schemas.openxmlformats.org/officeDocument/2006/relationships/image" Target="../media/image385.png"/><Relationship Id="rId1" Type="http://schemas.openxmlformats.org/officeDocument/2006/relationships/image" Target="../media/image384.png"/></Relationships>
</file>

<file path=xl/drawings/_rels/drawing48.xml.rels><?xml version="1.0" encoding="UTF-8" standalone="yes"?>
<Relationships xmlns="http://schemas.openxmlformats.org/package/2006/relationships"><Relationship Id="rId8" Type="http://schemas.openxmlformats.org/officeDocument/2006/relationships/image" Target="../media/image393.png"/><Relationship Id="rId3" Type="http://schemas.openxmlformats.org/officeDocument/2006/relationships/image" Target="../media/image388.png"/><Relationship Id="rId7" Type="http://schemas.openxmlformats.org/officeDocument/2006/relationships/image" Target="../media/image392.png"/><Relationship Id="rId2" Type="http://schemas.openxmlformats.org/officeDocument/2006/relationships/image" Target="../media/image387.png"/><Relationship Id="rId1" Type="http://schemas.openxmlformats.org/officeDocument/2006/relationships/image" Target="../media/image386.png"/><Relationship Id="rId6" Type="http://schemas.openxmlformats.org/officeDocument/2006/relationships/image" Target="../media/image391.png"/><Relationship Id="rId5" Type="http://schemas.openxmlformats.org/officeDocument/2006/relationships/image" Target="../media/image390.png"/><Relationship Id="rId10" Type="http://schemas.openxmlformats.org/officeDocument/2006/relationships/image" Target="../media/image395.png"/><Relationship Id="rId4" Type="http://schemas.openxmlformats.org/officeDocument/2006/relationships/image" Target="../media/image389.png"/><Relationship Id="rId9" Type="http://schemas.openxmlformats.org/officeDocument/2006/relationships/image" Target="../media/image394.png"/></Relationships>
</file>

<file path=xl/drawings/_rels/drawing49.xml.rels><?xml version="1.0" encoding="UTF-8" standalone="yes"?>
<Relationships xmlns="http://schemas.openxmlformats.org/package/2006/relationships"><Relationship Id="rId3" Type="http://schemas.openxmlformats.org/officeDocument/2006/relationships/image" Target="../media/image397.png"/><Relationship Id="rId2" Type="http://schemas.openxmlformats.org/officeDocument/2006/relationships/image" Target="../media/image396.png"/><Relationship Id="rId1" Type="http://schemas.openxmlformats.org/officeDocument/2006/relationships/image" Target="../media/image390.png"/><Relationship Id="rId4" Type="http://schemas.openxmlformats.org/officeDocument/2006/relationships/image" Target="../media/image398.png"/></Relationships>
</file>

<file path=xl/drawings/_rels/drawing50.xml.rels><?xml version="1.0" encoding="UTF-8" standalone="yes"?>
<Relationships xmlns="http://schemas.openxmlformats.org/package/2006/relationships"><Relationship Id="rId3" Type="http://schemas.openxmlformats.org/officeDocument/2006/relationships/image" Target="../media/image401.png"/><Relationship Id="rId2" Type="http://schemas.openxmlformats.org/officeDocument/2006/relationships/image" Target="../media/image400.png"/><Relationship Id="rId1" Type="http://schemas.openxmlformats.org/officeDocument/2006/relationships/image" Target="../media/image399.png"/><Relationship Id="rId5" Type="http://schemas.openxmlformats.org/officeDocument/2006/relationships/image" Target="../media/image403.png"/><Relationship Id="rId4" Type="http://schemas.openxmlformats.org/officeDocument/2006/relationships/image" Target="../media/image402.png"/></Relationships>
</file>

<file path=xl/drawings/_rels/drawing51.xml.rels><?xml version="1.0" encoding="UTF-8" standalone="yes"?>
<Relationships xmlns="http://schemas.openxmlformats.org/package/2006/relationships"><Relationship Id="rId3" Type="http://schemas.openxmlformats.org/officeDocument/2006/relationships/image" Target="../media/image406.png"/><Relationship Id="rId2" Type="http://schemas.openxmlformats.org/officeDocument/2006/relationships/image" Target="../media/image405.png"/><Relationship Id="rId1" Type="http://schemas.openxmlformats.org/officeDocument/2006/relationships/image" Target="../media/image404.png"/><Relationship Id="rId4" Type="http://schemas.openxmlformats.org/officeDocument/2006/relationships/image" Target="../media/image407.png"/></Relationships>
</file>

<file path=xl/drawings/_rels/drawing52.xml.rels><?xml version="1.0" encoding="UTF-8" standalone="yes"?>
<Relationships xmlns="http://schemas.openxmlformats.org/package/2006/relationships"><Relationship Id="rId8" Type="http://schemas.openxmlformats.org/officeDocument/2006/relationships/image" Target="../media/image415.png"/><Relationship Id="rId13" Type="http://schemas.openxmlformats.org/officeDocument/2006/relationships/image" Target="../media/image420.png"/><Relationship Id="rId18" Type="http://schemas.openxmlformats.org/officeDocument/2006/relationships/image" Target="../media/image425.png"/><Relationship Id="rId3" Type="http://schemas.openxmlformats.org/officeDocument/2006/relationships/image" Target="../media/image410.png"/><Relationship Id="rId21" Type="http://schemas.openxmlformats.org/officeDocument/2006/relationships/image" Target="../media/image428.png"/><Relationship Id="rId7" Type="http://schemas.openxmlformats.org/officeDocument/2006/relationships/image" Target="../media/image414.png"/><Relationship Id="rId12" Type="http://schemas.openxmlformats.org/officeDocument/2006/relationships/image" Target="../media/image419.png"/><Relationship Id="rId17" Type="http://schemas.openxmlformats.org/officeDocument/2006/relationships/image" Target="../media/image424.png"/><Relationship Id="rId2" Type="http://schemas.openxmlformats.org/officeDocument/2006/relationships/image" Target="../media/image409.png"/><Relationship Id="rId16" Type="http://schemas.openxmlformats.org/officeDocument/2006/relationships/image" Target="../media/image423.png"/><Relationship Id="rId20" Type="http://schemas.openxmlformats.org/officeDocument/2006/relationships/image" Target="../media/image427.png"/><Relationship Id="rId1" Type="http://schemas.openxmlformats.org/officeDocument/2006/relationships/image" Target="../media/image408.png"/><Relationship Id="rId6" Type="http://schemas.openxmlformats.org/officeDocument/2006/relationships/image" Target="../media/image413.png"/><Relationship Id="rId11" Type="http://schemas.openxmlformats.org/officeDocument/2006/relationships/image" Target="../media/image418.png"/><Relationship Id="rId5" Type="http://schemas.openxmlformats.org/officeDocument/2006/relationships/image" Target="../media/image412.png"/><Relationship Id="rId15" Type="http://schemas.openxmlformats.org/officeDocument/2006/relationships/image" Target="../media/image422.png"/><Relationship Id="rId10" Type="http://schemas.openxmlformats.org/officeDocument/2006/relationships/image" Target="../media/image417.png"/><Relationship Id="rId19" Type="http://schemas.openxmlformats.org/officeDocument/2006/relationships/image" Target="../media/image426.png"/><Relationship Id="rId4" Type="http://schemas.openxmlformats.org/officeDocument/2006/relationships/image" Target="../media/image411.png"/><Relationship Id="rId9" Type="http://schemas.openxmlformats.org/officeDocument/2006/relationships/image" Target="../media/image416.png"/><Relationship Id="rId14" Type="http://schemas.openxmlformats.org/officeDocument/2006/relationships/image" Target="../media/image421.png"/></Relationships>
</file>

<file path=xl/drawings/_rels/drawing53.xml.rels><?xml version="1.0" encoding="UTF-8" standalone="yes"?>
<Relationships xmlns="http://schemas.openxmlformats.org/package/2006/relationships"><Relationship Id="rId8" Type="http://schemas.openxmlformats.org/officeDocument/2006/relationships/image" Target="../media/image436.png"/><Relationship Id="rId3" Type="http://schemas.openxmlformats.org/officeDocument/2006/relationships/image" Target="../media/image431.png"/><Relationship Id="rId7" Type="http://schemas.openxmlformats.org/officeDocument/2006/relationships/image" Target="../media/image435.png"/><Relationship Id="rId2" Type="http://schemas.openxmlformats.org/officeDocument/2006/relationships/image" Target="../media/image430.png"/><Relationship Id="rId1" Type="http://schemas.openxmlformats.org/officeDocument/2006/relationships/image" Target="../media/image429.png"/><Relationship Id="rId6" Type="http://schemas.openxmlformats.org/officeDocument/2006/relationships/image" Target="../media/image434.png"/><Relationship Id="rId5" Type="http://schemas.openxmlformats.org/officeDocument/2006/relationships/image" Target="../media/image433.png"/><Relationship Id="rId10" Type="http://schemas.openxmlformats.org/officeDocument/2006/relationships/image" Target="../media/image351.png"/><Relationship Id="rId4" Type="http://schemas.openxmlformats.org/officeDocument/2006/relationships/image" Target="../media/image432.png"/><Relationship Id="rId9" Type="http://schemas.openxmlformats.org/officeDocument/2006/relationships/image" Target="../media/image437.png"/></Relationships>
</file>

<file path=xl/drawings/_rels/drawing54.xml.rels><?xml version="1.0" encoding="UTF-8" standalone="yes"?>
<Relationships xmlns="http://schemas.openxmlformats.org/package/2006/relationships"><Relationship Id="rId3" Type="http://schemas.openxmlformats.org/officeDocument/2006/relationships/image" Target="../media/image440.png"/><Relationship Id="rId2" Type="http://schemas.openxmlformats.org/officeDocument/2006/relationships/image" Target="../media/image439.png"/><Relationship Id="rId1" Type="http://schemas.openxmlformats.org/officeDocument/2006/relationships/image" Target="../media/image438.png"/><Relationship Id="rId4" Type="http://schemas.openxmlformats.org/officeDocument/2006/relationships/image" Target="../media/image428.png"/></Relationships>
</file>

<file path=xl/drawings/drawing1.xml><?xml version="1.0" encoding="utf-8"?>
<xdr:wsDr xmlns:xdr="http://schemas.openxmlformats.org/drawingml/2006/spreadsheetDrawing" xmlns:a="http://schemas.openxmlformats.org/drawingml/2006/main">
  <xdr:oneCellAnchor>
    <xdr:from>
      <xdr:col>4</xdr:col>
      <xdr:colOff>0</xdr:colOff>
      <xdr:row>32</xdr:row>
      <xdr:rowOff>0</xdr:rowOff>
    </xdr:from>
    <xdr:ext cx="3733800" cy="1400175"/>
    <xdr:pic>
      <xdr:nvPicPr>
        <xdr:cNvPr id="2" name="image2.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4219575" cy="962025"/>
    <xdr:pic>
      <xdr:nvPicPr>
        <xdr:cNvPr id="3" name="image25.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38</xdr:row>
      <xdr:rowOff>0</xdr:rowOff>
    </xdr:from>
    <xdr:ext cx="4219575" cy="942975"/>
    <xdr:pic>
      <xdr:nvPicPr>
        <xdr:cNvPr id="4" name="image1.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31</xdr:row>
      <xdr:rowOff>0</xdr:rowOff>
    </xdr:from>
    <xdr:ext cx="4000500" cy="1819275"/>
    <xdr:pic>
      <xdr:nvPicPr>
        <xdr:cNvPr id="2" name="image3.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4067175" cy="904875"/>
    <xdr:pic>
      <xdr:nvPicPr>
        <xdr:cNvPr id="3" name="image1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36</xdr:row>
      <xdr:rowOff>0</xdr:rowOff>
    </xdr:from>
    <xdr:ext cx="4067175" cy="904875"/>
    <xdr:pic>
      <xdr:nvPicPr>
        <xdr:cNvPr id="4" name="image1.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13</xdr:col>
      <xdr:colOff>781050</xdr:colOff>
      <xdr:row>21</xdr:row>
      <xdr:rowOff>142875</xdr:rowOff>
    </xdr:from>
    <xdr:ext cx="1162050" cy="561975"/>
    <xdr:pic>
      <xdr:nvPicPr>
        <xdr:cNvPr id="2" name="image19.png" title="Изображение"/>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495424" cy="3838575"/>
    <xdr:pic>
      <xdr:nvPicPr>
        <xdr:cNvPr id="3" name="image18.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038350" cy="1905000"/>
    <xdr:pic>
      <xdr:nvPicPr>
        <xdr:cNvPr id="4" name="image23.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5724525" cy="1857375"/>
    <xdr:pic>
      <xdr:nvPicPr>
        <xdr:cNvPr id="5" name="image24.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5505450" cy="2190750"/>
    <xdr:pic>
      <xdr:nvPicPr>
        <xdr:cNvPr id="6" name="image5.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228850" cy="1809750"/>
    <xdr:pic>
      <xdr:nvPicPr>
        <xdr:cNvPr id="7" name="image9.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609975" cy="1495424"/>
    <xdr:pic>
      <xdr:nvPicPr>
        <xdr:cNvPr id="8" name="image7.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543050" cy="1228724"/>
    <xdr:pic>
      <xdr:nvPicPr>
        <xdr:cNvPr id="9" name="image10.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133600" cy="762000"/>
    <xdr:pic>
      <xdr:nvPicPr>
        <xdr:cNvPr id="10" name="image13.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28600" cy="200025"/>
    <xdr:pic>
      <xdr:nvPicPr>
        <xdr:cNvPr id="11" name="image6.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17</xdr:col>
      <xdr:colOff>0</xdr:colOff>
      <xdr:row>22</xdr:row>
      <xdr:rowOff>0</xdr:rowOff>
    </xdr:from>
    <xdr:ext cx="1047750" cy="200025"/>
    <xdr:pic>
      <xdr:nvPicPr>
        <xdr:cNvPr id="12" name="image4.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5724525" cy="2219324"/>
    <xdr:pic>
      <xdr:nvPicPr>
        <xdr:cNvPr id="13" name="image8.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724525" cy="5257800"/>
    <xdr:pic>
      <xdr:nvPicPr>
        <xdr:cNvPr id="14" name="image16.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5724525" cy="1266824"/>
    <xdr:pic>
      <xdr:nvPicPr>
        <xdr:cNvPr id="15" name="image20.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16</xdr:col>
      <xdr:colOff>600075</xdr:colOff>
      <xdr:row>34</xdr:row>
      <xdr:rowOff>1924050</xdr:rowOff>
    </xdr:from>
    <xdr:ext cx="2276474" cy="952500"/>
    <xdr:pic>
      <xdr:nvPicPr>
        <xdr:cNvPr id="2" name="image14.png" title="Изображение"/>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3343275" cy="2019300"/>
    <xdr:pic>
      <xdr:nvPicPr>
        <xdr:cNvPr id="3" name="image11.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14</xdr:col>
      <xdr:colOff>133349</xdr:colOff>
      <xdr:row>13</xdr:row>
      <xdr:rowOff>133349</xdr:rowOff>
    </xdr:from>
    <xdr:ext cx="1962149" cy="2733673"/>
    <xdr:pic>
      <xdr:nvPicPr>
        <xdr:cNvPr id="4" name="image17.png"/>
        <xdr:cNvPicPr/>
      </xdr:nvPicPr>
      <xdr:blipFill>
        <a:blip xmlns:r="http://schemas.openxmlformats.org/officeDocument/2006/relationships" r:embed="rId3"/>
        <a:stretch/>
      </xdr:blipFill>
      <xdr:spPr bwMode="auto">
        <a:xfrm>
          <a:off x="14963773" y="7067549"/>
          <a:ext cx="1962149" cy="2733674"/>
        </a:xfrm>
        <a:prstGeom prst="rect">
          <a:avLst/>
        </a:prstGeom>
        <a:noFill/>
      </xdr:spPr>
    </xdr:pic>
    <xdr:clientData fLocksWithSheet="0"/>
  </xdr:oneCellAnchor>
  <xdr:oneCellAnchor>
    <xdr:from>
      <xdr:col>4</xdr:col>
      <xdr:colOff>0</xdr:colOff>
      <xdr:row>15</xdr:row>
      <xdr:rowOff>0</xdr:rowOff>
    </xdr:from>
    <xdr:ext cx="2933700" cy="2162175"/>
    <xdr:pic>
      <xdr:nvPicPr>
        <xdr:cNvPr id="5" name="image26.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1781175" cy="2943225"/>
    <xdr:pic>
      <xdr:nvPicPr>
        <xdr:cNvPr id="6" name="image15.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343275" cy="1495424"/>
    <xdr:pic>
      <xdr:nvPicPr>
        <xdr:cNvPr id="7" name="image22.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14</xdr:col>
      <xdr:colOff>0</xdr:colOff>
      <xdr:row>18</xdr:row>
      <xdr:rowOff>0</xdr:rowOff>
    </xdr:from>
    <xdr:ext cx="2390774" cy="1352550"/>
    <xdr:pic>
      <xdr:nvPicPr>
        <xdr:cNvPr id="8" name="image21.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11</xdr:col>
      <xdr:colOff>0</xdr:colOff>
      <xdr:row>20</xdr:row>
      <xdr:rowOff>0</xdr:rowOff>
    </xdr:from>
    <xdr:ext cx="1914525" cy="1171575"/>
    <xdr:pic>
      <xdr:nvPicPr>
        <xdr:cNvPr id="9" name="image32.png" title="Изображение"/>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19450" cy="3543300"/>
    <xdr:pic>
      <xdr:nvPicPr>
        <xdr:cNvPr id="10" name="image27.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14</xdr:col>
      <xdr:colOff>0</xdr:colOff>
      <xdr:row>29</xdr:row>
      <xdr:rowOff>0</xdr:rowOff>
    </xdr:from>
    <xdr:ext cx="2390774" cy="2009775"/>
    <xdr:pic>
      <xdr:nvPicPr>
        <xdr:cNvPr id="11" name="image36.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2733675" cy="1114425"/>
    <xdr:pic>
      <xdr:nvPicPr>
        <xdr:cNvPr id="12" name="image28.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14</xdr:col>
      <xdr:colOff>0</xdr:colOff>
      <xdr:row>30</xdr:row>
      <xdr:rowOff>0</xdr:rowOff>
    </xdr:from>
    <xdr:ext cx="1314450" cy="1104899"/>
    <xdr:pic>
      <xdr:nvPicPr>
        <xdr:cNvPr id="13" name="image54.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27</xdr:col>
      <xdr:colOff>0</xdr:colOff>
      <xdr:row>34</xdr:row>
      <xdr:rowOff>0</xdr:rowOff>
    </xdr:from>
    <xdr:ext cx="1914525" cy="1943100"/>
    <xdr:pic>
      <xdr:nvPicPr>
        <xdr:cNvPr id="14" name="image33.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31</xdr:col>
      <xdr:colOff>0</xdr:colOff>
      <xdr:row>34</xdr:row>
      <xdr:rowOff>0</xdr:rowOff>
    </xdr:from>
    <xdr:ext cx="952500" cy="2924175"/>
    <xdr:pic>
      <xdr:nvPicPr>
        <xdr:cNvPr id="15" name="image29.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35</xdr:col>
      <xdr:colOff>0</xdr:colOff>
      <xdr:row>34</xdr:row>
      <xdr:rowOff>0</xdr:rowOff>
    </xdr:from>
    <xdr:ext cx="1838324" cy="2924175"/>
    <xdr:pic>
      <xdr:nvPicPr>
        <xdr:cNvPr id="16" name="image30.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36</xdr:row>
      <xdr:rowOff>0</xdr:rowOff>
    </xdr:from>
    <xdr:ext cx="1571625" cy="1476374"/>
    <xdr:pic>
      <xdr:nvPicPr>
        <xdr:cNvPr id="17" name="image35.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3343275" cy="2505075"/>
    <xdr:pic>
      <xdr:nvPicPr>
        <xdr:cNvPr id="18" name="image46.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31</xdr:col>
      <xdr:colOff>0</xdr:colOff>
      <xdr:row>37</xdr:row>
      <xdr:rowOff>0</xdr:rowOff>
    </xdr:from>
    <xdr:ext cx="2686050" cy="4552949"/>
    <xdr:pic>
      <xdr:nvPicPr>
        <xdr:cNvPr id="19" name="image44.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35</xdr:col>
      <xdr:colOff>0</xdr:colOff>
      <xdr:row>37</xdr:row>
      <xdr:rowOff>0</xdr:rowOff>
    </xdr:from>
    <xdr:ext cx="2390774" cy="3714750"/>
    <xdr:pic>
      <xdr:nvPicPr>
        <xdr:cNvPr id="20" name="image42.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oneCellAnchor>
    <xdr:from>
      <xdr:col>4</xdr:col>
      <xdr:colOff>0</xdr:colOff>
      <xdr:row>39</xdr:row>
      <xdr:rowOff>0</xdr:rowOff>
    </xdr:from>
    <xdr:ext cx="2762250" cy="5295900"/>
    <xdr:pic>
      <xdr:nvPicPr>
        <xdr:cNvPr id="21" name="image45.png"/>
        <xdr:cNvPicPr/>
      </xdr:nvPicPr>
      <xdr:blipFill>
        <a:blip xmlns:r="http://schemas.openxmlformats.org/officeDocument/2006/relationships" r:embed="rId20"/>
        <a:stretch/>
      </xdr:blipFill>
      <xdr:spPr bwMode="auto">
        <a:xfrm>
          <a:off x="0" y="0"/>
          <a:ext cx="0" cy="0"/>
        </a:xfrm>
        <a:prstGeom prst="rect">
          <a:avLst/>
        </a:prstGeom>
        <a:noFill/>
      </xdr:spPr>
    </xdr:pic>
    <xdr:clientData fLocksWithSheet="0"/>
  </xdr:oneCellAnchor>
  <xdr:oneCellAnchor>
    <xdr:from>
      <xdr:col>31</xdr:col>
      <xdr:colOff>0</xdr:colOff>
      <xdr:row>48</xdr:row>
      <xdr:rowOff>0</xdr:rowOff>
    </xdr:from>
    <xdr:ext cx="2867025" cy="2257425"/>
    <xdr:pic>
      <xdr:nvPicPr>
        <xdr:cNvPr id="22" name="image31.png"/>
        <xdr:cNvPicPr/>
      </xdr:nvPicPr>
      <xdr:blipFill>
        <a:blip xmlns:r="http://schemas.openxmlformats.org/officeDocument/2006/relationships" r:embed="rId21"/>
        <a:stretch/>
      </xdr:blipFill>
      <xdr:spPr bwMode="auto">
        <a:xfrm>
          <a:off x="0" y="0"/>
          <a:ext cx="0" cy="0"/>
        </a:xfrm>
        <a:prstGeom prst="rect">
          <a:avLst/>
        </a:prstGeom>
        <a:noFill/>
      </xdr:spPr>
    </xdr:pic>
    <xdr:clientData fLocksWithSheet="0"/>
  </xdr:oneCellAnchor>
  <xdr:oneCellAnchor>
    <xdr:from>
      <xdr:col>27</xdr:col>
      <xdr:colOff>0</xdr:colOff>
      <xdr:row>55</xdr:row>
      <xdr:rowOff>0</xdr:rowOff>
    </xdr:from>
    <xdr:ext cx="1905000" cy="1333500"/>
    <xdr:pic>
      <xdr:nvPicPr>
        <xdr:cNvPr id="23" name="image51.png"/>
        <xdr:cNvPicPr/>
      </xdr:nvPicPr>
      <xdr:blipFill>
        <a:blip xmlns:r="http://schemas.openxmlformats.org/officeDocument/2006/relationships" r:embed="rId22"/>
        <a:stretch/>
      </xdr:blipFill>
      <xdr:spPr bwMode="auto">
        <a:xfrm>
          <a:off x="0" y="0"/>
          <a:ext cx="0" cy="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10</xdr:row>
      <xdr:rowOff>0</xdr:rowOff>
    </xdr:from>
    <xdr:ext cx="3343275" cy="1733550"/>
    <xdr:pic>
      <xdr:nvPicPr>
        <xdr:cNvPr id="2" name="image34.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1485900" cy="1114425"/>
    <xdr:pic>
      <xdr:nvPicPr>
        <xdr:cNvPr id="3" name="image43.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466725" cy="200025"/>
    <xdr:pic>
      <xdr:nvPicPr>
        <xdr:cNvPr id="4" name="image37.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733800" cy="2590799"/>
    <xdr:pic>
      <xdr:nvPicPr>
        <xdr:cNvPr id="5" name="image52.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686175" cy="2238375"/>
    <xdr:pic>
      <xdr:nvPicPr>
        <xdr:cNvPr id="6" name="image4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10</xdr:col>
      <xdr:colOff>971550</xdr:colOff>
      <xdr:row>13</xdr:row>
      <xdr:rowOff>1428750</xdr:rowOff>
    </xdr:from>
    <xdr:ext cx="1828800" cy="1171575"/>
    <xdr:pic>
      <xdr:nvPicPr>
        <xdr:cNvPr id="2" name="image47.png" title="Изображение"/>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2600325" cy="1019175"/>
    <xdr:pic>
      <xdr:nvPicPr>
        <xdr:cNvPr id="3" name="image49.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343025" cy="1666875"/>
    <xdr:pic>
      <xdr:nvPicPr>
        <xdr:cNvPr id="4" name="image3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600325" cy="1304925"/>
    <xdr:pic>
      <xdr:nvPicPr>
        <xdr:cNvPr id="5" name="image41.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600325" cy="1266824"/>
    <xdr:pic>
      <xdr:nvPicPr>
        <xdr:cNvPr id="6" name="image39.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13</xdr:col>
      <xdr:colOff>0</xdr:colOff>
      <xdr:row>20</xdr:row>
      <xdr:rowOff>0</xdr:rowOff>
    </xdr:from>
    <xdr:ext cx="352424" cy="200025"/>
    <xdr:pic>
      <xdr:nvPicPr>
        <xdr:cNvPr id="2" name="image50.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16</xdr:col>
      <xdr:colOff>0</xdr:colOff>
      <xdr:row>20</xdr:row>
      <xdr:rowOff>0</xdr:rowOff>
    </xdr:from>
    <xdr:ext cx="314323" cy="200025"/>
    <xdr:pic>
      <xdr:nvPicPr>
        <xdr:cNvPr id="3" name="image48.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13</xdr:col>
      <xdr:colOff>0</xdr:colOff>
      <xdr:row>21</xdr:row>
      <xdr:rowOff>0</xdr:rowOff>
    </xdr:from>
    <xdr:ext cx="4695825" cy="1304925"/>
    <xdr:pic>
      <xdr:nvPicPr>
        <xdr:cNvPr id="4" name="image55.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790950" cy="1200150"/>
    <xdr:pic>
      <xdr:nvPicPr>
        <xdr:cNvPr id="5" name="image53.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3790950" cy="1000125"/>
    <xdr:pic>
      <xdr:nvPicPr>
        <xdr:cNvPr id="6" name="image65.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13</xdr:col>
      <xdr:colOff>0</xdr:colOff>
      <xdr:row>23</xdr:row>
      <xdr:rowOff>0</xdr:rowOff>
    </xdr:from>
    <xdr:ext cx="1295399" cy="1466850"/>
    <xdr:pic>
      <xdr:nvPicPr>
        <xdr:cNvPr id="7" name="image60.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16</xdr:col>
      <xdr:colOff>0</xdr:colOff>
      <xdr:row>23</xdr:row>
      <xdr:rowOff>0</xdr:rowOff>
    </xdr:from>
    <xdr:ext cx="2924175" cy="1419225"/>
    <xdr:pic>
      <xdr:nvPicPr>
        <xdr:cNvPr id="8" name="image63.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657225" cy="200025"/>
    <xdr:pic>
      <xdr:nvPicPr>
        <xdr:cNvPr id="9" name="image62.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14575" cy="1466850"/>
    <xdr:pic>
      <xdr:nvPicPr>
        <xdr:cNvPr id="10" name="image61.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800100" cy="200025"/>
    <xdr:pic>
      <xdr:nvPicPr>
        <xdr:cNvPr id="11" name="image70.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13</xdr:col>
      <xdr:colOff>0</xdr:colOff>
      <xdr:row>26</xdr:row>
      <xdr:rowOff>0</xdr:rowOff>
    </xdr:from>
    <xdr:ext cx="171450" cy="200025"/>
    <xdr:pic>
      <xdr:nvPicPr>
        <xdr:cNvPr id="12" name="image57.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571500" cy="200025"/>
    <xdr:pic>
      <xdr:nvPicPr>
        <xdr:cNvPr id="13" name="image64.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2162175" cy="1333500"/>
    <xdr:pic>
      <xdr:nvPicPr>
        <xdr:cNvPr id="14" name="image58.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133600" cy="1247775"/>
    <xdr:pic>
      <xdr:nvPicPr>
        <xdr:cNvPr id="15" name="image71.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1628775" cy="1228724"/>
    <xdr:pic>
      <xdr:nvPicPr>
        <xdr:cNvPr id="16" name="image56.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1543050" cy="1428750"/>
    <xdr:pic>
      <xdr:nvPicPr>
        <xdr:cNvPr id="17" name="image91.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2276474" cy="1619250"/>
    <xdr:pic>
      <xdr:nvPicPr>
        <xdr:cNvPr id="18" name="image59.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2447923" cy="1762125"/>
    <xdr:pic>
      <xdr:nvPicPr>
        <xdr:cNvPr id="19" name="image77.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4</xdr:col>
      <xdr:colOff>0</xdr:colOff>
      <xdr:row>42</xdr:row>
      <xdr:rowOff>0</xdr:rowOff>
    </xdr:from>
    <xdr:ext cx="3781425" cy="923925"/>
    <xdr:pic>
      <xdr:nvPicPr>
        <xdr:cNvPr id="20" name="image76.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3790950" cy="1076325"/>
    <xdr:pic>
      <xdr:nvPicPr>
        <xdr:cNvPr id="21" name="image66.png"/>
        <xdr:cNvPicPr/>
      </xdr:nvPicPr>
      <xdr:blipFill>
        <a:blip xmlns:r="http://schemas.openxmlformats.org/officeDocument/2006/relationships" r:embed="rId20"/>
        <a:stretch/>
      </xdr:blipFill>
      <xdr:spPr bwMode="auto">
        <a:xfrm>
          <a:off x="0" y="0"/>
          <a:ext cx="0" cy="0"/>
        </a:xfrm>
        <a:prstGeom prst="rect">
          <a:avLst/>
        </a:prstGeom>
        <a:noFill/>
      </xdr:spPr>
    </xdr:pic>
    <xdr:clientData fLocksWithSheet="0"/>
  </xdr:oneCellAnchor>
  <xdr:oneCellAnchor>
    <xdr:from>
      <xdr:col>4</xdr:col>
      <xdr:colOff>0</xdr:colOff>
      <xdr:row>44</xdr:row>
      <xdr:rowOff>0</xdr:rowOff>
    </xdr:from>
    <xdr:ext cx="3790950" cy="762000"/>
    <xdr:pic>
      <xdr:nvPicPr>
        <xdr:cNvPr id="22" name="image72.png"/>
        <xdr:cNvPicPr/>
      </xdr:nvPicPr>
      <xdr:blipFill>
        <a:blip xmlns:r="http://schemas.openxmlformats.org/officeDocument/2006/relationships" r:embed="rId21"/>
        <a:stretch/>
      </xdr:blipFill>
      <xdr:spPr bwMode="auto">
        <a:xfrm>
          <a:off x="0" y="0"/>
          <a:ext cx="0" cy="0"/>
        </a:xfrm>
        <a:prstGeom prst="rect">
          <a:avLst/>
        </a:prstGeom>
        <a:noFill/>
      </xdr:spPr>
    </xdr:pic>
    <xdr:clientData fLocksWithSheet="0"/>
  </xdr:oneCellAnchor>
  <xdr:oneCellAnchor>
    <xdr:from>
      <xdr:col>4</xdr:col>
      <xdr:colOff>0</xdr:colOff>
      <xdr:row>45</xdr:row>
      <xdr:rowOff>0</xdr:rowOff>
    </xdr:from>
    <xdr:ext cx="3790950" cy="609600"/>
    <xdr:pic>
      <xdr:nvPicPr>
        <xdr:cNvPr id="23" name="image80.png"/>
        <xdr:cNvPicPr/>
      </xdr:nvPicPr>
      <xdr:blipFill>
        <a:blip xmlns:r="http://schemas.openxmlformats.org/officeDocument/2006/relationships" r:embed="rId22"/>
        <a:stretch/>
      </xdr:blipFill>
      <xdr:spPr bwMode="auto">
        <a:xfrm>
          <a:off x="0" y="0"/>
          <a:ext cx="0" cy="0"/>
        </a:xfrm>
        <a:prstGeom prst="rect">
          <a:avLst/>
        </a:prstGeom>
        <a:noFill/>
      </xdr:spPr>
    </xdr:pic>
    <xdr:clientData fLocksWithSheet="0"/>
  </xdr:oneCellAnchor>
  <xdr:oneCellAnchor>
    <xdr:from>
      <xdr:col>13</xdr:col>
      <xdr:colOff>0</xdr:colOff>
      <xdr:row>53</xdr:row>
      <xdr:rowOff>0</xdr:rowOff>
    </xdr:from>
    <xdr:ext cx="4695825" cy="1885950"/>
    <xdr:pic>
      <xdr:nvPicPr>
        <xdr:cNvPr id="24" name="image69.png"/>
        <xdr:cNvPicPr/>
      </xdr:nvPicPr>
      <xdr:blipFill>
        <a:blip xmlns:r="http://schemas.openxmlformats.org/officeDocument/2006/relationships" r:embed="rId23"/>
        <a:stretch/>
      </xdr:blipFill>
      <xdr:spPr bwMode="auto">
        <a:xfrm>
          <a:off x="0" y="0"/>
          <a:ext cx="0" cy="0"/>
        </a:xfrm>
        <a:prstGeom prst="rect">
          <a:avLst/>
        </a:prstGeom>
        <a:noFill/>
      </xdr:spPr>
    </xdr:pic>
    <xdr:clientData fLocksWithSheet="0"/>
  </xdr:oneCellAnchor>
  <xdr:oneCellAnchor>
    <xdr:from>
      <xdr:col>4</xdr:col>
      <xdr:colOff>0</xdr:colOff>
      <xdr:row>68</xdr:row>
      <xdr:rowOff>0</xdr:rowOff>
    </xdr:from>
    <xdr:ext cx="1228724" cy="1362075"/>
    <xdr:pic>
      <xdr:nvPicPr>
        <xdr:cNvPr id="25" name="image73.png"/>
        <xdr:cNvPicPr/>
      </xdr:nvPicPr>
      <xdr:blipFill>
        <a:blip xmlns:r="http://schemas.openxmlformats.org/officeDocument/2006/relationships" r:embed="rId24"/>
        <a:stretch/>
      </xdr:blipFill>
      <xdr:spPr bwMode="auto">
        <a:xfrm>
          <a:off x="0" y="0"/>
          <a:ext cx="0" cy="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9</xdr:row>
      <xdr:rowOff>0</xdr:rowOff>
    </xdr:from>
    <xdr:ext cx="3228974" cy="1304925"/>
    <xdr:pic>
      <xdr:nvPicPr>
        <xdr:cNvPr id="2" name="image78.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9</xdr:row>
      <xdr:rowOff>0</xdr:rowOff>
    </xdr:from>
    <xdr:ext cx="3343275" cy="1304925"/>
    <xdr:pic>
      <xdr:nvPicPr>
        <xdr:cNvPr id="3" name="image75.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133850" cy="2952749"/>
    <xdr:pic>
      <xdr:nvPicPr>
        <xdr:cNvPr id="4" name="image6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762000" cy="200025"/>
    <xdr:pic>
      <xdr:nvPicPr>
        <xdr:cNvPr id="5" name="image67.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5750" cy="200025"/>
    <xdr:pic>
      <xdr:nvPicPr>
        <xdr:cNvPr id="6" name="image10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276725" cy="1362075"/>
    <xdr:pic>
      <xdr:nvPicPr>
        <xdr:cNvPr id="7" name="image81.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447923" cy="200025"/>
    <xdr:pic>
      <xdr:nvPicPr>
        <xdr:cNvPr id="8" name="image74.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4286250" cy="1609725"/>
    <xdr:pic>
      <xdr:nvPicPr>
        <xdr:cNvPr id="9" name="image82.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3</xdr:col>
      <xdr:colOff>0</xdr:colOff>
      <xdr:row>11</xdr:row>
      <xdr:rowOff>0</xdr:rowOff>
    </xdr:from>
    <xdr:ext cx="4543425" cy="1943100"/>
    <xdr:pic>
      <xdr:nvPicPr>
        <xdr:cNvPr id="2" name="image79.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4</xdr:col>
      <xdr:colOff>0</xdr:colOff>
      <xdr:row>10</xdr:row>
      <xdr:rowOff>0</xdr:rowOff>
    </xdr:from>
    <xdr:ext cx="2438400" cy="2047875"/>
    <xdr:pic>
      <xdr:nvPicPr>
        <xdr:cNvPr id="2" name="image85.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609850" cy="1571625"/>
    <xdr:pic>
      <xdr:nvPicPr>
        <xdr:cNvPr id="3" name="image84.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4895849" cy="1362075"/>
    <xdr:pic>
      <xdr:nvPicPr>
        <xdr:cNvPr id="4" name="image92.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13</xdr:col>
      <xdr:colOff>0</xdr:colOff>
      <xdr:row>12</xdr:row>
      <xdr:rowOff>0</xdr:rowOff>
    </xdr:from>
    <xdr:ext cx="3705225" cy="2047875"/>
    <xdr:pic>
      <xdr:nvPicPr>
        <xdr:cNvPr id="5" name="image87.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619500" cy="1162050"/>
    <xdr:pic>
      <xdr:nvPicPr>
        <xdr:cNvPr id="6" name="image106.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3838575" cy="1381125"/>
    <xdr:pic>
      <xdr:nvPicPr>
        <xdr:cNvPr id="7" name="image113.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895849" cy="1590675"/>
    <xdr:pic>
      <xdr:nvPicPr>
        <xdr:cNvPr id="8" name="image83.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95600" cy="2343150"/>
    <xdr:pic>
      <xdr:nvPicPr>
        <xdr:cNvPr id="9" name="image89.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95849" cy="1209675"/>
    <xdr:pic>
      <xdr:nvPicPr>
        <xdr:cNvPr id="10" name="image95.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13</xdr:col>
      <xdr:colOff>0</xdr:colOff>
      <xdr:row>19</xdr:row>
      <xdr:rowOff>0</xdr:rowOff>
    </xdr:from>
    <xdr:ext cx="3095625" cy="1800225"/>
    <xdr:pic>
      <xdr:nvPicPr>
        <xdr:cNvPr id="11" name="image86.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4895849" cy="2095500"/>
    <xdr:pic>
      <xdr:nvPicPr>
        <xdr:cNvPr id="12" name="image101.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16</xdr:col>
      <xdr:colOff>0</xdr:colOff>
      <xdr:row>22</xdr:row>
      <xdr:rowOff>0</xdr:rowOff>
    </xdr:from>
    <xdr:ext cx="3562350" cy="1933575"/>
    <xdr:pic>
      <xdr:nvPicPr>
        <xdr:cNvPr id="13" name="image102.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4</xdr:col>
      <xdr:colOff>0</xdr:colOff>
      <xdr:row>10</xdr:row>
      <xdr:rowOff>0</xdr:rowOff>
    </xdr:from>
    <xdr:ext cx="2867025" cy="1057275"/>
    <xdr:pic>
      <xdr:nvPicPr>
        <xdr:cNvPr id="2" name="image88.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867025" cy="971550"/>
    <xdr:pic>
      <xdr:nvPicPr>
        <xdr:cNvPr id="3" name="image90.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67025" cy="1609725"/>
    <xdr:pic>
      <xdr:nvPicPr>
        <xdr:cNvPr id="4" name="image97.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14</xdr:col>
      <xdr:colOff>0</xdr:colOff>
      <xdr:row>17</xdr:row>
      <xdr:rowOff>0</xdr:rowOff>
    </xdr:from>
    <xdr:ext cx="3343275" cy="1171575"/>
    <xdr:pic>
      <xdr:nvPicPr>
        <xdr:cNvPr id="5" name="image93.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419225" cy="1924050"/>
    <xdr:pic>
      <xdr:nvPicPr>
        <xdr:cNvPr id="6" name="image94.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895475" cy="3305175"/>
    <xdr:pic>
      <xdr:nvPicPr>
        <xdr:cNvPr id="7" name="image98.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14</xdr:col>
      <xdr:colOff>0</xdr:colOff>
      <xdr:row>20</xdr:row>
      <xdr:rowOff>0</xdr:rowOff>
    </xdr:from>
    <xdr:ext cx="3343275" cy="1038225"/>
    <xdr:pic>
      <xdr:nvPicPr>
        <xdr:cNvPr id="8" name="image99.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838450" cy="3533773"/>
    <xdr:pic>
      <xdr:nvPicPr>
        <xdr:cNvPr id="9" name="image121.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495424" cy="4124325"/>
    <xdr:pic>
      <xdr:nvPicPr>
        <xdr:cNvPr id="10" name="image109.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647950" cy="3038475"/>
    <xdr:pic>
      <xdr:nvPicPr>
        <xdr:cNvPr id="11" name="image96.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14</xdr:col>
      <xdr:colOff>0</xdr:colOff>
      <xdr:row>26</xdr:row>
      <xdr:rowOff>0</xdr:rowOff>
    </xdr:from>
    <xdr:ext cx="3343275" cy="2581275"/>
    <xdr:pic>
      <xdr:nvPicPr>
        <xdr:cNvPr id="12" name="image110.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867025" cy="1695450"/>
    <xdr:pic>
      <xdr:nvPicPr>
        <xdr:cNvPr id="13" name="image104.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2038350" cy="2600325"/>
    <xdr:pic>
      <xdr:nvPicPr>
        <xdr:cNvPr id="14" name="image107.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2867025" cy="1828800"/>
    <xdr:pic>
      <xdr:nvPicPr>
        <xdr:cNvPr id="15" name="image108.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2867025" cy="1209675"/>
    <xdr:pic>
      <xdr:nvPicPr>
        <xdr:cNvPr id="16" name="image103.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14</xdr:col>
      <xdr:colOff>0</xdr:colOff>
      <xdr:row>37</xdr:row>
      <xdr:rowOff>0</xdr:rowOff>
    </xdr:from>
    <xdr:ext cx="2247900" cy="1685925"/>
    <xdr:pic>
      <xdr:nvPicPr>
        <xdr:cNvPr id="17" name="image46.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40</xdr:row>
      <xdr:rowOff>0</xdr:rowOff>
    </xdr:from>
    <xdr:ext cx="2514599" cy="1962150"/>
    <xdr:pic>
      <xdr:nvPicPr>
        <xdr:cNvPr id="18" name="image112.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41</xdr:row>
      <xdr:rowOff>0</xdr:rowOff>
    </xdr:from>
    <xdr:ext cx="1495424" cy="1933575"/>
    <xdr:pic>
      <xdr:nvPicPr>
        <xdr:cNvPr id="19" name="image123.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4</xdr:col>
      <xdr:colOff>0</xdr:colOff>
      <xdr:row>42</xdr:row>
      <xdr:rowOff>0</xdr:rowOff>
    </xdr:from>
    <xdr:ext cx="2867025" cy="1847850"/>
    <xdr:pic>
      <xdr:nvPicPr>
        <xdr:cNvPr id="20" name="image105.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2305050" cy="2162175"/>
    <xdr:pic>
      <xdr:nvPicPr>
        <xdr:cNvPr id="21" name="image35.png"/>
        <xdr:cNvPicPr/>
      </xdr:nvPicPr>
      <xdr:blipFill>
        <a:blip xmlns:r="http://schemas.openxmlformats.org/officeDocument/2006/relationships" r:embed="rId20"/>
        <a:stretch/>
      </xdr:blipFill>
      <xdr:spPr bwMode="auto">
        <a:xfrm>
          <a:off x="0" y="0"/>
          <a:ext cx="0" cy="0"/>
        </a:xfrm>
        <a:prstGeom prst="rect">
          <a:avLst/>
        </a:prstGeom>
        <a:noFill/>
      </xdr:spPr>
    </xdr:pic>
    <xdr:clientData fLocksWithSheet="0"/>
  </xdr:oneCellAnchor>
  <xdr:oneCellAnchor>
    <xdr:from>
      <xdr:col>4</xdr:col>
      <xdr:colOff>0</xdr:colOff>
      <xdr:row>50</xdr:row>
      <xdr:rowOff>0</xdr:rowOff>
    </xdr:from>
    <xdr:ext cx="2867025" cy="1038225"/>
    <xdr:pic>
      <xdr:nvPicPr>
        <xdr:cNvPr id="22" name="image120.png"/>
        <xdr:cNvPicPr/>
      </xdr:nvPicPr>
      <xdr:blipFill>
        <a:blip xmlns:r="http://schemas.openxmlformats.org/officeDocument/2006/relationships" r:embed="rId21"/>
        <a:stretch/>
      </xdr:blipFill>
      <xdr:spPr bwMode="auto">
        <a:xfrm>
          <a:off x="0" y="0"/>
          <a:ext cx="0" cy="0"/>
        </a:xfrm>
        <a:prstGeom prst="rect">
          <a:avLst/>
        </a:prstGeom>
        <a:noFill/>
      </xdr:spPr>
    </xdr:pic>
    <xdr:clientData fLocksWithSheet="0"/>
  </xdr:oneCellAnchor>
  <xdr:oneCellAnchor>
    <xdr:from>
      <xdr:col>4</xdr:col>
      <xdr:colOff>0</xdr:colOff>
      <xdr:row>51</xdr:row>
      <xdr:rowOff>0</xdr:rowOff>
    </xdr:from>
    <xdr:ext cx="2867025" cy="1543050"/>
    <xdr:pic>
      <xdr:nvPicPr>
        <xdr:cNvPr id="23" name="image118.png"/>
        <xdr:cNvPicPr/>
      </xdr:nvPicPr>
      <xdr:blipFill>
        <a:blip xmlns:r="http://schemas.openxmlformats.org/officeDocument/2006/relationships" r:embed="rId22"/>
        <a:stretch/>
      </xdr:blipFill>
      <xdr:spPr bwMode="auto">
        <a:xfrm>
          <a:off x="0" y="0"/>
          <a:ext cx="0" cy="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4</xdr:col>
      <xdr:colOff>0</xdr:colOff>
      <xdr:row>9</xdr:row>
      <xdr:rowOff>0</xdr:rowOff>
    </xdr:from>
    <xdr:ext cx="3429000" cy="609600"/>
    <xdr:pic>
      <xdr:nvPicPr>
        <xdr:cNvPr id="2" name="image117.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3</xdr:col>
      <xdr:colOff>3114674</xdr:colOff>
      <xdr:row>8</xdr:row>
      <xdr:rowOff>200024</xdr:rowOff>
    </xdr:from>
    <xdr:ext cx="4572000" cy="2343150"/>
    <xdr:pic>
      <xdr:nvPicPr>
        <xdr:cNvPr id="3" name="image114.png"/>
        <xdr:cNvPicPr/>
      </xdr:nvPicPr>
      <xdr:blipFill>
        <a:blip xmlns:r="http://schemas.openxmlformats.org/officeDocument/2006/relationships" r:embed="rId2"/>
        <a:stretch/>
      </xdr:blipFill>
      <xdr:spPr bwMode="auto">
        <a:xfrm>
          <a:off x="5534024" y="1419224"/>
          <a:ext cx="4572000" cy="2343150"/>
        </a:xfrm>
        <a:prstGeom prst="rect">
          <a:avLst/>
        </a:prstGeom>
        <a:noFill/>
      </xdr:spPr>
    </xdr:pic>
    <xdr:clientData fLocksWithSheet="0"/>
  </xdr:oneCellAnchor>
  <xdr:oneCellAnchor>
    <xdr:from>
      <xdr:col>16</xdr:col>
      <xdr:colOff>0</xdr:colOff>
      <xdr:row>11</xdr:row>
      <xdr:rowOff>0</xdr:rowOff>
    </xdr:from>
    <xdr:ext cx="3943350" cy="2714624"/>
    <xdr:pic>
      <xdr:nvPicPr>
        <xdr:cNvPr id="4" name="image115.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19</xdr:col>
      <xdr:colOff>0</xdr:colOff>
      <xdr:row>11</xdr:row>
      <xdr:rowOff>0</xdr:rowOff>
    </xdr:from>
    <xdr:ext cx="5467347" cy="2476498"/>
    <xdr:pic>
      <xdr:nvPicPr>
        <xdr:cNvPr id="5" name="image111.png"/>
        <xdr:cNvPicPr/>
      </xdr:nvPicPr>
      <xdr:blipFill>
        <a:blip xmlns:r="http://schemas.openxmlformats.org/officeDocument/2006/relationships" r:embed="rId4"/>
        <a:stretch/>
      </xdr:blipFill>
      <xdr:spPr bwMode="auto">
        <a:xfrm>
          <a:off x="25550812" y="1416843"/>
          <a:ext cx="5467349" cy="2476499"/>
        </a:xfrm>
        <a:prstGeom prst="rect">
          <a:avLst/>
        </a:prstGeom>
        <a:noFill/>
      </xdr:spPr>
    </xdr:pic>
    <xdr:clientData fLocksWithSheet="0"/>
  </xdr:oneCellAnchor>
  <xdr:oneCellAnchor>
    <xdr:from>
      <xdr:col>4</xdr:col>
      <xdr:colOff>0</xdr:colOff>
      <xdr:row>12</xdr:row>
      <xdr:rowOff>0</xdr:rowOff>
    </xdr:from>
    <xdr:ext cx="4333875" cy="2305050"/>
    <xdr:pic>
      <xdr:nvPicPr>
        <xdr:cNvPr id="6" name="image14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572000" cy="1704975"/>
    <xdr:pic>
      <xdr:nvPicPr>
        <xdr:cNvPr id="7" name="image116.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4572000" cy="1285875"/>
    <xdr:pic>
      <xdr:nvPicPr>
        <xdr:cNvPr id="8" name="image124.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010025" cy="2362199"/>
    <xdr:pic>
      <xdr:nvPicPr>
        <xdr:cNvPr id="9" name="image126.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943350" cy="1104899"/>
    <xdr:pic>
      <xdr:nvPicPr>
        <xdr:cNvPr id="10" name="image119.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933450" cy="200025"/>
    <xdr:pic>
      <xdr:nvPicPr>
        <xdr:cNvPr id="11" name="image129.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038600" cy="2419350"/>
    <xdr:pic>
      <xdr:nvPicPr>
        <xdr:cNvPr id="12" name="image122.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647825" cy="200025"/>
    <xdr:pic>
      <xdr:nvPicPr>
        <xdr:cNvPr id="13" name="image127.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00225" cy="2638425"/>
    <xdr:pic>
      <xdr:nvPicPr>
        <xdr:cNvPr id="14" name="image125.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1276350" cy="1943100"/>
    <xdr:pic>
      <xdr:nvPicPr>
        <xdr:cNvPr id="15" name="image132.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114800" cy="1647825"/>
    <xdr:pic>
      <xdr:nvPicPr>
        <xdr:cNvPr id="16" name="image142.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638550" cy="2419350"/>
    <xdr:pic>
      <xdr:nvPicPr>
        <xdr:cNvPr id="17" name="image128.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4476750" cy="1323975"/>
    <xdr:pic>
      <xdr:nvPicPr>
        <xdr:cNvPr id="18" name="image137.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67075" cy="1504950"/>
    <xdr:pic>
      <xdr:nvPicPr>
        <xdr:cNvPr id="19" name="image143.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4467225" cy="1647825"/>
    <xdr:pic>
      <xdr:nvPicPr>
        <xdr:cNvPr id="20" name="image133.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4572000" cy="1314450"/>
    <xdr:pic>
      <xdr:nvPicPr>
        <xdr:cNvPr id="21" name="image131.png"/>
        <xdr:cNvPicPr/>
      </xdr:nvPicPr>
      <xdr:blipFill>
        <a:blip xmlns:r="http://schemas.openxmlformats.org/officeDocument/2006/relationships" r:embed="rId20"/>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1238250" cy="200025"/>
    <xdr:pic>
      <xdr:nvPicPr>
        <xdr:cNvPr id="22" name="image135.png"/>
        <xdr:cNvPicPr/>
      </xdr:nvPicPr>
      <xdr:blipFill>
        <a:blip xmlns:r="http://schemas.openxmlformats.org/officeDocument/2006/relationships" r:embed="rId21"/>
        <a:stretch/>
      </xdr:blipFill>
      <xdr:spPr bwMode="auto">
        <a:xfrm>
          <a:off x="0" y="0"/>
          <a:ext cx="0" cy="0"/>
        </a:xfrm>
        <a:prstGeom prst="rect">
          <a:avLst/>
        </a:prstGeom>
        <a:noFill/>
      </xdr:spPr>
    </xdr:pic>
    <xdr:clientData fLocksWithSheet="0"/>
  </xdr:oneCellAnchor>
  <xdr:oneCellAnchor>
    <xdr:from>
      <xdr:col>4</xdr:col>
      <xdr:colOff>0</xdr:colOff>
      <xdr:row>34</xdr:row>
      <xdr:rowOff>0</xdr:rowOff>
    </xdr:from>
    <xdr:ext cx="3457575" cy="1762125"/>
    <xdr:pic>
      <xdr:nvPicPr>
        <xdr:cNvPr id="23" name="image138.png"/>
        <xdr:cNvPicPr/>
      </xdr:nvPicPr>
      <xdr:blipFill>
        <a:blip xmlns:r="http://schemas.openxmlformats.org/officeDocument/2006/relationships" r:embed="rId22"/>
        <a:stretch/>
      </xdr:blipFill>
      <xdr:spPr bwMode="auto">
        <a:xfrm>
          <a:off x="0" y="0"/>
          <a:ext cx="0" cy="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4</xdr:col>
      <xdr:colOff>0</xdr:colOff>
      <xdr:row>9</xdr:row>
      <xdr:rowOff>0</xdr:rowOff>
    </xdr:from>
    <xdr:ext cx="5248275" cy="923925"/>
    <xdr:pic>
      <xdr:nvPicPr>
        <xdr:cNvPr id="2" name="image117.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3781425" cy="2019300"/>
    <xdr:pic>
      <xdr:nvPicPr>
        <xdr:cNvPr id="3" name="image141.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23</xdr:col>
      <xdr:colOff>0</xdr:colOff>
      <xdr:row>11</xdr:row>
      <xdr:rowOff>0</xdr:rowOff>
    </xdr:from>
    <xdr:ext cx="4162425" cy="2019300"/>
    <xdr:pic>
      <xdr:nvPicPr>
        <xdr:cNvPr id="4" name="image136.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20</xdr:col>
      <xdr:colOff>0</xdr:colOff>
      <xdr:row>12</xdr:row>
      <xdr:rowOff>0</xdr:rowOff>
    </xdr:from>
    <xdr:ext cx="3086100" cy="2028825"/>
    <xdr:pic>
      <xdr:nvPicPr>
        <xdr:cNvPr id="5" name="image139.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933950" cy="2743200"/>
    <xdr:pic>
      <xdr:nvPicPr>
        <xdr:cNvPr id="6" name="image158.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5238750" cy="2819399"/>
    <xdr:pic>
      <xdr:nvPicPr>
        <xdr:cNvPr id="7" name="image130.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5248275" cy="1990725"/>
    <xdr:pic>
      <xdr:nvPicPr>
        <xdr:cNvPr id="8" name="image134.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038475" cy="1866900"/>
    <xdr:pic>
      <xdr:nvPicPr>
        <xdr:cNvPr id="9" name="image144.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5210174" cy="1771650"/>
    <xdr:pic>
      <xdr:nvPicPr>
        <xdr:cNvPr id="10" name="image145.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14</xdr:col>
      <xdr:colOff>0</xdr:colOff>
      <xdr:row>18</xdr:row>
      <xdr:rowOff>0</xdr:rowOff>
    </xdr:from>
    <xdr:ext cx="1800225" cy="1771650"/>
    <xdr:pic>
      <xdr:nvPicPr>
        <xdr:cNvPr id="11" name="image147.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581525" cy="2409825"/>
    <xdr:pic>
      <xdr:nvPicPr>
        <xdr:cNvPr id="12" name="image152.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5248275" cy="1981199"/>
    <xdr:pic>
      <xdr:nvPicPr>
        <xdr:cNvPr id="13" name="image148.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5248275" cy="1828800"/>
    <xdr:pic>
      <xdr:nvPicPr>
        <xdr:cNvPr id="14" name="image150.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5248275" cy="1752600"/>
    <xdr:pic>
      <xdr:nvPicPr>
        <xdr:cNvPr id="15" name="image146.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3</xdr:col>
      <xdr:colOff>0</xdr:colOff>
      <xdr:row>25</xdr:row>
      <xdr:rowOff>0</xdr:rowOff>
    </xdr:from>
    <xdr:ext cx="4962524" cy="1733550"/>
    <xdr:pic>
      <xdr:nvPicPr>
        <xdr:cNvPr id="16" name="image157.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5248275" cy="1666875"/>
    <xdr:pic>
      <xdr:nvPicPr>
        <xdr:cNvPr id="17" name="image165.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42900" cy="200025"/>
    <xdr:pic>
      <xdr:nvPicPr>
        <xdr:cNvPr id="18" name="image153.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638550" cy="2419350"/>
    <xdr:pic>
      <xdr:nvPicPr>
        <xdr:cNvPr id="19" name="image128.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5248275" cy="1543050"/>
    <xdr:pic>
      <xdr:nvPicPr>
        <xdr:cNvPr id="20" name="image137.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3267075" cy="1504950"/>
    <xdr:pic>
      <xdr:nvPicPr>
        <xdr:cNvPr id="21" name="image143.png"/>
        <xdr:cNvPicPr/>
      </xdr:nvPicPr>
      <xdr:blipFill>
        <a:blip xmlns:r="http://schemas.openxmlformats.org/officeDocument/2006/relationships" r:embed="rId20"/>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038725" cy="1857375"/>
    <xdr:pic>
      <xdr:nvPicPr>
        <xdr:cNvPr id="22" name="image133.png"/>
        <xdr:cNvPicPr/>
      </xdr:nvPicPr>
      <xdr:blipFill>
        <a:blip xmlns:r="http://schemas.openxmlformats.org/officeDocument/2006/relationships" r:embed="rId21"/>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695325" cy="200025"/>
    <xdr:pic>
      <xdr:nvPicPr>
        <xdr:cNvPr id="23" name="image131.png"/>
        <xdr:cNvPicPr/>
      </xdr:nvPicPr>
      <xdr:blipFill>
        <a:blip xmlns:r="http://schemas.openxmlformats.org/officeDocument/2006/relationships" r:embed="rId22"/>
        <a:stretch/>
      </xdr:blipFill>
      <xdr:spPr bwMode="auto">
        <a:xfrm>
          <a:off x="0" y="0"/>
          <a:ext cx="0" cy="0"/>
        </a:xfrm>
        <a:prstGeom prst="rect">
          <a:avLst/>
        </a:prstGeom>
        <a:noFill/>
      </xdr:spPr>
    </xdr:pic>
    <xdr:clientData fLocksWithSheet="0"/>
  </xdr:oneCellAnchor>
  <xdr:oneCellAnchor>
    <xdr:from>
      <xdr:col>14</xdr:col>
      <xdr:colOff>0</xdr:colOff>
      <xdr:row>32</xdr:row>
      <xdr:rowOff>0</xdr:rowOff>
    </xdr:from>
    <xdr:ext cx="419100" cy="200025"/>
    <xdr:pic>
      <xdr:nvPicPr>
        <xdr:cNvPr id="24" name="image156.png"/>
        <xdr:cNvPicPr/>
      </xdr:nvPicPr>
      <xdr:blipFill>
        <a:blip xmlns:r="http://schemas.openxmlformats.org/officeDocument/2006/relationships" r:embed="rId23"/>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1238250" cy="200025"/>
    <xdr:pic>
      <xdr:nvPicPr>
        <xdr:cNvPr id="25" name="image135.png"/>
        <xdr:cNvPicPr/>
      </xdr:nvPicPr>
      <xdr:blipFill>
        <a:blip xmlns:r="http://schemas.openxmlformats.org/officeDocument/2006/relationships" r:embed="rId24"/>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3457575" cy="1762125"/>
    <xdr:pic>
      <xdr:nvPicPr>
        <xdr:cNvPr id="26" name="image138.png"/>
        <xdr:cNvPicPr/>
      </xdr:nvPicPr>
      <xdr:blipFill>
        <a:blip xmlns:r="http://schemas.openxmlformats.org/officeDocument/2006/relationships" r:embed="rId25"/>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2657475" cy="3352800"/>
    <xdr:pic>
      <xdr:nvPicPr>
        <xdr:cNvPr id="27" name="image164.png"/>
        <xdr:cNvPicPr/>
      </xdr:nvPicPr>
      <xdr:blipFill>
        <a:blip xmlns:r="http://schemas.openxmlformats.org/officeDocument/2006/relationships" r:embed="rId26"/>
        <a:stretch/>
      </xdr:blipFill>
      <xdr:spPr bwMode="auto">
        <a:xfrm>
          <a:off x="0" y="0"/>
          <a:ext cx="0" cy="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4</xdr:col>
      <xdr:colOff>0</xdr:colOff>
      <xdr:row>9</xdr:row>
      <xdr:rowOff>0</xdr:rowOff>
    </xdr:from>
    <xdr:ext cx="3429000" cy="609600"/>
    <xdr:pic>
      <xdr:nvPicPr>
        <xdr:cNvPr id="2" name="image117.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047875" cy="2085975"/>
    <xdr:pic>
      <xdr:nvPicPr>
        <xdr:cNvPr id="3" name="image176.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16</xdr:col>
      <xdr:colOff>0</xdr:colOff>
      <xdr:row>12</xdr:row>
      <xdr:rowOff>0</xdr:rowOff>
    </xdr:from>
    <xdr:ext cx="4314824" cy="2085975"/>
    <xdr:pic>
      <xdr:nvPicPr>
        <xdr:cNvPr id="4" name="image154.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13</xdr:col>
      <xdr:colOff>0</xdr:colOff>
      <xdr:row>13</xdr:row>
      <xdr:rowOff>0</xdr:rowOff>
    </xdr:from>
    <xdr:ext cx="2809875" cy="1857375"/>
    <xdr:pic>
      <xdr:nvPicPr>
        <xdr:cNvPr id="5" name="image151.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4572000" cy="1066800"/>
    <xdr:pic>
      <xdr:nvPicPr>
        <xdr:cNvPr id="6" name="image173.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238625" cy="1762125"/>
    <xdr:pic>
      <xdr:nvPicPr>
        <xdr:cNvPr id="7" name="image160.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1133475" cy="200025"/>
    <xdr:pic>
      <xdr:nvPicPr>
        <xdr:cNvPr id="8" name="image175.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162300" cy="1228724"/>
    <xdr:pic>
      <xdr:nvPicPr>
        <xdr:cNvPr id="9" name="image149.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572000" cy="2124074"/>
    <xdr:pic>
      <xdr:nvPicPr>
        <xdr:cNvPr id="10" name="image161.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4314824" cy="2276474"/>
    <xdr:pic>
      <xdr:nvPicPr>
        <xdr:cNvPr id="11" name="image159.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933450" cy="200025"/>
    <xdr:pic>
      <xdr:nvPicPr>
        <xdr:cNvPr id="12" name="image172.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00225" cy="2638425"/>
    <xdr:pic>
      <xdr:nvPicPr>
        <xdr:cNvPr id="13" name="image125.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638550" cy="2419350"/>
    <xdr:pic>
      <xdr:nvPicPr>
        <xdr:cNvPr id="14" name="image128.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476750" cy="1323975"/>
    <xdr:pic>
      <xdr:nvPicPr>
        <xdr:cNvPr id="15" name="image137.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3267075" cy="1504950"/>
    <xdr:pic>
      <xdr:nvPicPr>
        <xdr:cNvPr id="16" name="image143.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4524375" cy="1666875"/>
    <xdr:pic>
      <xdr:nvPicPr>
        <xdr:cNvPr id="17" name="image155.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695325" cy="200025"/>
    <xdr:pic>
      <xdr:nvPicPr>
        <xdr:cNvPr id="18" name="image131.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1238250" cy="200025"/>
    <xdr:pic>
      <xdr:nvPicPr>
        <xdr:cNvPr id="19" name="image135.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3457575" cy="1762125"/>
    <xdr:pic>
      <xdr:nvPicPr>
        <xdr:cNvPr id="20" name="image138.png"/>
        <xdr:cNvPicPr/>
      </xdr:nvPicPr>
      <xdr:blipFill>
        <a:blip xmlns:r="http://schemas.openxmlformats.org/officeDocument/2006/relationships" r:embed="rId19"/>
        <a:stretch/>
      </xdr:blipFill>
      <xdr:spPr bwMode="auto">
        <a:xfrm>
          <a:off x="0" y="0"/>
          <a:ext cx="0" cy="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13</xdr:col>
      <xdr:colOff>0</xdr:colOff>
      <xdr:row>9</xdr:row>
      <xdr:rowOff>0</xdr:rowOff>
    </xdr:from>
    <xdr:ext cx="2390774" cy="295274"/>
    <xdr:pic>
      <xdr:nvPicPr>
        <xdr:cNvPr id="2" name="image166.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13</xdr:row>
      <xdr:rowOff>0</xdr:rowOff>
    </xdr:from>
    <xdr:ext cx="2133600" cy="1743075"/>
    <xdr:pic>
      <xdr:nvPicPr>
        <xdr:cNvPr id="3" name="image163.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647825" cy="2924175"/>
    <xdr:pic>
      <xdr:nvPicPr>
        <xdr:cNvPr id="4" name="image162.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867025" cy="1524000"/>
    <xdr:pic>
      <xdr:nvPicPr>
        <xdr:cNvPr id="5" name="image167.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733425" cy="2181225"/>
    <xdr:pic>
      <xdr:nvPicPr>
        <xdr:cNvPr id="6" name="image17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438275" cy="2219324"/>
    <xdr:pic>
      <xdr:nvPicPr>
        <xdr:cNvPr id="7" name="image177.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17</xdr:col>
      <xdr:colOff>0</xdr:colOff>
      <xdr:row>19</xdr:row>
      <xdr:rowOff>0</xdr:rowOff>
    </xdr:from>
    <xdr:ext cx="3333750" cy="2743200"/>
    <xdr:pic>
      <xdr:nvPicPr>
        <xdr:cNvPr id="8" name="image174.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4</xdr:col>
      <xdr:colOff>0</xdr:colOff>
      <xdr:row>15</xdr:row>
      <xdr:rowOff>0</xdr:rowOff>
    </xdr:from>
    <xdr:ext cx="3886200" cy="1247775"/>
    <xdr:pic>
      <xdr:nvPicPr>
        <xdr:cNvPr id="2" name="image171.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705100" cy="2152650"/>
    <xdr:pic>
      <xdr:nvPicPr>
        <xdr:cNvPr id="3" name="image169.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886200" cy="1838324"/>
    <xdr:pic>
      <xdr:nvPicPr>
        <xdr:cNvPr id="4" name="image16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4</xdr:col>
      <xdr:colOff>0</xdr:colOff>
      <xdr:row>15</xdr:row>
      <xdr:rowOff>0</xdr:rowOff>
    </xdr:from>
    <xdr:ext cx="2152650" cy="2352675"/>
    <xdr:pic>
      <xdr:nvPicPr>
        <xdr:cNvPr id="2" name="image184.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4467225" cy="2219324"/>
    <xdr:pic>
      <xdr:nvPicPr>
        <xdr:cNvPr id="3" name="image178.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2962273" cy="1285875"/>
    <xdr:pic>
      <xdr:nvPicPr>
        <xdr:cNvPr id="4" name="image182.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5314950" cy="200025"/>
    <xdr:pic>
      <xdr:nvPicPr>
        <xdr:cNvPr id="5" name="image195.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810125" cy="2238375"/>
    <xdr:pic>
      <xdr:nvPicPr>
        <xdr:cNvPr id="6" name="image188.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6134099" cy="2581275"/>
    <xdr:pic>
      <xdr:nvPicPr>
        <xdr:cNvPr id="7" name="image183.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685925" cy="1438275"/>
    <xdr:pic>
      <xdr:nvPicPr>
        <xdr:cNvPr id="8" name="image185.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6191250" cy="2038350"/>
    <xdr:pic>
      <xdr:nvPicPr>
        <xdr:cNvPr id="9" name="image180.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33625" cy="2190750"/>
    <xdr:pic>
      <xdr:nvPicPr>
        <xdr:cNvPr id="10" name="image179.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210050" cy="1857375"/>
    <xdr:pic>
      <xdr:nvPicPr>
        <xdr:cNvPr id="11" name="image181.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4</xdr:col>
      <xdr:colOff>0</xdr:colOff>
      <xdr:row>16</xdr:row>
      <xdr:rowOff>0</xdr:rowOff>
    </xdr:from>
    <xdr:ext cx="4467225" cy="2219324"/>
    <xdr:pic>
      <xdr:nvPicPr>
        <xdr:cNvPr id="2" name="image178.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3038475" cy="1314450"/>
    <xdr:pic>
      <xdr:nvPicPr>
        <xdr:cNvPr id="3" name="image18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4" name="image18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5086350" cy="2133600"/>
    <xdr:pic>
      <xdr:nvPicPr>
        <xdr:cNvPr id="5" name="image183.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4114800" cy="1266824"/>
    <xdr:pic>
      <xdr:nvPicPr>
        <xdr:cNvPr id="6" name="image189.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4800600" cy="1266824"/>
    <xdr:pic>
      <xdr:nvPicPr>
        <xdr:cNvPr id="7" name="image186.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895600" cy="1266824"/>
    <xdr:pic>
      <xdr:nvPicPr>
        <xdr:cNvPr id="8" name="image187.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1685925" cy="1438275"/>
    <xdr:pic>
      <xdr:nvPicPr>
        <xdr:cNvPr id="9" name="image185.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5086350" cy="1676400"/>
    <xdr:pic>
      <xdr:nvPicPr>
        <xdr:cNvPr id="10" name="image180.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133600" cy="2000250"/>
    <xdr:pic>
      <xdr:nvPicPr>
        <xdr:cNvPr id="11" name="image179.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4362450" cy="1924050"/>
    <xdr:pic>
      <xdr:nvPicPr>
        <xdr:cNvPr id="12" name="image181.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086350" cy="2143125"/>
    <xdr:pic>
      <xdr:nvPicPr>
        <xdr:cNvPr id="13" name="image191.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4</xdr:col>
      <xdr:colOff>0</xdr:colOff>
      <xdr:row>16</xdr:row>
      <xdr:rowOff>0</xdr:rowOff>
    </xdr:from>
    <xdr:ext cx="4467225" cy="2219324"/>
    <xdr:pic>
      <xdr:nvPicPr>
        <xdr:cNvPr id="2" name="image178.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4133850" cy="1800225"/>
    <xdr:pic>
      <xdr:nvPicPr>
        <xdr:cNvPr id="3" name="image18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4" name="image18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5153025" cy="933450"/>
    <xdr:pic>
      <xdr:nvPicPr>
        <xdr:cNvPr id="5" name="image193.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5153025" cy="1600200"/>
    <xdr:pic>
      <xdr:nvPicPr>
        <xdr:cNvPr id="6" name="image205.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5153025" cy="1752600"/>
    <xdr:pic>
      <xdr:nvPicPr>
        <xdr:cNvPr id="7" name="image203.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5153025" cy="1695450"/>
    <xdr:pic>
      <xdr:nvPicPr>
        <xdr:cNvPr id="8" name="image180.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352800" cy="1847850"/>
    <xdr:pic>
      <xdr:nvPicPr>
        <xdr:cNvPr id="9" name="image210.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16</xdr:col>
      <xdr:colOff>0</xdr:colOff>
      <xdr:row>25</xdr:row>
      <xdr:rowOff>0</xdr:rowOff>
    </xdr:from>
    <xdr:ext cx="3076575" cy="1695450"/>
    <xdr:pic>
      <xdr:nvPicPr>
        <xdr:cNvPr id="10" name="image196.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5153025" cy="2057400"/>
    <xdr:pic>
      <xdr:nvPicPr>
        <xdr:cNvPr id="11" name="image200.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16</xdr:col>
      <xdr:colOff>0</xdr:colOff>
      <xdr:row>26</xdr:row>
      <xdr:rowOff>0</xdr:rowOff>
    </xdr:from>
    <xdr:ext cx="1514474" cy="2085975"/>
    <xdr:pic>
      <xdr:nvPicPr>
        <xdr:cNvPr id="12" name="image192.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295525" cy="2152650"/>
    <xdr:pic>
      <xdr:nvPicPr>
        <xdr:cNvPr id="13" name="image179.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3733800" cy="1647825"/>
    <xdr:pic>
      <xdr:nvPicPr>
        <xdr:cNvPr id="14" name="image181.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4</xdr:col>
      <xdr:colOff>0</xdr:colOff>
      <xdr:row>12</xdr:row>
      <xdr:rowOff>0</xdr:rowOff>
    </xdr:from>
    <xdr:ext cx="3486150" cy="2914650"/>
    <xdr:pic>
      <xdr:nvPicPr>
        <xdr:cNvPr id="2" name="image197.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362075" cy="1057275"/>
    <xdr:pic>
      <xdr:nvPicPr>
        <xdr:cNvPr id="3" name="image190.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1076325" cy="1285875"/>
    <xdr:pic>
      <xdr:nvPicPr>
        <xdr:cNvPr id="4" name="image211.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14</xdr:col>
      <xdr:colOff>0</xdr:colOff>
      <xdr:row>17</xdr:row>
      <xdr:rowOff>0</xdr:rowOff>
    </xdr:from>
    <xdr:ext cx="2390774" cy="2209798"/>
    <xdr:pic>
      <xdr:nvPicPr>
        <xdr:cNvPr id="5" name="image204.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704975" cy="981075"/>
    <xdr:pic>
      <xdr:nvPicPr>
        <xdr:cNvPr id="6" name="image202.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209798" cy="2457449"/>
    <xdr:pic>
      <xdr:nvPicPr>
        <xdr:cNvPr id="7" name="image216.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4</xdr:col>
      <xdr:colOff>0</xdr:colOff>
      <xdr:row>16</xdr:row>
      <xdr:rowOff>0</xdr:rowOff>
    </xdr:from>
    <xdr:ext cx="4467225" cy="2219324"/>
    <xdr:pic>
      <xdr:nvPicPr>
        <xdr:cNvPr id="2" name="image178.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3886200" cy="1685925"/>
    <xdr:pic>
      <xdr:nvPicPr>
        <xdr:cNvPr id="3" name="image18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4" name="image18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3467100" cy="1400175"/>
    <xdr:pic>
      <xdr:nvPicPr>
        <xdr:cNvPr id="5" name="image194.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485900" cy="1924050"/>
    <xdr:pic>
      <xdr:nvPicPr>
        <xdr:cNvPr id="6" name="image198.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4810125" cy="1581150"/>
    <xdr:pic>
      <xdr:nvPicPr>
        <xdr:cNvPr id="7" name="image180.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3257550" cy="1771650"/>
    <xdr:pic>
      <xdr:nvPicPr>
        <xdr:cNvPr id="8" name="image209.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981450" cy="1571625"/>
    <xdr:pic>
      <xdr:nvPicPr>
        <xdr:cNvPr id="9" name="image207.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2362199" cy="2219324"/>
    <xdr:pic>
      <xdr:nvPicPr>
        <xdr:cNvPr id="10" name="image179.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667125" cy="1619250"/>
    <xdr:pic>
      <xdr:nvPicPr>
        <xdr:cNvPr id="11" name="image181.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4</xdr:col>
      <xdr:colOff>0</xdr:colOff>
      <xdr:row>9</xdr:row>
      <xdr:rowOff>0</xdr:rowOff>
    </xdr:from>
    <xdr:ext cx="3962395" cy="1799164"/>
    <xdr:pic>
      <xdr:nvPicPr>
        <xdr:cNvPr id="2" name="image236.jpg"/>
        <xdr:cNvPicPr/>
      </xdr:nvPicPr>
      <xdr:blipFill>
        <a:blip xmlns:r="http://schemas.openxmlformats.org/officeDocument/2006/relationships" r:embed="rId1"/>
        <a:stretch/>
      </xdr:blipFill>
      <xdr:spPr bwMode="auto">
        <a:xfrm>
          <a:off x="4924424" y="1352549"/>
          <a:ext cx="3962395" cy="1799164"/>
        </a:xfrm>
        <a:prstGeom prst="rect">
          <a:avLst/>
        </a:prstGeom>
        <a:noFill/>
      </xdr:spPr>
    </xdr:pic>
    <xdr:clientData fLocksWithSheet="0"/>
  </xdr:oneCellAnchor>
  <xdr:oneCellAnchor>
    <xdr:from>
      <xdr:col>4</xdr:col>
      <xdr:colOff>0</xdr:colOff>
      <xdr:row>10</xdr:row>
      <xdr:rowOff>0</xdr:rowOff>
    </xdr:from>
    <xdr:ext cx="4042831" cy="1143000"/>
    <xdr:pic>
      <xdr:nvPicPr>
        <xdr:cNvPr id="3" name="image225.jpg"/>
        <xdr:cNvPicPr/>
      </xdr:nvPicPr>
      <xdr:blipFill>
        <a:blip xmlns:r="http://schemas.openxmlformats.org/officeDocument/2006/relationships" r:embed="rId2"/>
        <a:stretch/>
      </xdr:blipFill>
      <xdr:spPr bwMode="auto">
        <a:xfrm>
          <a:off x="4924424" y="3390899"/>
          <a:ext cx="4042831" cy="1143000"/>
        </a:xfrm>
        <a:prstGeom prst="rect">
          <a:avLst/>
        </a:prstGeom>
        <a:noFill/>
      </xdr:spPr>
    </xdr:pic>
    <xdr:clientData fLocksWithSheet="0"/>
  </xdr:oneCellAnchor>
  <xdr:oneCellAnchor>
    <xdr:from>
      <xdr:col>4</xdr:col>
      <xdr:colOff>0</xdr:colOff>
      <xdr:row>11</xdr:row>
      <xdr:rowOff>0</xdr:rowOff>
    </xdr:from>
    <xdr:ext cx="3962396" cy="1228722"/>
    <xdr:pic>
      <xdr:nvPicPr>
        <xdr:cNvPr id="4" name="image229.jpg"/>
        <xdr:cNvPicPr/>
      </xdr:nvPicPr>
      <xdr:blipFill>
        <a:blip xmlns:r="http://schemas.openxmlformats.org/officeDocument/2006/relationships" r:embed="rId3"/>
        <a:stretch/>
      </xdr:blipFill>
      <xdr:spPr bwMode="auto">
        <a:xfrm>
          <a:off x="4924424" y="4610099"/>
          <a:ext cx="3962396" cy="1228722"/>
        </a:xfrm>
        <a:prstGeom prst="rect">
          <a:avLst/>
        </a:prstGeom>
        <a:noFill/>
      </xdr:spPr>
    </xdr:pic>
    <xdr:clientData fLocksWithSheet="0"/>
  </xdr:oneCellAnchor>
  <xdr:oneCellAnchor>
    <xdr:from>
      <xdr:col>4</xdr:col>
      <xdr:colOff>0</xdr:colOff>
      <xdr:row>12</xdr:row>
      <xdr:rowOff>0</xdr:rowOff>
    </xdr:from>
    <xdr:ext cx="4042831" cy="1259415"/>
    <xdr:pic>
      <xdr:nvPicPr>
        <xdr:cNvPr id="5" name="image237.jpg"/>
        <xdr:cNvPicPr/>
      </xdr:nvPicPr>
      <xdr:blipFill>
        <a:blip xmlns:r="http://schemas.openxmlformats.org/officeDocument/2006/relationships" r:embed="rId4"/>
        <a:stretch/>
      </xdr:blipFill>
      <xdr:spPr bwMode="auto">
        <a:xfrm>
          <a:off x="4924424" y="5848349"/>
          <a:ext cx="4042831" cy="1259415"/>
        </a:xfrm>
        <a:prstGeom prst="rect">
          <a:avLst/>
        </a:prstGeom>
        <a:noFill/>
      </xdr:spPr>
    </xdr:pic>
    <xdr:clientData fLocksWithSheet="0"/>
  </xdr:oneCellAnchor>
  <xdr:oneCellAnchor>
    <xdr:from>
      <xdr:col>4</xdr:col>
      <xdr:colOff>1169190</xdr:colOff>
      <xdr:row>17</xdr:row>
      <xdr:rowOff>47623</xdr:rowOff>
    </xdr:from>
    <xdr:ext cx="2024059" cy="2179260"/>
    <xdr:pic>
      <xdr:nvPicPr>
        <xdr:cNvPr id="1159329500" name="Рисунок 1159329499"/>
        <xdr:cNvPicPr>
          <a:picLocks noChangeAspect="1"/>
        </xdr:cNvPicPr>
      </xdr:nvPicPr>
      <xdr:blipFill>
        <a:blip xmlns:r="http://schemas.openxmlformats.org/officeDocument/2006/relationships" r:embed="rId5"/>
        <a:stretch/>
      </xdr:blipFill>
      <xdr:spPr bwMode="auto">
        <a:xfrm>
          <a:off x="6093615" y="12725398"/>
          <a:ext cx="2024059" cy="2179260"/>
        </a:xfrm>
        <a:prstGeom prst="rect">
          <a:avLst/>
        </a:prstGeom>
      </xdr:spPr>
    </xdr:pic>
    <xdr:clientData/>
  </xdr:oneCellAnchor>
  <xdr:oneCellAnchor>
    <xdr:from>
      <xdr:col>4</xdr:col>
      <xdr:colOff>40216</xdr:colOff>
      <xdr:row>19</xdr:row>
      <xdr:rowOff>85723</xdr:rowOff>
    </xdr:from>
    <xdr:ext cx="3962396" cy="1181153"/>
    <xdr:pic>
      <xdr:nvPicPr>
        <xdr:cNvPr id="1440821533" name="Рисунок 1440821532"/>
        <xdr:cNvPicPr>
          <a:picLocks noChangeAspect="1"/>
        </xdr:cNvPicPr>
      </xdr:nvPicPr>
      <xdr:blipFill>
        <a:blip xmlns:r="http://schemas.openxmlformats.org/officeDocument/2006/relationships" r:embed="rId6"/>
        <a:stretch/>
      </xdr:blipFill>
      <xdr:spPr bwMode="auto">
        <a:xfrm>
          <a:off x="4964641" y="15925799"/>
          <a:ext cx="3962396" cy="1181153"/>
        </a:xfrm>
        <a:prstGeom prst="rect">
          <a:avLst/>
        </a:prstGeom>
      </xdr:spPr>
    </xdr:pic>
    <xdr:clientData/>
  </xdr:oneCellAnchor>
  <xdr:oneCellAnchor>
    <xdr:from>
      <xdr:col>4</xdr:col>
      <xdr:colOff>104775</xdr:colOff>
      <xdr:row>22</xdr:row>
      <xdr:rowOff>161924</xdr:rowOff>
    </xdr:from>
    <xdr:ext cx="1638299" cy="1514474"/>
    <xdr:pic>
      <xdr:nvPicPr>
        <xdr:cNvPr id="1430482559" name="Рисунок 1430482558"/>
        <xdr:cNvPicPr>
          <a:picLocks noChangeAspect="1"/>
        </xdr:cNvPicPr>
      </xdr:nvPicPr>
      <xdr:blipFill>
        <a:blip xmlns:r="http://schemas.openxmlformats.org/officeDocument/2006/relationships" r:embed="rId7"/>
        <a:stretch/>
      </xdr:blipFill>
      <xdr:spPr bwMode="auto">
        <a:xfrm>
          <a:off x="5467350" y="20869275"/>
          <a:ext cx="1638299" cy="1514475"/>
        </a:xfrm>
        <a:prstGeom prst="rect">
          <a:avLst/>
        </a:prstGeom>
      </xdr:spPr>
    </xdr:pic>
    <xdr:clientData/>
  </xdr:oneCellAnchor>
  <xdr:oneCellAnchor>
    <xdr:from>
      <xdr:col>4</xdr:col>
      <xdr:colOff>1952619</xdr:colOff>
      <xdr:row>22</xdr:row>
      <xdr:rowOff>76200</xdr:rowOff>
    </xdr:from>
    <xdr:ext cx="2009775" cy="2038384"/>
    <xdr:pic>
      <xdr:nvPicPr>
        <xdr:cNvPr id="660597109" name="Рисунок 660597108"/>
        <xdr:cNvPicPr>
          <a:picLocks noChangeAspect="1"/>
        </xdr:cNvPicPr>
      </xdr:nvPicPr>
      <xdr:blipFill>
        <a:blip xmlns:r="http://schemas.openxmlformats.org/officeDocument/2006/relationships" r:embed="rId8"/>
        <a:stretch/>
      </xdr:blipFill>
      <xdr:spPr bwMode="auto">
        <a:xfrm>
          <a:off x="7315195" y="20783550"/>
          <a:ext cx="2009775" cy="2038384"/>
        </a:xfrm>
        <a:prstGeom prst="rect">
          <a:avLst/>
        </a:prstGeom>
      </xdr:spPr>
    </xdr:pic>
    <xdr:clientData/>
  </xdr:oneCellAnchor>
  <xdr:oneCellAnchor>
    <xdr:from>
      <xdr:col>4</xdr:col>
      <xdr:colOff>1333499</xdr:colOff>
      <xdr:row>20</xdr:row>
      <xdr:rowOff>85725</xdr:rowOff>
    </xdr:from>
    <xdr:ext cx="1304925" cy="1152220"/>
    <xdr:pic>
      <xdr:nvPicPr>
        <xdr:cNvPr id="1079628707" name="Рисунок 1079628706"/>
        <xdr:cNvPicPr>
          <a:picLocks noChangeAspect="1"/>
        </xdr:cNvPicPr>
      </xdr:nvPicPr>
      <xdr:blipFill>
        <a:blip xmlns:r="http://schemas.openxmlformats.org/officeDocument/2006/relationships" r:embed="rId9"/>
        <a:stretch/>
      </xdr:blipFill>
      <xdr:spPr bwMode="auto">
        <a:xfrm>
          <a:off x="6257923" y="17306925"/>
          <a:ext cx="1304925" cy="1152221"/>
        </a:xfrm>
        <a:prstGeom prst="rect">
          <a:avLst/>
        </a:prstGeom>
      </xdr:spPr>
    </xdr:pic>
    <xdr:clientData/>
  </xdr:oneCellAnchor>
  <xdr:oneCellAnchor>
    <xdr:from>
      <xdr:col>4</xdr:col>
      <xdr:colOff>282140</xdr:colOff>
      <xdr:row>24</xdr:row>
      <xdr:rowOff>85722</xdr:rowOff>
    </xdr:from>
    <xdr:ext cx="3478547" cy="3016641"/>
    <xdr:pic>
      <xdr:nvPicPr>
        <xdr:cNvPr id="892975379" name="Рисунок 892975378"/>
        <xdr:cNvPicPr>
          <a:picLocks noChangeAspect="1"/>
        </xdr:cNvPicPr>
      </xdr:nvPicPr>
      <xdr:blipFill>
        <a:blip xmlns:r="http://schemas.openxmlformats.org/officeDocument/2006/relationships" r:embed="rId10"/>
        <a:stretch/>
      </xdr:blipFill>
      <xdr:spPr bwMode="auto">
        <a:xfrm>
          <a:off x="5647890" y="23125639"/>
          <a:ext cx="3478547" cy="3016641"/>
        </a:xfrm>
        <a:prstGeom prst="rect">
          <a:avLst/>
        </a:prstGeom>
      </xdr:spPr>
    </xdr:pic>
    <xdr:clientData/>
  </xdr:oneCellAnchor>
  <xdr:oneCellAnchor>
    <xdr:from>
      <xdr:col>3</xdr:col>
      <xdr:colOff>97383</xdr:colOff>
      <xdr:row>24</xdr:row>
      <xdr:rowOff>838198</xdr:rowOff>
    </xdr:from>
    <xdr:ext cx="2897699" cy="2241156"/>
    <xdr:pic>
      <xdr:nvPicPr>
        <xdr:cNvPr id="1184282850" name="Рисунок 1184282849"/>
        <xdr:cNvPicPr>
          <a:picLocks noChangeAspect="1"/>
        </xdr:cNvPicPr>
      </xdr:nvPicPr>
      <xdr:blipFill>
        <a:blip xmlns:r="http://schemas.openxmlformats.org/officeDocument/2006/relationships" r:embed="rId11"/>
        <a:stretch/>
      </xdr:blipFill>
      <xdr:spPr bwMode="auto">
        <a:xfrm>
          <a:off x="2330467" y="23878115"/>
          <a:ext cx="2897699" cy="2241156"/>
        </a:xfrm>
        <a:prstGeom prst="rect">
          <a:avLst/>
        </a:prstGeom>
      </xdr:spPr>
    </xdr:pic>
    <xdr:clientData/>
  </xdr:oneCellAnchor>
  <xdr:oneCellAnchor>
    <xdr:from>
      <xdr:col>4</xdr:col>
      <xdr:colOff>885820</xdr:colOff>
      <xdr:row>23</xdr:row>
      <xdr:rowOff>47625</xdr:rowOff>
    </xdr:from>
    <xdr:ext cx="2133599" cy="1743075"/>
    <xdr:pic>
      <xdr:nvPicPr>
        <xdr:cNvPr id="38130818" name="Рисунок 38130817"/>
        <xdr:cNvPicPr>
          <a:picLocks noChangeAspect="1"/>
        </xdr:cNvPicPr>
      </xdr:nvPicPr>
      <xdr:blipFill>
        <a:blip xmlns:r="http://schemas.openxmlformats.org/officeDocument/2006/relationships" r:embed="rId12"/>
        <a:stretch/>
      </xdr:blipFill>
      <xdr:spPr bwMode="auto">
        <a:xfrm>
          <a:off x="6248394" y="21040724"/>
          <a:ext cx="2133599" cy="1743075"/>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4</xdr:col>
      <xdr:colOff>0</xdr:colOff>
      <xdr:row>14</xdr:row>
      <xdr:rowOff>0</xdr:rowOff>
    </xdr:from>
    <xdr:ext cx="1695450" cy="1152525"/>
    <xdr:pic>
      <xdr:nvPicPr>
        <xdr:cNvPr id="2" name="image219.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628900" cy="1000125"/>
    <xdr:pic>
      <xdr:nvPicPr>
        <xdr:cNvPr id="3" name="image199.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962273" cy="990599"/>
    <xdr:pic>
      <xdr:nvPicPr>
        <xdr:cNvPr id="4" name="image201.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190750" cy="1304925"/>
    <xdr:pic>
      <xdr:nvPicPr>
        <xdr:cNvPr id="5" name="image208.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3371850" cy="1485900"/>
    <xdr:pic>
      <xdr:nvPicPr>
        <xdr:cNvPr id="6" name="image213.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143125" cy="1866900"/>
    <xdr:pic>
      <xdr:nvPicPr>
        <xdr:cNvPr id="7" name="image214.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457449" cy="1552575"/>
    <xdr:pic>
      <xdr:nvPicPr>
        <xdr:cNvPr id="8" name="image206.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400425" cy="2181225"/>
    <xdr:pic>
      <xdr:nvPicPr>
        <xdr:cNvPr id="9" name="image222.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312737</xdr:colOff>
      <xdr:row>27</xdr:row>
      <xdr:rowOff>238124</xdr:rowOff>
    </xdr:from>
    <xdr:ext cx="2746374" cy="2508249"/>
    <xdr:pic>
      <xdr:nvPicPr>
        <xdr:cNvPr id="10" name="image212.png"/>
        <xdr:cNvPicPr/>
      </xdr:nvPicPr>
      <xdr:blipFill>
        <a:blip xmlns:r="http://schemas.openxmlformats.org/officeDocument/2006/relationships" r:embed="rId9"/>
        <a:stretch/>
      </xdr:blipFill>
      <xdr:spPr bwMode="auto">
        <a:xfrm>
          <a:off x="7472362" y="27924123"/>
          <a:ext cx="2746374" cy="2508249"/>
        </a:xfrm>
        <a:prstGeom prst="rect">
          <a:avLst/>
        </a:prstGeom>
        <a:noFill/>
      </xdr:spPr>
    </xdr:pic>
    <xdr:clientData fLocksWithSheet="0"/>
  </xdr:oneCellAnchor>
  <xdr:oneCellAnchor>
    <xdr:from>
      <xdr:col>4</xdr:col>
      <xdr:colOff>47623</xdr:colOff>
      <xdr:row>52</xdr:row>
      <xdr:rowOff>57149</xdr:rowOff>
    </xdr:from>
    <xdr:ext cx="3219449" cy="2838449"/>
    <xdr:pic>
      <xdr:nvPicPr>
        <xdr:cNvPr id="11" name="image215.png"/>
        <xdr:cNvPicPr/>
      </xdr:nvPicPr>
      <xdr:blipFill>
        <a:blip xmlns:r="http://schemas.openxmlformats.org/officeDocument/2006/relationships" r:embed="rId10"/>
        <a:stretch/>
      </xdr:blipFill>
      <xdr:spPr bwMode="auto">
        <a:xfrm>
          <a:off x="7191374" y="5829298"/>
          <a:ext cx="3219449" cy="2838449"/>
        </a:xfrm>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4</xdr:col>
      <xdr:colOff>0</xdr:colOff>
      <xdr:row>9</xdr:row>
      <xdr:rowOff>0</xdr:rowOff>
    </xdr:from>
    <xdr:ext cx="2181225" cy="1104899"/>
    <xdr:pic>
      <xdr:nvPicPr>
        <xdr:cNvPr id="2" name="image223.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1971675" cy="1771650"/>
    <xdr:pic>
      <xdr:nvPicPr>
        <xdr:cNvPr id="3" name="image227.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143125" cy="2619375"/>
    <xdr:pic>
      <xdr:nvPicPr>
        <xdr:cNvPr id="4" name="image224.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181225" cy="1657350"/>
    <xdr:pic>
      <xdr:nvPicPr>
        <xdr:cNvPr id="5" name="image231.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4</xdr:col>
      <xdr:colOff>0</xdr:colOff>
      <xdr:row>9</xdr:row>
      <xdr:rowOff>0</xdr:rowOff>
    </xdr:from>
    <xdr:ext cx="1581150" cy="1323975"/>
    <xdr:pic>
      <xdr:nvPicPr>
        <xdr:cNvPr id="2" name="image220.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5</xdr:col>
      <xdr:colOff>0</xdr:colOff>
      <xdr:row>9</xdr:row>
      <xdr:rowOff>0</xdr:rowOff>
    </xdr:from>
    <xdr:ext cx="1990725" cy="1495424"/>
    <xdr:pic>
      <xdr:nvPicPr>
        <xdr:cNvPr id="3" name="image23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13</xdr:col>
      <xdr:colOff>0</xdr:colOff>
      <xdr:row>13</xdr:row>
      <xdr:rowOff>0</xdr:rowOff>
    </xdr:from>
    <xdr:ext cx="676275" cy="200025"/>
    <xdr:pic>
      <xdr:nvPicPr>
        <xdr:cNvPr id="2" name="image221.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609850" cy="3495675"/>
    <xdr:pic>
      <xdr:nvPicPr>
        <xdr:cNvPr id="3" name="image24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733800" cy="638175"/>
    <xdr:pic>
      <xdr:nvPicPr>
        <xdr:cNvPr id="4" name="image230.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4</xdr:col>
      <xdr:colOff>0</xdr:colOff>
      <xdr:row>16</xdr:row>
      <xdr:rowOff>0</xdr:rowOff>
    </xdr:from>
    <xdr:ext cx="2419350" cy="1295399"/>
    <xdr:pic>
      <xdr:nvPicPr>
        <xdr:cNvPr id="2" name="image255.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924300" cy="2200275"/>
    <xdr:pic>
      <xdr:nvPicPr>
        <xdr:cNvPr id="3" name="image233.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29175" cy="1447800"/>
    <xdr:pic>
      <xdr:nvPicPr>
        <xdr:cNvPr id="4" name="image23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13</xdr:col>
      <xdr:colOff>0</xdr:colOff>
      <xdr:row>18</xdr:row>
      <xdr:rowOff>0</xdr:rowOff>
    </xdr:from>
    <xdr:ext cx="4152900" cy="2428875"/>
    <xdr:pic>
      <xdr:nvPicPr>
        <xdr:cNvPr id="5" name="image247.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76525" cy="1152525"/>
    <xdr:pic>
      <xdr:nvPicPr>
        <xdr:cNvPr id="6" name="image244.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705225" cy="1666875"/>
    <xdr:pic>
      <xdr:nvPicPr>
        <xdr:cNvPr id="7" name="image243.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219075" cy="200025"/>
    <xdr:pic>
      <xdr:nvPicPr>
        <xdr:cNvPr id="8" name="image235.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829175" cy="1390650"/>
    <xdr:pic>
      <xdr:nvPicPr>
        <xdr:cNvPr id="9" name="image234.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1628775" cy="1790700"/>
    <xdr:pic>
      <xdr:nvPicPr>
        <xdr:cNvPr id="10" name="image251.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533648" cy="2124074"/>
    <xdr:pic>
      <xdr:nvPicPr>
        <xdr:cNvPr id="11" name="image259.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4686300" cy="1581150"/>
    <xdr:pic>
      <xdr:nvPicPr>
        <xdr:cNvPr id="12" name="image246.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57550" cy="1657350"/>
    <xdr:pic>
      <xdr:nvPicPr>
        <xdr:cNvPr id="13" name="image239.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4476750" cy="1657350"/>
    <xdr:pic>
      <xdr:nvPicPr>
        <xdr:cNvPr id="14" name="image252.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2324100" cy="1971675"/>
    <xdr:pic>
      <xdr:nvPicPr>
        <xdr:cNvPr id="15" name="image253.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4</xdr:col>
      <xdr:colOff>0</xdr:colOff>
      <xdr:row>12</xdr:row>
      <xdr:rowOff>0</xdr:rowOff>
    </xdr:from>
    <xdr:ext cx="3343275" cy="1171575"/>
    <xdr:pic>
      <xdr:nvPicPr>
        <xdr:cNvPr id="2" name="image249.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981325" cy="1447800"/>
    <xdr:pic>
      <xdr:nvPicPr>
        <xdr:cNvPr id="3" name="image248.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3343275" cy="1419225"/>
    <xdr:pic>
      <xdr:nvPicPr>
        <xdr:cNvPr id="4" name="image250.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114425" cy="1476374"/>
    <xdr:pic>
      <xdr:nvPicPr>
        <xdr:cNvPr id="5" name="image240.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628775" cy="2428875"/>
    <xdr:pic>
      <xdr:nvPicPr>
        <xdr:cNvPr id="6" name="image261.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28800" cy="1733550"/>
    <xdr:pic>
      <xdr:nvPicPr>
        <xdr:cNvPr id="7" name="image264.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3219450" cy="1838324"/>
    <xdr:pic>
      <xdr:nvPicPr>
        <xdr:cNvPr id="8" name="image245.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4</xdr:col>
      <xdr:colOff>0</xdr:colOff>
      <xdr:row>10</xdr:row>
      <xdr:rowOff>0</xdr:rowOff>
    </xdr:from>
    <xdr:ext cx="2600325" cy="914400"/>
    <xdr:pic>
      <xdr:nvPicPr>
        <xdr:cNvPr id="2" name="image257.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543050" cy="1000125"/>
    <xdr:pic>
      <xdr:nvPicPr>
        <xdr:cNvPr id="3" name="image280.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16</xdr:col>
      <xdr:colOff>0</xdr:colOff>
      <xdr:row>12</xdr:row>
      <xdr:rowOff>0</xdr:rowOff>
    </xdr:from>
    <xdr:ext cx="1000125" cy="200025"/>
    <xdr:pic>
      <xdr:nvPicPr>
        <xdr:cNvPr id="4" name="image254.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752600" cy="3590925"/>
    <xdr:pic>
      <xdr:nvPicPr>
        <xdr:cNvPr id="5" name="image260.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16</xdr:col>
      <xdr:colOff>0</xdr:colOff>
      <xdr:row>14</xdr:row>
      <xdr:rowOff>0</xdr:rowOff>
    </xdr:from>
    <xdr:ext cx="3343275" cy="3286125"/>
    <xdr:pic>
      <xdr:nvPicPr>
        <xdr:cNvPr id="6" name="image258.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600325" cy="2314575"/>
    <xdr:pic>
      <xdr:nvPicPr>
        <xdr:cNvPr id="7" name="image271.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4</xdr:col>
      <xdr:colOff>0</xdr:colOff>
      <xdr:row>17</xdr:row>
      <xdr:rowOff>0</xdr:rowOff>
    </xdr:from>
    <xdr:ext cx="3924300" cy="2200275"/>
    <xdr:pic>
      <xdr:nvPicPr>
        <xdr:cNvPr id="2" name="image233.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29175" cy="2228850"/>
    <xdr:pic>
      <xdr:nvPicPr>
        <xdr:cNvPr id="3" name="image262.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13</xdr:col>
      <xdr:colOff>0</xdr:colOff>
      <xdr:row>18</xdr:row>
      <xdr:rowOff>0</xdr:rowOff>
    </xdr:from>
    <xdr:ext cx="4438648" cy="2600325"/>
    <xdr:pic>
      <xdr:nvPicPr>
        <xdr:cNvPr id="4" name="image256.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76525" cy="1152525"/>
    <xdr:pic>
      <xdr:nvPicPr>
        <xdr:cNvPr id="5" name="image244.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705225" cy="1666875"/>
    <xdr:pic>
      <xdr:nvPicPr>
        <xdr:cNvPr id="6" name="image243.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19075" cy="200025"/>
    <xdr:pic>
      <xdr:nvPicPr>
        <xdr:cNvPr id="7" name="image235.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2533648" cy="2124074"/>
    <xdr:pic>
      <xdr:nvPicPr>
        <xdr:cNvPr id="8" name="image259.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686300" cy="1581150"/>
    <xdr:pic>
      <xdr:nvPicPr>
        <xdr:cNvPr id="9" name="image246.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476750" cy="1657350"/>
    <xdr:pic>
      <xdr:nvPicPr>
        <xdr:cNvPr id="10" name="image252.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4591050" cy="2305050"/>
    <xdr:pic>
      <xdr:nvPicPr>
        <xdr:cNvPr id="11" name="image263.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4</xdr:col>
      <xdr:colOff>0</xdr:colOff>
      <xdr:row>13</xdr:row>
      <xdr:rowOff>0</xdr:rowOff>
    </xdr:from>
    <xdr:ext cx="2536031" cy="1131093"/>
    <xdr:pic>
      <xdr:nvPicPr>
        <xdr:cNvPr id="2" name="image208.png"/>
        <xdr:cNvPicPr/>
      </xdr:nvPicPr>
      <xdr:blipFill>
        <a:blip xmlns:r="http://schemas.openxmlformats.org/officeDocument/2006/relationships" r:embed="rId1"/>
        <a:stretch/>
      </xdr:blipFill>
      <xdr:spPr bwMode="auto">
        <a:xfrm>
          <a:off x="7000875" y="7227092"/>
          <a:ext cx="2536031" cy="1131093"/>
        </a:xfrm>
        <a:prstGeom prst="rect">
          <a:avLst/>
        </a:prstGeom>
        <a:noFill/>
      </xdr:spPr>
    </xdr:pic>
    <xdr:clientData fLocksWithSheet="0"/>
  </xdr:oneCellAnchor>
  <xdr:oneCellAnchor>
    <xdr:from>
      <xdr:col>4</xdr:col>
      <xdr:colOff>0</xdr:colOff>
      <xdr:row>14</xdr:row>
      <xdr:rowOff>0</xdr:rowOff>
    </xdr:from>
    <xdr:ext cx="2143125" cy="1866900"/>
    <xdr:pic>
      <xdr:nvPicPr>
        <xdr:cNvPr id="3" name="image214.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124074" cy="1552575"/>
    <xdr:pic>
      <xdr:nvPicPr>
        <xdr:cNvPr id="4" name="image26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314700" cy="2124074"/>
    <xdr:pic>
      <xdr:nvPicPr>
        <xdr:cNvPr id="5" name="image222.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13</xdr:col>
      <xdr:colOff>2321718</xdr:colOff>
      <xdr:row>10</xdr:row>
      <xdr:rowOff>26987</xdr:rowOff>
    </xdr:from>
    <xdr:ext cx="1523999" cy="1625599"/>
    <xdr:pic>
      <xdr:nvPicPr>
        <xdr:cNvPr id="544978821" name="Рисунок 544978820"/>
        <xdr:cNvPicPr>
          <a:picLocks noChangeAspect="1"/>
        </xdr:cNvPicPr>
      </xdr:nvPicPr>
      <xdr:blipFill>
        <a:blip xmlns:r="http://schemas.openxmlformats.org/officeDocument/2006/relationships" r:embed="rId5"/>
        <a:stretch/>
      </xdr:blipFill>
      <xdr:spPr bwMode="auto">
        <a:xfrm>
          <a:off x="19323843" y="3003549"/>
          <a:ext cx="1523999" cy="1625599"/>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4</xdr:col>
      <xdr:colOff>0</xdr:colOff>
      <xdr:row>9</xdr:row>
      <xdr:rowOff>0</xdr:rowOff>
    </xdr:from>
    <xdr:ext cx="390525" cy="200025"/>
    <xdr:pic>
      <xdr:nvPicPr>
        <xdr:cNvPr id="2" name="image270.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13</xdr:col>
      <xdr:colOff>0</xdr:colOff>
      <xdr:row>10</xdr:row>
      <xdr:rowOff>0</xdr:rowOff>
    </xdr:from>
    <xdr:ext cx="5924549" cy="2581275"/>
    <xdr:pic>
      <xdr:nvPicPr>
        <xdr:cNvPr id="3" name="image285.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266824" cy="2409825"/>
    <xdr:pic>
      <xdr:nvPicPr>
        <xdr:cNvPr id="4" name="image266.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13</xdr:col>
      <xdr:colOff>0</xdr:colOff>
      <xdr:row>11</xdr:row>
      <xdr:rowOff>0</xdr:rowOff>
    </xdr:from>
    <xdr:ext cx="5924549" cy="2352675"/>
    <xdr:pic>
      <xdr:nvPicPr>
        <xdr:cNvPr id="5" name="image265.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3886200" cy="1847850"/>
    <xdr:pic>
      <xdr:nvPicPr>
        <xdr:cNvPr id="6" name="image278.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886200" cy="1638300"/>
    <xdr:pic>
      <xdr:nvPicPr>
        <xdr:cNvPr id="7" name="image276.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3876675" cy="2247900"/>
    <xdr:pic>
      <xdr:nvPicPr>
        <xdr:cNvPr id="8" name="image267.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3886200" cy="1276350"/>
    <xdr:pic>
      <xdr:nvPicPr>
        <xdr:cNvPr id="9" name="image274.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886200" cy="1752600"/>
    <xdr:pic>
      <xdr:nvPicPr>
        <xdr:cNvPr id="10" name="image272.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886200" cy="2524125"/>
    <xdr:pic>
      <xdr:nvPicPr>
        <xdr:cNvPr id="11" name="image279.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4</xdr:col>
      <xdr:colOff>0</xdr:colOff>
      <xdr:row>11</xdr:row>
      <xdr:rowOff>0</xdr:rowOff>
    </xdr:from>
    <xdr:ext cx="238125" cy="200025"/>
    <xdr:pic>
      <xdr:nvPicPr>
        <xdr:cNvPr id="2" name="image284.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4</xdr:col>
      <xdr:colOff>0</xdr:colOff>
      <xdr:row>12</xdr:row>
      <xdr:rowOff>0</xdr:rowOff>
    </xdr:from>
    <xdr:ext cx="2105025" cy="1476374"/>
    <xdr:pic>
      <xdr:nvPicPr>
        <xdr:cNvPr id="2" name="image291.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2600325" cy="1162050"/>
    <xdr:pic>
      <xdr:nvPicPr>
        <xdr:cNvPr id="3" name="image269.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466975" cy="1200150"/>
    <xdr:pic>
      <xdr:nvPicPr>
        <xdr:cNvPr id="4" name="image277.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343150" cy="1552575"/>
    <xdr:pic>
      <xdr:nvPicPr>
        <xdr:cNvPr id="5" name="image289.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600325" cy="1152525"/>
    <xdr:pic>
      <xdr:nvPicPr>
        <xdr:cNvPr id="6" name="image273.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114425" cy="1247775"/>
    <xdr:pic>
      <xdr:nvPicPr>
        <xdr:cNvPr id="7" name="image281.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257299" cy="1247775"/>
    <xdr:pic>
      <xdr:nvPicPr>
        <xdr:cNvPr id="8" name="image286.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66900" cy="1247775"/>
    <xdr:pic>
      <xdr:nvPicPr>
        <xdr:cNvPr id="9" name="image275.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38324" cy="1247775"/>
    <xdr:pic>
      <xdr:nvPicPr>
        <xdr:cNvPr id="10" name="image287.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2286000" cy="1990725"/>
    <xdr:pic>
      <xdr:nvPicPr>
        <xdr:cNvPr id="11" name="image283.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14</xdr:col>
      <xdr:colOff>0</xdr:colOff>
      <xdr:row>12</xdr:row>
      <xdr:rowOff>0</xdr:rowOff>
    </xdr:from>
    <xdr:ext cx="285750" cy="200025"/>
    <xdr:pic>
      <xdr:nvPicPr>
        <xdr:cNvPr id="2" name="image282.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1371600" cy="1400175"/>
    <xdr:pic>
      <xdr:nvPicPr>
        <xdr:cNvPr id="3" name="image293.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4</xdr:col>
      <xdr:colOff>0</xdr:colOff>
      <xdr:row>16</xdr:row>
      <xdr:rowOff>0</xdr:rowOff>
    </xdr:from>
    <xdr:ext cx="3162300" cy="1466850"/>
    <xdr:pic>
      <xdr:nvPicPr>
        <xdr:cNvPr id="2" name="image290.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209925" cy="1771650"/>
    <xdr:pic>
      <xdr:nvPicPr>
        <xdr:cNvPr id="3" name="image308.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4" name="image28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209925" cy="1123950"/>
    <xdr:pic>
      <xdr:nvPicPr>
        <xdr:cNvPr id="5" name="image298.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895350" cy="2581275"/>
    <xdr:pic>
      <xdr:nvPicPr>
        <xdr:cNvPr id="6" name="image292.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57375" cy="1819275"/>
    <xdr:pic>
      <xdr:nvPicPr>
        <xdr:cNvPr id="7" name="image294.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3209925" cy="1571625"/>
    <xdr:pic>
      <xdr:nvPicPr>
        <xdr:cNvPr id="8" name="image297.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2390774" cy="2000250"/>
    <xdr:pic>
      <xdr:nvPicPr>
        <xdr:cNvPr id="9" name="image296.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028949" cy="1057275"/>
    <xdr:pic>
      <xdr:nvPicPr>
        <xdr:cNvPr id="10" name="image310.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324100" cy="2276474"/>
    <xdr:pic>
      <xdr:nvPicPr>
        <xdr:cNvPr id="11" name="image300.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3209925" cy="847725"/>
    <xdr:pic>
      <xdr:nvPicPr>
        <xdr:cNvPr id="12" name="image302.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34</xdr:row>
      <xdr:rowOff>0</xdr:rowOff>
    </xdr:from>
    <xdr:ext cx="2428875" cy="809625"/>
    <xdr:pic>
      <xdr:nvPicPr>
        <xdr:cNvPr id="13" name="image309.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219075" cy="200025"/>
    <xdr:pic>
      <xdr:nvPicPr>
        <xdr:cNvPr id="14" name="image299.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46</xdr:row>
      <xdr:rowOff>0</xdr:rowOff>
    </xdr:from>
    <xdr:ext cx="257175" cy="200025"/>
    <xdr:pic>
      <xdr:nvPicPr>
        <xdr:cNvPr id="15" name="image305.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53</xdr:row>
      <xdr:rowOff>0</xdr:rowOff>
    </xdr:from>
    <xdr:ext cx="3209925" cy="2047875"/>
    <xdr:pic>
      <xdr:nvPicPr>
        <xdr:cNvPr id="16" name="image312.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54</xdr:row>
      <xdr:rowOff>0</xdr:rowOff>
    </xdr:from>
    <xdr:ext cx="3209925" cy="733425"/>
    <xdr:pic>
      <xdr:nvPicPr>
        <xdr:cNvPr id="17" name="image295.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56</xdr:row>
      <xdr:rowOff>0</xdr:rowOff>
    </xdr:from>
    <xdr:ext cx="3209925" cy="923925"/>
    <xdr:pic>
      <xdr:nvPicPr>
        <xdr:cNvPr id="18" name="image301.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4</xdr:col>
      <xdr:colOff>0</xdr:colOff>
      <xdr:row>16</xdr:row>
      <xdr:rowOff>0</xdr:rowOff>
    </xdr:from>
    <xdr:ext cx="3209925" cy="1362075"/>
    <xdr:pic>
      <xdr:nvPicPr>
        <xdr:cNvPr id="2" name="image314.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876425" cy="1247775"/>
    <xdr:pic>
      <xdr:nvPicPr>
        <xdr:cNvPr id="3" name="image303.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4" name="image288.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724150" cy="1266824"/>
    <xdr:pic>
      <xdr:nvPicPr>
        <xdr:cNvPr id="5" name="image311.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28800" cy="1933575"/>
    <xdr:pic>
      <xdr:nvPicPr>
        <xdr:cNvPr id="6" name="image313.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209925" cy="1047750"/>
    <xdr:pic>
      <xdr:nvPicPr>
        <xdr:cNvPr id="7" name="image304.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266700" cy="200025"/>
    <xdr:pic>
      <xdr:nvPicPr>
        <xdr:cNvPr id="8" name="image307.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24100" cy="2276474"/>
    <xdr:pic>
      <xdr:nvPicPr>
        <xdr:cNvPr id="9" name="image300.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3209925" cy="1962150"/>
    <xdr:pic>
      <xdr:nvPicPr>
        <xdr:cNvPr id="10" name="image306.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38</xdr:row>
      <xdr:rowOff>0</xdr:rowOff>
    </xdr:from>
    <xdr:ext cx="3209925" cy="733425"/>
    <xdr:pic>
      <xdr:nvPicPr>
        <xdr:cNvPr id="11" name="image295.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47</xdr:row>
      <xdr:rowOff>0</xdr:rowOff>
    </xdr:from>
    <xdr:ext cx="3209925" cy="923925"/>
    <xdr:pic>
      <xdr:nvPicPr>
        <xdr:cNvPr id="12" name="image301.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4</xdr:col>
      <xdr:colOff>0</xdr:colOff>
      <xdr:row>16</xdr:row>
      <xdr:rowOff>0</xdr:rowOff>
    </xdr:from>
    <xdr:ext cx="3209925" cy="1381125"/>
    <xdr:pic>
      <xdr:nvPicPr>
        <xdr:cNvPr id="2" name="image331.png"/>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209925" cy="1524000"/>
    <xdr:pic>
      <xdr:nvPicPr>
        <xdr:cNvPr id="3" name="image316.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13</xdr:col>
      <xdr:colOff>0</xdr:colOff>
      <xdr:row>17</xdr:row>
      <xdr:rowOff>0</xdr:rowOff>
    </xdr:from>
    <xdr:ext cx="5848350" cy="1800225"/>
    <xdr:pic>
      <xdr:nvPicPr>
        <xdr:cNvPr id="4" name="image315.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5" name="image288.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209925" cy="1314450"/>
    <xdr:pic>
      <xdr:nvPicPr>
        <xdr:cNvPr id="6" name="image32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209925" cy="1485900"/>
    <xdr:pic>
      <xdr:nvPicPr>
        <xdr:cNvPr id="7" name="image321.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419350" cy="1819275"/>
    <xdr:pic>
      <xdr:nvPicPr>
        <xdr:cNvPr id="8" name="image319.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695325" cy="200025"/>
    <xdr:pic>
      <xdr:nvPicPr>
        <xdr:cNvPr id="9" name="image318.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209925" cy="1171575"/>
    <xdr:pic>
      <xdr:nvPicPr>
        <xdr:cNvPr id="10" name="image334.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209925" cy="1876425"/>
    <xdr:pic>
      <xdr:nvPicPr>
        <xdr:cNvPr id="11" name="image335.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209925" cy="1190625"/>
    <xdr:pic>
      <xdr:nvPicPr>
        <xdr:cNvPr id="12" name="image339.png"/>
        <xdr:cNvPicPr/>
      </xdr:nvPicPr>
      <xdr:blipFill>
        <a:blip xmlns:r="http://schemas.openxmlformats.org/officeDocument/2006/relationships"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324100" cy="2276474"/>
    <xdr:pic>
      <xdr:nvPicPr>
        <xdr:cNvPr id="13" name="image300.png"/>
        <xdr:cNvPicPr/>
      </xdr:nvPicPr>
      <xdr:blipFill>
        <a:blip xmlns:r="http://schemas.openxmlformats.org/officeDocument/2006/relationships" r:embed="rId12"/>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3209925" cy="847725"/>
    <xdr:pic>
      <xdr:nvPicPr>
        <xdr:cNvPr id="14" name="image302.png"/>
        <xdr:cNvPicPr/>
      </xdr:nvPicPr>
      <xdr:blipFill>
        <a:blip xmlns:r="http://schemas.openxmlformats.org/officeDocument/2006/relationships" r:embed="rId13"/>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257175" cy="200025"/>
    <xdr:pic>
      <xdr:nvPicPr>
        <xdr:cNvPr id="15" name="image305.png"/>
        <xdr:cNvPicPr/>
      </xdr:nvPicPr>
      <xdr:blipFill>
        <a:blip xmlns:r="http://schemas.openxmlformats.org/officeDocument/2006/relationships" r:embed="rId14"/>
        <a:stretch/>
      </xdr:blipFill>
      <xdr:spPr bwMode="auto">
        <a:xfrm>
          <a:off x="0" y="0"/>
          <a:ext cx="0" cy="0"/>
        </a:xfrm>
        <a:prstGeom prst="rect">
          <a:avLst/>
        </a:prstGeom>
        <a:noFill/>
      </xdr:spPr>
    </xdr:pic>
    <xdr:clientData fLocksWithSheet="0"/>
  </xdr:oneCellAnchor>
  <xdr:oneCellAnchor>
    <xdr:from>
      <xdr:col>4</xdr:col>
      <xdr:colOff>0</xdr:colOff>
      <xdr:row>44</xdr:row>
      <xdr:rowOff>0</xdr:rowOff>
    </xdr:from>
    <xdr:ext cx="2428875" cy="809625"/>
    <xdr:pic>
      <xdr:nvPicPr>
        <xdr:cNvPr id="16" name="image309.png"/>
        <xdr:cNvPicPr/>
      </xdr:nvPicPr>
      <xdr:blipFill>
        <a:blip xmlns:r="http://schemas.openxmlformats.org/officeDocument/2006/relationships" r:embed="rId15"/>
        <a:stretch/>
      </xdr:blipFill>
      <xdr:spPr bwMode="auto">
        <a:xfrm>
          <a:off x="0" y="0"/>
          <a:ext cx="0" cy="0"/>
        </a:xfrm>
        <a:prstGeom prst="rect">
          <a:avLst/>
        </a:prstGeom>
        <a:noFill/>
      </xdr:spPr>
    </xdr:pic>
    <xdr:clientData fLocksWithSheet="0"/>
  </xdr:oneCellAnchor>
  <xdr:oneCellAnchor>
    <xdr:from>
      <xdr:col>4</xdr:col>
      <xdr:colOff>0</xdr:colOff>
      <xdr:row>54</xdr:row>
      <xdr:rowOff>0</xdr:rowOff>
    </xdr:from>
    <xdr:ext cx="219075" cy="200025"/>
    <xdr:pic>
      <xdr:nvPicPr>
        <xdr:cNvPr id="17" name="image329.png"/>
        <xdr:cNvPicPr/>
      </xdr:nvPicPr>
      <xdr:blipFill>
        <a:blip xmlns:r="http://schemas.openxmlformats.org/officeDocument/2006/relationships" r:embed="rId16"/>
        <a:stretch/>
      </xdr:blipFill>
      <xdr:spPr bwMode="auto">
        <a:xfrm>
          <a:off x="0" y="0"/>
          <a:ext cx="0" cy="0"/>
        </a:xfrm>
        <a:prstGeom prst="rect">
          <a:avLst/>
        </a:prstGeom>
        <a:noFill/>
      </xdr:spPr>
    </xdr:pic>
    <xdr:clientData fLocksWithSheet="0"/>
  </xdr:oneCellAnchor>
  <xdr:oneCellAnchor>
    <xdr:from>
      <xdr:col>4</xdr:col>
      <xdr:colOff>0</xdr:colOff>
      <xdr:row>58</xdr:row>
      <xdr:rowOff>0</xdr:rowOff>
    </xdr:from>
    <xdr:ext cx="3209925" cy="1876425"/>
    <xdr:pic>
      <xdr:nvPicPr>
        <xdr:cNvPr id="18" name="image328.png"/>
        <xdr:cNvPicPr/>
      </xdr:nvPicPr>
      <xdr:blipFill>
        <a:blip xmlns:r="http://schemas.openxmlformats.org/officeDocument/2006/relationships" r:embed="rId17"/>
        <a:stretch/>
      </xdr:blipFill>
      <xdr:spPr bwMode="auto">
        <a:xfrm>
          <a:off x="0" y="0"/>
          <a:ext cx="0" cy="0"/>
        </a:xfrm>
        <a:prstGeom prst="rect">
          <a:avLst/>
        </a:prstGeom>
        <a:noFill/>
      </xdr:spPr>
    </xdr:pic>
    <xdr:clientData fLocksWithSheet="0"/>
  </xdr:oneCellAnchor>
  <xdr:oneCellAnchor>
    <xdr:from>
      <xdr:col>4</xdr:col>
      <xdr:colOff>0</xdr:colOff>
      <xdr:row>60</xdr:row>
      <xdr:rowOff>0</xdr:rowOff>
    </xdr:from>
    <xdr:ext cx="3209925" cy="923925"/>
    <xdr:pic>
      <xdr:nvPicPr>
        <xdr:cNvPr id="19" name="image301.png"/>
        <xdr:cNvPicPr/>
      </xdr:nvPicPr>
      <xdr:blipFill>
        <a:blip xmlns:r="http://schemas.openxmlformats.org/officeDocument/2006/relationships" r:embed="rId18"/>
        <a:stretch/>
      </xdr:blipFill>
      <xdr:spPr bwMode="auto">
        <a:xfrm>
          <a:off x="0" y="0"/>
          <a:ext cx="0" cy="0"/>
        </a:xfrm>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11</xdr:col>
      <xdr:colOff>142875</xdr:colOff>
      <xdr:row>11</xdr:row>
      <xdr:rowOff>704849</xdr:rowOff>
    </xdr:from>
    <xdr:ext cx="2333625" cy="1733550"/>
    <xdr:pic>
      <xdr:nvPicPr>
        <xdr:cNvPr id="2" name="image322.png" title="Изображение"/>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9</xdr:row>
      <xdr:rowOff>0</xdr:rowOff>
    </xdr:from>
    <xdr:ext cx="3514725" cy="628649"/>
    <xdr:pic>
      <xdr:nvPicPr>
        <xdr:cNvPr id="3" name="image340.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809875" cy="2676525"/>
    <xdr:pic>
      <xdr:nvPicPr>
        <xdr:cNvPr id="4" name="image324.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514725" cy="1676400"/>
    <xdr:pic>
      <xdr:nvPicPr>
        <xdr:cNvPr id="5" name="image317.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924175" cy="2162175"/>
    <xdr:pic>
      <xdr:nvPicPr>
        <xdr:cNvPr id="6" name="image330.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514725" cy="1914525"/>
    <xdr:pic>
      <xdr:nvPicPr>
        <xdr:cNvPr id="7" name="image337.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257425" cy="2781300"/>
    <xdr:pic>
      <xdr:nvPicPr>
        <xdr:cNvPr id="8" name="image326.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57475" cy="2209798"/>
    <xdr:pic>
      <xdr:nvPicPr>
        <xdr:cNvPr id="9" name="image327.png"/>
        <xdr:cNvPicPr/>
      </xdr:nvPicPr>
      <xdr:blipFill>
        <a:blip xmlns:r="http://schemas.openxmlformats.org/officeDocument/2006/relationships" r:embed="rId8"/>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105150" cy="2057400"/>
    <xdr:pic>
      <xdr:nvPicPr>
        <xdr:cNvPr id="10" name="image323.png"/>
        <xdr:cNvPicPr/>
      </xdr:nvPicPr>
      <xdr:blipFill>
        <a:blip xmlns:r="http://schemas.openxmlformats.org/officeDocument/2006/relationships" r:embed="rId9"/>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409950" cy="2533648"/>
    <xdr:pic>
      <xdr:nvPicPr>
        <xdr:cNvPr id="11" name="image333.png"/>
        <xdr:cNvPicPr/>
      </xdr:nvPicPr>
      <xdr:blipFill>
        <a:blip xmlns:r="http://schemas.openxmlformats.org/officeDocument/2006/relationships" r:embed="rId10"/>
        <a:stretch/>
      </xdr:blipFill>
      <xdr:spPr bwMode="auto">
        <a:xfrm>
          <a:off x="0" y="0"/>
          <a:ext cx="0" cy="0"/>
        </a:xfrm>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11</xdr:col>
      <xdr:colOff>895350</xdr:colOff>
      <xdr:row>10</xdr:row>
      <xdr:rowOff>333375</xdr:rowOff>
    </xdr:from>
    <xdr:ext cx="695325" cy="2171700"/>
    <xdr:pic>
      <xdr:nvPicPr>
        <xdr:cNvPr id="2" name="image336.png" title="Изображение"/>
        <xdr:cNvPicPr/>
      </xdr:nvPicPr>
      <xdr:blipFill>
        <a:blip xmlns:r="http://schemas.openxmlformats.org/officeDocument/2006/relationships" r:embed="rId1"/>
        <a:stretch/>
      </xdr:blipFill>
      <xdr:spPr bwMode="auto">
        <a:xfrm>
          <a:off x="0" y="0"/>
          <a:ext cx="0" cy="0"/>
        </a:xfrm>
        <a:prstGeom prst="rect">
          <a:avLst/>
        </a:prstGeom>
        <a:noFill/>
      </xdr:spPr>
    </xdr:pic>
    <xdr:clientData fLocksWithSheet="0"/>
  </xdr:oneCellAnchor>
  <xdr:oneCellAnchor>
    <xdr:from>
      <xdr:col>4</xdr:col>
      <xdr:colOff>0</xdr:colOff>
      <xdr:row>9</xdr:row>
      <xdr:rowOff>0</xdr:rowOff>
    </xdr:from>
    <xdr:ext cx="2800350" cy="514350"/>
    <xdr:pic>
      <xdr:nvPicPr>
        <xdr:cNvPr id="3" name="image341.png"/>
        <xdr:cNvPicPr/>
      </xdr:nvPicPr>
      <xdr:blipFill>
        <a:blip xmlns:r="http://schemas.openxmlformats.org/officeDocument/2006/relationships" r:embed="rId2"/>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2676525" cy="2543175"/>
    <xdr:pic>
      <xdr:nvPicPr>
        <xdr:cNvPr id="4" name="image324.png"/>
        <xdr:cNvPicPr/>
      </xdr:nvPicPr>
      <xdr:blipFill>
        <a:blip xmlns:r="http://schemas.openxmlformats.org/officeDocument/2006/relationships" r:embed="rId3"/>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790824" cy="2638425"/>
    <xdr:pic>
      <xdr:nvPicPr>
        <xdr:cNvPr id="5" name="image342.png"/>
        <xdr:cNvPicPr/>
      </xdr:nvPicPr>
      <xdr:blipFill>
        <a:blip xmlns:r="http://schemas.openxmlformats.org/officeDocument/2006/relationships" r:embed="rId4"/>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162175" cy="1781175"/>
    <xdr:pic>
      <xdr:nvPicPr>
        <xdr:cNvPr id="6" name="image332.png"/>
        <xdr:cNvPicPr/>
      </xdr:nvPicPr>
      <xdr:blipFill>
        <a:blip xmlns:r="http://schemas.openxmlformats.org/officeDocument/2006/relationships" r:embed="rId5"/>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771775" cy="1990725"/>
    <xdr:pic>
      <xdr:nvPicPr>
        <xdr:cNvPr id="7" name="image338.png"/>
        <xdr:cNvPicPr/>
      </xdr:nvPicPr>
      <xdr:blipFill>
        <a:blip xmlns:r="http://schemas.openxmlformats.org/officeDocument/2006/relationships" r:embed="rId6"/>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409825" cy="1600200"/>
    <xdr:pic>
      <xdr:nvPicPr>
        <xdr:cNvPr id="8" name="image325.png"/>
        <xdr:cNvPicPr/>
      </xdr:nvPicPr>
      <xdr:blipFill>
        <a:blip xmlns:r="http://schemas.openxmlformats.org/officeDocument/2006/relationships" r:embed="rId7"/>
        <a:stretch/>
      </xdr:blipFill>
      <xdr:spPr bwMode="auto">
        <a:xfrm>
          <a:off x="0" y="0"/>
          <a:ext cx="0" cy="0"/>
        </a:xfrm>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4</xdr:col>
      <xdr:colOff>71437</xdr:colOff>
      <xdr:row>11</xdr:row>
      <xdr:rowOff>0</xdr:rowOff>
    </xdr:from>
    <xdr:ext cx="3655217" cy="2198428"/>
    <xdr:pic>
      <xdr:nvPicPr>
        <xdr:cNvPr id="2140921349" name="Рисунок 2140921348"/>
        <xdr:cNvPicPr>
          <a:picLocks noChangeAspect="1"/>
        </xdr:cNvPicPr>
      </xdr:nvPicPr>
      <xdr:blipFill>
        <a:blip xmlns:r="http://schemas.openxmlformats.org/officeDocument/2006/relationships" r:embed="rId1"/>
        <a:stretch/>
      </xdr:blipFill>
      <xdr:spPr bwMode="auto">
        <a:xfrm>
          <a:off x="6191250" y="3893343"/>
          <a:ext cx="3655218" cy="2198428"/>
        </a:xfrm>
        <a:prstGeom prst="rect">
          <a:avLst/>
        </a:prstGeom>
      </xdr:spPr>
    </xdr:pic>
    <xdr:clientData/>
  </xdr:oneCellAnchor>
  <xdr:oneCellAnchor>
    <xdr:from>
      <xdr:col>4</xdr:col>
      <xdr:colOff>0</xdr:colOff>
      <xdr:row>17</xdr:row>
      <xdr:rowOff>0</xdr:rowOff>
    </xdr:from>
    <xdr:ext cx="2381247" cy="2304434"/>
    <xdr:pic>
      <xdr:nvPicPr>
        <xdr:cNvPr id="1540839590" name="Рисунок 1540839589"/>
        <xdr:cNvPicPr>
          <a:picLocks noChangeAspect="1"/>
        </xdr:cNvPicPr>
      </xdr:nvPicPr>
      <xdr:blipFill>
        <a:blip xmlns:r="http://schemas.openxmlformats.org/officeDocument/2006/relationships" r:embed="rId2"/>
        <a:stretch/>
      </xdr:blipFill>
      <xdr:spPr bwMode="auto">
        <a:xfrm>
          <a:off x="6119812" y="10060781"/>
          <a:ext cx="2381249" cy="2304434"/>
        </a:xfrm>
        <a:prstGeom prst="rect">
          <a:avLst/>
        </a:prstGeom>
      </xdr:spPr>
    </xdr:pic>
    <xdr:clientData/>
  </xdr:oneCellAnchor>
  <xdr:oneCellAnchor>
    <xdr:from>
      <xdr:col>4</xdr:col>
      <xdr:colOff>71437</xdr:colOff>
      <xdr:row>18</xdr:row>
      <xdr:rowOff>6528</xdr:rowOff>
    </xdr:from>
    <xdr:ext cx="1410045" cy="1848464"/>
    <xdr:pic>
      <xdr:nvPicPr>
        <xdr:cNvPr id="1909656738" name="Рисунок 1909656737"/>
        <xdr:cNvPicPr>
          <a:picLocks noChangeAspect="1"/>
        </xdr:cNvPicPr>
      </xdr:nvPicPr>
      <xdr:blipFill>
        <a:blip xmlns:r="http://schemas.openxmlformats.org/officeDocument/2006/relationships" r:embed="rId3"/>
        <a:stretch/>
      </xdr:blipFill>
      <xdr:spPr bwMode="auto">
        <a:xfrm>
          <a:off x="6191250" y="12484279"/>
          <a:ext cx="1410046" cy="1848464"/>
        </a:xfrm>
        <a:prstGeom prst="rect">
          <a:avLst/>
        </a:prstGeom>
      </xdr:spPr>
    </xdr:pic>
    <xdr:clientData/>
  </xdr:oneCellAnchor>
  <xdr:oneCellAnchor>
    <xdr:from>
      <xdr:col>4</xdr:col>
      <xdr:colOff>71437</xdr:colOff>
      <xdr:row>33</xdr:row>
      <xdr:rowOff>107156</xdr:rowOff>
    </xdr:from>
    <xdr:ext cx="3274217" cy="1979922"/>
    <xdr:pic>
      <xdr:nvPicPr>
        <xdr:cNvPr id="76517285" name="Рисунок 76517284"/>
        <xdr:cNvPicPr>
          <a:picLocks noChangeAspect="1"/>
        </xdr:cNvPicPr>
      </xdr:nvPicPr>
      <xdr:blipFill>
        <a:blip xmlns:r="http://schemas.openxmlformats.org/officeDocument/2006/relationships" r:embed="rId4"/>
        <a:stretch/>
      </xdr:blipFill>
      <xdr:spPr bwMode="auto">
        <a:xfrm>
          <a:off x="6381750" y="31253906"/>
          <a:ext cx="3274218" cy="1979922"/>
        </a:xfrm>
        <a:prstGeom prst="rect">
          <a:avLst/>
        </a:prstGeom>
      </xdr:spPr>
    </xdr:pic>
    <xdr:clientData/>
  </xdr:oneCellAnchor>
  <xdr:oneCellAnchor>
    <xdr:from>
      <xdr:col>4</xdr:col>
      <xdr:colOff>0</xdr:colOff>
      <xdr:row>53</xdr:row>
      <xdr:rowOff>0</xdr:rowOff>
    </xdr:from>
    <xdr:ext cx="1639892" cy="1976436"/>
    <xdr:pic>
      <xdr:nvPicPr>
        <xdr:cNvPr id="1782328727" name="Рисунок 1782328726"/>
        <xdr:cNvPicPr>
          <a:picLocks noChangeAspect="1"/>
        </xdr:cNvPicPr>
      </xdr:nvPicPr>
      <xdr:blipFill>
        <a:blip xmlns:r="http://schemas.openxmlformats.org/officeDocument/2006/relationships" r:embed="rId5"/>
        <a:stretch/>
      </xdr:blipFill>
      <xdr:spPr bwMode="auto">
        <a:xfrm>
          <a:off x="6655592" y="55209281"/>
          <a:ext cx="1639892" cy="1976437"/>
        </a:xfrm>
        <a:prstGeom prst="rect">
          <a:avLst/>
        </a:prstGeom>
      </xdr:spPr>
    </xdr:pic>
    <xdr:clientData/>
  </xdr:oneCellAnchor>
  <xdr:oneCellAnchor>
    <xdr:from>
      <xdr:col>4</xdr:col>
      <xdr:colOff>2202656</xdr:colOff>
      <xdr:row>53</xdr:row>
      <xdr:rowOff>0</xdr:rowOff>
    </xdr:from>
    <xdr:ext cx="1009230" cy="1919286"/>
    <xdr:pic>
      <xdr:nvPicPr>
        <xdr:cNvPr id="566357921" name="Рисунок 566357920"/>
        <xdr:cNvPicPr>
          <a:picLocks noChangeAspect="1"/>
        </xdr:cNvPicPr>
      </xdr:nvPicPr>
      <xdr:blipFill>
        <a:blip xmlns:r="http://schemas.openxmlformats.org/officeDocument/2006/relationships" r:embed="rId6"/>
        <a:stretch/>
      </xdr:blipFill>
      <xdr:spPr bwMode="auto">
        <a:xfrm>
          <a:off x="8858250" y="55209281"/>
          <a:ext cx="1009230" cy="1919287"/>
        </a:xfrm>
        <a:prstGeom prst="rect">
          <a:avLst/>
        </a:prstGeom>
      </xdr:spPr>
    </xdr:pic>
    <xdr:clientData/>
  </xdr:oneCellAnchor>
  <xdr:oneCellAnchor>
    <xdr:from>
      <xdr:col>5</xdr:col>
      <xdr:colOff>23809</xdr:colOff>
      <xdr:row>53</xdr:row>
      <xdr:rowOff>0</xdr:rowOff>
    </xdr:from>
    <xdr:ext cx="1386177" cy="1956195"/>
    <xdr:pic>
      <xdr:nvPicPr>
        <xdr:cNvPr id="1270120820" name="Рисунок 1270120819"/>
        <xdr:cNvPicPr>
          <a:picLocks noChangeAspect="1"/>
        </xdr:cNvPicPr>
      </xdr:nvPicPr>
      <xdr:blipFill>
        <a:blip xmlns:r="http://schemas.openxmlformats.org/officeDocument/2006/relationships" r:embed="rId7"/>
        <a:stretch/>
      </xdr:blipFill>
      <xdr:spPr bwMode="auto">
        <a:xfrm>
          <a:off x="10441778" y="55209281"/>
          <a:ext cx="1386178" cy="1956196"/>
        </a:xfrm>
        <a:prstGeom prst="rect">
          <a:avLst/>
        </a:prstGeom>
      </xdr:spPr>
    </xdr:pic>
    <xdr:clientData/>
  </xdr:oneCellAnchor>
  <xdr:oneCellAnchor>
    <xdr:from>
      <xdr:col>4</xdr:col>
      <xdr:colOff>122258</xdr:colOff>
      <xdr:row>52</xdr:row>
      <xdr:rowOff>61831</xdr:rowOff>
    </xdr:from>
    <xdr:ext cx="1258865" cy="2176543"/>
    <xdr:pic>
      <xdr:nvPicPr>
        <xdr:cNvPr id="1713830660" name="Рисунок 1713830659"/>
        <xdr:cNvPicPr>
          <a:picLocks noChangeAspect="1"/>
        </xdr:cNvPicPr>
      </xdr:nvPicPr>
      <xdr:blipFill>
        <a:blip xmlns:r="http://schemas.openxmlformats.org/officeDocument/2006/relationships" r:embed="rId8"/>
        <a:stretch/>
      </xdr:blipFill>
      <xdr:spPr bwMode="auto">
        <a:xfrm>
          <a:off x="6777852" y="52973206"/>
          <a:ext cx="1258865" cy="2176543"/>
        </a:xfrm>
        <a:prstGeom prst="rect">
          <a:avLst/>
        </a:prstGeom>
      </xdr:spPr>
    </xdr:pic>
    <xdr:clientData/>
  </xdr:oneCellAnchor>
  <xdr:oneCellAnchor>
    <xdr:from>
      <xdr:col>4</xdr:col>
      <xdr:colOff>71436</xdr:colOff>
      <xdr:row>50</xdr:row>
      <xdr:rowOff>23811</xdr:rowOff>
    </xdr:from>
    <xdr:ext cx="2571750" cy="1594485"/>
    <xdr:pic>
      <xdr:nvPicPr>
        <xdr:cNvPr id="1058614676" name="Рисунок 1058614675"/>
        <xdr:cNvPicPr>
          <a:picLocks noChangeAspect="1"/>
        </xdr:cNvPicPr>
      </xdr:nvPicPr>
      <xdr:blipFill>
        <a:blip xmlns:r="http://schemas.openxmlformats.org/officeDocument/2006/relationships" r:embed="rId9"/>
        <a:stretch/>
      </xdr:blipFill>
      <xdr:spPr bwMode="auto">
        <a:xfrm>
          <a:off x="6727030" y="49422843"/>
          <a:ext cx="2571750" cy="1594485"/>
        </a:xfrm>
        <a:prstGeom prst="rect">
          <a:avLst/>
        </a:prstGeom>
      </xdr:spPr>
    </xdr:pic>
    <xdr:clientData/>
  </xdr:oneCellAnchor>
  <xdr:oneCellAnchor>
    <xdr:from>
      <xdr:col>4</xdr:col>
      <xdr:colOff>235323</xdr:colOff>
      <xdr:row>54</xdr:row>
      <xdr:rowOff>23811</xdr:rowOff>
    </xdr:from>
    <xdr:ext cx="2976562" cy="1334103"/>
    <xdr:pic>
      <xdr:nvPicPr>
        <xdr:cNvPr id="159078276" name="Рисунок 159078275"/>
        <xdr:cNvPicPr>
          <a:picLocks noChangeAspect="1"/>
        </xdr:cNvPicPr>
      </xdr:nvPicPr>
      <xdr:blipFill>
        <a:blip xmlns:r="http://schemas.openxmlformats.org/officeDocument/2006/relationships" r:embed="rId10"/>
        <a:stretch/>
      </xdr:blipFill>
      <xdr:spPr bwMode="auto">
        <a:xfrm>
          <a:off x="6890917" y="57233343"/>
          <a:ext cx="2976562" cy="1334103"/>
        </a:xfrm>
        <a:prstGeom prst="rect">
          <a:avLst/>
        </a:prstGeom>
      </xdr:spPr>
    </xdr:pic>
    <xdr:clientData/>
  </xdr:oneCellAnchor>
  <xdr:oneCellAnchor>
    <xdr:from>
      <xdr:col>13</xdr:col>
      <xdr:colOff>2113337</xdr:colOff>
      <xdr:row>33</xdr:row>
      <xdr:rowOff>42222</xdr:rowOff>
    </xdr:from>
    <xdr:ext cx="1938719" cy="2044854"/>
    <xdr:pic>
      <xdr:nvPicPr>
        <xdr:cNvPr id="1913780271" name="Рисунок 1913780270"/>
        <xdr:cNvPicPr>
          <a:picLocks noChangeAspect="1"/>
        </xdr:cNvPicPr>
      </xdr:nvPicPr>
      <xdr:blipFill>
        <a:blip xmlns:r="http://schemas.openxmlformats.org/officeDocument/2006/relationships" r:embed="rId11"/>
        <a:stretch/>
      </xdr:blipFill>
      <xdr:spPr bwMode="auto">
        <a:xfrm>
          <a:off x="20306087" y="35403786"/>
          <a:ext cx="1938719" cy="2044854"/>
        </a:xfrm>
        <a:prstGeom prst="rect">
          <a:avLst/>
        </a:prstGeom>
      </xdr:spPr>
    </xdr:pic>
    <xdr:clientData/>
  </xdr:oneCellAnchor>
  <xdr:oneCellAnchor>
    <xdr:from>
      <xdr:col>4</xdr:col>
      <xdr:colOff>323039</xdr:colOff>
      <xdr:row>51</xdr:row>
      <xdr:rowOff>24480</xdr:rowOff>
    </xdr:from>
    <xdr:ext cx="1576005" cy="1608975"/>
    <xdr:pic>
      <xdr:nvPicPr>
        <xdr:cNvPr id="1497293082" name="Рисунок 1497293081"/>
        <xdr:cNvPicPr>
          <a:picLocks noChangeAspect="1"/>
        </xdr:cNvPicPr>
      </xdr:nvPicPr>
      <xdr:blipFill>
        <a:blip xmlns:r="http://schemas.openxmlformats.org/officeDocument/2006/relationships" r:embed="rId12"/>
        <a:stretch/>
      </xdr:blipFill>
      <xdr:spPr bwMode="auto">
        <a:xfrm>
          <a:off x="6978633" y="51257073"/>
          <a:ext cx="1576005" cy="1608975"/>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4</xdr:col>
      <xdr:colOff>166683</xdr:colOff>
      <xdr:row>9</xdr:row>
      <xdr:rowOff>478627</xdr:rowOff>
    </xdr:from>
    <xdr:ext cx="1222875" cy="1690686"/>
    <xdr:pic>
      <xdr:nvPicPr>
        <xdr:cNvPr id="1672809059" name="Рисунок 1672809058"/>
        <xdr:cNvPicPr>
          <a:picLocks noChangeAspect="1"/>
        </xdr:cNvPicPr>
      </xdr:nvPicPr>
      <xdr:blipFill>
        <a:blip xmlns:r="http://schemas.openxmlformats.org/officeDocument/2006/relationships" r:embed="rId1"/>
        <a:stretch/>
      </xdr:blipFill>
      <xdr:spPr bwMode="auto">
        <a:xfrm>
          <a:off x="7234235" y="1745453"/>
          <a:ext cx="1222875" cy="1690686"/>
        </a:xfrm>
        <a:prstGeom prst="rect">
          <a:avLst/>
        </a:prstGeom>
      </xdr:spPr>
    </xdr:pic>
    <xdr:clientData/>
  </xdr:oneCellAnchor>
  <xdr:oneCellAnchor>
    <xdr:from>
      <xdr:col>4</xdr:col>
      <xdr:colOff>119060</xdr:colOff>
      <xdr:row>15</xdr:row>
      <xdr:rowOff>83341</xdr:rowOff>
    </xdr:from>
    <xdr:ext cx="2944809" cy="1309684"/>
    <xdr:pic>
      <xdr:nvPicPr>
        <xdr:cNvPr id="296534056" name="Рисунок 296534055"/>
        <xdr:cNvPicPr>
          <a:picLocks noChangeAspect="1"/>
        </xdr:cNvPicPr>
      </xdr:nvPicPr>
      <xdr:blipFill>
        <a:blip xmlns:r="http://schemas.openxmlformats.org/officeDocument/2006/relationships" r:embed="rId2"/>
        <a:stretch/>
      </xdr:blipFill>
      <xdr:spPr bwMode="auto">
        <a:xfrm>
          <a:off x="7179467" y="8286748"/>
          <a:ext cx="2944809" cy="1309684"/>
        </a:xfrm>
        <a:prstGeom prst="rect">
          <a:avLst/>
        </a:prstGeom>
      </xdr:spPr>
    </xdr:pic>
    <xdr:clientData/>
  </xdr:oneCellAnchor>
  <xdr:oneCellAnchor>
    <xdr:from>
      <xdr:col>4</xdr:col>
      <xdr:colOff>0</xdr:colOff>
      <xdr:row>11</xdr:row>
      <xdr:rowOff>0</xdr:rowOff>
    </xdr:from>
    <xdr:ext cx="2012155" cy="1673190"/>
    <xdr:pic>
      <xdr:nvPicPr>
        <xdr:cNvPr id="2080443562" name="Рисунок 2080443561"/>
        <xdr:cNvPicPr>
          <a:picLocks noChangeAspect="1"/>
        </xdr:cNvPicPr>
      </xdr:nvPicPr>
      <xdr:blipFill>
        <a:blip xmlns:r="http://schemas.openxmlformats.org/officeDocument/2006/relationships" r:embed="rId3"/>
        <a:stretch/>
      </xdr:blipFill>
      <xdr:spPr bwMode="auto">
        <a:xfrm>
          <a:off x="7060406" y="3952875"/>
          <a:ext cx="2012155" cy="1673190"/>
        </a:xfrm>
        <a:prstGeom prst="rect">
          <a:avLst/>
        </a:prstGeom>
      </xdr:spPr>
    </xdr:pic>
    <xdr:clientData/>
  </xdr:oneCellAnchor>
  <xdr:oneCellAnchor>
    <xdr:from>
      <xdr:col>4</xdr:col>
      <xdr:colOff>59529</xdr:colOff>
      <xdr:row>42</xdr:row>
      <xdr:rowOff>60414</xdr:rowOff>
    </xdr:from>
    <xdr:ext cx="2047620" cy="1558835"/>
    <xdr:pic>
      <xdr:nvPicPr>
        <xdr:cNvPr id="949642830" name="Рисунок 949642829"/>
        <xdr:cNvPicPr>
          <a:picLocks noChangeAspect="1"/>
        </xdr:cNvPicPr>
      </xdr:nvPicPr>
      <xdr:blipFill>
        <a:blip xmlns:r="http://schemas.openxmlformats.org/officeDocument/2006/relationships" r:embed="rId4"/>
        <a:stretch/>
      </xdr:blipFill>
      <xdr:spPr bwMode="auto">
        <a:xfrm>
          <a:off x="7119936" y="41553695"/>
          <a:ext cx="2047622" cy="1558835"/>
        </a:xfrm>
        <a:prstGeom prst="rect">
          <a:avLst/>
        </a:prstGeom>
      </xdr:spPr>
    </xdr:pic>
    <xdr:clientData/>
  </xdr:oneCellAnchor>
  <xdr:oneCellAnchor>
    <xdr:from>
      <xdr:col>4</xdr:col>
      <xdr:colOff>2333624</xdr:colOff>
      <xdr:row>42</xdr:row>
      <xdr:rowOff>60414</xdr:rowOff>
    </xdr:from>
    <xdr:ext cx="1809749" cy="1557226"/>
    <xdr:pic>
      <xdr:nvPicPr>
        <xdr:cNvPr id="2004023837" name="Рисунок 2004023836"/>
        <xdr:cNvPicPr>
          <a:picLocks noChangeAspect="1"/>
        </xdr:cNvPicPr>
      </xdr:nvPicPr>
      <xdr:blipFill>
        <a:blip xmlns:r="http://schemas.openxmlformats.org/officeDocument/2006/relationships" r:embed="rId5"/>
        <a:stretch/>
      </xdr:blipFill>
      <xdr:spPr bwMode="auto">
        <a:xfrm>
          <a:off x="9394031" y="41553695"/>
          <a:ext cx="1809749" cy="1557226"/>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11</xdr:col>
      <xdr:colOff>2237693</xdr:colOff>
      <xdr:row>43</xdr:row>
      <xdr:rowOff>190497</xdr:rowOff>
    </xdr:from>
    <xdr:ext cx="5486395" cy="285395"/>
    <xdr:pic>
      <xdr:nvPicPr>
        <xdr:cNvPr id="269936918" name="Рисунок 269936917"/>
        <xdr:cNvPicPr>
          <a:picLocks noChangeAspect="1"/>
        </xdr:cNvPicPr>
      </xdr:nvPicPr>
      <xdr:blipFill>
        <a:blip xmlns:r="http://schemas.openxmlformats.org/officeDocument/2006/relationships" r:embed="rId1"/>
        <a:stretch/>
      </xdr:blipFill>
      <xdr:spPr bwMode="auto">
        <a:xfrm>
          <a:off x="18362158" y="35269712"/>
          <a:ext cx="5486397" cy="285395"/>
        </a:xfrm>
        <a:prstGeom prst="rect">
          <a:avLst/>
        </a:prstGeom>
      </xdr:spPr>
    </xdr:pic>
    <xdr:clientData/>
  </xdr:oneCellAnchor>
  <xdr:oneCellAnchor>
    <xdr:from>
      <xdr:col>4</xdr:col>
      <xdr:colOff>107156</xdr:colOff>
      <xdr:row>42</xdr:row>
      <xdr:rowOff>21430</xdr:rowOff>
    </xdr:from>
    <xdr:ext cx="1638299" cy="1181099"/>
    <xdr:pic>
      <xdr:nvPicPr>
        <xdr:cNvPr id="504203758" name="Рисунок 504203757"/>
        <xdr:cNvPicPr>
          <a:picLocks noChangeAspect="1"/>
        </xdr:cNvPicPr>
      </xdr:nvPicPr>
      <xdr:blipFill>
        <a:blip xmlns:r="http://schemas.openxmlformats.org/officeDocument/2006/relationships" r:embed="rId2"/>
        <a:stretch/>
      </xdr:blipFill>
      <xdr:spPr bwMode="auto">
        <a:xfrm>
          <a:off x="7024687" y="36918900"/>
          <a:ext cx="1638299" cy="1181099"/>
        </a:xfrm>
        <a:prstGeom prst="rect">
          <a:avLst/>
        </a:prstGeom>
      </xdr:spPr>
    </xdr:pic>
    <xdr:clientData/>
  </xdr:oneCellAnchor>
  <xdr:oneCellAnchor>
    <xdr:from>
      <xdr:col>4</xdr:col>
      <xdr:colOff>2047874</xdr:colOff>
      <xdr:row>42</xdr:row>
      <xdr:rowOff>0</xdr:rowOff>
    </xdr:from>
    <xdr:ext cx="2084386" cy="1202531"/>
    <xdr:pic>
      <xdr:nvPicPr>
        <xdr:cNvPr id="71432846" name="Рисунок 71432845"/>
        <xdr:cNvPicPr>
          <a:picLocks noChangeAspect="1"/>
        </xdr:cNvPicPr>
      </xdr:nvPicPr>
      <xdr:blipFill>
        <a:blip xmlns:r="http://schemas.openxmlformats.org/officeDocument/2006/relationships" r:embed="rId3"/>
        <a:stretch/>
      </xdr:blipFill>
      <xdr:spPr bwMode="auto">
        <a:xfrm>
          <a:off x="8965406" y="36897468"/>
          <a:ext cx="2084387" cy="1202531"/>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11</xdr:col>
      <xdr:colOff>2237693</xdr:colOff>
      <xdr:row>41</xdr:row>
      <xdr:rowOff>190497</xdr:rowOff>
    </xdr:from>
    <xdr:ext cx="5486395" cy="285395"/>
    <xdr:pic>
      <xdr:nvPicPr>
        <xdr:cNvPr id="1206842627" name="Рисунок 1206842626"/>
        <xdr:cNvPicPr>
          <a:picLocks noChangeAspect="1"/>
        </xdr:cNvPicPr>
      </xdr:nvPicPr>
      <xdr:blipFill>
        <a:blip xmlns:r="http://schemas.openxmlformats.org/officeDocument/2006/relationships" r:embed="rId1"/>
        <a:stretch/>
      </xdr:blipFill>
      <xdr:spPr bwMode="auto">
        <a:xfrm>
          <a:off x="16770122" y="33568819"/>
          <a:ext cx="5486397" cy="285395"/>
        </a:xfrm>
        <a:prstGeom prst="rect">
          <a:avLst/>
        </a:prstGeom>
      </xdr:spPr>
    </xdr:pic>
    <xdr:clientData/>
  </xdr:oneCellAnchor>
  <xdr:oneCellAnchor>
    <xdr:from>
      <xdr:col>4</xdr:col>
      <xdr:colOff>258534</xdr:colOff>
      <xdr:row>11</xdr:row>
      <xdr:rowOff>40821</xdr:rowOff>
    </xdr:from>
    <xdr:ext cx="2686048" cy="2047874"/>
    <xdr:pic>
      <xdr:nvPicPr>
        <xdr:cNvPr id="659645429" name="Рисунок 659645428"/>
        <xdr:cNvPicPr>
          <a:picLocks noChangeAspect="1"/>
        </xdr:cNvPicPr>
      </xdr:nvPicPr>
      <xdr:blipFill>
        <a:blip xmlns:r="http://schemas.openxmlformats.org/officeDocument/2006/relationships" r:embed="rId2"/>
        <a:stretch/>
      </xdr:blipFill>
      <xdr:spPr bwMode="auto">
        <a:xfrm>
          <a:off x="7184571" y="2598964"/>
          <a:ext cx="2686050" cy="2047874"/>
        </a:xfrm>
        <a:prstGeom prst="rect">
          <a:avLst/>
        </a:prstGeom>
      </xdr:spPr>
    </xdr:pic>
    <xdr:clientData/>
  </xdr:oneCellAnchor>
  <xdr:oneCellAnchor>
    <xdr:from>
      <xdr:col>4</xdr:col>
      <xdr:colOff>0</xdr:colOff>
      <xdr:row>43</xdr:row>
      <xdr:rowOff>0</xdr:rowOff>
    </xdr:from>
    <xdr:ext cx="1714500" cy="1419224"/>
    <xdr:pic>
      <xdr:nvPicPr>
        <xdr:cNvPr id="955052081" name="Рисунок 955052080"/>
        <xdr:cNvPicPr>
          <a:picLocks noChangeAspect="1"/>
        </xdr:cNvPicPr>
      </xdr:nvPicPr>
      <xdr:blipFill>
        <a:blip xmlns:r="http://schemas.openxmlformats.org/officeDocument/2006/relationships" r:embed="rId3"/>
        <a:stretch/>
      </xdr:blipFill>
      <xdr:spPr bwMode="auto">
        <a:xfrm>
          <a:off x="6917531" y="41171812"/>
          <a:ext cx="1714500" cy="1419224"/>
        </a:xfrm>
        <a:prstGeom prst="rect">
          <a:avLst/>
        </a:prstGeom>
      </xdr:spPr>
    </xdr:pic>
    <xdr:clientData/>
  </xdr:oneCellAnchor>
  <xdr:oneCellAnchor>
    <xdr:from>
      <xdr:col>4</xdr:col>
      <xdr:colOff>2087331</xdr:colOff>
      <xdr:row>43</xdr:row>
      <xdr:rowOff>0</xdr:rowOff>
    </xdr:from>
    <xdr:ext cx="1579792" cy="1404260"/>
    <xdr:pic>
      <xdr:nvPicPr>
        <xdr:cNvPr id="2143066974" name="Рисунок 2143066973"/>
        <xdr:cNvPicPr>
          <a:picLocks noChangeAspect="1"/>
        </xdr:cNvPicPr>
      </xdr:nvPicPr>
      <xdr:blipFill>
        <a:blip xmlns:r="http://schemas.openxmlformats.org/officeDocument/2006/relationships" r:embed="rId4"/>
        <a:stretch/>
      </xdr:blipFill>
      <xdr:spPr bwMode="auto">
        <a:xfrm>
          <a:off x="9004863" y="41171812"/>
          <a:ext cx="1579792" cy="140426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4</xdr:col>
      <xdr:colOff>1127115</xdr:colOff>
      <xdr:row>10</xdr:row>
      <xdr:rowOff>66673</xdr:rowOff>
    </xdr:from>
    <xdr:ext cx="2124000" cy="1366277"/>
    <xdr:pic>
      <xdr:nvPicPr>
        <xdr:cNvPr id="995586930" name="Рисунок 995586929"/>
        <xdr:cNvPicPr>
          <a:picLocks noChangeAspect="1"/>
        </xdr:cNvPicPr>
      </xdr:nvPicPr>
      <xdr:blipFill>
        <a:blip xmlns:r="http://schemas.openxmlformats.org/officeDocument/2006/relationships" r:embed="rId1"/>
        <a:stretch/>
      </xdr:blipFill>
      <xdr:spPr bwMode="auto">
        <a:xfrm>
          <a:off x="7537440" y="2238373"/>
          <a:ext cx="2124000" cy="1366277"/>
        </a:xfrm>
        <a:prstGeom prst="rect">
          <a:avLst/>
        </a:prstGeom>
      </xdr:spPr>
    </xdr:pic>
    <xdr:clientData/>
  </xdr:oneCellAnchor>
  <xdr:oneCellAnchor>
    <xdr:from>
      <xdr:col>4</xdr:col>
      <xdr:colOff>922477</xdr:colOff>
      <xdr:row>13</xdr:row>
      <xdr:rowOff>19046</xdr:rowOff>
    </xdr:from>
    <xdr:ext cx="1790622" cy="1922519"/>
    <xdr:pic>
      <xdr:nvPicPr>
        <xdr:cNvPr id="895680150" name="Рисунок 895680149"/>
        <xdr:cNvPicPr>
          <a:picLocks noChangeAspect="1"/>
        </xdr:cNvPicPr>
      </xdr:nvPicPr>
      <xdr:blipFill>
        <a:blip xmlns:r="http://schemas.openxmlformats.org/officeDocument/2006/relationships" r:embed="rId2"/>
        <a:stretch/>
      </xdr:blipFill>
      <xdr:spPr bwMode="auto">
        <a:xfrm>
          <a:off x="7332802" y="6838946"/>
          <a:ext cx="1790622" cy="1922520"/>
        </a:xfrm>
        <a:prstGeom prst="rect">
          <a:avLst/>
        </a:prstGeom>
      </xdr:spPr>
    </xdr:pic>
    <xdr:clientData/>
  </xdr:oneCellAnchor>
  <xdr:oneCellAnchor>
    <xdr:from>
      <xdr:col>4</xdr:col>
      <xdr:colOff>1143032</xdr:colOff>
      <xdr:row>11</xdr:row>
      <xdr:rowOff>58425</xdr:rowOff>
    </xdr:from>
    <xdr:ext cx="1714572" cy="1398890"/>
    <xdr:pic>
      <xdr:nvPicPr>
        <xdr:cNvPr id="939396355" name="Рисунок 939396354"/>
        <xdr:cNvPicPr>
          <a:picLocks noChangeAspect="1"/>
        </xdr:cNvPicPr>
      </xdr:nvPicPr>
      <xdr:blipFill>
        <a:blip xmlns:r="http://schemas.openxmlformats.org/officeDocument/2006/relationships" r:embed="rId3"/>
        <a:stretch/>
      </xdr:blipFill>
      <xdr:spPr bwMode="auto">
        <a:xfrm>
          <a:off x="7553357" y="3687449"/>
          <a:ext cx="1714572" cy="1398891"/>
        </a:xfrm>
        <a:prstGeom prst="rect">
          <a:avLst/>
        </a:prstGeom>
      </xdr:spPr>
    </xdr:pic>
    <xdr:clientData/>
  </xdr:oneCellAnchor>
  <xdr:oneCellAnchor>
    <xdr:from>
      <xdr:col>4</xdr:col>
      <xdr:colOff>2047982</xdr:colOff>
      <xdr:row>14</xdr:row>
      <xdr:rowOff>109720</xdr:rowOff>
    </xdr:from>
    <xdr:ext cx="1619246" cy="1963818"/>
    <xdr:pic>
      <xdr:nvPicPr>
        <xdr:cNvPr id="1551559850" name="Рисунок 1551559849"/>
        <xdr:cNvPicPr>
          <a:picLocks noChangeAspect="1"/>
        </xdr:cNvPicPr>
      </xdr:nvPicPr>
      <xdr:blipFill>
        <a:blip xmlns:r="http://schemas.openxmlformats.org/officeDocument/2006/relationships" r:embed="rId4"/>
        <a:stretch/>
      </xdr:blipFill>
      <xdr:spPr bwMode="auto">
        <a:xfrm>
          <a:off x="8458307" y="8996545"/>
          <a:ext cx="1619246" cy="1963818"/>
        </a:xfrm>
        <a:prstGeom prst="rect">
          <a:avLst/>
        </a:prstGeom>
      </xdr:spPr>
    </xdr:pic>
    <xdr:clientData/>
  </xdr:oneCellAnchor>
  <xdr:oneCellAnchor>
    <xdr:from>
      <xdr:col>4</xdr:col>
      <xdr:colOff>476097</xdr:colOff>
      <xdr:row>14</xdr:row>
      <xdr:rowOff>109720</xdr:rowOff>
    </xdr:from>
    <xdr:ext cx="1250051" cy="1886043"/>
    <xdr:pic>
      <xdr:nvPicPr>
        <xdr:cNvPr id="326874136" name="Рисунок 326874135"/>
        <xdr:cNvPicPr>
          <a:picLocks noChangeAspect="1"/>
        </xdr:cNvPicPr>
      </xdr:nvPicPr>
      <xdr:blipFill>
        <a:blip xmlns:r="http://schemas.openxmlformats.org/officeDocument/2006/relationships" r:embed="rId5"/>
        <a:stretch/>
      </xdr:blipFill>
      <xdr:spPr bwMode="auto">
        <a:xfrm>
          <a:off x="6886422" y="8996545"/>
          <a:ext cx="1250050" cy="1886044"/>
        </a:xfrm>
        <a:prstGeom prst="rect">
          <a:avLst/>
        </a:prstGeom>
      </xdr:spPr>
    </xdr:pic>
    <xdr:clientData/>
  </xdr:oneCellAnchor>
  <xdr:oneCellAnchor>
    <xdr:from>
      <xdr:col>4</xdr:col>
      <xdr:colOff>355662</xdr:colOff>
      <xdr:row>28</xdr:row>
      <xdr:rowOff>276221</xdr:rowOff>
    </xdr:from>
    <xdr:ext cx="4972050" cy="333371"/>
    <xdr:pic>
      <xdr:nvPicPr>
        <xdr:cNvPr id="497261196" name="Рисунок 497261195"/>
        <xdr:cNvPicPr>
          <a:picLocks noChangeAspect="1"/>
        </xdr:cNvPicPr>
      </xdr:nvPicPr>
      <xdr:blipFill>
        <a:blip xmlns:r="http://schemas.openxmlformats.org/officeDocument/2006/relationships" r:embed="rId6"/>
        <a:stretch/>
      </xdr:blipFill>
      <xdr:spPr bwMode="auto">
        <a:xfrm>
          <a:off x="6765987" y="35766371"/>
          <a:ext cx="4972050" cy="333371"/>
        </a:xfrm>
        <a:prstGeom prst="rect">
          <a:avLst/>
        </a:prstGeom>
      </xdr:spPr>
    </xdr:pic>
    <xdr:clientData/>
  </xdr:oneCellAnchor>
  <xdr:oneCellAnchor>
    <xdr:from>
      <xdr:col>4</xdr:col>
      <xdr:colOff>1001699</xdr:colOff>
      <xdr:row>16</xdr:row>
      <xdr:rowOff>76197</xdr:rowOff>
    </xdr:from>
    <xdr:ext cx="1839988" cy="1378097"/>
    <xdr:pic>
      <xdr:nvPicPr>
        <xdr:cNvPr id="1004542441" name="Рисунок 1004542440"/>
        <xdr:cNvPicPr>
          <a:picLocks noChangeAspect="1"/>
        </xdr:cNvPicPr>
      </xdr:nvPicPr>
      <xdr:blipFill>
        <a:blip xmlns:r="http://schemas.openxmlformats.org/officeDocument/2006/relationships" r:embed="rId7"/>
        <a:stretch/>
      </xdr:blipFill>
      <xdr:spPr bwMode="auto">
        <a:xfrm>
          <a:off x="7412024" y="11991972"/>
          <a:ext cx="1839988" cy="1378098"/>
        </a:xfrm>
        <a:prstGeom prst="rect">
          <a:avLst/>
        </a:prstGeom>
      </xdr:spPr>
    </xdr:pic>
    <xdr:clientData/>
  </xdr:oneCellAnchor>
  <xdr:oneCellAnchor>
    <xdr:from>
      <xdr:col>4</xdr:col>
      <xdr:colOff>392512</xdr:colOff>
      <xdr:row>17</xdr:row>
      <xdr:rowOff>323848</xdr:rowOff>
    </xdr:from>
    <xdr:ext cx="3493790" cy="1310169"/>
    <xdr:pic>
      <xdr:nvPicPr>
        <xdr:cNvPr id="710833330" name="Рисунок 710833329"/>
        <xdr:cNvPicPr>
          <a:picLocks noChangeAspect="1"/>
        </xdr:cNvPicPr>
      </xdr:nvPicPr>
      <xdr:blipFill>
        <a:blip xmlns:r="http://schemas.openxmlformats.org/officeDocument/2006/relationships" r:embed="rId8"/>
        <a:stretch/>
      </xdr:blipFill>
      <xdr:spPr bwMode="auto">
        <a:xfrm>
          <a:off x="6802837" y="13811248"/>
          <a:ext cx="3493791" cy="1310169"/>
        </a:xfrm>
        <a:prstGeom prst="rect">
          <a:avLst/>
        </a:prstGeom>
      </xdr:spPr>
    </xdr:pic>
    <xdr:clientData/>
  </xdr:oneCellAnchor>
  <xdr:oneCellAnchor>
    <xdr:from>
      <xdr:col>4</xdr:col>
      <xdr:colOff>1227127</xdr:colOff>
      <xdr:row>18</xdr:row>
      <xdr:rowOff>181000</xdr:rowOff>
    </xdr:from>
    <xdr:ext cx="1514545" cy="1523724"/>
    <xdr:pic>
      <xdr:nvPicPr>
        <xdr:cNvPr id="1221558909" name="Рисунок 1221558908"/>
        <xdr:cNvPicPr>
          <a:picLocks noChangeAspect="1"/>
        </xdr:cNvPicPr>
      </xdr:nvPicPr>
      <xdr:blipFill>
        <a:blip xmlns:r="http://schemas.openxmlformats.org/officeDocument/2006/relationships" r:embed="rId9"/>
        <a:stretch/>
      </xdr:blipFill>
      <xdr:spPr bwMode="auto">
        <a:xfrm>
          <a:off x="7637453" y="15906775"/>
          <a:ext cx="1514545" cy="1523723"/>
        </a:xfrm>
        <a:prstGeom prst="rect">
          <a:avLst/>
        </a:prstGeom>
      </xdr:spPr>
    </xdr:pic>
    <xdr:clientData/>
  </xdr:oneCellAnchor>
  <xdr:oneCellAnchor>
    <xdr:from>
      <xdr:col>4</xdr:col>
      <xdr:colOff>1601668</xdr:colOff>
      <xdr:row>22</xdr:row>
      <xdr:rowOff>38097</xdr:rowOff>
    </xdr:from>
    <xdr:ext cx="2089271" cy="1295497"/>
    <xdr:pic>
      <xdr:nvPicPr>
        <xdr:cNvPr id="1172206309" name="Рисунок 1172206308"/>
        <xdr:cNvPicPr>
          <a:picLocks noChangeAspect="1"/>
        </xdr:cNvPicPr>
      </xdr:nvPicPr>
      <xdr:blipFill>
        <a:blip xmlns:r="http://schemas.openxmlformats.org/officeDocument/2006/relationships" r:embed="rId10"/>
        <a:stretch/>
      </xdr:blipFill>
      <xdr:spPr bwMode="auto">
        <a:xfrm>
          <a:off x="8011993" y="22555197"/>
          <a:ext cx="2089271" cy="1295497"/>
        </a:xfrm>
        <a:prstGeom prst="rect">
          <a:avLst/>
        </a:prstGeom>
      </xdr:spPr>
    </xdr:pic>
    <xdr:clientData/>
  </xdr:oneCellAnchor>
  <xdr:oneCellAnchor>
    <xdr:from>
      <xdr:col>4</xdr:col>
      <xdr:colOff>1672684</xdr:colOff>
      <xdr:row>20</xdr:row>
      <xdr:rowOff>133347</xdr:rowOff>
    </xdr:from>
    <xdr:ext cx="750594" cy="2133837"/>
    <xdr:pic>
      <xdr:nvPicPr>
        <xdr:cNvPr id="1301695842" name="Рисунок 1301695841"/>
        <xdr:cNvPicPr>
          <a:picLocks noChangeAspect="1"/>
        </xdr:cNvPicPr>
      </xdr:nvPicPr>
      <xdr:blipFill>
        <a:blip xmlns:r="http://schemas.openxmlformats.org/officeDocument/2006/relationships" r:embed="rId11"/>
        <a:stretch/>
      </xdr:blipFill>
      <xdr:spPr bwMode="auto">
        <a:xfrm>
          <a:off x="8083009" y="18707098"/>
          <a:ext cx="750594" cy="2133837"/>
        </a:xfrm>
        <a:prstGeom prst="rect">
          <a:avLst/>
        </a:prstGeom>
      </xdr:spPr>
    </xdr:pic>
    <xdr:clientData/>
  </xdr:oneCellAnchor>
  <xdr:oneCellAnchor>
    <xdr:from>
      <xdr:col>4</xdr:col>
      <xdr:colOff>1169741</xdr:colOff>
      <xdr:row>30</xdr:row>
      <xdr:rowOff>130053</xdr:rowOff>
    </xdr:from>
    <xdr:ext cx="1756481" cy="1308017"/>
    <xdr:pic>
      <xdr:nvPicPr>
        <xdr:cNvPr id="698632816" name="Рисунок 698632815"/>
        <xdr:cNvPicPr>
          <a:picLocks noChangeAspect="1"/>
        </xdr:cNvPicPr>
      </xdr:nvPicPr>
      <xdr:blipFill>
        <a:blip xmlns:r="http://schemas.openxmlformats.org/officeDocument/2006/relationships" r:embed="rId12"/>
        <a:stretch/>
      </xdr:blipFill>
      <xdr:spPr bwMode="auto">
        <a:xfrm>
          <a:off x="7580066" y="37944302"/>
          <a:ext cx="1756481" cy="1308017"/>
        </a:xfrm>
        <a:prstGeom prst="rect">
          <a:avLst/>
        </a:prstGeom>
      </xdr:spPr>
    </xdr:pic>
    <xdr:clientData/>
  </xdr:oneCellAnchor>
  <xdr:oneCellAnchor>
    <xdr:from>
      <xdr:col>4</xdr:col>
      <xdr:colOff>1528949</xdr:colOff>
      <xdr:row>12</xdr:row>
      <xdr:rowOff>57150</xdr:rowOff>
    </xdr:from>
    <xdr:ext cx="1117352" cy="1439199"/>
    <xdr:pic>
      <xdr:nvPicPr>
        <xdr:cNvPr id="1635059806" name="Рисунок 1635059805"/>
        <xdr:cNvPicPr>
          <a:picLocks noChangeAspect="1"/>
        </xdr:cNvPicPr>
      </xdr:nvPicPr>
      <xdr:blipFill>
        <a:blip xmlns:r="http://schemas.openxmlformats.org/officeDocument/2006/relationships" r:embed="rId13"/>
        <a:stretch/>
      </xdr:blipFill>
      <xdr:spPr bwMode="auto">
        <a:xfrm>
          <a:off x="7939275" y="5238749"/>
          <a:ext cx="1117352" cy="1439199"/>
        </a:xfrm>
        <a:prstGeom prst="rect">
          <a:avLst/>
        </a:prstGeom>
      </xdr:spPr>
    </xdr:pic>
    <xdr:clientData/>
  </xdr:oneCellAnchor>
  <xdr:oneCellAnchor>
    <xdr:from>
      <xdr:col>4</xdr:col>
      <xdr:colOff>432645</xdr:colOff>
      <xdr:row>21</xdr:row>
      <xdr:rowOff>91269</xdr:rowOff>
    </xdr:from>
    <xdr:ext cx="1293503" cy="1423539"/>
    <xdr:pic>
      <xdr:nvPicPr>
        <xdr:cNvPr id="953940559" name="Рисунок 953940558"/>
        <xdr:cNvPicPr>
          <a:picLocks noChangeAspect="1"/>
        </xdr:cNvPicPr>
      </xdr:nvPicPr>
      <xdr:blipFill>
        <a:blip xmlns:r="http://schemas.openxmlformats.org/officeDocument/2006/relationships" r:embed="rId14"/>
        <a:stretch/>
      </xdr:blipFill>
      <xdr:spPr bwMode="auto">
        <a:xfrm>
          <a:off x="6842970" y="20989119"/>
          <a:ext cx="1293504" cy="1423539"/>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4</xdr:col>
      <xdr:colOff>603249</xdr:colOff>
      <xdr:row>12</xdr:row>
      <xdr:rowOff>169332</xdr:rowOff>
    </xdr:from>
    <xdr:ext cx="1280580" cy="1645479"/>
    <xdr:pic>
      <xdr:nvPicPr>
        <xdr:cNvPr id="1264803909" name="Рисунок 1264803908"/>
        <xdr:cNvPicPr>
          <a:picLocks noChangeAspect="1"/>
        </xdr:cNvPicPr>
      </xdr:nvPicPr>
      <xdr:blipFill>
        <a:blip xmlns:r="http://schemas.openxmlformats.org/officeDocument/2006/relationships" r:embed="rId1"/>
        <a:stretch/>
      </xdr:blipFill>
      <xdr:spPr bwMode="auto">
        <a:xfrm>
          <a:off x="6842124" y="4084107"/>
          <a:ext cx="1280581" cy="1645479"/>
        </a:xfrm>
        <a:prstGeom prst="rect">
          <a:avLst/>
        </a:prstGeom>
      </xdr:spPr>
    </xdr:pic>
    <xdr:clientData/>
  </xdr:oneCellAnchor>
  <xdr:oneCellAnchor>
    <xdr:from>
      <xdr:col>4</xdr:col>
      <xdr:colOff>104775</xdr:colOff>
      <xdr:row>14</xdr:row>
      <xdr:rowOff>114300</xdr:rowOff>
    </xdr:from>
    <xdr:ext cx="2733673" cy="1219199"/>
    <xdr:pic>
      <xdr:nvPicPr>
        <xdr:cNvPr id="851117722" name="Рисунок 851117721"/>
        <xdr:cNvPicPr>
          <a:picLocks noChangeAspect="1"/>
        </xdr:cNvPicPr>
      </xdr:nvPicPr>
      <xdr:blipFill>
        <a:blip xmlns:r="http://schemas.openxmlformats.org/officeDocument/2006/relationships" r:embed="rId2"/>
        <a:stretch/>
      </xdr:blipFill>
      <xdr:spPr bwMode="auto">
        <a:xfrm>
          <a:off x="6343650" y="6886575"/>
          <a:ext cx="2733674" cy="1219199"/>
        </a:xfrm>
        <a:prstGeom prst="rect">
          <a:avLst/>
        </a:prstGeom>
      </xdr:spPr>
    </xdr:pic>
    <xdr:clientData/>
  </xdr:oneCellAnchor>
  <xdr:oneCellAnchor>
    <xdr:from>
      <xdr:col>4</xdr:col>
      <xdr:colOff>2990849</xdr:colOff>
      <xdr:row>14</xdr:row>
      <xdr:rowOff>57246</xdr:rowOff>
    </xdr:from>
    <xdr:ext cx="2035042" cy="2824434"/>
    <xdr:pic>
      <xdr:nvPicPr>
        <xdr:cNvPr id="1374778647" name="Рисунок 1374778646"/>
        <xdr:cNvPicPr>
          <a:picLocks noChangeAspect="1"/>
        </xdr:cNvPicPr>
      </xdr:nvPicPr>
      <xdr:blipFill>
        <a:blip xmlns:r="http://schemas.openxmlformats.org/officeDocument/2006/relationships" r:embed="rId3"/>
        <a:stretch/>
      </xdr:blipFill>
      <xdr:spPr bwMode="auto">
        <a:xfrm>
          <a:off x="9229725" y="6829522"/>
          <a:ext cx="2035042" cy="2824435"/>
        </a:xfrm>
        <a:prstGeom prst="rect">
          <a:avLst/>
        </a:prstGeom>
      </xdr:spPr>
    </xdr:pic>
    <xdr:clientData/>
  </xdr:oneCellAnchor>
  <xdr:oneCellAnchor>
    <xdr:from>
      <xdr:col>4</xdr:col>
      <xdr:colOff>9525</xdr:colOff>
      <xdr:row>15</xdr:row>
      <xdr:rowOff>85822</xdr:rowOff>
    </xdr:from>
    <xdr:ext cx="1811873" cy="1883465"/>
    <xdr:pic>
      <xdr:nvPicPr>
        <xdr:cNvPr id="670344633" name="Рисунок 670344632"/>
        <xdr:cNvPicPr>
          <a:picLocks noChangeAspect="1"/>
        </xdr:cNvPicPr>
      </xdr:nvPicPr>
      <xdr:blipFill>
        <a:blip xmlns:r="http://schemas.openxmlformats.org/officeDocument/2006/relationships" r:embed="rId4"/>
        <a:stretch/>
      </xdr:blipFill>
      <xdr:spPr bwMode="auto">
        <a:xfrm>
          <a:off x="6248400" y="9782272"/>
          <a:ext cx="1811872" cy="1883467"/>
        </a:xfrm>
        <a:prstGeom prst="rect">
          <a:avLst/>
        </a:prstGeom>
      </xdr:spPr>
    </xdr:pic>
    <xdr:clientData/>
  </xdr:oneCellAnchor>
  <xdr:oneCellAnchor>
    <xdr:from>
      <xdr:col>4</xdr:col>
      <xdr:colOff>2061138</xdr:colOff>
      <xdr:row>15</xdr:row>
      <xdr:rowOff>38549</xdr:rowOff>
    </xdr:from>
    <xdr:ext cx="1554623" cy="1978011"/>
    <xdr:pic>
      <xdr:nvPicPr>
        <xdr:cNvPr id="986214718" name="Рисунок 986214717"/>
        <xdr:cNvPicPr>
          <a:picLocks noChangeAspect="1"/>
        </xdr:cNvPicPr>
      </xdr:nvPicPr>
      <xdr:blipFill>
        <a:blip xmlns:r="http://schemas.openxmlformats.org/officeDocument/2006/relationships" r:embed="rId5"/>
        <a:stretch/>
      </xdr:blipFill>
      <xdr:spPr bwMode="auto">
        <a:xfrm>
          <a:off x="8300013" y="9735000"/>
          <a:ext cx="1554624" cy="1978011"/>
        </a:xfrm>
        <a:prstGeom prst="rect">
          <a:avLst/>
        </a:prstGeom>
      </xdr:spPr>
    </xdr:pic>
    <xdr:clientData/>
  </xdr:oneCellAnchor>
  <xdr:oneCellAnchor>
    <xdr:from>
      <xdr:col>4</xdr:col>
      <xdr:colOff>1047749</xdr:colOff>
      <xdr:row>18</xdr:row>
      <xdr:rowOff>152400</xdr:rowOff>
    </xdr:from>
    <xdr:ext cx="1847850" cy="1332513"/>
    <xdr:pic>
      <xdr:nvPicPr>
        <xdr:cNvPr id="1989958090" name="Рисунок 1989958089"/>
        <xdr:cNvPicPr>
          <a:picLocks noChangeAspect="1"/>
        </xdr:cNvPicPr>
      </xdr:nvPicPr>
      <xdr:blipFill>
        <a:blip xmlns:r="http://schemas.openxmlformats.org/officeDocument/2006/relationships" r:embed="rId6"/>
        <a:stretch/>
      </xdr:blipFill>
      <xdr:spPr bwMode="auto">
        <a:xfrm>
          <a:off x="7286624" y="13830300"/>
          <a:ext cx="1847850" cy="1332513"/>
        </a:xfrm>
        <a:prstGeom prst="rect">
          <a:avLst/>
        </a:prstGeom>
      </xdr:spPr>
    </xdr:pic>
    <xdr:clientData/>
  </xdr:oneCellAnchor>
  <xdr:oneCellAnchor>
    <xdr:from>
      <xdr:col>4</xdr:col>
      <xdr:colOff>1618838</xdr:colOff>
      <xdr:row>20</xdr:row>
      <xdr:rowOff>114299</xdr:rowOff>
    </xdr:from>
    <xdr:ext cx="750594" cy="2133837"/>
    <xdr:pic>
      <xdr:nvPicPr>
        <xdr:cNvPr id="32840220" name="Рисунок 32840219"/>
        <xdr:cNvPicPr>
          <a:picLocks noChangeAspect="1"/>
        </xdr:cNvPicPr>
      </xdr:nvPicPr>
      <xdr:blipFill>
        <a:blip xmlns:r="http://schemas.openxmlformats.org/officeDocument/2006/relationships" r:embed="rId7"/>
        <a:stretch/>
      </xdr:blipFill>
      <xdr:spPr bwMode="auto">
        <a:xfrm>
          <a:off x="7857713" y="15925799"/>
          <a:ext cx="750594" cy="2133837"/>
        </a:xfrm>
        <a:prstGeom prst="rect">
          <a:avLst/>
        </a:prstGeom>
      </xdr:spPr>
    </xdr:pic>
    <xdr:clientData/>
  </xdr:oneCellAnchor>
  <xdr:oneCellAnchor>
    <xdr:from>
      <xdr:col>4</xdr:col>
      <xdr:colOff>1314450</xdr:colOff>
      <xdr:row>42</xdr:row>
      <xdr:rowOff>66675</xdr:rowOff>
    </xdr:from>
    <xdr:ext cx="1314450" cy="1171575"/>
    <xdr:pic>
      <xdr:nvPicPr>
        <xdr:cNvPr id="1786166421" name="Рисунок 1786166420"/>
        <xdr:cNvPicPr>
          <a:picLocks noChangeAspect="1"/>
        </xdr:cNvPicPr>
      </xdr:nvPicPr>
      <xdr:blipFill>
        <a:blip xmlns:r="http://schemas.openxmlformats.org/officeDocument/2006/relationships" r:embed="rId8"/>
        <a:stretch/>
      </xdr:blipFill>
      <xdr:spPr bwMode="auto">
        <a:xfrm>
          <a:off x="7553325" y="42700575"/>
          <a:ext cx="1314450" cy="1171575"/>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4</xdr:col>
      <xdr:colOff>581099</xdr:colOff>
      <xdr:row>11</xdr:row>
      <xdr:rowOff>123824</xdr:rowOff>
    </xdr:from>
    <xdr:ext cx="2152575" cy="2235721"/>
    <xdr:pic>
      <xdr:nvPicPr>
        <xdr:cNvPr id="2084453080" name="Рисунок 2084453079"/>
        <xdr:cNvPicPr>
          <a:picLocks noChangeAspect="1"/>
        </xdr:cNvPicPr>
      </xdr:nvPicPr>
      <xdr:blipFill>
        <a:blip xmlns:r="http://schemas.openxmlformats.org/officeDocument/2006/relationships" r:embed="rId1"/>
        <a:stretch/>
      </xdr:blipFill>
      <xdr:spPr bwMode="auto">
        <a:xfrm>
          <a:off x="6886649" y="2714625"/>
          <a:ext cx="2152575" cy="2235721"/>
        </a:xfrm>
        <a:prstGeom prst="rect">
          <a:avLst/>
        </a:prstGeom>
      </xdr:spPr>
    </xdr:pic>
    <xdr:clientData/>
  </xdr:oneCellAnchor>
  <xdr:oneCellAnchor>
    <xdr:from>
      <xdr:col>4</xdr:col>
      <xdr:colOff>967965</xdr:colOff>
      <xdr:row>39</xdr:row>
      <xdr:rowOff>47625</xdr:rowOff>
    </xdr:from>
    <xdr:ext cx="1213333" cy="1581247"/>
    <xdr:pic>
      <xdr:nvPicPr>
        <xdr:cNvPr id="910227259" name="Рисунок 910227258"/>
        <xdr:cNvPicPr>
          <a:picLocks noChangeAspect="1"/>
        </xdr:cNvPicPr>
      </xdr:nvPicPr>
      <xdr:blipFill>
        <a:blip xmlns:r="http://schemas.openxmlformats.org/officeDocument/2006/relationships" r:embed="rId2"/>
        <a:stretch/>
      </xdr:blipFill>
      <xdr:spPr bwMode="auto">
        <a:xfrm>
          <a:off x="7273515" y="31994475"/>
          <a:ext cx="1213333" cy="1581247"/>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4</xdr:col>
      <xdr:colOff>757235</xdr:colOff>
      <xdr:row>16</xdr:row>
      <xdr:rowOff>109006</xdr:rowOff>
    </xdr:from>
    <xdr:ext cx="1638297" cy="1838906"/>
    <xdr:pic>
      <xdr:nvPicPr>
        <xdr:cNvPr id="1720566882" name="Рисунок 1720566881"/>
        <xdr:cNvPicPr>
          <a:picLocks noChangeAspect="1"/>
        </xdr:cNvPicPr>
      </xdr:nvPicPr>
      <xdr:blipFill>
        <a:blip xmlns:r="http://schemas.openxmlformats.org/officeDocument/2006/relationships" r:embed="rId1"/>
        <a:stretch/>
      </xdr:blipFill>
      <xdr:spPr bwMode="auto">
        <a:xfrm>
          <a:off x="6906152" y="15444256"/>
          <a:ext cx="1638296" cy="1838906"/>
        </a:xfrm>
        <a:prstGeom prst="rect">
          <a:avLst/>
        </a:prstGeom>
      </xdr:spPr>
    </xdr:pic>
    <xdr:clientData/>
  </xdr:oneCellAnchor>
  <xdr:oneCellAnchor>
    <xdr:from>
      <xdr:col>4</xdr:col>
      <xdr:colOff>894233</xdr:colOff>
      <xdr:row>14</xdr:row>
      <xdr:rowOff>66672</xdr:rowOff>
    </xdr:from>
    <xdr:ext cx="1724021" cy="1466847"/>
    <xdr:pic>
      <xdr:nvPicPr>
        <xdr:cNvPr id="879177977" name="Рисунок 879177976"/>
        <xdr:cNvPicPr>
          <a:picLocks noChangeAspect="1"/>
        </xdr:cNvPicPr>
      </xdr:nvPicPr>
      <xdr:blipFill>
        <a:blip xmlns:r="http://schemas.openxmlformats.org/officeDocument/2006/relationships" r:embed="rId2"/>
        <a:stretch/>
      </xdr:blipFill>
      <xdr:spPr bwMode="auto">
        <a:xfrm>
          <a:off x="7043150" y="11750672"/>
          <a:ext cx="1724022" cy="1466847"/>
        </a:xfrm>
        <a:prstGeom prst="rect">
          <a:avLst/>
        </a:prstGeom>
      </xdr:spPr>
    </xdr:pic>
    <xdr:clientData/>
  </xdr:oneCellAnchor>
  <xdr:oneCellAnchor>
    <xdr:from>
      <xdr:col>4</xdr:col>
      <xdr:colOff>41746</xdr:colOff>
      <xdr:row>11</xdr:row>
      <xdr:rowOff>66672</xdr:rowOff>
    </xdr:from>
    <xdr:ext cx="1704971" cy="2695572"/>
    <xdr:pic>
      <xdr:nvPicPr>
        <xdr:cNvPr id="1241193336" name="Рисунок 1241193335"/>
        <xdr:cNvPicPr>
          <a:picLocks noChangeAspect="1"/>
        </xdr:cNvPicPr>
      </xdr:nvPicPr>
      <xdr:blipFill>
        <a:blip xmlns:r="http://schemas.openxmlformats.org/officeDocument/2006/relationships" r:embed="rId3"/>
        <a:stretch/>
      </xdr:blipFill>
      <xdr:spPr bwMode="auto">
        <a:xfrm>
          <a:off x="6190664" y="2617256"/>
          <a:ext cx="1704971" cy="2695572"/>
        </a:xfrm>
        <a:prstGeom prst="rect">
          <a:avLst/>
        </a:prstGeom>
      </xdr:spPr>
    </xdr:pic>
    <xdr:clientData/>
  </xdr:oneCellAnchor>
  <xdr:oneCellAnchor>
    <xdr:from>
      <xdr:col>4</xdr:col>
      <xdr:colOff>1746721</xdr:colOff>
      <xdr:row>11</xdr:row>
      <xdr:rowOff>66672</xdr:rowOff>
    </xdr:from>
    <xdr:ext cx="1479944" cy="3248022"/>
    <xdr:pic>
      <xdr:nvPicPr>
        <xdr:cNvPr id="68445970" name="Рисунок 68445969"/>
        <xdr:cNvPicPr>
          <a:picLocks noChangeAspect="1"/>
        </xdr:cNvPicPr>
      </xdr:nvPicPr>
      <xdr:blipFill>
        <a:blip xmlns:r="http://schemas.openxmlformats.org/officeDocument/2006/relationships" r:embed="rId4"/>
        <a:stretch/>
      </xdr:blipFill>
      <xdr:spPr bwMode="auto">
        <a:xfrm>
          <a:off x="7895638" y="2617256"/>
          <a:ext cx="1479943" cy="3248021"/>
        </a:xfrm>
        <a:prstGeom prst="rect">
          <a:avLst/>
        </a:prstGeom>
      </xdr:spPr>
    </xdr:pic>
    <xdr:clientData/>
  </xdr:oneCellAnchor>
  <xdr:oneCellAnchor>
    <xdr:from>
      <xdr:col>4</xdr:col>
      <xdr:colOff>1756245</xdr:colOff>
      <xdr:row>13</xdr:row>
      <xdr:rowOff>76198</xdr:rowOff>
    </xdr:from>
    <xdr:ext cx="1190622" cy="1647822"/>
    <xdr:pic>
      <xdr:nvPicPr>
        <xdr:cNvPr id="1263090802" name="Рисунок 1263090801"/>
        <xdr:cNvPicPr>
          <a:picLocks noChangeAspect="1"/>
        </xdr:cNvPicPr>
      </xdr:nvPicPr>
      <xdr:blipFill>
        <a:blip xmlns:r="http://schemas.openxmlformats.org/officeDocument/2006/relationships" r:embed="rId5"/>
        <a:stretch/>
      </xdr:blipFill>
      <xdr:spPr bwMode="auto">
        <a:xfrm>
          <a:off x="7905162" y="9950448"/>
          <a:ext cx="1190622" cy="1647822"/>
        </a:xfrm>
        <a:prstGeom prst="rect">
          <a:avLst/>
        </a:prstGeom>
      </xdr:spPr>
    </xdr:pic>
    <xdr:clientData/>
  </xdr:oneCellAnchor>
  <xdr:oneCellAnchor>
    <xdr:from>
      <xdr:col>4</xdr:col>
      <xdr:colOff>180972</xdr:colOff>
      <xdr:row>13</xdr:row>
      <xdr:rowOff>190498</xdr:rowOff>
    </xdr:from>
    <xdr:ext cx="1343023" cy="1419221"/>
    <xdr:pic>
      <xdr:nvPicPr>
        <xdr:cNvPr id="407708609" name="Рисунок 407708608"/>
        <xdr:cNvPicPr>
          <a:picLocks noChangeAspect="1"/>
        </xdr:cNvPicPr>
      </xdr:nvPicPr>
      <xdr:blipFill>
        <a:blip xmlns:r="http://schemas.openxmlformats.org/officeDocument/2006/relationships" r:embed="rId6"/>
        <a:stretch/>
      </xdr:blipFill>
      <xdr:spPr bwMode="auto">
        <a:xfrm>
          <a:off x="6329889" y="10064748"/>
          <a:ext cx="1343023" cy="1419222"/>
        </a:xfrm>
        <a:prstGeom prst="rect">
          <a:avLst/>
        </a:prstGeom>
      </xdr:spPr>
    </xdr:pic>
    <xdr:clientData/>
  </xdr:oneCellAnchor>
  <xdr:oneCellAnchor>
    <xdr:from>
      <xdr:col>4</xdr:col>
      <xdr:colOff>419098</xdr:colOff>
      <xdr:row>12</xdr:row>
      <xdr:rowOff>2266949</xdr:rowOff>
    </xdr:from>
    <xdr:ext cx="2567657" cy="1624986"/>
    <xdr:pic>
      <xdr:nvPicPr>
        <xdr:cNvPr id="859885796" name="Рисунок 859885795"/>
        <xdr:cNvPicPr>
          <a:picLocks noChangeAspect="1"/>
        </xdr:cNvPicPr>
      </xdr:nvPicPr>
      <xdr:blipFill>
        <a:blip xmlns:r="http://schemas.openxmlformats.org/officeDocument/2006/relationships" r:embed="rId7"/>
        <a:stretch/>
      </xdr:blipFill>
      <xdr:spPr bwMode="auto">
        <a:xfrm>
          <a:off x="6568015" y="8183033"/>
          <a:ext cx="2567657" cy="1624986"/>
        </a:xfrm>
        <a:prstGeom prst="rect">
          <a:avLst/>
        </a:prstGeom>
      </xdr:spPr>
    </xdr:pic>
    <xdr:clientData/>
  </xdr:oneCellAnchor>
  <xdr:oneCellAnchor>
    <xdr:from>
      <xdr:col>4</xdr:col>
      <xdr:colOff>757235</xdr:colOff>
      <xdr:row>12</xdr:row>
      <xdr:rowOff>47623</xdr:rowOff>
    </xdr:from>
    <xdr:ext cx="2138358" cy="2138358"/>
    <xdr:pic>
      <xdr:nvPicPr>
        <xdr:cNvPr id="328341211" name="Рисунок 328341210"/>
        <xdr:cNvPicPr>
          <a:picLocks noChangeAspect="1"/>
        </xdr:cNvPicPr>
      </xdr:nvPicPr>
      <xdr:blipFill>
        <a:blip xmlns:r="http://schemas.openxmlformats.org/officeDocument/2006/relationships" r:embed="rId8"/>
        <a:stretch/>
      </xdr:blipFill>
      <xdr:spPr bwMode="auto">
        <a:xfrm>
          <a:off x="6906152" y="5963708"/>
          <a:ext cx="2138360" cy="2138360"/>
        </a:xfrm>
        <a:prstGeom prst="rect">
          <a:avLst/>
        </a:prstGeom>
      </xdr:spPr>
    </xdr:pic>
    <xdr:clientData/>
  </xdr:oneCellAnchor>
  <xdr:oneCellAnchor>
    <xdr:from>
      <xdr:col>4</xdr:col>
      <xdr:colOff>234154</xdr:colOff>
      <xdr:row>15</xdr:row>
      <xdr:rowOff>127000</xdr:rowOff>
    </xdr:from>
    <xdr:ext cx="1109599" cy="2442395"/>
    <xdr:pic>
      <xdr:nvPicPr>
        <xdr:cNvPr id="1118853553" name="Рисунок 1118853552"/>
        <xdr:cNvPicPr>
          <a:picLocks noChangeAspect="1"/>
        </xdr:cNvPicPr>
      </xdr:nvPicPr>
      <xdr:blipFill>
        <a:blip xmlns:r="http://schemas.openxmlformats.org/officeDocument/2006/relationships" r:embed="rId9"/>
        <a:stretch/>
      </xdr:blipFill>
      <xdr:spPr bwMode="auto">
        <a:xfrm>
          <a:off x="6383071" y="13440833"/>
          <a:ext cx="1109599" cy="2442395"/>
        </a:xfrm>
        <a:prstGeom prst="rect">
          <a:avLst/>
        </a:prstGeom>
      </xdr:spPr>
    </xdr:pic>
    <xdr:clientData/>
  </xdr:oneCellAnchor>
  <xdr:oneCellAnchor>
    <xdr:from>
      <xdr:col>4</xdr:col>
      <xdr:colOff>1343754</xdr:colOff>
      <xdr:row>15</xdr:row>
      <xdr:rowOff>127000</xdr:rowOff>
    </xdr:from>
    <xdr:ext cx="2549001" cy="2136922"/>
    <xdr:pic>
      <xdr:nvPicPr>
        <xdr:cNvPr id="1294401193" name="Рисунок 1294401192"/>
        <xdr:cNvPicPr>
          <a:picLocks noChangeAspect="1"/>
        </xdr:cNvPicPr>
      </xdr:nvPicPr>
      <xdr:blipFill>
        <a:blip xmlns:r="http://schemas.openxmlformats.org/officeDocument/2006/relationships" r:embed="rId10"/>
        <a:stretch/>
      </xdr:blipFill>
      <xdr:spPr bwMode="auto">
        <a:xfrm>
          <a:off x="7492671" y="13440833"/>
          <a:ext cx="2549001" cy="2136922"/>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4</xdr:col>
      <xdr:colOff>895349</xdr:colOff>
      <xdr:row>10</xdr:row>
      <xdr:rowOff>47623</xdr:rowOff>
    </xdr:from>
    <xdr:ext cx="1190623" cy="1647823"/>
    <xdr:pic>
      <xdr:nvPicPr>
        <xdr:cNvPr id="1485359400" name="Рисунок 1485359399"/>
        <xdr:cNvPicPr>
          <a:picLocks noChangeAspect="1"/>
        </xdr:cNvPicPr>
      </xdr:nvPicPr>
      <xdr:blipFill>
        <a:blip xmlns:r="http://schemas.openxmlformats.org/officeDocument/2006/relationships" r:embed="rId1"/>
        <a:stretch/>
      </xdr:blipFill>
      <xdr:spPr bwMode="auto">
        <a:xfrm>
          <a:off x="7038974" y="1590674"/>
          <a:ext cx="1190623" cy="1647823"/>
        </a:xfrm>
        <a:prstGeom prst="rect">
          <a:avLst/>
        </a:prstGeom>
      </xdr:spPr>
    </xdr:pic>
    <xdr:clientData/>
  </xdr:oneCellAnchor>
  <xdr:oneCellAnchor>
    <xdr:from>
      <xdr:col>4</xdr:col>
      <xdr:colOff>118801</xdr:colOff>
      <xdr:row>11</xdr:row>
      <xdr:rowOff>52916</xdr:rowOff>
    </xdr:from>
    <xdr:ext cx="4590781" cy="2862758"/>
    <xdr:pic>
      <xdr:nvPicPr>
        <xdr:cNvPr id="887548839" name="Рисунок 887548838"/>
        <xdr:cNvPicPr>
          <a:picLocks noChangeAspect="1"/>
        </xdr:cNvPicPr>
      </xdr:nvPicPr>
      <xdr:blipFill>
        <a:blip xmlns:r="http://schemas.openxmlformats.org/officeDocument/2006/relationships" r:embed="rId2"/>
        <a:stretch/>
      </xdr:blipFill>
      <xdr:spPr bwMode="auto">
        <a:xfrm>
          <a:off x="6267718" y="3386666"/>
          <a:ext cx="4590781" cy="2862757"/>
        </a:xfrm>
        <a:prstGeom prst="rect">
          <a:avLst/>
        </a:prstGeom>
      </xdr:spPr>
    </xdr:pic>
    <xdr:clientData/>
  </xdr:oneCellAnchor>
  <xdr:oneCellAnchor>
    <xdr:from>
      <xdr:col>4</xdr:col>
      <xdr:colOff>118801</xdr:colOff>
      <xdr:row>11</xdr:row>
      <xdr:rowOff>2752725</xdr:rowOff>
    </xdr:from>
    <xdr:ext cx="4508499" cy="2369011"/>
    <xdr:pic>
      <xdr:nvPicPr>
        <xdr:cNvPr id="966222303" name="Рисунок 966222302"/>
        <xdr:cNvPicPr>
          <a:picLocks noChangeAspect="1"/>
        </xdr:cNvPicPr>
      </xdr:nvPicPr>
      <xdr:blipFill>
        <a:blip xmlns:r="http://schemas.openxmlformats.org/officeDocument/2006/relationships" r:embed="rId3"/>
        <a:stretch/>
      </xdr:blipFill>
      <xdr:spPr bwMode="auto">
        <a:xfrm>
          <a:off x="6267718" y="6086475"/>
          <a:ext cx="4508499" cy="2369011"/>
        </a:xfrm>
        <a:prstGeom prst="rect">
          <a:avLst/>
        </a:prstGeom>
      </xdr:spPr>
    </xdr:pic>
    <xdr:clientData/>
  </xdr:oneCellAnchor>
  <xdr:oneCellAnchor>
    <xdr:from>
      <xdr:col>3</xdr:col>
      <xdr:colOff>0</xdr:colOff>
      <xdr:row>11</xdr:row>
      <xdr:rowOff>2190335</xdr:rowOff>
    </xdr:from>
    <xdr:ext cx="3376082" cy="2817697"/>
    <xdr:pic>
      <xdr:nvPicPr>
        <xdr:cNvPr id="1202100889" name="Рисунок 1202100888"/>
        <xdr:cNvPicPr>
          <a:picLocks noChangeAspect="1"/>
        </xdr:cNvPicPr>
      </xdr:nvPicPr>
      <xdr:blipFill>
        <a:blip xmlns:r="http://schemas.openxmlformats.org/officeDocument/2006/relationships" r:embed="rId4"/>
        <a:stretch/>
      </xdr:blipFill>
      <xdr:spPr bwMode="auto">
        <a:xfrm>
          <a:off x="2582333" y="5524085"/>
          <a:ext cx="3376081" cy="2817697"/>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4</xdr:col>
      <xdr:colOff>48892</xdr:colOff>
      <xdr:row>20</xdr:row>
      <xdr:rowOff>124880</xdr:rowOff>
    </xdr:from>
    <xdr:ext cx="5102857" cy="666747"/>
    <xdr:pic>
      <xdr:nvPicPr>
        <xdr:cNvPr id="1616705042" name="Рисунок 1616705041"/>
        <xdr:cNvPicPr>
          <a:picLocks noChangeAspect="1"/>
        </xdr:cNvPicPr>
      </xdr:nvPicPr>
      <xdr:blipFill>
        <a:blip xmlns:r="http://schemas.openxmlformats.org/officeDocument/2006/relationships" r:embed="rId1"/>
        <a:stretch/>
      </xdr:blipFill>
      <xdr:spPr bwMode="auto">
        <a:xfrm>
          <a:off x="6278242" y="11583455"/>
          <a:ext cx="5102858" cy="666748"/>
        </a:xfrm>
        <a:prstGeom prst="rect">
          <a:avLst/>
        </a:prstGeom>
      </xdr:spPr>
    </xdr:pic>
    <xdr:clientData/>
  </xdr:oneCellAnchor>
  <xdr:oneCellAnchor>
    <xdr:from>
      <xdr:col>4</xdr:col>
      <xdr:colOff>1397309</xdr:colOff>
      <xdr:row>13</xdr:row>
      <xdr:rowOff>66673</xdr:rowOff>
    </xdr:from>
    <xdr:ext cx="1323973" cy="1711476"/>
    <xdr:pic>
      <xdr:nvPicPr>
        <xdr:cNvPr id="1970612670" name="Рисунок 1970612669"/>
        <xdr:cNvPicPr>
          <a:picLocks noChangeAspect="1"/>
        </xdr:cNvPicPr>
      </xdr:nvPicPr>
      <xdr:blipFill>
        <a:blip xmlns:r="http://schemas.openxmlformats.org/officeDocument/2006/relationships" r:embed="rId2"/>
        <a:stretch/>
      </xdr:blipFill>
      <xdr:spPr bwMode="auto">
        <a:xfrm>
          <a:off x="7626660" y="6486524"/>
          <a:ext cx="1323973" cy="1711478"/>
        </a:xfrm>
        <a:prstGeom prst="rect">
          <a:avLst/>
        </a:prstGeom>
      </xdr:spPr>
    </xdr:pic>
    <xdr:clientData/>
  </xdr:oneCellAnchor>
  <xdr:oneCellAnchor>
    <xdr:from>
      <xdr:col>4</xdr:col>
      <xdr:colOff>103504</xdr:colOff>
      <xdr:row>14</xdr:row>
      <xdr:rowOff>481009</xdr:rowOff>
    </xdr:from>
    <xdr:ext cx="4895847" cy="276223"/>
    <xdr:pic>
      <xdr:nvPicPr>
        <xdr:cNvPr id="2025050434" name="Рисунок 2025050433"/>
        <xdr:cNvPicPr>
          <a:picLocks noChangeAspect="1"/>
        </xdr:cNvPicPr>
      </xdr:nvPicPr>
      <xdr:blipFill>
        <a:blip xmlns:r="http://schemas.openxmlformats.org/officeDocument/2006/relationships" r:embed="rId3"/>
        <a:stretch/>
      </xdr:blipFill>
      <xdr:spPr bwMode="auto">
        <a:xfrm>
          <a:off x="6332854" y="7881934"/>
          <a:ext cx="4895848" cy="276223"/>
        </a:xfrm>
        <a:prstGeom prst="rect">
          <a:avLst/>
        </a:prstGeom>
      </xdr:spPr>
    </xdr:pic>
    <xdr:clientData/>
  </xdr:oneCellAnchor>
  <xdr:oneCellAnchor>
    <xdr:from>
      <xdr:col>4</xdr:col>
      <xdr:colOff>103504</xdr:colOff>
      <xdr:row>10</xdr:row>
      <xdr:rowOff>54691</xdr:rowOff>
    </xdr:from>
    <xdr:ext cx="1698942" cy="1812205"/>
    <xdr:pic>
      <xdr:nvPicPr>
        <xdr:cNvPr id="1764749733" name="Рисунок 1764749732"/>
        <xdr:cNvPicPr>
          <a:picLocks noChangeAspect="1"/>
        </xdr:cNvPicPr>
      </xdr:nvPicPr>
      <xdr:blipFill>
        <a:blip xmlns:r="http://schemas.openxmlformats.org/officeDocument/2006/relationships" r:embed="rId4"/>
        <a:stretch/>
      </xdr:blipFill>
      <xdr:spPr bwMode="auto">
        <a:xfrm>
          <a:off x="6332854" y="1721566"/>
          <a:ext cx="1698942" cy="1812205"/>
        </a:xfrm>
        <a:prstGeom prst="rect">
          <a:avLst/>
        </a:prstGeom>
      </xdr:spPr>
    </xdr:pic>
    <xdr:clientData/>
  </xdr:oneCellAnchor>
  <xdr:oneCellAnchor>
    <xdr:from>
      <xdr:col>4</xdr:col>
      <xdr:colOff>1860867</xdr:colOff>
      <xdr:row>10</xdr:row>
      <xdr:rowOff>54691</xdr:rowOff>
    </xdr:from>
    <xdr:ext cx="1720832" cy="1936030"/>
    <xdr:pic>
      <xdr:nvPicPr>
        <xdr:cNvPr id="1899750981" name="Рисунок 1899750980"/>
        <xdr:cNvPicPr>
          <a:picLocks noChangeAspect="1"/>
        </xdr:cNvPicPr>
      </xdr:nvPicPr>
      <xdr:blipFill>
        <a:blip xmlns:r="http://schemas.openxmlformats.org/officeDocument/2006/relationships" r:embed="rId5"/>
        <a:stretch/>
      </xdr:blipFill>
      <xdr:spPr bwMode="auto">
        <a:xfrm>
          <a:off x="8090217" y="1721566"/>
          <a:ext cx="1720832" cy="193603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4</xdr:col>
      <xdr:colOff>495299</xdr:colOff>
      <xdr:row>13</xdr:row>
      <xdr:rowOff>66675</xdr:rowOff>
    </xdr:from>
    <xdr:ext cx="2705100" cy="1221658"/>
    <xdr:pic>
      <xdr:nvPicPr>
        <xdr:cNvPr id="1965842360" name="Рисунок 1965842359"/>
        <xdr:cNvPicPr>
          <a:picLocks noChangeAspect="1"/>
        </xdr:cNvPicPr>
      </xdr:nvPicPr>
      <xdr:blipFill>
        <a:blip xmlns:r="http://schemas.openxmlformats.org/officeDocument/2006/relationships" r:embed="rId1"/>
        <a:stretch/>
      </xdr:blipFill>
      <xdr:spPr bwMode="auto">
        <a:xfrm>
          <a:off x="6724649" y="4686300"/>
          <a:ext cx="2705100" cy="1221658"/>
        </a:xfrm>
        <a:prstGeom prst="rect">
          <a:avLst/>
        </a:prstGeom>
      </xdr:spPr>
    </xdr:pic>
    <xdr:clientData/>
  </xdr:oneCellAnchor>
  <xdr:oneCellAnchor>
    <xdr:from>
      <xdr:col>4</xdr:col>
      <xdr:colOff>149691</xdr:colOff>
      <xdr:row>20</xdr:row>
      <xdr:rowOff>573311</xdr:rowOff>
    </xdr:from>
    <xdr:ext cx="1269532" cy="1949001"/>
    <xdr:pic>
      <xdr:nvPicPr>
        <xdr:cNvPr id="295295265" name="Рисунок 295295264"/>
        <xdr:cNvPicPr>
          <a:picLocks noChangeAspect="1"/>
        </xdr:cNvPicPr>
      </xdr:nvPicPr>
      <xdr:blipFill>
        <a:blip xmlns:r="http://schemas.openxmlformats.org/officeDocument/2006/relationships" r:embed="rId2"/>
        <a:stretch/>
      </xdr:blipFill>
      <xdr:spPr bwMode="auto">
        <a:xfrm>
          <a:off x="6379041" y="12336686"/>
          <a:ext cx="1269533" cy="1949001"/>
        </a:xfrm>
        <a:prstGeom prst="rect">
          <a:avLst/>
        </a:prstGeom>
      </xdr:spPr>
    </xdr:pic>
    <xdr:clientData/>
  </xdr:oneCellAnchor>
  <xdr:oneCellAnchor>
    <xdr:from>
      <xdr:col>4</xdr:col>
      <xdr:colOff>1524000</xdr:colOff>
      <xdr:row>20</xdr:row>
      <xdr:rowOff>657225</xdr:rowOff>
    </xdr:from>
    <xdr:ext cx="2028825" cy="1552574"/>
    <xdr:pic>
      <xdr:nvPicPr>
        <xdr:cNvPr id="2056715905" name="Рисунок 2056715904"/>
        <xdr:cNvPicPr>
          <a:picLocks noChangeAspect="1"/>
        </xdr:cNvPicPr>
      </xdr:nvPicPr>
      <xdr:blipFill>
        <a:blip xmlns:r="http://schemas.openxmlformats.org/officeDocument/2006/relationships" r:embed="rId3"/>
        <a:stretch/>
      </xdr:blipFill>
      <xdr:spPr bwMode="auto">
        <a:xfrm>
          <a:off x="7753350" y="12420600"/>
          <a:ext cx="2028825" cy="1552574"/>
        </a:xfrm>
        <a:prstGeom prst="rect">
          <a:avLst/>
        </a:prstGeom>
      </xdr:spPr>
    </xdr:pic>
    <xdr:clientData/>
  </xdr:oneCellAnchor>
  <xdr:oneCellAnchor>
    <xdr:from>
      <xdr:col>4</xdr:col>
      <xdr:colOff>171450</xdr:colOff>
      <xdr:row>20</xdr:row>
      <xdr:rowOff>76200</xdr:rowOff>
    </xdr:from>
    <xdr:ext cx="3381373" cy="409574"/>
    <xdr:pic>
      <xdr:nvPicPr>
        <xdr:cNvPr id="546647423" name="Рисунок 546647422"/>
        <xdr:cNvPicPr>
          <a:picLocks noChangeAspect="1"/>
        </xdr:cNvPicPr>
      </xdr:nvPicPr>
      <xdr:blipFill>
        <a:blip xmlns:r="http://schemas.openxmlformats.org/officeDocument/2006/relationships" r:embed="rId4"/>
        <a:stretch/>
      </xdr:blipFill>
      <xdr:spPr bwMode="auto">
        <a:xfrm>
          <a:off x="6400800" y="11839575"/>
          <a:ext cx="3381374" cy="409574"/>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4</xdr:col>
      <xdr:colOff>152397</xdr:colOff>
      <xdr:row>10</xdr:row>
      <xdr:rowOff>145217</xdr:rowOff>
    </xdr:from>
    <xdr:ext cx="3438936" cy="1216853"/>
    <xdr:pic>
      <xdr:nvPicPr>
        <xdr:cNvPr id="58779392" name="Рисунок 58779391"/>
        <xdr:cNvPicPr>
          <a:picLocks noChangeAspect="1"/>
        </xdr:cNvPicPr>
      </xdr:nvPicPr>
      <xdr:blipFill>
        <a:blip xmlns:r="http://schemas.openxmlformats.org/officeDocument/2006/relationships" r:embed="rId1"/>
        <a:stretch/>
      </xdr:blipFill>
      <xdr:spPr bwMode="auto">
        <a:xfrm>
          <a:off x="6677022" y="1983542"/>
          <a:ext cx="3438936" cy="1216854"/>
        </a:xfrm>
        <a:prstGeom prst="rect">
          <a:avLst/>
        </a:prstGeom>
      </xdr:spPr>
    </xdr:pic>
    <xdr:clientData/>
  </xdr:oneCellAnchor>
  <xdr:oneCellAnchor>
    <xdr:from>
      <xdr:col>4</xdr:col>
      <xdr:colOff>31637</xdr:colOff>
      <xdr:row>14</xdr:row>
      <xdr:rowOff>63342</xdr:rowOff>
    </xdr:from>
    <xdr:ext cx="2724147" cy="936692"/>
    <xdr:pic>
      <xdr:nvPicPr>
        <xdr:cNvPr id="1154475030" name="Рисунок 1154475029"/>
        <xdr:cNvPicPr>
          <a:picLocks noChangeAspect="1"/>
        </xdr:cNvPicPr>
      </xdr:nvPicPr>
      <xdr:blipFill>
        <a:blip xmlns:r="http://schemas.openxmlformats.org/officeDocument/2006/relationships" r:embed="rId2"/>
        <a:stretch/>
      </xdr:blipFill>
      <xdr:spPr bwMode="auto">
        <a:xfrm>
          <a:off x="6556263" y="7216616"/>
          <a:ext cx="2724147" cy="936693"/>
        </a:xfrm>
        <a:prstGeom prst="rect">
          <a:avLst/>
        </a:prstGeom>
      </xdr:spPr>
    </xdr:pic>
    <xdr:clientData/>
  </xdr:oneCellAnchor>
  <xdr:oneCellAnchor>
    <xdr:from>
      <xdr:col>4</xdr:col>
      <xdr:colOff>198698</xdr:colOff>
      <xdr:row>15</xdr:row>
      <xdr:rowOff>209180</xdr:rowOff>
    </xdr:from>
    <xdr:ext cx="4657721" cy="364798"/>
    <xdr:pic>
      <xdr:nvPicPr>
        <xdr:cNvPr id="780449901" name="Рисунок 780449900"/>
        <xdr:cNvPicPr>
          <a:picLocks noChangeAspect="1"/>
        </xdr:cNvPicPr>
      </xdr:nvPicPr>
      <xdr:blipFill>
        <a:blip xmlns:r="http://schemas.openxmlformats.org/officeDocument/2006/relationships" r:embed="rId3"/>
        <a:stretch/>
      </xdr:blipFill>
      <xdr:spPr bwMode="auto">
        <a:xfrm>
          <a:off x="6723323" y="8534030"/>
          <a:ext cx="4657721" cy="364798"/>
        </a:xfrm>
        <a:prstGeom prst="rect">
          <a:avLst/>
        </a:prstGeom>
      </xdr:spPr>
    </xdr:pic>
    <xdr:clientData/>
  </xdr:oneCellAnchor>
  <xdr:oneCellAnchor>
    <xdr:from>
      <xdr:col>4</xdr:col>
      <xdr:colOff>188075</xdr:colOff>
      <xdr:row>17</xdr:row>
      <xdr:rowOff>63499</xdr:rowOff>
    </xdr:from>
    <xdr:ext cx="1683789" cy="1527613"/>
    <xdr:pic>
      <xdr:nvPicPr>
        <xdr:cNvPr id="560853728" name="Рисунок 560853727"/>
        <xdr:cNvPicPr>
          <a:picLocks noChangeAspect="1"/>
        </xdr:cNvPicPr>
      </xdr:nvPicPr>
      <xdr:blipFill>
        <a:blip xmlns:r="http://schemas.openxmlformats.org/officeDocument/2006/relationships" r:embed="rId4"/>
        <a:stretch/>
      </xdr:blipFill>
      <xdr:spPr bwMode="auto">
        <a:xfrm>
          <a:off x="6712700" y="10131424"/>
          <a:ext cx="1683790" cy="1527613"/>
        </a:xfrm>
        <a:prstGeom prst="rect">
          <a:avLst/>
        </a:prstGeom>
      </xdr:spPr>
    </xdr:pic>
    <xdr:clientData/>
  </xdr:oneCellAnchor>
  <xdr:oneCellAnchor>
    <xdr:from>
      <xdr:col>4</xdr:col>
      <xdr:colOff>2070947</xdr:colOff>
      <xdr:row>17</xdr:row>
      <xdr:rowOff>190936</xdr:rowOff>
    </xdr:from>
    <xdr:ext cx="1465954" cy="1400175"/>
    <xdr:pic>
      <xdr:nvPicPr>
        <xdr:cNvPr id="1095499599" name="Рисунок 1095499598"/>
        <xdr:cNvPicPr>
          <a:picLocks noChangeAspect="1"/>
        </xdr:cNvPicPr>
      </xdr:nvPicPr>
      <xdr:blipFill>
        <a:blip xmlns:r="http://schemas.openxmlformats.org/officeDocument/2006/relationships" r:embed="rId5"/>
        <a:stretch/>
      </xdr:blipFill>
      <xdr:spPr bwMode="auto">
        <a:xfrm>
          <a:off x="8595572" y="10258861"/>
          <a:ext cx="1465955" cy="1400176"/>
        </a:xfrm>
        <a:prstGeom prst="rect">
          <a:avLst/>
        </a:prstGeom>
      </xdr:spPr>
    </xdr:pic>
    <xdr:clientData/>
  </xdr:oneCellAnchor>
  <xdr:oneCellAnchor>
    <xdr:from>
      <xdr:col>4</xdr:col>
      <xdr:colOff>3048411</xdr:colOff>
      <xdr:row>14</xdr:row>
      <xdr:rowOff>124146</xdr:rowOff>
    </xdr:from>
    <xdr:ext cx="1466847" cy="971548"/>
    <xdr:pic>
      <xdr:nvPicPr>
        <xdr:cNvPr id="658934470" name="Рисунок 658934469"/>
        <xdr:cNvPicPr>
          <a:picLocks noChangeAspect="1"/>
        </xdr:cNvPicPr>
      </xdr:nvPicPr>
      <xdr:blipFill>
        <a:blip xmlns:r="http://schemas.openxmlformats.org/officeDocument/2006/relationships" r:embed="rId6"/>
        <a:stretch/>
      </xdr:blipFill>
      <xdr:spPr bwMode="auto">
        <a:xfrm>
          <a:off x="9573036" y="7277421"/>
          <a:ext cx="1466847" cy="971548"/>
        </a:xfrm>
        <a:prstGeom prst="rect">
          <a:avLst/>
        </a:prstGeom>
      </xdr:spPr>
    </xdr:pic>
    <xdr:clientData/>
  </xdr:oneCellAnchor>
  <xdr:oneCellAnchor>
    <xdr:from>
      <xdr:col>4</xdr:col>
      <xdr:colOff>894231</xdr:colOff>
      <xdr:row>18</xdr:row>
      <xdr:rowOff>94190</xdr:rowOff>
    </xdr:from>
    <xdr:ext cx="1955271" cy="1123947"/>
    <xdr:pic>
      <xdr:nvPicPr>
        <xdr:cNvPr id="387331609" name="Рисунок 387331608"/>
        <xdr:cNvPicPr>
          <a:picLocks noChangeAspect="1"/>
        </xdr:cNvPicPr>
      </xdr:nvPicPr>
      <xdr:blipFill>
        <a:blip xmlns:r="http://schemas.openxmlformats.org/officeDocument/2006/relationships" r:embed="rId7"/>
        <a:stretch/>
      </xdr:blipFill>
      <xdr:spPr bwMode="auto">
        <a:xfrm>
          <a:off x="7418855" y="11857565"/>
          <a:ext cx="1955271" cy="1123947"/>
        </a:xfrm>
        <a:prstGeom prst="rect">
          <a:avLst/>
        </a:prstGeom>
      </xdr:spPr>
    </xdr:pic>
    <xdr:clientData/>
  </xdr:oneCellAnchor>
  <xdr:oneCellAnchor>
    <xdr:from>
      <xdr:col>4</xdr:col>
      <xdr:colOff>1414395</xdr:colOff>
      <xdr:row>19</xdr:row>
      <xdr:rowOff>77257</xdr:rowOff>
    </xdr:from>
    <xdr:ext cx="956304" cy="996998"/>
    <xdr:pic>
      <xdr:nvPicPr>
        <xdr:cNvPr id="421765036" name="Рисунок 421765035"/>
        <xdr:cNvPicPr>
          <a:picLocks noChangeAspect="1"/>
        </xdr:cNvPicPr>
      </xdr:nvPicPr>
      <xdr:blipFill>
        <a:blip xmlns:r="http://schemas.openxmlformats.org/officeDocument/2006/relationships" r:embed="rId8"/>
        <a:stretch/>
      </xdr:blipFill>
      <xdr:spPr bwMode="auto">
        <a:xfrm>
          <a:off x="7939019" y="13155082"/>
          <a:ext cx="956304" cy="996998"/>
        </a:xfrm>
        <a:prstGeom prst="rect">
          <a:avLst/>
        </a:prstGeom>
      </xdr:spPr>
    </xdr:pic>
    <xdr:clientData/>
  </xdr:oneCellAnchor>
  <xdr:oneCellAnchor>
    <xdr:from>
      <xdr:col>4</xdr:col>
      <xdr:colOff>617821</xdr:colOff>
      <xdr:row>22</xdr:row>
      <xdr:rowOff>122121</xdr:rowOff>
    </xdr:from>
    <xdr:ext cx="1134774" cy="1714497"/>
    <xdr:pic>
      <xdr:nvPicPr>
        <xdr:cNvPr id="1073351146" name="Рисунок 1073351145"/>
        <xdr:cNvPicPr>
          <a:picLocks noChangeAspect="1"/>
        </xdr:cNvPicPr>
      </xdr:nvPicPr>
      <xdr:blipFill>
        <a:blip xmlns:r="http://schemas.openxmlformats.org/officeDocument/2006/relationships" r:embed="rId9"/>
        <a:stretch/>
      </xdr:blipFill>
      <xdr:spPr bwMode="auto">
        <a:xfrm>
          <a:off x="7142446" y="16952796"/>
          <a:ext cx="1134774" cy="1714497"/>
        </a:xfrm>
        <a:prstGeom prst="rect">
          <a:avLst/>
        </a:prstGeom>
      </xdr:spPr>
    </xdr:pic>
    <xdr:clientData/>
  </xdr:oneCellAnchor>
  <xdr:oneCellAnchor>
    <xdr:from>
      <xdr:col>4</xdr:col>
      <xdr:colOff>1892547</xdr:colOff>
      <xdr:row>22</xdr:row>
      <xdr:rowOff>122121</xdr:rowOff>
    </xdr:from>
    <xdr:ext cx="1364898" cy="1735871"/>
    <xdr:pic>
      <xdr:nvPicPr>
        <xdr:cNvPr id="1101461796" name="Рисунок 1101461795"/>
        <xdr:cNvPicPr>
          <a:picLocks noChangeAspect="1"/>
        </xdr:cNvPicPr>
      </xdr:nvPicPr>
      <xdr:blipFill>
        <a:blip xmlns:r="http://schemas.openxmlformats.org/officeDocument/2006/relationships" r:embed="rId10"/>
        <a:stretch/>
      </xdr:blipFill>
      <xdr:spPr bwMode="auto">
        <a:xfrm>
          <a:off x="8417172" y="16762296"/>
          <a:ext cx="1364898" cy="1735871"/>
        </a:xfrm>
        <a:prstGeom prst="rect">
          <a:avLst/>
        </a:prstGeom>
      </xdr:spPr>
    </xdr:pic>
    <xdr:clientData/>
  </xdr:oneCellAnchor>
  <xdr:oneCellAnchor>
    <xdr:from>
      <xdr:col>4</xdr:col>
      <xdr:colOff>876608</xdr:colOff>
      <xdr:row>23</xdr:row>
      <xdr:rowOff>266178</xdr:rowOff>
    </xdr:from>
    <xdr:ext cx="2108217" cy="1123407"/>
    <xdr:pic>
      <xdr:nvPicPr>
        <xdr:cNvPr id="665120044" name="Рисунок 665120043"/>
        <xdr:cNvPicPr>
          <a:picLocks noChangeAspect="1"/>
        </xdr:cNvPicPr>
      </xdr:nvPicPr>
      <xdr:blipFill>
        <a:blip xmlns:r="http://schemas.openxmlformats.org/officeDocument/2006/relationships" r:embed="rId11"/>
        <a:stretch/>
      </xdr:blipFill>
      <xdr:spPr bwMode="auto">
        <a:xfrm>
          <a:off x="7401233" y="18878028"/>
          <a:ext cx="2108217" cy="1123408"/>
        </a:xfrm>
        <a:prstGeom prst="rect">
          <a:avLst/>
        </a:prstGeom>
      </xdr:spPr>
    </xdr:pic>
    <xdr:clientData/>
  </xdr:oneCellAnchor>
  <xdr:oneCellAnchor>
    <xdr:from>
      <xdr:col>4</xdr:col>
      <xdr:colOff>908141</xdr:colOff>
      <xdr:row>24</xdr:row>
      <xdr:rowOff>93132</xdr:rowOff>
    </xdr:from>
    <xdr:ext cx="2045149" cy="1339515"/>
    <xdr:pic>
      <xdr:nvPicPr>
        <xdr:cNvPr id="480696392" name="Рисунок 480696391"/>
        <xdr:cNvPicPr>
          <a:picLocks noChangeAspect="1"/>
        </xdr:cNvPicPr>
      </xdr:nvPicPr>
      <xdr:blipFill>
        <a:blip xmlns:r="http://schemas.openxmlformats.org/officeDocument/2006/relationships" r:embed="rId12"/>
        <a:stretch/>
      </xdr:blipFill>
      <xdr:spPr bwMode="auto">
        <a:xfrm>
          <a:off x="7432766" y="20219456"/>
          <a:ext cx="2045149" cy="1339515"/>
        </a:xfrm>
        <a:prstGeom prst="rect">
          <a:avLst/>
        </a:prstGeom>
      </xdr:spPr>
    </xdr:pic>
    <xdr:clientData/>
  </xdr:oneCellAnchor>
  <xdr:oneCellAnchor>
    <xdr:from>
      <xdr:col>4</xdr:col>
      <xdr:colOff>198698</xdr:colOff>
      <xdr:row>25</xdr:row>
      <xdr:rowOff>539748</xdr:rowOff>
    </xdr:from>
    <xdr:ext cx="3248023" cy="304797"/>
    <xdr:pic>
      <xdr:nvPicPr>
        <xdr:cNvPr id="313489860" name="Рисунок 313489859"/>
        <xdr:cNvPicPr>
          <a:picLocks noChangeAspect="1"/>
        </xdr:cNvPicPr>
      </xdr:nvPicPr>
      <xdr:blipFill>
        <a:blip xmlns:r="http://schemas.openxmlformats.org/officeDocument/2006/relationships" r:embed="rId13"/>
        <a:stretch/>
      </xdr:blipFill>
      <xdr:spPr bwMode="auto">
        <a:xfrm>
          <a:off x="6723323" y="22218648"/>
          <a:ext cx="3248023" cy="304796"/>
        </a:xfrm>
        <a:prstGeom prst="rect">
          <a:avLst/>
        </a:prstGeom>
      </xdr:spPr>
    </xdr:pic>
    <xdr:clientData/>
  </xdr:oneCellAnchor>
  <xdr:oneCellAnchor>
    <xdr:from>
      <xdr:col>4</xdr:col>
      <xdr:colOff>1090082</xdr:colOff>
      <xdr:row>19</xdr:row>
      <xdr:rowOff>45507</xdr:rowOff>
    </xdr:from>
    <xdr:ext cx="1693103" cy="1149332"/>
    <xdr:pic>
      <xdr:nvPicPr>
        <xdr:cNvPr id="1691070499" name="Рисунок 1691070498"/>
        <xdr:cNvPicPr>
          <a:picLocks noChangeAspect="1"/>
        </xdr:cNvPicPr>
      </xdr:nvPicPr>
      <xdr:blipFill>
        <a:blip xmlns:r="http://schemas.openxmlformats.org/officeDocument/2006/relationships" r:embed="rId14"/>
        <a:stretch/>
      </xdr:blipFill>
      <xdr:spPr bwMode="auto">
        <a:xfrm>
          <a:off x="7614707" y="13123332"/>
          <a:ext cx="1693103" cy="1149332"/>
        </a:xfrm>
        <a:prstGeom prst="rect">
          <a:avLst/>
        </a:prstGeom>
      </xdr:spPr>
    </xdr:pic>
    <xdr:clientData/>
  </xdr:oneCellAnchor>
  <xdr:oneCellAnchor>
    <xdr:from>
      <xdr:col>4</xdr:col>
      <xdr:colOff>596164</xdr:colOff>
      <xdr:row>20</xdr:row>
      <xdr:rowOff>81443</xdr:rowOff>
    </xdr:from>
    <xdr:ext cx="2669104" cy="1263213"/>
    <xdr:pic>
      <xdr:nvPicPr>
        <xdr:cNvPr id="1335988692" name="Рисунок 1335988691"/>
        <xdr:cNvPicPr>
          <a:picLocks noChangeAspect="1"/>
        </xdr:cNvPicPr>
      </xdr:nvPicPr>
      <xdr:blipFill>
        <a:blip xmlns:r="http://schemas.openxmlformats.org/officeDocument/2006/relationships" r:embed="rId15"/>
        <a:stretch/>
      </xdr:blipFill>
      <xdr:spPr bwMode="auto">
        <a:xfrm>
          <a:off x="7120789" y="14464193"/>
          <a:ext cx="2669105" cy="1263213"/>
        </a:xfrm>
        <a:prstGeom prst="rect">
          <a:avLst/>
        </a:prstGeom>
      </xdr:spPr>
    </xdr:pic>
    <xdr:clientData/>
  </xdr:oneCellAnchor>
  <xdr:oneCellAnchor>
    <xdr:from>
      <xdr:col>3</xdr:col>
      <xdr:colOff>1115906</xdr:colOff>
      <xdr:row>20</xdr:row>
      <xdr:rowOff>384437</xdr:rowOff>
    </xdr:from>
    <xdr:ext cx="1466848" cy="657224"/>
    <xdr:pic>
      <xdr:nvPicPr>
        <xdr:cNvPr id="1246083365" name="Рисунок 1246083364"/>
        <xdr:cNvPicPr>
          <a:picLocks noChangeAspect="1"/>
        </xdr:cNvPicPr>
      </xdr:nvPicPr>
      <xdr:blipFill>
        <a:blip xmlns:r="http://schemas.openxmlformats.org/officeDocument/2006/relationships" r:embed="rId16"/>
        <a:stretch/>
      </xdr:blipFill>
      <xdr:spPr bwMode="auto">
        <a:xfrm>
          <a:off x="3859106" y="14767187"/>
          <a:ext cx="1466848" cy="657224"/>
        </a:xfrm>
        <a:prstGeom prst="rect">
          <a:avLst/>
        </a:prstGeom>
      </xdr:spPr>
    </xdr:pic>
    <xdr:clientData/>
  </xdr:oneCellAnchor>
  <xdr:oneCellAnchor>
    <xdr:from>
      <xdr:col>4</xdr:col>
      <xdr:colOff>1332315</xdr:colOff>
      <xdr:row>30</xdr:row>
      <xdr:rowOff>27514</xdr:rowOff>
    </xdr:from>
    <xdr:ext cx="1300599" cy="1374259"/>
    <xdr:pic>
      <xdr:nvPicPr>
        <xdr:cNvPr id="1440679035" name="Рисунок 1440679034"/>
        <xdr:cNvPicPr>
          <a:picLocks noChangeAspect="1"/>
        </xdr:cNvPicPr>
      </xdr:nvPicPr>
      <xdr:blipFill>
        <a:blip xmlns:r="http://schemas.openxmlformats.org/officeDocument/2006/relationships" r:embed="rId17"/>
        <a:stretch/>
      </xdr:blipFill>
      <xdr:spPr bwMode="auto">
        <a:xfrm>
          <a:off x="7856939" y="26449866"/>
          <a:ext cx="1300599" cy="1374259"/>
        </a:xfrm>
        <a:prstGeom prst="rect">
          <a:avLst/>
        </a:prstGeom>
      </xdr:spPr>
    </xdr:pic>
    <xdr:clientData/>
  </xdr:oneCellAnchor>
  <xdr:oneCellAnchor>
    <xdr:from>
      <xdr:col>4</xdr:col>
      <xdr:colOff>1982614</xdr:colOff>
      <xdr:row>31</xdr:row>
      <xdr:rowOff>58312</xdr:rowOff>
    </xdr:from>
    <xdr:ext cx="1642620" cy="1447798"/>
    <xdr:pic>
      <xdr:nvPicPr>
        <xdr:cNvPr id="2033146162" name="Рисунок 2033146161"/>
        <xdr:cNvPicPr>
          <a:picLocks noChangeAspect="1"/>
        </xdr:cNvPicPr>
      </xdr:nvPicPr>
      <xdr:blipFill>
        <a:blip xmlns:r="http://schemas.openxmlformats.org/officeDocument/2006/relationships" r:embed="rId18"/>
        <a:stretch/>
      </xdr:blipFill>
      <xdr:spPr bwMode="auto">
        <a:xfrm>
          <a:off x="8507239" y="28061813"/>
          <a:ext cx="1642620" cy="1447798"/>
        </a:xfrm>
        <a:prstGeom prst="rect">
          <a:avLst/>
        </a:prstGeom>
      </xdr:spPr>
    </xdr:pic>
    <xdr:clientData/>
  </xdr:oneCellAnchor>
  <xdr:oneCellAnchor>
    <xdr:from>
      <xdr:col>4</xdr:col>
      <xdr:colOff>88546</xdr:colOff>
      <xdr:row>31</xdr:row>
      <xdr:rowOff>88898</xdr:rowOff>
    </xdr:from>
    <xdr:ext cx="1689121" cy="1417213"/>
    <xdr:pic>
      <xdr:nvPicPr>
        <xdr:cNvPr id="1792703062" name="Рисунок 1792703061"/>
        <xdr:cNvPicPr>
          <a:picLocks noChangeAspect="1"/>
        </xdr:cNvPicPr>
      </xdr:nvPicPr>
      <xdr:blipFill>
        <a:blip xmlns:r="http://schemas.openxmlformats.org/officeDocument/2006/relationships" r:embed="rId19"/>
        <a:stretch/>
      </xdr:blipFill>
      <xdr:spPr bwMode="auto">
        <a:xfrm>
          <a:off x="6613171" y="28092398"/>
          <a:ext cx="1689121" cy="1417213"/>
        </a:xfrm>
        <a:prstGeom prst="rect">
          <a:avLst/>
        </a:prstGeom>
      </xdr:spPr>
    </xdr:pic>
    <xdr:clientData/>
  </xdr:oneCellAnchor>
  <xdr:oneCellAnchor>
    <xdr:from>
      <xdr:col>4</xdr:col>
      <xdr:colOff>88546</xdr:colOff>
      <xdr:row>33</xdr:row>
      <xdr:rowOff>305856</xdr:rowOff>
    </xdr:from>
    <xdr:ext cx="3516692" cy="1276346"/>
    <xdr:pic>
      <xdr:nvPicPr>
        <xdr:cNvPr id="128427764" name="Рисунок 128427763"/>
        <xdr:cNvPicPr>
          <a:picLocks noChangeAspect="1"/>
        </xdr:cNvPicPr>
      </xdr:nvPicPr>
      <xdr:blipFill>
        <a:blip xmlns:r="http://schemas.openxmlformats.org/officeDocument/2006/relationships" r:embed="rId20"/>
        <a:stretch/>
      </xdr:blipFill>
      <xdr:spPr bwMode="auto">
        <a:xfrm>
          <a:off x="6613171" y="31328782"/>
          <a:ext cx="3516692" cy="1276347"/>
        </a:xfrm>
        <a:prstGeom prst="rect">
          <a:avLst/>
        </a:prstGeom>
      </xdr:spPr>
    </xdr:pic>
    <xdr:clientData/>
  </xdr:oneCellAnchor>
  <xdr:oneCellAnchor>
    <xdr:from>
      <xdr:col>4</xdr:col>
      <xdr:colOff>257174</xdr:colOff>
      <xdr:row>32</xdr:row>
      <xdr:rowOff>82386</xdr:rowOff>
    </xdr:from>
    <xdr:ext cx="3257550" cy="1350691"/>
    <xdr:pic>
      <xdr:nvPicPr>
        <xdr:cNvPr id="2053408045" name="Рисунок 2053408044"/>
        <xdr:cNvPicPr>
          <a:picLocks noChangeAspect="1"/>
        </xdr:cNvPicPr>
      </xdr:nvPicPr>
      <xdr:blipFill>
        <a:blip xmlns:r="http://schemas.openxmlformats.org/officeDocument/2006/relationships" r:embed="rId21"/>
        <a:stretch/>
      </xdr:blipFill>
      <xdr:spPr bwMode="auto">
        <a:xfrm>
          <a:off x="6781799" y="29638462"/>
          <a:ext cx="3257550" cy="1350691"/>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4</xdr:col>
      <xdr:colOff>113109</xdr:colOff>
      <xdr:row>17</xdr:row>
      <xdr:rowOff>35718</xdr:rowOff>
    </xdr:from>
    <xdr:ext cx="2536031" cy="1606595"/>
    <xdr:pic>
      <xdr:nvPicPr>
        <xdr:cNvPr id="795176675" name="Рисунок 795176674"/>
        <xdr:cNvPicPr>
          <a:picLocks noChangeAspect="1"/>
        </xdr:cNvPicPr>
      </xdr:nvPicPr>
      <xdr:blipFill>
        <a:blip xmlns:r="http://schemas.openxmlformats.org/officeDocument/2006/relationships" r:embed="rId1"/>
        <a:stretch/>
      </xdr:blipFill>
      <xdr:spPr bwMode="auto">
        <a:xfrm>
          <a:off x="6768703" y="8405812"/>
          <a:ext cx="2536031" cy="1606595"/>
        </a:xfrm>
        <a:prstGeom prst="rect">
          <a:avLst/>
        </a:prstGeom>
      </xdr:spPr>
    </xdr:pic>
    <xdr:clientData/>
  </xdr:oneCellAnchor>
  <xdr:oneCellAnchor>
    <xdr:from>
      <xdr:col>4</xdr:col>
      <xdr:colOff>113109</xdr:colOff>
      <xdr:row>15</xdr:row>
      <xdr:rowOff>83343</xdr:rowOff>
    </xdr:from>
    <xdr:ext cx="1639892" cy="1479602"/>
    <xdr:pic>
      <xdr:nvPicPr>
        <xdr:cNvPr id="866176503" name="Рисунок 866176502"/>
        <xdr:cNvPicPr>
          <a:picLocks noChangeAspect="1"/>
        </xdr:cNvPicPr>
      </xdr:nvPicPr>
      <xdr:blipFill>
        <a:blip xmlns:r="http://schemas.openxmlformats.org/officeDocument/2006/relationships" r:embed="rId2"/>
        <a:stretch/>
      </xdr:blipFill>
      <xdr:spPr bwMode="auto">
        <a:xfrm>
          <a:off x="6768703" y="5036343"/>
          <a:ext cx="1639892" cy="1479602"/>
        </a:xfrm>
        <a:prstGeom prst="rect">
          <a:avLst/>
        </a:prstGeom>
      </xdr:spPr>
    </xdr:pic>
    <xdr:clientData/>
  </xdr:oneCellAnchor>
  <xdr:oneCellAnchor>
    <xdr:from>
      <xdr:col>4</xdr:col>
      <xdr:colOff>2707271</xdr:colOff>
      <xdr:row>15</xdr:row>
      <xdr:rowOff>83343</xdr:rowOff>
    </xdr:from>
    <xdr:ext cx="2224087" cy="1440704"/>
    <xdr:pic>
      <xdr:nvPicPr>
        <xdr:cNvPr id="787149273" name="Рисунок 787149272"/>
        <xdr:cNvPicPr>
          <a:picLocks noChangeAspect="1"/>
        </xdr:cNvPicPr>
      </xdr:nvPicPr>
      <xdr:blipFill>
        <a:blip xmlns:r="http://schemas.openxmlformats.org/officeDocument/2006/relationships" r:embed="rId3"/>
        <a:stretch/>
      </xdr:blipFill>
      <xdr:spPr bwMode="auto">
        <a:xfrm>
          <a:off x="9362864" y="5036343"/>
          <a:ext cx="2224087" cy="1440704"/>
        </a:xfrm>
        <a:prstGeom prst="rect">
          <a:avLst/>
        </a:prstGeom>
      </xdr:spPr>
    </xdr:pic>
    <xdr:clientData/>
  </xdr:oneCellAnchor>
  <xdr:oneCellAnchor>
    <xdr:from>
      <xdr:col>4</xdr:col>
      <xdr:colOff>3116636</xdr:colOff>
      <xdr:row>16</xdr:row>
      <xdr:rowOff>61912</xdr:rowOff>
    </xdr:from>
    <xdr:ext cx="1516306" cy="1748394"/>
    <xdr:pic>
      <xdr:nvPicPr>
        <xdr:cNvPr id="448526603" name="Рисунок 448526602"/>
        <xdr:cNvPicPr>
          <a:picLocks noChangeAspect="1"/>
        </xdr:cNvPicPr>
      </xdr:nvPicPr>
      <xdr:blipFill>
        <a:blip xmlns:r="http://schemas.openxmlformats.org/officeDocument/2006/relationships" r:embed="rId4"/>
        <a:stretch/>
      </xdr:blipFill>
      <xdr:spPr bwMode="auto">
        <a:xfrm>
          <a:off x="9772229" y="6610349"/>
          <a:ext cx="1516306" cy="1748394"/>
        </a:xfrm>
        <a:prstGeom prst="rect">
          <a:avLst/>
        </a:prstGeom>
      </xdr:spPr>
    </xdr:pic>
    <xdr:clientData/>
  </xdr:oneCellAnchor>
  <xdr:oneCellAnchor>
    <xdr:from>
      <xdr:col>4</xdr:col>
      <xdr:colOff>62727</xdr:colOff>
      <xdr:row>16</xdr:row>
      <xdr:rowOff>61912</xdr:rowOff>
    </xdr:from>
    <xdr:ext cx="1997052" cy="1656258"/>
    <xdr:pic>
      <xdr:nvPicPr>
        <xdr:cNvPr id="1522671234" name="Рисунок 1522671233"/>
        <xdr:cNvPicPr>
          <a:picLocks noChangeAspect="1"/>
        </xdr:cNvPicPr>
      </xdr:nvPicPr>
      <xdr:blipFill>
        <a:blip xmlns:r="http://schemas.openxmlformats.org/officeDocument/2006/relationships" r:embed="rId5"/>
        <a:stretch/>
      </xdr:blipFill>
      <xdr:spPr bwMode="auto">
        <a:xfrm>
          <a:off x="6718321" y="6610349"/>
          <a:ext cx="1997052" cy="1656258"/>
        </a:xfrm>
        <a:prstGeom prst="rect">
          <a:avLst/>
        </a:prstGeom>
      </xdr:spPr>
    </xdr:pic>
    <xdr:clientData/>
  </xdr:oneCellAnchor>
  <xdr:oneCellAnchor>
    <xdr:from>
      <xdr:col>4</xdr:col>
      <xdr:colOff>81595</xdr:colOff>
      <xdr:row>19</xdr:row>
      <xdr:rowOff>102393</xdr:rowOff>
    </xdr:from>
    <xdr:ext cx="3517196" cy="2707481"/>
    <xdr:pic>
      <xdr:nvPicPr>
        <xdr:cNvPr id="1551283599" name="Рисунок 1551283598"/>
        <xdr:cNvPicPr>
          <a:picLocks noChangeAspect="1"/>
        </xdr:cNvPicPr>
      </xdr:nvPicPr>
      <xdr:blipFill>
        <a:blip xmlns:r="http://schemas.openxmlformats.org/officeDocument/2006/relationships" r:embed="rId6"/>
        <a:stretch/>
      </xdr:blipFill>
      <xdr:spPr bwMode="auto">
        <a:xfrm>
          <a:off x="6737188" y="11972924"/>
          <a:ext cx="3517196" cy="2707481"/>
        </a:xfrm>
        <a:prstGeom prst="rect">
          <a:avLst/>
        </a:prstGeom>
      </xdr:spPr>
    </xdr:pic>
    <xdr:clientData/>
  </xdr:oneCellAnchor>
  <xdr:oneCellAnchor>
    <xdr:from>
      <xdr:col>3</xdr:col>
      <xdr:colOff>1104478</xdr:colOff>
      <xdr:row>19</xdr:row>
      <xdr:rowOff>1259680</xdr:rowOff>
    </xdr:from>
    <xdr:ext cx="2860301" cy="1643372"/>
    <xdr:pic>
      <xdr:nvPicPr>
        <xdr:cNvPr id="870583625" name="Рисунок 870583624"/>
        <xdr:cNvPicPr>
          <a:picLocks noChangeAspect="1"/>
        </xdr:cNvPicPr>
      </xdr:nvPicPr>
      <xdr:blipFill>
        <a:blip xmlns:r="http://schemas.openxmlformats.org/officeDocument/2006/relationships" r:embed="rId7"/>
        <a:stretch/>
      </xdr:blipFill>
      <xdr:spPr bwMode="auto">
        <a:xfrm>
          <a:off x="3580979" y="13130211"/>
          <a:ext cx="2860301" cy="1643372"/>
        </a:xfrm>
        <a:prstGeom prst="rect">
          <a:avLst/>
        </a:prstGeom>
      </xdr:spPr>
    </xdr:pic>
    <xdr:clientData/>
  </xdr:oneCellAnchor>
  <xdr:oneCellAnchor>
    <xdr:from>
      <xdr:col>4</xdr:col>
      <xdr:colOff>305206</xdr:colOff>
      <xdr:row>20</xdr:row>
      <xdr:rowOff>0</xdr:rowOff>
    </xdr:from>
    <xdr:ext cx="1512092" cy="2223226"/>
    <xdr:pic>
      <xdr:nvPicPr>
        <xdr:cNvPr id="704391176" name="Рисунок 704391175"/>
        <xdr:cNvPicPr>
          <a:picLocks noChangeAspect="1"/>
        </xdr:cNvPicPr>
      </xdr:nvPicPr>
      <xdr:blipFill>
        <a:blip xmlns:r="http://schemas.openxmlformats.org/officeDocument/2006/relationships" r:embed="rId8"/>
        <a:stretch/>
      </xdr:blipFill>
      <xdr:spPr bwMode="auto">
        <a:xfrm>
          <a:off x="6960801" y="15644812"/>
          <a:ext cx="1512093" cy="2223226"/>
        </a:xfrm>
        <a:prstGeom prst="rect">
          <a:avLst/>
        </a:prstGeom>
      </xdr:spPr>
    </xdr:pic>
    <xdr:clientData/>
  </xdr:oneCellAnchor>
  <xdr:oneCellAnchor>
    <xdr:from>
      <xdr:col>4</xdr:col>
      <xdr:colOff>406404</xdr:colOff>
      <xdr:row>24</xdr:row>
      <xdr:rowOff>83343</xdr:rowOff>
    </xdr:from>
    <xdr:ext cx="2466974" cy="1809749"/>
    <xdr:pic>
      <xdr:nvPicPr>
        <xdr:cNvPr id="1300862153" name="Рисунок 1300862152"/>
        <xdr:cNvPicPr>
          <a:picLocks noChangeAspect="1"/>
        </xdr:cNvPicPr>
      </xdr:nvPicPr>
      <xdr:blipFill>
        <a:blip xmlns:r="http://schemas.openxmlformats.org/officeDocument/2006/relationships" r:embed="rId9"/>
        <a:stretch/>
      </xdr:blipFill>
      <xdr:spPr bwMode="auto">
        <a:xfrm>
          <a:off x="7061998" y="19692937"/>
          <a:ext cx="2466973" cy="1809749"/>
        </a:xfrm>
        <a:prstGeom prst="rect">
          <a:avLst/>
        </a:prstGeom>
      </xdr:spPr>
    </xdr:pic>
    <xdr:clientData/>
  </xdr:oneCellAnchor>
  <xdr:oneCellAnchor>
    <xdr:from>
      <xdr:col>4</xdr:col>
      <xdr:colOff>483773</xdr:colOff>
      <xdr:row>18</xdr:row>
      <xdr:rowOff>23811</xdr:rowOff>
    </xdr:from>
    <xdr:ext cx="1576005" cy="1608975"/>
    <xdr:pic>
      <xdr:nvPicPr>
        <xdr:cNvPr id="497206688" name="Рисунок 497206687"/>
        <xdr:cNvPicPr>
          <a:picLocks noChangeAspect="1"/>
        </xdr:cNvPicPr>
      </xdr:nvPicPr>
      <xdr:blipFill>
        <a:blip xmlns:r="http://schemas.openxmlformats.org/officeDocument/2006/relationships" r:embed="rId10"/>
        <a:stretch/>
      </xdr:blipFill>
      <xdr:spPr bwMode="auto">
        <a:xfrm>
          <a:off x="7139368" y="11430000"/>
          <a:ext cx="1576005" cy="1608976"/>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4</xdr:col>
      <xdr:colOff>224870</xdr:colOff>
      <xdr:row>24</xdr:row>
      <xdr:rowOff>28575</xdr:rowOff>
    </xdr:from>
    <xdr:ext cx="1499153" cy="1438274"/>
    <xdr:pic>
      <xdr:nvPicPr>
        <xdr:cNvPr id="1250393078" name="Рисунок 1250393077"/>
        <xdr:cNvPicPr>
          <a:picLocks noChangeAspect="1"/>
        </xdr:cNvPicPr>
      </xdr:nvPicPr>
      <xdr:blipFill>
        <a:blip xmlns:r="http://schemas.openxmlformats.org/officeDocument/2006/relationships" r:embed="rId1"/>
        <a:stretch/>
      </xdr:blipFill>
      <xdr:spPr bwMode="auto">
        <a:xfrm>
          <a:off x="6530421" y="14639925"/>
          <a:ext cx="1499153" cy="1438274"/>
        </a:xfrm>
        <a:prstGeom prst="rect">
          <a:avLst/>
        </a:prstGeom>
      </xdr:spPr>
    </xdr:pic>
    <xdr:clientData/>
  </xdr:oneCellAnchor>
  <xdr:oneCellAnchor>
    <xdr:from>
      <xdr:col>4</xdr:col>
      <xdr:colOff>1853173</xdr:colOff>
      <xdr:row>24</xdr:row>
      <xdr:rowOff>85725</xdr:rowOff>
    </xdr:from>
    <xdr:ext cx="1518676" cy="1323974"/>
    <xdr:pic>
      <xdr:nvPicPr>
        <xdr:cNvPr id="1026273116" name="Рисунок 1026273115"/>
        <xdr:cNvPicPr>
          <a:picLocks noChangeAspect="1"/>
        </xdr:cNvPicPr>
      </xdr:nvPicPr>
      <xdr:blipFill>
        <a:blip xmlns:r="http://schemas.openxmlformats.org/officeDocument/2006/relationships" r:embed="rId2"/>
        <a:stretch/>
      </xdr:blipFill>
      <xdr:spPr bwMode="auto">
        <a:xfrm>
          <a:off x="8158723" y="13677900"/>
          <a:ext cx="1518676" cy="1323974"/>
        </a:xfrm>
        <a:prstGeom prst="rect">
          <a:avLst/>
        </a:prstGeom>
      </xdr:spPr>
    </xdr:pic>
    <xdr:clientData/>
  </xdr:oneCellAnchor>
  <xdr:oneCellAnchor>
    <xdr:from>
      <xdr:col>4</xdr:col>
      <xdr:colOff>970158</xdr:colOff>
      <xdr:row>36</xdr:row>
      <xdr:rowOff>66675</xdr:rowOff>
    </xdr:from>
    <xdr:ext cx="1715890" cy="1971674"/>
    <xdr:pic>
      <xdr:nvPicPr>
        <xdr:cNvPr id="1178069804" name="Рисунок 1178069803"/>
        <xdr:cNvPicPr>
          <a:picLocks noChangeAspect="1"/>
        </xdr:cNvPicPr>
      </xdr:nvPicPr>
      <xdr:blipFill>
        <a:blip xmlns:r="http://schemas.openxmlformats.org/officeDocument/2006/relationships" r:embed="rId3"/>
        <a:stretch/>
      </xdr:blipFill>
      <xdr:spPr bwMode="auto">
        <a:xfrm>
          <a:off x="7275709" y="21793200"/>
          <a:ext cx="1715890" cy="1971674"/>
        </a:xfrm>
        <a:prstGeom prst="rect">
          <a:avLst/>
        </a:prstGeom>
      </xdr:spPr>
    </xdr:pic>
    <xdr:clientData/>
  </xdr:oneCellAnchor>
  <xdr:oneCellAnchor>
    <xdr:from>
      <xdr:col>4</xdr:col>
      <xdr:colOff>70742</xdr:colOff>
      <xdr:row>37</xdr:row>
      <xdr:rowOff>66675</xdr:rowOff>
    </xdr:from>
    <xdr:ext cx="3514723" cy="1457325"/>
    <xdr:pic>
      <xdr:nvPicPr>
        <xdr:cNvPr id="292899073" name="Рисунок 292899072"/>
        <xdr:cNvPicPr>
          <a:picLocks noChangeAspect="1"/>
        </xdr:cNvPicPr>
      </xdr:nvPicPr>
      <xdr:blipFill>
        <a:blip xmlns:r="http://schemas.openxmlformats.org/officeDocument/2006/relationships" r:embed="rId4"/>
        <a:stretch/>
      </xdr:blipFill>
      <xdr:spPr bwMode="auto">
        <a:xfrm>
          <a:off x="6376292" y="23955375"/>
          <a:ext cx="3514725" cy="1457325"/>
        </a:xfrm>
        <a:prstGeom prst="rect">
          <a:avLst/>
        </a:prstGeom>
      </xdr:spPr>
    </xdr:pic>
    <xdr:clientData/>
  </xdr:oneCellAnchor>
</xdr:wsDr>
</file>

<file path=xl/tables/table1.xml><?xml version="1.0" encoding="utf-8"?>
<table xmlns="http://schemas.openxmlformats.org/spreadsheetml/2006/main" id="1" name="Table_1" displayName="Table_1" ref="U2:U5" headerRowCount="0">
  <tableColumns count="1">
    <tableColumn id="1" name="Column1"/>
  </tableColumns>
  <tableStyleInfo name="Аналитика по типу замечания-style" showFirstColumn="1" showLastColumn="1" showRowStripes="1" showColumnStripes="0"/>
</table>
</file>

<file path=xl/tables/table2.xml><?xml version="1.0" encoding="utf-8"?>
<table xmlns="http://schemas.openxmlformats.org/spreadsheetml/2006/main" id="2" name="Table_2" displayName="Table_2" ref="K25:L25" headerRowCount="0">
  <tableColumns count="2">
    <tableColumn id="1" name="Column1"/>
    <tableColumn id="2" name="Column2"/>
  </tableColumns>
  <tableStyleInfo name="Аналитика по типу замечания-style 2" showFirstColumn="1" showLastColumn="1" showRowStripes="1" showColumnStripes="0"/>
</table>
</file>

<file path=xl/tables/table3.xml><?xml version="1.0" encoding="utf-8"?>
<table xmlns="http://schemas.openxmlformats.org/spreadsheetml/2006/main" id="3" name="Table_3" displayName="Table_3"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4.xml><?xml version="1.0" encoding="utf-8"?>
<table xmlns="http://schemas.openxmlformats.org/spreadsheetml/2006/main" id="4" name="Table_4" displayName="Table_4" ref="A1:AA154" headerRowCount="0">
  <tableColumns count="27">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s>
  <tableStyleInfo name="3-style" showFirstColumn="1" showLastColumn="1" showRowStripes="1" showColumnStripes="0"/>
</table>
</file>

<file path=xl/tables/table5.xml><?xml version="1.0" encoding="utf-8"?>
<table xmlns="http://schemas.openxmlformats.org/spreadsheetml/2006/main" id="5" name="Table_5" displayName="Table_5" ref="A1:AN179" headerRowCount="0">
  <tableColumns count="40">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 id="28" name="Column28"/>
    <tableColumn id="29" name="Column29"/>
    <tableColumn id="30" name="Column30"/>
    <tableColumn id="31" name="Column31"/>
    <tableColumn id="32" name="Column32"/>
    <tableColumn id="33" name="Column33"/>
    <tableColumn id="34" name="Column34"/>
    <tableColumn id="35" name="Column35"/>
    <tableColumn id="36" name="Column36"/>
    <tableColumn id="37" name="Column37"/>
    <tableColumn id="38" name="Column38"/>
    <tableColumn id="39" name="Column39"/>
    <tableColumn id="40" name="Column40"/>
  </tableColumns>
  <tableStyleInfo name="4-style" showFirstColumn="1" showLastColumn="1" showRowStripes="1" showColumnStripes="0"/>
</table>
</file>

<file path=xl/tables/table6.xml><?xml version="1.0" encoding="utf-8"?>
<table xmlns="http://schemas.openxmlformats.org/spreadsheetml/2006/main" id="6" name="Table_6" displayName="Table_6" ref="A1:X2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8-style" showFirstColumn="1" showLastColumn="1" showRowStripes="1" showColumnStripes="0"/>
</table>
</file>

<file path=xl/tables/table7.xml><?xml version="1.0" encoding="utf-8"?>
<table xmlns="http://schemas.openxmlformats.org/spreadsheetml/2006/main" id="7" name="Table_7" displayName="Table_7" ref="A1:Y172"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11-style" showFirstColumn="1" showLastColumn="1" showRowStripes="1" showColumnStripes="0"/>
</table>
</file>

<file path=xl/tables/table8.xml><?xml version="1.0" encoding="utf-8"?>
<table xmlns="http://schemas.openxmlformats.org/spreadsheetml/2006/main" id="8" name="Table_8" displayName="Table_8" ref="A1:Y161"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15-style" showFirstColumn="1" showLastColumn="1" showRowStripes="1" showColumnStripes="0"/>
</table>
</file>

<file path=xl/tables/table9.xml><?xml version="1.0" encoding="utf-8"?>
<table xmlns="http://schemas.openxmlformats.org/spreadsheetml/2006/main" id="9" name="Table_9" displayName="Table_9" ref="A1:Y174"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20-style" showFirstColumn="1" showLastColumn="1" showRowStripes="1" showColumnStripes="0"/>
</table>
</file>

<file path=xl/tables/table10.xml><?xml version="1.0" encoding="utf-8"?>
<table xmlns="http://schemas.openxmlformats.org/spreadsheetml/2006/main" id="10" name="Table_10" displayName="Table_10"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22-style" showFirstColumn="1" showLastColumn="1" showRowStripes="1" showColumnStripes="0"/>
</table>
</file>

<file path=xl/tables/table11.xml><?xml version="1.0" encoding="utf-8"?>
<table xmlns="http://schemas.openxmlformats.org/spreadsheetml/2006/main" id="11" name="Table_11" displayName="Table_11" ref="A1:Y169"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28-style" showFirstColumn="1" showLastColumn="1" showRowStripes="1" showColumnStripes="0"/>
</table>
</file>

<file path=xl/tables/table12.xml><?xml version="1.0" encoding="utf-8"?>
<table xmlns="http://schemas.openxmlformats.org/spreadsheetml/2006/main" id="12" name="Table_12" displayName="Table_12"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29-style" showFirstColumn="1" showLastColumn="1" showRowStripes="1" showColumnStripes="0"/>
</table>
</file>

<file path=xl/tables/table13.xml><?xml version="1.0" encoding="utf-8"?>
<table xmlns="http://schemas.openxmlformats.org/spreadsheetml/2006/main" id="13" name="Table_13" displayName="Table_13" ref="A1:X2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4-style" showFirstColumn="1" showLastColumn="1" showRowStripes="1" showColumnStripes="0"/>
</table>
</file>

<file path=xl/tables/table14.xml><?xml version="1.0" encoding="utf-8"?>
<table xmlns="http://schemas.openxmlformats.org/spreadsheetml/2006/main" id="14" name="Table_14" displayName="Table_14" ref="A1:X18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5-style" showFirstColumn="1" showLastColumn="1" showRowStripes="1" showColumnStripes="0"/>
</table>
</file>

<file path=xl/tables/table15.xml><?xml version="1.0" encoding="utf-8"?>
<table xmlns="http://schemas.openxmlformats.org/spreadsheetml/2006/main" id="15" name="Table_15" displayName="Table_15" ref="A1:Y169"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36-style" showFirstColumn="1" showLastColumn="1" showRowStripes="1" showColumnStripes="0"/>
</table>
</file>

<file path=xl/tables/table16.xml><?xml version="1.0" encoding="utf-8"?>
<table xmlns="http://schemas.openxmlformats.org/spreadsheetml/2006/main" id="16" name="Table_16" displayName="Table_16"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7-style" showFirstColumn="1" showLastColumn="1" showRowStripes="1" showColumnStripes="0"/>
</table>
</file>

<file path=xl/tables/table17.xml><?xml version="1.0" encoding="utf-8"?>
<table xmlns="http://schemas.openxmlformats.org/spreadsheetml/2006/main" id="17" name="Table_17" displayName="Table_17"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1-style" showFirstColumn="1" showLastColumn="1" showRowStripes="1" showColumnStripes="0"/>
</table>
</file>

<file path=xl/tables/table18.xml><?xml version="1.0" encoding="utf-8"?>
<table xmlns="http://schemas.openxmlformats.org/spreadsheetml/2006/main" id="18" name="Table_18" displayName="Table_18"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2-style" showFirstColumn="1" showLastColumn="1" showRowStripes="1" showColumnStripes="0"/>
</table>
</file>

<file path=xl/tables/table19.xml><?xml version="1.0" encoding="utf-8"?>
<table xmlns="http://schemas.openxmlformats.org/spreadsheetml/2006/main" id="19" name="Table_19" displayName="Table_19"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3-style" showFirstColumn="1" showLastColumn="1" showRowStripes="1" showColumnStripes="0"/>
</table>
</file>

<file path=xl/tables/table20.xml><?xml version="1.0" encoding="utf-8"?>
<table xmlns="http://schemas.openxmlformats.org/spreadsheetml/2006/main" id="20" name="Table_20" displayName="Table_20"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4-style" showFirstColumn="1" showLastColumn="1" showRowStripes="1" showColumnStripes="0"/>
</table>
</file>

<file path=xl/tables/table21.xml><?xml version="1.0" encoding="utf-8"?>
<table xmlns="http://schemas.openxmlformats.org/spreadsheetml/2006/main" id="21" name="Table_21" displayName="Table_21" ref="A1:X56"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5-style" showFirstColumn="1" showLastColumn="1" showRowStripes="1" showColumnStripes="0"/>
</table>
</file>

<file path=xl/tables/table22.xml><?xml version="1.0" encoding="utf-8"?>
<table xmlns="http://schemas.openxmlformats.org/spreadsheetml/2006/main" id="22" name="Table_22" displayName="Table_22" ref="A1:X4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6-style" showFirstColumn="1" showLastColumn="1" showRowStripes="1" showColumnStripes="0"/>
</table>
</file>

<file path=xl/tables/table23.xml><?xml version="1.0" encoding="utf-8"?>
<table xmlns="http://schemas.openxmlformats.org/spreadsheetml/2006/main" id="23" name="Table_23" displayName="Table_23" ref="A1:X4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4.xml><?xml version="1.0" encoding="utf-8"?>
<table xmlns="http://schemas.openxmlformats.org/spreadsheetml/2006/main" id="24" name="Таблица1" displayName="Таблица1" ref="A1:X5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5.xml><?xml version="1.0" encoding="utf-8"?>
<table xmlns="http://schemas.openxmlformats.org/spreadsheetml/2006/main" id="25" name="Таблица1_2" displayName="Таблица1_2" ref="A1:X6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6.xml><?xml version="1.0" encoding="utf-8"?>
<table xmlns="http://schemas.openxmlformats.org/spreadsheetml/2006/main" id="26" name="Таблица2_2" displayName="Таблица2_2" ref="A1:X7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7.xml><?xml version="1.0" encoding="utf-8"?>
<table xmlns="http://schemas.openxmlformats.org/spreadsheetml/2006/main" id="27" name="Таблица3_2" displayName="Таблица3_2" ref="A1:X5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8.xml><?xml version="1.0" encoding="utf-8"?>
<table xmlns="http://schemas.openxmlformats.org/spreadsheetml/2006/main" id="28" name="Таблица1_7" displayName="Таблица1_7" ref="A1:X179"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29.xml><?xml version="1.0" encoding="utf-8"?>
<table xmlns="http://schemas.openxmlformats.org/spreadsheetml/2006/main" id="29" name="Таблица2_7" displayName="Таблица2_7" ref="A1:X164"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0.xml><?xml version="1.0" encoding="utf-8"?>
<table xmlns="http://schemas.openxmlformats.org/spreadsheetml/2006/main" id="30" name="Таблица3_7" displayName="Таблица3_7" ref="A1:X15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1.xml><?xml version="1.0" encoding="utf-8"?>
<table xmlns="http://schemas.openxmlformats.org/spreadsheetml/2006/main" id="31" name="Таблица2" displayName="Таблица2"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2.xml><?xml version="1.0" encoding="utf-8"?>
<table xmlns="http://schemas.openxmlformats.org/spreadsheetml/2006/main" id="32" name="Таблица3" displayName="Таблица3" ref="A1:X166"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3.xml><?xml version="1.0" encoding="utf-8"?>
<table xmlns="http://schemas.openxmlformats.org/spreadsheetml/2006/main" id="33" name="Таблица4" displayName="Таблица4" ref="A1:X172"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4.xml><?xml version="1.0" encoding="utf-8"?>
<table xmlns="http://schemas.openxmlformats.org/spreadsheetml/2006/main" id="34" name="Таблица4_7" displayName="Таблица4_7" ref="A1:X172"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5.xml><?xml version="1.0" encoding="utf-8"?>
<table xmlns="http://schemas.openxmlformats.org/spreadsheetml/2006/main" id="35" name="Таблица1_3" displayName="Таблица1_3"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6.xml><?xml version="1.0" encoding="utf-8"?>
<table xmlns="http://schemas.openxmlformats.org/spreadsheetml/2006/main" id="36" name="Таблица1_1" displayName="Таблица1_1" ref="A1:X4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37.xml><?xml version="1.0" encoding="utf-8"?>
<table xmlns="http://schemas.openxmlformats.org/spreadsheetml/2006/main" id="37" name="Таблица1_102" displayName="Таблица1_102" ref="A1:X169"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Z1qbhsbZLqOqOXPM0opvJw7tno4BZA6N/view?usp=share_link" TargetMode="External"/><Relationship Id="rId13" Type="http://schemas.openxmlformats.org/officeDocument/2006/relationships/hyperlink" Target="https://drive.google.com/file/d/1Z1qbhsbZLqOqOXPM0opvJw7tno4BZA6N/view?usp=share_link" TargetMode="External"/><Relationship Id="rId3" Type="http://schemas.openxmlformats.org/officeDocument/2006/relationships/hyperlink" Target="https://drive.google.com/file/d/1Z1qbhsbZLqOqOXPM0opvJw7tno4BZA6N/view?usp=share_link" TargetMode="External"/><Relationship Id="rId7" Type="http://schemas.openxmlformats.org/officeDocument/2006/relationships/hyperlink" Target="https://drive.google.com/file/d/1Z1qbhsbZLqOqOXPM0opvJw7tno4BZA6N/view?usp=share_link" TargetMode="External"/><Relationship Id="rId12" Type="http://schemas.openxmlformats.org/officeDocument/2006/relationships/hyperlink" Target="https://drive.google.com/file/d/1Z1qbhsbZLqOqOXPM0opvJw7tno4BZA6N/view?usp=share_link" TargetMode="External"/><Relationship Id="rId2" Type="http://schemas.openxmlformats.org/officeDocument/2006/relationships/hyperlink" Target="https://drive.google.com/file/d/1Z1qbhsbZLqOqOXPM0opvJw7tno4BZA6N/view?usp=share_link" TargetMode="External"/><Relationship Id="rId16" Type="http://schemas.openxmlformats.org/officeDocument/2006/relationships/drawing" Target="../drawings/drawing1.xml"/><Relationship Id="rId1" Type="http://schemas.openxmlformats.org/officeDocument/2006/relationships/hyperlink" Target="https://drive.google.com/file/d/1Z1qbhsbZLqOqOXPM0opvJw7tno4BZA6N/view?usp=share_link" TargetMode="External"/><Relationship Id="rId6" Type="http://schemas.openxmlformats.org/officeDocument/2006/relationships/hyperlink" Target="https://drive.google.com/file/d/1Z1qbhsbZLqOqOXPM0opvJw7tno4BZA6N/view?usp=share_link" TargetMode="External"/><Relationship Id="rId11" Type="http://schemas.openxmlformats.org/officeDocument/2006/relationships/hyperlink" Target="https://drive.google.com/file/d/1Z1qbhsbZLqOqOXPM0opvJw7tno4BZA6N/view?usp=share_link" TargetMode="External"/><Relationship Id="rId5" Type="http://schemas.openxmlformats.org/officeDocument/2006/relationships/hyperlink" Target="https://drive.google.com/file/d/1Z1qbhsbZLqOqOXPM0opvJw7tno4BZA6N/view?usp=share_link" TargetMode="External"/><Relationship Id="rId15" Type="http://schemas.openxmlformats.org/officeDocument/2006/relationships/hyperlink" Target="https://drive.google.com/file/d/1Z1qbhsbZLqOqOXPM0opvJw7tno4BZA6N/view?usp=share_link" TargetMode="External"/><Relationship Id="rId10" Type="http://schemas.openxmlformats.org/officeDocument/2006/relationships/hyperlink" Target="https://drive.google.com/file/d/1Z1qbhsbZLqOqOXPM0opvJw7tno4BZA6N/view?usp=share_link" TargetMode="External"/><Relationship Id="rId4" Type="http://schemas.openxmlformats.org/officeDocument/2006/relationships/hyperlink" Target="https://drive.google.com/file/d/10tI1SnBo_Fm31AgivyOrP4FJ7l_UT9mn/view?usp=share_link" TargetMode="External"/><Relationship Id="rId9" Type="http://schemas.openxmlformats.org/officeDocument/2006/relationships/hyperlink" Target="https://drive.google.com/file/d/10tI1SnBo_Fm31AgivyOrP4FJ7l_UT9mn/view?usp=share_link" TargetMode="External"/><Relationship Id="rId14" Type="http://schemas.openxmlformats.org/officeDocument/2006/relationships/hyperlink" Target="https://drive.google.com/file/d/1Z1qbhsbZLqOqOXPM0opvJw7tno4BZA6N/view?usp=share_lin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file/d/10tI1SnBo_Fm31AgivyOrP4FJ7l_UT9mn/view?usp=share_link" TargetMode="External"/><Relationship Id="rId13" Type="http://schemas.openxmlformats.org/officeDocument/2006/relationships/hyperlink" Target="https://drive.google.com/file/d/1Z1qbhsbZLqOqOXPM0opvJw7tno4BZA6N/view?usp=share_link" TargetMode="External"/><Relationship Id="rId3" Type="http://schemas.openxmlformats.org/officeDocument/2006/relationships/hyperlink" Target="https://drive.google.com/file/d/1Z1qbhsbZLqOqOXPM0opvJw7tno4BZA6N/view?usp=share_link" TargetMode="External"/><Relationship Id="rId7" Type="http://schemas.openxmlformats.org/officeDocument/2006/relationships/hyperlink" Target="https://drive.google.com/file/d/1Z1qbhsbZLqOqOXPM0opvJw7tno4BZA6N/view?usp=share_link" TargetMode="External"/><Relationship Id="rId12" Type="http://schemas.openxmlformats.org/officeDocument/2006/relationships/hyperlink" Target="https://drive.google.com/file/d/1Z1qbhsbZLqOqOXPM0opvJw7tno4BZA6N/view?usp=share_link" TargetMode="External"/><Relationship Id="rId2" Type="http://schemas.openxmlformats.org/officeDocument/2006/relationships/hyperlink" Target="https://drive.google.com/file/d/1Z1qbhsbZLqOqOXPM0opvJw7tno4BZA6N/view?usp=share_link" TargetMode="External"/><Relationship Id="rId1" Type="http://schemas.openxmlformats.org/officeDocument/2006/relationships/hyperlink" Target="https://drive.google.com/file/d/1Z1qbhsbZLqOqOXPM0opvJw7tno4BZA6N/view?usp=share_link" TargetMode="External"/><Relationship Id="rId6" Type="http://schemas.openxmlformats.org/officeDocument/2006/relationships/hyperlink" Target="https://drive.google.com/file/d/1Z1qbhsbZLqOqOXPM0opvJw7tno4BZA6N/view?usp=share_link" TargetMode="External"/><Relationship Id="rId11" Type="http://schemas.openxmlformats.org/officeDocument/2006/relationships/hyperlink" Target="https://drive.google.com/file/d/1Z1qbhsbZLqOqOXPM0opvJw7tno4BZA6N/view?usp=share_link" TargetMode="External"/><Relationship Id="rId5" Type="http://schemas.openxmlformats.org/officeDocument/2006/relationships/hyperlink" Target="https://drive.google.com/file/d/1Z1qbhsbZLqOqOXPM0opvJw7tno4BZA6N/view?usp=share_link" TargetMode="External"/><Relationship Id="rId15" Type="http://schemas.openxmlformats.org/officeDocument/2006/relationships/drawing" Target="../drawings/drawing2.xml"/><Relationship Id="rId10" Type="http://schemas.openxmlformats.org/officeDocument/2006/relationships/hyperlink" Target="https://drive.google.com/file/d/1Z1qbhsbZLqOqOXPM0opvJw7tno4BZA6N/view?usp=share_link" TargetMode="External"/><Relationship Id="rId4" Type="http://schemas.openxmlformats.org/officeDocument/2006/relationships/hyperlink" Target="https://drive.google.com/file/d/10tI1SnBo_Fm31AgivyOrP4FJ7l_UT9mn/view?usp=share_link" TargetMode="External"/><Relationship Id="rId9" Type="http://schemas.openxmlformats.org/officeDocument/2006/relationships/hyperlink" Target="https://drive.google.com/file/d/1Z1qbhsbZLqOqOXPM0opvJw7tno4BZA6N/view?usp=share_link" TargetMode="External"/><Relationship Id="rId14" Type="http://schemas.openxmlformats.org/officeDocument/2006/relationships/hyperlink" Target="https://drive.google.com/file/d/1Z1qbhsbZLqOqOXPM0opvJw7tno4BZA6N/view?usp=share_lin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drive/folders/1uCr3hVXq4rYnPEhqbmhMqz2M8CO9r2_R?usp=share_link" TargetMode="External"/><Relationship Id="rId7" Type="http://schemas.openxmlformats.org/officeDocument/2006/relationships/table" Target="../tables/table4.xml"/><Relationship Id="rId2" Type="http://schemas.openxmlformats.org/officeDocument/2006/relationships/hyperlink" Target="https://drive.google.com/drive/folders/1Ei_D3-OFtXDE4ZTYSKK_OeXHfji7Iks5?usp=share_link" TargetMode="External"/><Relationship Id="rId1" Type="http://schemas.openxmlformats.org/officeDocument/2006/relationships/hyperlink" Target="https://drive.google.com/drive/folders/1Ei_D3-OFtXDE4ZTYSKK_OeXHfji7Iks5?usp=share_link" TargetMode="External"/><Relationship Id="rId6" Type="http://schemas.openxmlformats.org/officeDocument/2006/relationships/drawing" Target="../drawings/drawing3.xml"/><Relationship Id="rId5" Type="http://schemas.openxmlformats.org/officeDocument/2006/relationships/hyperlink" Target="https://drive.google.com/drive/folders/1fa8uNJOlM2l_E1mfqjkY5YJZVcN-1nZ3?usp=share_link" TargetMode="External"/><Relationship Id="rId4" Type="http://schemas.openxmlformats.org/officeDocument/2006/relationships/hyperlink" Target="https://drive.google.com/drive/folders/17-t8XsfJL7AaEaYw0DWVshOcV2vrNGB4?usp=share_lin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rive.google.com/drive/folders/1mp3iA3jOwN_ceA8p43I-GAQrJdkoIeka?usp=share_link" TargetMode="External"/><Relationship Id="rId13" Type="http://schemas.openxmlformats.org/officeDocument/2006/relationships/hyperlink" Target="https://drive.google.com/drive/folders/1mp3iA3jOwN_ceA8p43I-GAQrJdkoIeka?usp=share_link" TargetMode="External"/><Relationship Id="rId18" Type="http://schemas.openxmlformats.org/officeDocument/2006/relationships/hyperlink" Target="https://docs.google.com/spreadsheets/d/1qOz3lPbQt29XdqsB-XhMkSk2x3zSNhSzMDOSxfQQGsE/edit" TargetMode="External"/><Relationship Id="rId3" Type="http://schemas.openxmlformats.org/officeDocument/2006/relationships/hyperlink" Target="https://drive.google.com/drive/folders/13ATNPgCOAI_G8AskAM5PBFoYF9d-2Q58?usp=share_link" TargetMode="External"/><Relationship Id="rId21" Type="http://schemas.openxmlformats.org/officeDocument/2006/relationships/hyperlink" Target="https://drive.google.com/drive/folders/1mm6zlMKmgWRGW_bSRJKkEwLoXvn8v3PE?usp=share_link" TargetMode="External"/><Relationship Id="rId7" Type="http://schemas.openxmlformats.org/officeDocument/2006/relationships/hyperlink" Target="https://drive.google.com/drive/folders/1mp3iA3jOwN_ceA8p43I-GAQrJdkoIeka?usp=share_link" TargetMode="External"/><Relationship Id="rId12" Type="http://schemas.openxmlformats.org/officeDocument/2006/relationships/hyperlink" Target="https://drive.google.com/drive/folders/1mp3iA3jOwN_ceA8p43I-GAQrJdkoIeka?usp=share_link" TargetMode="External"/><Relationship Id="rId17" Type="http://schemas.openxmlformats.org/officeDocument/2006/relationships/hyperlink" Target="https://docs.google.com/spreadsheets/d/1qOz3lPbQt29XdqsB-XhMkSk2x3zSNhSzMDOSxfQQGsE/edit" TargetMode="External"/><Relationship Id="rId2" Type="http://schemas.openxmlformats.org/officeDocument/2006/relationships/hyperlink" Target="https://drive.google.com/drive/folders/1mp3iA3jOwN_ceA8p43I-GAQrJdkoIeka?usp=share_link" TargetMode="External"/><Relationship Id="rId16" Type="http://schemas.openxmlformats.org/officeDocument/2006/relationships/hyperlink" Target="https://docs.google.com/spreadsheets/d/1qOz3lPbQt29XdqsB-XhMkSk2x3zSNhSzMDOSxfQQGsE/edit" TargetMode="External"/><Relationship Id="rId20" Type="http://schemas.openxmlformats.org/officeDocument/2006/relationships/hyperlink" Target="https://docs.google.com/spreadsheets/d/1qOz3lPbQt29XdqsB-XhMkSk2x3zSNhSzMDOSxfQQGsE/edit" TargetMode="External"/><Relationship Id="rId1" Type="http://schemas.openxmlformats.org/officeDocument/2006/relationships/hyperlink" Target="https://drive.google.com/drive/folders/1CV-q2XcdUz1mP2sJ_SwoBnxV7Ha4OsG4?usp=share_link" TargetMode="External"/><Relationship Id="rId6" Type="http://schemas.openxmlformats.org/officeDocument/2006/relationships/hyperlink" Target="https://drive.google.com/drive/folders/1mp3iA3jOwN_ceA8p43I-GAQrJdkoIeka?usp=share_link" TargetMode="External"/><Relationship Id="rId11" Type="http://schemas.openxmlformats.org/officeDocument/2006/relationships/hyperlink" Target="https://drive.google.com/drive/folders/1mp3iA3jOwN_ceA8p43I-GAQrJdkoIeka?usp=share_link" TargetMode="External"/><Relationship Id="rId24" Type="http://schemas.openxmlformats.org/officeDocument/2006/relationships/table" Target="../tables/table5.xml"/><Relationship Id="rId5" Type="http://schemas.openxmlformats.org/officeDocument/2006/relationships/hyperlink" Target="https://drive.google.com/drive/folders/1mp3iA3jOwN_ceA8p43I-GAQrJdkoIeka?usp=share_link" TargetMode="External"/><Relationship Id="rId15" Type="http://schemas.openxmlformats.org/officeDocument/2006/relationships/hyperlink" Target="https://drive.google.com/drive/folders/13ATNPgCOAI_G8AskAM5PBFoYF9d-2Q58?usp=share_link" TargetMode="External"/><Relationship Id="rId23" Type="http://schemas.openxmlformats.org/officeDocument/2006/relationships/drawing" Target="../drawings/drawing4.xml"/><Relationship Id="rId10" Type="http://schemas.openxmlformats.org/officeDocument/2006/relationships/hyperlink" Target="https://drive.google.com/drive/folders/1mp3iA3jOwN_ceA8p43I-GAQrJdkoIeka?usp=share_link" TargetMode="External"/><Relationship Id="rId19" Type="http://schemas.openxmlformats.org/officeDocument/2006/relationships/hyperlink" Target="https://docs.google.com/spreadsheets/d/1qOz3lPbQt29XdqsB-XhMkSk2x3zSNhSzMDOSxfQQGsE/edit" TargetMode="External"/><Relationship Id="rId4" Type="http://schemas.openxmlformats.org/officeDocument/2006/relationships/hyperlink" Target="https://drive.google.com/drive/folders/13ATNPgCOAI_G8AskAM5PBFoYF9d-2Q58?usp=share_link" TargetMode="External"/><Relationship Id="rId9" Type="http://schemas.openxmlformats.org/officeDocument/2006/relationships/hyperlink" Target="https://drive.google.com/drive/folders/1mp3iA3jOwN_ceA8p43I-GAQrJdkoIeka?usp=share_link" TargetMode="External"/><Relationship Id="rId14" Type="http://schemas.openxmlformats.org/officeDocument/2006/relationships/hyperlink" Target="https://drive.google.com/drive/folders/13ATNPgCOAI_G8AskAM5PBFoYF9d-2Q58?usp=share_link" TargetMode="External"/><Relationship Id="rId22" Type="http://schemas.openxmlformats.org/officeDocument/2006/relationships/hyperlink" Target="https://mail.google.com/mail/u/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s://drive.google.com/drive/folders/1wh8lZddpXOHSzIUYEFS5-mjlQAcJc5lB" TargetMode="External"/><Relationship Id="rId7" Type="http://schemas.openxmlformats.org/officeDocument/2006/relationships/hyperlink" Target="https://drive.google.com/drive/folders/134nGPXF0xw5MZJ5KNwCCaZmFbiolZ4kK" TargetMode="Externa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6" Type="http://schemas.openxmlformats.org/officeDocument/2006/relationships/hyperlink" Target="https://drive.google.com/drive/folders/134nGPXF0xw5MZJ5KNwCCaZmFbiolZ4kK" TargetMode="External"/><Relationship Id="rId5" Type="http://schemas.openxmlformats.org/officeDocument/2006/relationships/hyperlink" Target="https://drive.google.com/drive/folders/134nGPXF0xw5MZJ5KNwCCaZmFbiolZ4kK" TargetMode="External"/><Relationship Id="rId4" Type="http://schemas.openxmlformats.org/officeDocument/2006/relationships/hyperlink" Target="https://drive.google.com/drive/folders/134nGPXF0xw5MZJ5KNwCCaZmFbiolZ4kK"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hyperlink" Target="https://drive.google.com/drive/folders/1wh8lZddpXOHSzIUYEFS5-mjlQAcJc5lB"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drive.google.com/drive/folders/1wh8lZddpXOHSzIUYEFS5-mjlQAcJc5lB" TargetMode="External"/><Relationship Id="rId7" Type="http://schemas.openxmlformats.org/officeDocument/2006/relationships/drawing" Target="../drawings/drawing10.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6" Type="http://schemas.openxmlformats.org/officeDocument/2006/relationships/hyperlink" Target="https://drive.google.com/drive/folders/1wh8lZddpXOHSzIUYEFS5-mjlQAcJc5lB" TargetMode="External"/><Relationship Id="rId5" Type="http://schemas.openxmlformats.org/officeDocument/2006/relationships/hyperlink" Target="https://drive.google.com/drive/folders/1wh8lZddpXOHSzIUYEFS5-mjlQAcJc5lB" TargetMode="External"/><Relationship Id="rId4" Type="http://schemas.openxmlformats.org/officeDocument/2006/relationships/hyperlink" Target="https://drive.google.com/drive/folders/1wh8lZddpXOHSzIUYEFS5-mjlQAcJc5lB"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drive.google.com/drive/folders/1OZvLj6AiRfAOWQo9EDjxgo1D9Kdyi64y?usp=share_link" TargetMode="External"/><Relationship Id="rId13" Type="http://schemas.openxmlformats.org/officeDocument/2006/relationships/hyperlink" Target="https://drive.google.com/drive/folders/1mp3iA3jOwN_ceA8p43I-GAQrJdkoIeka?usp=share_link" TargetMode="External"/><Relationship Id="rId18" Type="http://schemas.openxmlformats.org/officeDocument/2006/relationships/hyperlink" Target="https://drive.google.com/drive/folders/1mp3iA3jOwN_ceA8p43I-GAQrJdkoIeka?usp=share_link" TargetMode="External"/><Relationship Id="rId26" Type="http://schemas.openxmlformats.org/officeDocument/2006/relationships/hyperlink" Target="https://drive.google.com/drive/folders/1mm6zlMKmgWRGW_bSRJKkEwLoXvn8v3PE?usp=share_link" TargetMode="External"/><Relationship Id="rId3" Type="http://schemas.openxmlformats.org/officeDocument/2006/relationships/hyperlink" Target="https://drive.google.com/drive/folders/1mp3iA3jOwN_ceA8p43I-GAQrJdkoIeka?usp=share_link" TargetMode="External"/><Relationship Id="rId21" Type="http://schemas.openxmlformats.org/officeDocument/2006/relationships/hyperlink" Target="https://drive.google.com/drive/folders/1mm6zlMKmgWRGW_bSRJKkEwLoXvn8v3PE?usp=share_link" TargetMode="External"/><Relationship Id="rId7" Type="http://schemas.openxmlformats.org/officeDocument/2006/relationships/hyperlink" Target="https://drive.google.com/drive/folders/1mm6zlMKmgWRGW_bSRJKkEwLoXvn8v3PE?usp=drive_link" TargetMode="External"/><Relationship Id="rId12" Type="http://schemas.openxmlformats.org/officeDocument/2006/relationships/hyperlink" Target="https://drive.google.com/drive/folders/1mp3iA3jOwN_ceA8p43I-GAQrJdkoIeka?usp=share_link" TargetMode="External"/><Relationship Id="rId17" Type="http://schemas.openxmlformats.org/officeDocument/2006/relationships/hyperlink" Target="https://drive.google.com/drive/folders/1mp3iA3jOwN_ceA8p43I-GAQrJdkoIeka?usp=share_link" TargetMode="External"/><Relationship Id="rId25" Type="http://schemas.openxmlformats.org/officeDocument/2006/relationships/hyperlink" Target="https://drive.google.com/drive/folders/1mp3iA3jOwN_ceA8p43I-GAQrJdkoIeka?usp=share_link" TargetMode="External"/><Relationship Id="rId2" Type="http://schemas.openxmlformats.org/officeDocument/2006/relationships/hyperlink" Target="https://drive.google.com/drive/folders/1mm6zlMKmgWRGW_bSRJKkEwLoXvn8v3PE?usp=share_link" TargetMode="External"/><Relationship Id="rId16" Type="http://schemas.openxmlformats.org/officeDocument/2006/relationships/hyperlink" Target="https://drive.google.com/drive/folders/1mp3iA3jOwN_ceA8p43I-GAQrJdkoIeka?usp=share_link" TargetMode="External"/><Relationship Id="rId20" Type="http://schemas.openxmlformats.org/officeDocument/2006/relationships/hyperlink" Target="https://drive.google.com/drive/folders/1mp3iA3jOwN_ceA8p43I-GAQrJdkoIeka?usp=share_link" TargetMode="External"/><Relationship Id="rId29" Type="http://schemas.openxmlformats.org/officeDocument/2006/relationships/hyperlink" Target="https://drive.google.com/drive/folders/1mp3iA3jOwN_ceA8p43I-GAQrJdkoIeka?usp=share_link" TargetMode="External"/><Relationship Id="rId1" Type="http://schemas.openxmlformats.org/officeDocument/2006/relationships/hyperlink" Target="https://drive.google.com/drive/folders/1mp3iA3jOwN_ceA8p43I-GAQrJdkoIeka?usp=share_link" TargetMode="External"/><Relationship Id="rId6" Type="http://schemas.openxmlformats.org/officeDocument/2006/relationships/hyperlink" Target="https://drive.google.com/drive/folders/1mp3iA3jOwN_ceA8p43I-GAQrJdkoIeka?usp=share_link" TargetMode="External"/><Relationship Id="rId11" Type="http://schemas.openxmlformats.org/officeDocument/2006/relationships/hyperlink" Target="https://drive.google.com/drive/folders/1mp3iA3jOwN_ceA8p43I-GAQrJdkoIeka?usp=share_link" TargetMode="External"/><Relationship Id="rId24" Type="http://schemas.openxmlformats.org/officeDocument/2006/relationships/hyperlink" Target="https://drive.google.com/drive/folders/1mm6zlMKmgWRGW_bSRJKkEwLoXvn8v3PE?usp=share_link" TargetMode="External"/><Relationship Id="rId32" Type="http://schemas.openxmlformats.org/officeDocument/2006/relationships/table" Target="../tables/table7.xml"/><Relationship Id="rId5" Type="http://schemas.openxmlformats.org/officeDocument/2006/relationships/hyperlink" Target="https://drive.google.com/drive/folders/1mlyRzs9Gp2yaRYtOzoisi_VejqY5u8D2?usp=share_link" TargetMode="External"/><Relationship Id="rId15" Type="http://schemas.openxmlformats.org/officeDocument/2006/relationships/hyperlink" Target="https://drive.google.com/drive/folders/1mp3iA3jOwN_ceA8p43I-GAQrJdkoIeka?usp=share_link" TargetMode="External"/><Relationship Id="rId23" Type="http://schemas.openxmlformats.org/officeDocument/2006/relationships/hyperlink" Target="https://drive.google.com/drive/folders/1mp3iA3jOwN_ceA8p43I-GAQrJdkoIeka?usp=share_link" TargetMode="External"/><Relationship Id="rId28" Type="http://schemas.openxmlformats.org/officeDocument/2006/relationships/hyperlink" Target="https://drive.google.com/drive/folders/1mp3iA3jOwN_ceA8p43I-GAQrJdkoIeka?usp=share_link" TargetMode="External"/><Relationship Id="rId10" Type="http://schemas.openxmlformats.org/officeDocument/2006/relationships/hyperlink" Target="https://drive.google.com/drive/folders/1mlyRzs9Gp2yaRYtOzoisi_VejqY5u8D2?usp=share_link" TargetMode="External"/><Relationship Id="rId19" Type="http://schemas.openxmlformats.org/officeDocument/2006/relationships/hyperlink" Target="https://drive.google.com/drive/folders/1mp3iA3jOwN_ceA8p43I-GAQrJdkoIeka?usp=share_link" TargetMode="External"/><Relationship Id="rId31" Type="http://schemas.openxmlformats.org/officeDocument/2006/relationships/drawing" Target="../drawings/drawing11.xml"/><Relationship Id="rId4" Type="http://schemas.openxmlformats.org/officeDocument/2006/relationships/hyperlink" Target="https://drive.google.com/drive/folders/1mp3iA3jOwN_ceA8p43I-GAQrJdkoIeka?usp=share_link" TargetMode="External"/><Relationship Id="rId9" Type="http://schemas.openxmlformats.org/officeDocument/2006/relationships/hyperlink" Target="https://drive.google.com/drive/folders/1mlyRzs9Gp2yaRYtOzoisi_VejqY5u8D2?usp=share_link" TargetMode="External"/><Relationship Id="rId14" Type="http://schemas.openxmlformats.org/officeDocument/2006/relationships/hyperlink" Target="https://drive.google.com/drive/folders/1mp3iA3jOwN_ceA8p43I-GAQrJdkoIeka?usp=share_link" TargetMode="External"/><Relationship Id="rId22" Type="http://schemas.openxmlformats.org/officeDocument/2006/relationships/hyperlink" Target="https://drive.google.com/drive/folders/1mp3iA3jOwN_ceA8p43I-GAQrJdkoIeka?usp=share_link" TargetMode="External"/><Relationship Id="rId27" Type="http://schemas.openxmlformats.org/officeDocument/2006/relationships/hyperlink" Target="https://drive.google.com/drive/folders/1mm6zlMKmgWRGW_bSRJKkEwLoXvn8v3PE?usp=share_link" TargetMode="External"/><Relationship Id="rId30" Type="http://schemas.openxmlformats.org/officeDocument/2006/relationships/hyperlink" Target="https://info.pik.ru/pik-standart/spaces/pst-std-renovation/pages/19668"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drive.google.com/drive/folders/1wh8lZddpXOHSzIUYEFS5-mjlQAcJc5lB" TargetMode="External"/><Relationship Id="rId13" Type="http://schemas.openxmlformats.org/officeDocument/2006/relationships/drawing" Target="../drawings/drawing12.xml"/><Relationship Id="rId3" Type="http://schemas.openxmlformats.org/officeDocument/2006/relationships/hyperlink" Target="https://drive.google.com/drive/folders/1wh8lZddpXOHSzIUYEFS5-mjlQAcJc5lB" TargetMode="External"/><Relationship Id="rId7" Type="http://schemas.openxmlformats.org/officeDocument/2006/relationships/hyperlink" Target="https://drive.google.com/drive/folders/1wh8lZddpXOHSzIUYEFS5-mjlQAcJc5lB" TargetMode="External"/><Relationship Id="rId12" Type="http://schemas.openxmlformats.org/officeDocument/2006/relationships/hyperlink" Target="https://drive.google.com/drive/folders/1wh8lZddpXOHSzIUYEFS5-mjlQAcJc5lB" TargetMode="Externa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6" Type="http://schemas.openxmlformats.org/officeDocument/2006/relationships/hyperlink" Target="https://drive.google.com/drive/folders/1wh8lZddpXOHSzIUYEFS5-mjlQAcJc5lB" TargetMode="External"/><Relationship Id="rId11" Type="http://schemas.openxmlformats.org/officeDocument/2006/relationships/hyperlink" Target="https://drive.google.com/drive/folders/1wh8lZddpXOHSzIUYEFS5-mjlQAcJc5lB" TargetMode="External"/><Relationship Id="rId5" Type="http://schemas.openxmlformats.org/officeDocument/2006/relationships/hyperlink" Target="https://drive.google.com/drive/folders/1wh8lZddpXOHSzIUYEFS5-mjlQAcJc5lB" TargetMode="External"/><Relationship Id="rId10" Type="http://schemas.openxmlformats.org/officeDocument/2006/relationships/hyperlink" Target="https://drive.google.com/drive/folders/1wh8lZddpXOHSzIUYEFS5-mjlQAcJc5lB" TargetMode="External"/><Relationship Id="rId4" Type="http://schemas.openxmlformats.org/officeDocument/2006/relationships/hyperlink" Target="https://drive.google.com/drive/folders/1wh8lZddpXOHSzIUYEFS5-mjlQAcJc5lB" TargetMode="External"/><Relationship Id="rId9" Type="http://schemas.openxmlformats.org/officeDocument/2006/relationships/hyperlink" Target="https://drive.google.com/drive/folders/1wh8lZddpXOHSzIUYEFS5-mjlQAcJc5lB"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drive.google.com/drive/folders/1wh8lZddpXOHSzIUYEFS5-mjlQAcJc5lB" TargetMode="External"/><Relationship Id="rId3" Type="http://schemas.openxmlformats.org/officeDocument/2006/relationships/hyperlink" Target="https://drive.google.com/drive/folders/1wh8lZddpXOHSzIUYEFS5-mjlQAcJc5lB" TargetMode="External"/><Relationship Id="rId7" Type="http://schemas.openxmlformats.org/officeDocument/2006/relationships/hyperlink" Target="https://drive.google.com/drive/folders/1wh8lZddpXOHSzIUYEFS5-mjlQAcJc5lB" TargetMode="External"/><Relationship Id="rId12" Type="http://schemas.openxmlformats.org/officeDocument/2006/relationships/drawing" Target="../drawings/drawing13.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6" Type="http://schemas.openxmlformats.org/officeDocument/2006/relationships/hyperlink" Target="https://drive.google.com/drive/folders/1wh8lZddpXOHSzIUYEFS5-mjlQAcJc5lB" TargetMode="External"/><Relationship Id="rId11" Type="http://schemas.openxmlformats.org/officeDocument/2006/relationships/hyperlink" Target="https://drive.google.com/drive/folders/1wh8lZddpXOHSzIUYEFS5-mjlQAcJc5lB" TargetMode="External"/><Relationship Id="rId5" Type="http://schemas.openxmlformats.org/officeDocument/2006/relationships/hyperlink" Target="https://drive.google.com/drive/folders/1wh8lZddpXOHSzIUYEFS5-mjlQAcJc5lB" TargetMode="External"/><Relationship Id="rId10" Type="http://schemas.openxmlformats.org/officeDocument/2006/relationships/hyperlink" Target="https://drive.google.com/drive/folders/1wh8lZddpXOHSzIUYEFS5-mjlQAcJc5lB" TargetMode="External"/><Relationship Id="rId4" Type="http://schemas.openxmlformats.org/officeDocument/2006/relationships/hyperlink" Target="https://drive.google.com/drive/folders/1wh8lZddpXOHSzIUYEFS5-mjlQAcJc5lB" TargetMode="External"/><Relationship Id="rId9" Type="http://schemas.openxmlformats.org/officeDocument/2006/relationships/hyperlink" Target="https://drive.google.com/drive/folders/1wh8lZddpXOHSzIUYEFS5-mjlQAcJc5lB"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drive.google.com/drive/folders/1wh8lZddpXOHSzIUYEFS5-mjlQAcJc5lB" TargetMode="External"/><Relationship Id="rId3" Type="http://schemas.openxmlformats.org/officeDocument/2006/relationships/hyperlink" Target="https://drive.google.com/drive/folders/1wh8lZddpXOHSzIUYEFS5-mjlQAcJc5lB" TargetMode="External"/><Relationship Id="rId7" Type="http://schemas.openxmlformats.org/officeDocument/2006/relationships/hyperlink" Target="https://drive.google.com/drive/folders/1wh8lZddpXOHSzIUYEFS5-mjlQAcJc5lB" TargetMode="External"/><Relationship Id="rId12" Type="http://schemas.openxmlformats.org/officeDocument/2006/relationships/drawing" Target="../drawings/drawing14.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6" Type="http://schemas.openxmlformats.org/officeDocument/2006/relationships/hyperlink" Target="https://drive.google.com/drive/folders/1wh8lZddpXOHSzIUYEFS5-mjlQAcJc5lB" TargetMode="External"/><Relationship Id="rId11" Type="http://schemas.openxmlformats.org/officeDocument/2006/relationships/hyperlink" Target="https://drive.google.com/drive/folders/1wh8lZddpXOHSzIUYEFS5-mjlQAcJc5lB" TargetMode="External"/><Relationship Id="rId5" Type="http://schemas.openxmlformats.org/officeDocument/2006/relationships/hyperlink" Target="https://drive.google.com/drive/folders/1wh8lZddpXOHSzIUYEFS5-mjlQAcJc5lB" TargetMode="External"/><Relationship Id="rId10" Type="http://schemas.openxmlformats.org/officeDocument/2006/relationships/hyperlink" Target="https://drive.google.com/drive/folders/1wh8lZddpXOHSzIUYEFS5-mjlQAcJc5lB" TargetMode="External"/><Relationship Id="rId4" Type="http://schemas.openxmlformats.org/officeDocument/2006/relationships/hyperlink" Target="https://drive.google.com/drive/folders/1wh8lZddpXOHSzIUYEFS5-mjlQAcJc5lB" TargetMode="External"/><Relationship Id="rId9" Type="http://schemas.openxmlformats.org/officeDocument/2006/relationships/hyperlink" Target="https://drive.google.com/drive/folders/1wh8lZddpXOHSzIUYEFS5-mjlQAcJc5lB"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drive.google.com/drive/folders/1mm6zlMKmgWRGW_bSRJKkEwLoXvn8v3PE?usp=drive_link" TargetMode="External"/><Relationship Id="rId3" Type="http://schemas.openxmlformats.org/officeDocument/2006/relationships/hyperlink" Target="https://drive.google.com/drive/folders/1mlyRzs9Gp2yaRYtOzoisi_VejqY5u8D2?usp=drive_link" TargetMode="External"/><Relationship Id="rId7" Type="http://schemas.openxmlformats.org/officeDocument/2006/relationships/hyperlink" Target="https://drive.google.com/drive/folders/1mm6zlMKmgWRGW_bSRJKkEwLoXvn8v3PE?usp=drive_link" TargetMode="External"/><Relationship Id="rId2" Type="http://schemas.openxmlformats.org/officeDocument/2006/relationships/hyperlink" Target="https://drive.google.com/drive/folders/1mm6zlMKmgWRGW_bSRJKkEwLoXvn8v3PE?usp=drive_link" TargetMode="External"/><Relationship Id="rId1" Type="http://schemas.openxmlformats.org/officeDocument/2006/relationships/hyperlink" Target="https://drive.google.com/drive/folders/1mlyRzs9Gp2yaRYtOzoisi_VejqY5u8D2?usp=drive_link" TargetMode="External"/><Relationship Id="rId6" Type="http://schemas.openxmlformats.org/officeDocument/2006/relationships/hyperlink" Target="https://drive.google.com/file/d/1oLMAOR7uE6m6b45zdsFMUcu694Xtp0Ci/view?usp=drive_link" TargetMode="External"/><Relationship Id="rId11" Type="http://schemas.openxmlformats.org/officeDocument/2006/relationships/table" Target="../tables/table8.xml"/><Relationship Id="rId5" Type="http://schemas.openxmlformats.org/officeDocument/2006/relationships/hyperlink" Target="https://drive.google.com/drive/folders/17-t8XsfJL7AaEaYw0DWVshOcV2vrNGB4?usp=drive_link" TargetMode="External"/><Relationship Id="rId10" Type="http://schemas.openxmlformats.org/officeDocument/2006/relationships/drawing" Target="../drawings/drawing15.xml"/><Relationship Id="rId4" Type="http://schemas.openxmlformats.org/officeDocument/2006/relationships/hyperlink" Target="https://drive.google.com/drive/folders/1mlyRzs9Gp2yaRYtOzoisi_VejqY5u8D2?usp=drive_link" TargetMode="External"/><Relationship Id="rId9" Type="http://schemas.openxmlformats.org/officeDocument/2006/relationships/hyperlink" Target="https://drive.google.com/drive/folders/1mlyRzs9Gp2yaRYtOzoisi_VejqY5u8D2?usp=drive_link"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drive.google.com/drive/folders/1wh8lZddpXOHSzIUYEFS5-mjlQAcJc5lB"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drive.google.com/drive/folders/1lEt0SvXYzVJ77Y1xbyTusxp-sjN78TRK?usp=drive_link" TargetMode="External"/><Relationship Id="rId3" Type="http://schemas.openxmlformats.org/officeDocument/2006/relationships/hyperlink" Target="https://drive.google.com/drive/folders/1lEt0SvXYzVJ77Y1xbyTusxp-sjN78TRK?usp=drive_link" TargetMode="External"/><Relationship Id="rId7" Type="http://schemas.openxmlformats.org/officeDocument/2006/relationships/hyperlink" Target="https://drive.google.com/drive/folders/1mlyRzs9Gp2yaRYtOzoisi_VejqY5u8D2?usp=drive_link" TargetMode="External"/><Relationship Id="rId2" Type="http://schemas.openxmlformats.org/officeDocument/2006/relationships/hyperlink" Target="https://drive.google.com/drive/folders/1rXpDnYKpbEOok9ltpWHO2_bYvKJvo-fC?usp=drive_link" TargetMode="External"/><Relationship Id="rId1" Type="http://schemas.openxmlformats.org/officeDocument/2006/relationships/hyperlink" Target="https://drive.google.com/drive/folders/17-t8XsfJL7AaEaYw0DWVshOcV2vrNGB4?usp=drive_link" TargetMode="External"/><Relationship Id="rId6" Type="http://schemas.openxmlformats.org/officeDocument/2006/relationships/hyperlink" Target="https://drive.google.com/drive/folders/1mlyRzs9Gp2yaRYtOzoisi_VejqY5u8D2?usp=drive_link" TargetMode="External"/><Relationship Id="rId11" Type="http://schemas.openxmlformats.org/officeDocument/2006/relationships/table" Target="../tables/table9.xml"/><Relationship Id="rId5" Type="http://schemas.openxmlformats.org/officeDocument/2006/relationships/hyperlink" Target="https://drive.google.com/drive/folders/1mlyRzs9Gp2yaRYtOzoisi_VejqY5u8D2?usp=drive_link" TargetMode="External"/><Relationship Id="rId10" Type="http://schemas.openxmlformats.org/officeDocument/2006/relationships/drawing" Target="../drawings/drawing20.xml"/><Relationship Id="rId4" Type="http://schemas.openxmlformats.org/officeDocument/2006/relationships/hyperlink" Target="https://drive.google.com/drive/folders/17-t8XsfJL7AaEaYw0DWVshOcV2vrNGB4?usp=drive_link" TargetMode="External"/><Relationship Id="rId9" Type="http://schemas.openxmlformats.org/officeDocument/2006/relationships/hyperlink" Target="https://drive.google.com/drive/folders/1rXpDnYKpbEOok9ltpWHO2_bYvKJvo-fC?usp=drive_link"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info.pik.ru/pik-standart/spaces/pst-std-renovation/pages/19677" TargetMode="External"/><Relationship Id="rId2" Type="http://schemas.openxmlformats.org/officeDocument/2006/relationships/hyperlink" Target="https://info.pik.ru/pik-standart/spaces/pst-std-renovation/pages/19677" TargetMode="External"/><Relationship Id="rId1" Type="http://schemas.openxmlformats.org/officeDocument/2006/relationships/hyperlink" Target="https://info.pik.ru/pik-standart/spaces/pst-std-renovation/pages/19677" TargetMode="External"/><Relationship Id="rId6" Type="http://schemas.openxmlformats.org/officeDocument/2006/relationships/table" Target="../tables/table10.xml"/><Relationship Id="rId5" Type="http://schemas.openxmlformats.org/officeDocument/2006/relationships/drawing" Target="../drawings/drawing22.xml"/><Relationship Id="rId4" Type="http://schemas.openxmlformats.org/officeDocument/2006/relationships/hyperlink" Target="https://info.pik.ru/pik-standart/spaces/pst-std-renovation/pages/19677"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drive.google.com/drive/folders/1wh8lZddpXOHSzIUYEFS5-mjlQAcJc5lB" TargetMode="Externa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4"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hyperlink" Target="https://drive.google.com/drive/folders/1R2gv2Z_2unLWC9yrVotJYg2llWkIWvTz" TargetMode="External"/><Relationship Id="rId7" Type="http://schemas.openxmlformats.org/officeDocument/2006/relationships/drawing" Target="../drawings/drawing28.xml"/><Relationship Id="rId2" Type="http://schemas.openxmlformats.org/officeDocument/2006/relationships/hyperlink" Target="https://drive.google.com/drive/folders/16BOB0lOUw7mT5P9Oy3mrsdeM_Ot7MIT-" TargetMode="External"/><Relationship Id="rId1" Type="http://schemas.openxmlformats.org/officeDocument/2006/relationships/hyperlink" Target="https://info.pik.ru/pik-standart/spaces/pst-std-renovation/pages/19596" TargetMode="External"/><Relationship Id="rId6" Type="http://schemas.openxmlformats.org/officeDocument/2006/relationships/hyperlink" Target="https://drive.google.com/drive/folders/16BOB0lOUw7mT5P9Oy3mrsdeM_Ot7MIT-" TargetMode="External"/><Relationship Id="rId5" Type="http://schemas.openxmlformats.org/officeDocument/2006/relationships/hyperlink" Target="https://drive.google.com/drive/folders/16BOB0lOUw7mT5P9Oy3mrsdeM_Ot7MIT-" TargetMode="External"/><Relationship Id="rId4" Type="http://schemas.openxmlformats.org/officeDocument/2006/relationships/hyperlink" Target="https://info.pik.ru/pik-standart/spaces/pst-std-renovation/pages/19532" TargetMode="External"/></Relationships>
</file>

<file path=xl/worksheets/_rels/sheet3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3" Type="http://schemas.openxmlformats.org/officeDocument/2006/relationships/hyperlink" Target="https://drive.google.com/drive/folders/1wh8lZddpXOHSzIUYEFS5-mjlQAcJc5lB" TargetMode="External"/><Relationship Id="rId2" Type="http://schemas.openxmlformats.org/officeDocument/2006/relationships/hyperlink" Target="https://drive.google.com/drive/folders/1wh8lZddpXOHSzIUYEFS5-mjlQAcJc5lB" TargetMode="External"/><Relationship Id="rId1" Type="http://schemas.openxmlformats.org/officeDocument/2006/relationships/hyperlink" Target="https://drive.google.com/drive/folders/1wh8lZddpXOHSzIUYEFS5-mjlQAcJc5lB" TargetMode="External"/><Relationship Id="rId4"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3" Type="http://schemas.openxmlformats.org/officeDocument/2006/relationships/hyperlink" Target="https://drive.google.com/drive/folders/1-ky6PW8CDY1M9D1NWqiljeUtYVotjsdC" TargetMode="External"/><Relationship Id="rId2" Type="http://schemas.openxmlformats.org/officeDocument/2006/relationships/hyperlink" Target="https://drive.google.com/drive/folders/1k_B_zQ5iqQK8h90wbTbuPQoCL8xrMCcy" TargetMode="External"/><Relationship Id="rId1" Type="http://schemas.openxmlformats.org/officeDocument/2006/relationships/hyperlink" Target="https://drive.google.com/drive/folders/1k_B_zQ5iqQK8h90wbTbuPQoCL8xrMCcy" TargetMode="External"/><Relationship Id="rId5" Type="http://schemas.openxmlformats.org/officeDocument/2006/relationships/table" Target="../tables/table15.xml"/><Relationship Id="rId4"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3.xml.rels><?xml version="1.0" encoding="UTF-8" standalone="yes"?>
<Relationships xmlns="http://schemas.openxmlformats.org/package/2006/relationships"><Relationship Id="rId3" Type="http://schemas.openxmlformats.org/officeDocument/2006/relationships/hyperlink" Target="https://drive.google.com/drive/folders/1DNmP-ho7pQVga_WZE60h8KmPvp4-jvDu" TargetMode="External"/><Relationship Id="rId2" Type="http://schemas.openxmlformats.org/officeDocument/2006/relationships/hyperlink" Target="https://drive.google.com/drive/folders/1ceqrw8wMQm4LmlMe01B6Zq6o38ZQQrEZ" TargetMode="External"/><Relationship Id="rId1" Type="http://schemas.openxmlformats.org/officeDocument/2006/relationships/hyperlink" Target="https://drive.google.com/drive/folders/1i6FuTB-_BPKObl2GeI8Ni3qQH67fUKzE" TargetMode="External"/><Relationship Id="rId5" Type="http://schemas.openxmlformats.org/officeDocument/2006/relationships/table" Target="../tables/table17.xml"/><Relationship Id="rId4" Type="http://schemas.openxmlformats.org/officeDocument/2006/relationships/drawing" Target="../drawings/drawing39.xml"/></Relationships>
</file>

<file path=xl/worksheets/_rels/sheet44.xml.rels><?xml version="1.0" encoding="UTF-8" standalone="yes"?>
<Relationships xmlns="http://schemas.openxmlformats.org/package/2006/relationships"><Relationship Id="rId3" Type="http://schemas.openxmlformats.org/officeDocument/2006/relationships/hyperlink" Target="https://drive.google.com/drive/folders/1ceqrw8wMQm4LmlMe01B6Zq6o38ZQQrEZ" TargetMode="External"/><Relationship Id="rId2" Type="http://schemas.openxmlformats.org/officeDocument/2006/relationships/hyperlink" Target="https://drive.google.com/drive/folders/1DNmP-ho7pQVga_WZE60h8KmPvp4-jvDu" TargetMode="External"/><Relationship Id="rId1" Type="http://schemas.openxmlformats.org/officeDocument/2006/relationships/hyperlink" Target="https://drive.google.com/drive/folders/1i6FuTB-_BPKObl2GeI8Ni3qQH67fUKzE" TargetMode="External"/><Relationship Id="rId5" Type="http://schemas.openxmlformats.org/officeDocument/2006/relationships/table" Target="../tables/table18.xml"/><Relationship Id="rId4" Type="http://schemas.openxmlformats.org/officeDocument/2006/relationships/drawing" Target="../drawings/drawing40.xml"/></Relationships>
</file>

<file path=xl/worksheets/_rels/sheet45.xml.rels><?xml version="1.0" encoding="UTF-8" standalone="yes"?>
<Relationships xmlns="http://schemas.openxmlformats.org/package/2006/relationships"><Relationship Id="rId8" Type="http://schemas.openxmlformats.org/officeDocument/2006/relationships/table" Target="../tables/table19.xml"/><Relationship Id="rId3" Type="http://schemas.openxmlformats.org/officeDocument/2006/relationships/hyperlink" Target="https://drive.google.com/drive/folders/1l4J4SYUDeysKwOf2av8ewE1vJJBjoG-V" TargetMode="External"/><Relationship Id="rId7" Type="http://schemas.openxmlformats.org/officeDocument/2006/relationships/hyperlink" Target="https://drive.google.com/drive/folders/1l4J4SYUDeysKwOf2av8ewE1vJJBjoG-V" TargetMode="External"/><Relationship Id="rId2" Type="http://schemas.openxmlformats.org/officeDocument/2006/relationships/hyperlink" Target="https://docs.google.com/document/d/1XaK_BVCrWLgJyTJHfsdtNwNPbU-s1NGTNiaUClyFgjk/edit" TargetMode="External"/><Relationship Id="rId1" Type="http://schemas.openxmlformats.org/officeDocument/2006/relationships/hyperlink" Target="https://drive.google.com/drive/folders/1l4J4SYUDeysKwOf2av8ewE1vJJBjoG-V" TargetMode="External"/><Relationship Id="rId6" Type="http://schemas.openxmlformats.org/officeDocument/2006/relationships/hyperlink" Target="https://docs.google.com/document/d/1XaK_BVCrWLgJyTJHfsdtNwNPbU-s1NGTNiaUClyFgjk/edit" TargetMode="External"/><Relationship Id="rId5" Type="http://schemas.openxmlformats.org/officeDocument/2006/relationships/hyperlink" Target="https://drive.google.com/drive/folders/1l4J4SYUDeysKwOf2av8ewE1vJJBjoG-V" TargetMode="External"/><Relationship Id="rId4" Type="http://schemas.openxmlformats.org/officeDocument/2006/relationships/hyperlink" Target="https://docs.google.com/document/d/1XaK_BVCrWLgJyTJHfsdtNwNPbU-s1NGTNiaUClyFgjk/edit"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docs.google.com/document/d/1XaK_BVCrWLgJyTJHfsdtNwNPbU-s1NGTNiaUClyFgjk/edit" TargetMode="External"/><Relationship Id="rId2" Type="http://schemas.openxmlformats.org/officeDocument/2006/relationships/hyperlink" Target="https://docs.google.com/document/d/1XaK_BVCrWLgJyTJHfsdtNwNPbU-s1NGTNiaUClyFgjk/edit" TargetMode="External"/><Relationship Id="rId1" Type="http://schemas.openxmlformats.org/officeDocument/2006/relationships/hyperlink" Target="https://docs.google.com/document/d/1XaK_BVCrWLgJyTJHfsdtNwNPbU-s1NGTNiaUClyFgjk/edit" TargetMode="External"/><Relationship Id="rId4" Type="http://schemas.openxmlformats.org/officeDocument/2006/relationships/table" Target="../tables/table20.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Q92"/>
  <sheetViews>
    <sheetView workbookViewId="0">
      <pane xSplit="1" ySplit="1" topLeftCell="B2" activePane="bottomRight" state="frozen"/>
      <selection activeCell="B2" sqref="B2"/>
      <selection pane="topRight"/>
      <selection pane="bottomLeft"/>
      <selection pane="bottomRight" activeCell="B2" sqref="B2"/>
    </sheetView>
  </sheetViews>
  <sheetFormatPr defaultColWidth="12.5703125" defaultRowHeight="15.75" customHeight="1" outlineLevelRow="1" outlineLevelCol="2"/>
  <cols>
    <col min="1" max="1" width="10.7109375" customWidth="1"/>
    <col min="2" max="2" width="26" customWidth="1"/>
    <col min="3" max="3" width="7.42578125" customWidth="1"/>
    <col min="4" max="4" width="23.85546875" customWidth="1"/>
    <col min="5" max="5" width="15" customWidth="1"/>
    <col min="6" max="6" width="11.5703125" customWidth="1"/>
    <col min="7" max="7" width="21.42578125" customWidth="1"/>
    <col min="8" max="8" width="11.5703125" customWidth="1"/>
    <col min="9" max="9" width="13.5703125" customWidth="1"/>
    <col min="11" max="11" width="10.42578125" customWidth="1" outlineLevel="1"/>
    <col min="12" max="15" width="10.42578125" customWidth="1" outlineLevel="2"/>
    <col min="16" max="17" width="8.85546875" customWidth="1" outlineLevel="2"/>
    <col min="18" max="18" width="9.5703125" customWidth="1" outlineLevel="2"/>
    <col min="19" max="19" width="9.28515625" customWidth="1" outlineLevel="2"/>
    <col min="20" max="20" width="10.42578125" customWidth="1" outlineLevel="1"/>
    <col min="21" max="21" width="10.42578125" customWidth="1" outlineLevel="2"/>
    <col min="22" max="22" width="10.42578125" customWidth="1" outlineLevel="1"/>
    <col min="23" max="24" width="10.42578125" customWidth="1" outlineLevel="2"/>
    <col min="25" max="25" width="9.42578125" customWidth="1" outlineLevel="2"/>
    <col min="26" max="26" width="10.140625" customWidth="1" outlineLevel="1"/>
    <col min="27" max="27" width="10.140625" customWidth="1" outlineLevel="2"/>
    <col min="28" max="28" width="10.42578125" customWidth="1" outlineLevel="2"/>
    <col min="29" max="29" width="10.5703125" customWidth="1" outlineLevel="2"/>
    <col min="30" max="30" width="8.7109375" customWidth="1" outlineLevel="2"/>
    <col min="31" max="31" width="8.7109375" customWidth="1" outlineLevel="1"/>
    <col min="32" max="32" width="8.7109375" customWidth="1" outlineLevel="2"/>
    <col min="33" max="33" width="12.28515625" customWidth="1"/>
    <col min="34" max="34" width="10" customWidth="1"/>
    <col min="35" max="42" width="11.7109375" customWidth="1"/>
  </cols>
  <sheetData>
    <row r="1" spans="1:42" ht="15">
      <c r="A1" s="1"/>
      <c r="B1" s="2" t="s">
        <v>0</v>
      </c>
      <c r="C1" s="3"/>
      <c r="D1" s="4"/>
      <c r="E1" s="2"/>
      <c r="F1" s="2"/>
      <c r="G1" s="2"/>
      <c r="H1" s="2"/>
      <c r="I1" s="3"/>
      <c r="J1" s="773"/>
      <c r="K1" s="774"/>
      <c r="L1" s="774"/>
      <c r="M1" s="774"/>
      <c r="N1" s="774"/>
      <c r="O1" s="774"/>
      <c r="P1" s="774"/>
      <c r="Q1" s="774"/>
      <c r="R1" s="774"/>
      <c r="S1" s="774"/>
      <c r="T1" s="774"/>
      <c r="U1" s="774"/>
      <c r="V1" s="774"/>
      <c r="W1" s="774"/>
      <c r="X1" s="774"/>
      <c r="Y1" s="5"/>
      <c r="Z1" s="5"/>
      <c r="AA1" s="5"/>
      <c r="AB1" s="5"/>
      <c r="AC1" s="5"/>
      <c r="AD1" s="5"/>
      <c r="AE1" s="5"/>
      <c r="AF1" s="5"/>
      <c r="AG1" s="6"/>
      <c r="AH1" s="6"/>
      <c r="AI1" s="7"/>
      <c r="AJ1" s="7"/>
      <c r="AK1" s="7"/>
      <c r="AL1" s="7"/>
      <c r="AM1" s="7"/>
      <c r="AN1" s="8"/>
      <c r="AO1" s="8"/>
      <c r="AP1" s="8"/>
    </row>
    <row r="2" spans="1:42" ht="41.25" customHeight="1">
      <c r="A2" s="9" t="s">
        <v>1</v>
      </c>
      <c r="B2" s="9" t="s">
        <v>2</v>
      </c>
      <c r="C2" s="9" t="s">
        <v>3</v>
      </c>
      <c r="D2" s="10" t="s">
        <v>4</v>
      </c>
      <c r="E2" s="11" t="s">
        <v>5</v>
      </c>
      <c r="F2" s="12" t="s">
        <v>6</v>
      </c>
      <c r="G2" s="9" t="s">
        <v>7</v>
      </c>
      <c r="H2" s="9" t="s">
        <v>8</v>
      </c>
      <c r="I2" s="13" t="s">
        <v>9</v>
      </c>
      <c r="J2" s="14" t="s">
        <v>10</v>
      </c>
      <c r="K2" s="15" t="s">
        <v>11</v>
      </c>
      <c r="L2" s="16" t="s">
        <v>12</v>
      </c>
      <c r="M2" s="16" t="s">
        <v>13</v>
      </c>
      <c r="N2" s="16" t="s">
        <v>14</v>
      </c>
      <c r="O2" s="16" t="s">
        <v>15</v>
      </c>
      <c r="P2" s="16" t="s">
        <v>16</v>
      </c>
      <c r="Q2" s="16" t="s">
        <v>17</v>
      </c>
      <c r="R2" s="16" t="s">
        <v>18</v>
      </c>
      <c r="S2" s="16" t="s">
        <v>19</v>
      </c>
      <c r="T2" s="15" t="s">
        <v>20</v>
      </c>
      <c r="U2" s="16" t="s">
        <v>21</v>
      </c>
      <c r="V2" s="15" t="s">
        <v>22</v>
      </c>
      <c r="W2" s="16" t="s">
        <v>23</v>
      </c>
      <c r="X2" s="16" t="s">
        <v>24</v>
      </c>
      <c r="Y2" s="16" t="s">
        <v>25</v>
      </c>
      <c r="Z2" s="15" t="s">
        <v>26</v>
      </c>
      <c r="AA2" s="16" t="s">
        <v>27</v>
      </c>
      <c r="AB2" s="16" t="s">
        <v>28</v>
      </c>
      <c r="AC2" s="16" t="s">
        <v>29</v>
      </c>
      <c r="AD2" s="16" t="s">
        <v>30</v>
      </c>
      <c r="AE2" s="15" t="s">
        <v>31</v>
      </c>
      <c r="AF2" s="16" t="s">
        <v>32</v>
      </c>
      <c r="AG2" s="11" t="s">
        <v>33</v>
      </c>
      <c r="AH2" s="11" t="s">
        <v>34</v>
      </c>
      <c r="AI2" s="17" t="s">
        <v>35</v>
      </c>
      <c r="AJ2" s="17" t="s">
        <v>36</v>
      </c>
      <c r="AK2" s="17" t="s">
        <v>37</v>
      </c>
      <c r="AL2" s="17" t="s">
        <v>38</v>
      </c>
      <c r="AM2" s="17" t="s">
        <v>39</v>
      </c>
      <c r="AN2" s="18" t="s">
        <v>40</v>
      </c>
      <c r="AO2" s="18" t="s">
        <v>41</v>
      </c>
      <c r="AP2" s="18" t="s">
        <v>42</v>
      </c>
    </row>
    <row r="3" spans="1:42" ht="21" customHeight="1" collapsed="1">
      <c r="A3" s="19" t="s">
        <v>43</v>
      </c>
      <c r="B3" s="20"/>
      <c r="C3" s="20"/>
      <c r="D3" s="21">
        <f>D6</f>
        <v>61</v>
      </c>
      <c r="E3" s="20"/>
      <c r="F3" s="20"/>
      <c r="G3" s="20">
        <f>G6</f>
        <v>59</v>
      </c>
      <c r="H3" s="20"/>
      <c r="I3" s="20"/>
      <c r="J3" s="20">
        <f t="shared" ref="J3:AM3" si="0">J6</f>
        <v>1212</v>
      </c>
      <c r="K3" s="20">
        <f t="shared" si="0"/>
        <v>277</v>
      </c>
      <c r="L3" s="20">
        <f t="shared" si="0"/>
        <v>243</v>
      </c>
      <c r="M3" s="20">
        <f t="shared" si="0"/>
        <v>0</v>
      </c>
      <c r="N3" s="20">
        <f t="shared" si="0"/>
        <v>32</v>
      </c>
      <c r="O3" s="20">
        <f t="shared" si="0"/>
        <v>2</v>
      </c>
      <c r="P3" s="20">
        <f t="shared" si="0"/>
        <v>0</v>
      </c>
      <c r="Q3" s="20">
        <f t="shared" si="0"/>
        <v>0</v>
      </c>
      <c r="R3" s="20">
        <f t="shared" si="0"/>
        <v>0</v>
      </c>
      <c r="S3" s="20">
        <f t="shared" si="0"/>
        <v>0</v>
      </c>
      <c r="T3" s="20">
        <f t="shared" si="0"/>
        <v>103</v>
      </c>
      <c r="U3" s="20">
        <f t="shared" si="0"/>
        <v>103</v>
      </c>
      <c r="V3" s="20">
        <f t="shared" si="0"/>
        <v>38</v>
      </c>
      <c r="W3" s="20">
        <f t="shared" si="0"/>
        <v>16</v>
      </c>
      <c r="X3" s="20">
        <f t="shared" si="0"/>
        <v>22</v>
      </c>
      <c r="Y3" s="20">
        <f t="shared" si="0"/>
        <v>0</v>
      </c>
      <c r="Z3" s="20">
        <f t="shared" si="0"/>
        <v>765</v>
      </c>
      <c r="AA3" s="20">
        <f t="shared" si="0"/>
        <v>26</v>
      </c>
      <c r="AB3" s="20">
        <f t="shared" si="0"/>
        <v>75</v>
      </c>
      <c r="AC3" s="20">
        <f t="shared" si="0"/>
        <v>652</v>
      </c>
      <c r="AD3" s="20">
        <f t="shared" si="0"/>
        <v>12</v>
      </c>
      <c r="AE3" s="20">
        <f t="shared" si="0"/>
        <v>29</v>
      </c>
      <c r="AF3" s="20">
        <f t="shared" si="0"/>
        <v>29</v>
      </c>
      <c r="AG3" s="20">
        <f t="shared" si="0"/>
        <v>738</v>
      </c>
      <c r="AH3" s="20">
        <f t="shared" si="0"/>
        <v>333</v>
      </c>
      <c r="AI3" s="22">
        <f t="shared" si="0"/>
        <v>0.83277189036736554</v>
      </c>
      <c r="AJ3" s="22">
        <f t="shared" si="0"/>
        <v>1.3057001478054111E-2</v>
      </c>
      <c r="AK3" s="22">
        <f t="shared" si="0"/>
        <v>0.97828569919944175</v>
      </c>
      <c r="AL3" s="22">
        <f t="shared" si="0"/>
        <v>0.53537630943799208</v>
      </c>
      <c r="AM3" s="22">
        <f t="shared" si="0"/>
        <v>0.61715797697137975</v>
      </c>
      <c r="AN3" s="23">
        <f>AN6+AN44</f>
        <v>62.5</v>
      </c>
      <c r="AO3" s="23">
        <f>AO6+AO44</f>
        <v>891</v>
      </c>
      <c r="AP3" s="23">
        <f>AP6+AP44</f>
        <v>264.7</v>
      </c>
    </row>
    <row r="4" spans="1:42" ht="12.75" hidden="1" outlineLevel="1">
      <c r="A4" s="24"/>
      <c r="B4" s="25"/>
      <c r="C4" s="26"/>
      <c r="D4" s="27"/>
      <c r="E4" s="25"/>
      <c r="F4" s="28" t="s">
        <v>44</v>
      </c>
      <c r="G4" s="25">
        <f>G7</f>
        <v>38</v>
      </c>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row>
    <row r="5" spans="1:42" ht="12.75" hidden="1" customHeight="1" outlineLevel="1">
      <c r="A5" s="24"/>
      <c r="B5" s="25"/>
      <c r="C5" s="26"/>
      <c r="D5" s="27"/>
      <c r="E5" s="25"/>
      <c r="F5" s="28" t="s">
        <v>45</v>
      </c>
      <c r="G5" s="25">
        <f>G8</f>
        <v>21</v>
      </c>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row>
    <row r="6" spans="1:42" ht="21" customHeight="1" collapsed="1">
      <c r="A6" s="29" t="s">
        <v>46</v>
      </c>
      <c r="B6" s="30" t="s">
        <v>47</v>
      </c>
      <c r="C6" s="30" t="s">
        <v>47</v>
      </c>
      <c r="D6" s="31">
        <f>COUNTA(D11:D90)</f>
        <v>61</v>
      </c>
      <c r="E6" s="32" t="s">
        <v>47</v>
      </c>
      <c r="F6" s="30" t="s">
        <v>47</v>
      </c>
      <c r="G6" s="30">
        <f>SUM(G7:G8)</f>
        <v>59</v>
      </c>
      <c r="H6" s="30" t="s">
        <v>47</v>
      </c>
      <c r="I6" s="30" t="s">
        <v>47</v>
      </c>
      <c r="J6" s="32">
        <f t="shared" ref="J6:AH6" si="1">SUM(J11:J90)</f>
        <v>1212</v>
      </c>
      <c r="K6" s="32">
        <f t="shared" si="1"/>
        <v>277</v>
      </c>
      <c r="L6" s="32">
        <f t="shared" si="1"/>
        <v>243</v>
      </c>
      <c r="M6" s="32">
        <f t="shared" si="1"/>
        <v>0</v>
      </c>
      <c r="N6" s="32">
        <f t="shared" si="1"/>
        <v>32</v>
      </c>
      <c r="O6" s="32">
        <f t="shared" si="1"/>
        <v>2</v>
      </c>
      <c r="P6" s="32">
        <f t="shared" si="1"/>
        <v>0</v>
      </c>
      <c r="Q6" s="32">
        <f t="shared" si="1"/>
        <v>0</v>
      </c>
      <c r="R6" s="32">
        <f t="shared" si="1"/>
        <v>0</v>
      </c>
      <c r="S6" s="32">
        <f t="shared" si="1"/>
        <v>0</v>
      </c>
      <c r="T6" s="32">
        <f t="shared" si="1"/>
        <v>103</v>
      </c>
      <c r="U6" s="32">
        <f t="shared" si="1"/>
        <v>103</v>
      </c>
      <c r="V6" s="32">
        <f t="shared" si="1"/>
        <v>38</v>
      </c>
      <c r="W6" s="32">
        <f t="shared" si="1"/>
        <v>16</v>
      </c>
      <c r="X6" s="32">
        <f t="shared" si="1"/>
        <v>22</v>
      </c>
      <c r="Y6" s="32">
        <f t="shared" si="1"/>
        <v>0</v>
      </c>
      <c r="Z6" s="32">
        <f t="shared" si="1"/>
        <v>765</v>
      </c>
      <c r="AA6" s="32">
        <f t="shared" si="1"/>
        <v>26</v>
      </c>
      <c r="AB6" s="32">
        <f t="shared" si="1"/>
        <v>75</v>
      </c>
      <c r="AC6" s="32">
        <f t="shared" si="1"/>
        <v>652</v>
      </c>
      <c r="AD6" s="32">
        <f t="shared" si="1"/>
        <v>12</v>
      </c>
      <c r="AE6" s="32">
        <f t="shared" si="1"/>
        <v>29</v>
      </c>
      <c r="AF6" s="32">
        <f t="shared" si="1"/>
        <v>29</v>
      </c>
      <c r="AG6" s="32">
        <f t="shared" si="1"/>
        <v>738</v>
      </c>
      <c r="AH6" s="32">
        <f t="shared" si="1"/>
        <v>333</v>
      </c>
      <c r="AI6" s="33">
        <f>AVERAGE(AI11:AI90)</f>
        <v>0.83277189036736554</v>
      </c>
      <c r="AJ6" s="33">
        <f>AVERAGE(AJ11:AJ90)</f>
        <v>1.3057001478054111E-2</v>
      </c>
      <c r="AK6" s="33">
        <f>AVERAGE(AK11:AK90)</f>
        <v>0.97828569919944175</v>
      </c>
      <c r="AL6" s="33">
        <f>AVERAGE(AL11:AL90)</f>
        <v>0.53537630943799208</v>
      </c>
      <c r="AM6" s="33">
        <f>AVERAGE(AM11:AM90)</f>
        <v>0.61715797697137975</v>
      </c>
      <c r="AN6" s="34">
        <f>SUM(AN11:AN90)</f>
        <v>62.5</v>
      </c>
      <c r="AO6" s="34">
        <f>SUM(AO11:AO90)</f>
        <v>891</v>
      </c>
      <c r="AP6" s="34">
        <f>SUM(AP11:AP90)</f>
        <v>264.7</v>
      </c>
    </row>
    <row r="7" spans="1:42" ht="12.75" hidden="1" outlineLevel="1">
      <c r="A7" s="29"/>
      <c r="B7" s="30"/>
      <c r="C7" s="30"/>
      <c r="D7" s="31"/>
      <c r="E7" s="32"/>
      <c r="F7" s="35" t="s">
        <v>44</v>
      </c>
      <c r="G7" s="30">
        <f>COUNTIF(G11:G90,"согласовано")+COUNTIF(G11:G90,"без замечаний")</f>
        <v>38</v>
      </c>
      <c r="H7" s="30"/>
      <c r="I7" s="30"/>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row>
    <row r="8" spans="1:42" ht="11.25" hidden="1" customHeight="1" outlineLevel="1">
      <c r="A8" s="29"/>
      <c r="B8" s="30"/>
      <c r="C8" s="30"/>
      <c r="D8" s="31"/>
      <c r="E8" s="32"/>
      <c r="F8" s="35" t="s">
        <v>45</v>
      </c>
      <c r="G8" s="30">
        <f>COUNTIF(G11:G90,"выданы замечания")+COUNTIF(G11:G90,"повторные замечания")+COUNTIF(G11:G90,"на повторной проверке")</f>
        <v>21</v>
      </c>
      <c r="H8" s="30"/>
      <c r="I8" s="30"/>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row>
    <row r="9" spans="1:42" ht="25.5" customHeight="1">
      <c r="A9" s="36" t="s">
        <v>48</v>
      </c>
      <c r="B9" s="37" t="s">
        <v>49</v>
      </c>
      <c r="C9" s="38" t="s">
        <v>50</v>
      </c>
      <c r="D9" s="39" t="s">
        <v>51</v>
      </c>
      <c r="E9" s="37" t="s">
        <v>51</v>
      </c>
      <c r="F9" s="37" t="s">
        <v>51</v>
      </c>
      <c r="G9" s="40" t="s">
        <v>50</v>
      </c>
      <c r="H9" s="37" t="s">
        <v>51</v>
      </c>
      <c r="I9" s="37" t="s">
        <v>50</v>
      </c>
      <c r="J9" s="41" t="s">
        <v>52</v>
      </c>
      <c r="K9" s="41" t="s">
        <v>52</v>
      </c>
      <c r="L9" s="42" t="s">
        <v>53</v>
      </c>
      <c r="M9" s="42" t="s">
        <v>53</v>
      </c>
      <c r="N9" s="42" t="s">
        <v>53</v>
      </c>
      <c r="O9" s="42" t="s">
        <v>53</v>
      </c>
      <c r="P9" s="42" t="s">
        <v>53</v>
      </c>
      <c r="Q9" s="42" t="s">
        <v>53</v>
      </c>
      <c r="R9" s="42" t="s">
        <v>53</v>
      </c>
      <c r="S9" s="42" t="s">
        <v>53</v>
      </c>
      <c r="T9" s="41" t="s">
        <v>52</v>
      </c>
      <c r="U9" s="42" t="s">
        <v>53</v>
      </c>
      <c r="V9" s="41" t="s">
        <v>52</v>
      </c>
      <c r="W9" s="42" t="s">
        <v>53</v>
      </c>
      <c r="X9" s="42" t="s">
        <v>53</v>
      </c>
      <c r="Y9" s="42" t="s">
        <v>53</v>
      </c>
      <c r="Z9" s="41" t="s">
        <v>52</v>
      </c>
      <c r="AA9" s="42" t="s">
        <v>53</v>
      </c>
      <c r="AB9" s="42" t="s">
        <v>53</v>
      </c>
      <c r="AC9" s="42" t="s">
        <v>53</v>
      </c>
      <c r="AD9" s="42" t="s">
        <v>53</v>
      </c>
      <c r="AE9" s="41" t="s">
        <v>52</v>
      </c>
      <c r="AF9" s="42" t="s">
        <v>53</v>
      </c>
      <c r="AG9" s="42" t="s">
        <v>53</v>
      </c>
      <c r="AH9" s="42" t="s">
        <v>53</v>
      </c>
      <c r="AI9" s="42" t="s">
        <v>53</v>
      </c>
      <c r="AJ9" s="42" t="s">
        <v>53</v>
      </c>
      <c r="AK9" s="42" t="s">
        <v>53</v>
      </c>
      <c r="AL9" s="42" t="s">
        <v>53</v>
      </c>
      <c r="AM9" s="42" t="s">
        <v>53</v>
      </c>
      <c r="AN9" s="42" t="s">
        <v>53</v>
      </c>
      <c r="AO9" s="42" t="s">
        <v>53</v>
      </c>
      <c r="AP9" s="42" t="s">
        <v>53</v>
      </c>
    </row>
    <row r="10" spans="1:42" ht="22.5">
      <c r="A10" s="43" t="s">
        <v>54</v>
      </c>
      <c r="B10" s="37" t="s">
        <v>55</v>
      </c>
      <c r="C10" s="38" t="s">
        <v>56</v>
      </c>
      <c r="D10" s="39" t="s">
        <v>57</v>
      </c>
      <c r="E10" s="37" t="str">
        <f>'ШАБЛОН!'!I10</f>
        <v>Петров И.И.</v>
      </c>
      <c r="F10" s="44">
        <f>'ШАБЛОН!'!J10</f>
        <v>43903</v>
      </c>
      <c r="G10" s="40" t="s">
        <v>58</v>
      </c>
      <c r="H10" s="44">
        <v>43913</v>
      </c>
      <c r="I10" s="37">
        <v>5</v>
      </c>
      <c r="J10" s="45">
        <f t="shared" ref="J10:J73" si="2">K10+T10+V10+Z10+AE10</f>
        <v>20</v>
      </c>
      <c r="K10" s="41">
        <f t="shared" ref="K10:K73" si="3">SUM(L10:S10)</f>
        <v>8</v>
      </c>
      <c r="L10" s="41">
        <f>'ШАБЛОН!'!H3</f>
        <v>1</v>
      </c>
      <c r="M10" s="41">
        <f>'ШАБЛОН!'!I3</f>
        <v>2</v>
      </c>
      <c r="N10" s="41">
        <f>'ШАБЛОН!'!J3</f>
        <v>1</v>
      </c>
      <c r="O10" s="41">
        <f>'ШАБЛОН!'!L3</f>
        <v>0</v>
      </c>
      <c r="P10" s="41">
        <f>'ШАБЛОН!'!K3</f>
        <v>1</v>
      </c>
      <c r="Q10" s="41">
        <f>'ШАБЛОН!'!M3</f>
        <v>1</v>
      </c>
      <c r="R10" s="41">
        <f>'ШАБЛОН!'!N3</f>
        <v>1</v>
      </c>
      <c r="S10" s="41">
        <f>'ШАБЛОН!'!O3</f>
        <v>1</v>
      </c>
      <c r="T10" s="41">
        <f t="shared" ref="T10:T73" si="4">U10</f>
        <v>1</v>
      </c>
      <c r="U10" s="41">
        <f>'ШАБЛОН!'!P3</f>
        <v>1</v>
      </c>
      <c r="V10" s="41">
        <f t="shared" ref="V10:V73" si="5">SUM(W10:Y10)</f>
        <v>4</v>
      </c>
      <c r="W10" s="41">
        <f>'ШАБЛОН!'!Q3</f>
        <v>2</v>
      </c>
      <c r="X10" s="41">
        <f>'ШАБЛОН!'!R3</f>
        <v>1</v>
      </c>
      <c r="Y10" s="41">
        <f>'ШАБЛОН!'!S3</f>
        <v>1</v>
      </c>
      <c r="Z10" s="41">
        <f t="shared" ref="Z10:Z73" si="6">SUM(AA10:AD10)</f>
        <v>5</v>
      </c>
      <c r="AA10" s="41">
        <f>'ШАБЛОН!'!T3</f>
        <v>2</v>
      </c>
      <c r="AB10" s="41">
        <f>'ШАБЛОН!'!U3</f>
        <v>1</v>
      </c>
      <c r="AC10" s="41">
        <f>'ШАБЛОН!'!V3</f>
        <v>1</v>
      </c>
      <c r="AD10" s="41">
        <f>'ШАБЛОН!'!W3</f>
        <v>1</v>
      </c>
      <c r="AE10" s="41">
        <f t="shared" ref="AE10:AE73" si="7">AF10</f>
        <v>2</v>
      </c>
      <c r="AF10" s="41">
        <f>'ШАБЛОН!'!X3</f>
        <v>2</v>
      </c>
      <c r="AG10" s="46">
        <f>'ШАБЛОН!'!B4</f>
        <v>25</v>
      </c>
      <c r="AH10" s="46">
        <f>'ШАБЛОН!'!C4</f>
        <v>10</v>
      </c>
      <c r="AI10" s="47">
        <f>'ШАБЛОН!'!D4</f>
        <v>0.4</v>
      </c>
      <c r="AJ10" s="47">
        <f>'ШАБЛОН!'!A7</f>
        <v>5.6000000000000008E-2</v>
      </c>
      <c r="AK10" s="47">
        <f>'ШАБЛОН!'!B7</f>
        <v>0.1</v>
      </c>
      <c r="AL10" s="47">
        <f>'ШАБЛОН!'!C7</f>
        <v>0.04</v>
      </c>
      <c r="AM10" s="47">
        <f>'ШАБЛОН!'!D7</f>
        <v>0.37692307692307697</v>
      </c>
      <c r="AN10" s="48">
        <f>'ШАБЛОН!'!G6</f>
        <v>7</v>
      </c>
      <c r="AO10" s="48">
        <f>'ШАБЛОН!'!G7</f>
        <v>5</v>
      </c>
      <c r="AP10" s="48">
        <f>'ШАБЛОН!'!G8</f>
        <v>1</v>
      </c>
    </row>
    <row r="11" spans="1:42" ht="48">
      <c r="A11" s="49">
        <v>1</v>
      </c>
      <c r="B11" s="50" t="s">
        <v>59</v>
      </c>
      <c r="C11" s="51" t="s">
        <v>56</v>
      </c>
      <c r="D11" s="52" t="s">
        <v>60</v>
      </c>
      <c r="E11" s="53" t="s">
        <v>61</v>
      </c>
      <c r="F11" s="53" t="s">
        <v>62</v>
      </c>
      <c r="G11" s="40" t="s">
        <v>63</v>
      </c>
      <c r="H11" s="53"/>
      <c r="I11" s="51">
        <v>2</v>
      </c>
      <c r="J11" s="45">
        <f t="shared" si="2"/>
        <v>27</v>
      </c>
      <c r="K11" s="41">
        <f t="shared" si="3"/>
        <v>0</v>
      </c>
      <c r="L11" s="54">
        <f>'1'!H3</f>
        <v>0</v>
      </c>
      <c r="M11" s="54">
        <f>'1'!I3</f>
        <v>0</v>
      </c>
      <c r="N11" s="54">
        <f>'1'!J3</f>
        <v>0</v>
      </c>
      <c r="O11" s="54">
        <f>'1'!L3</f>
        <v>0</v>
      </c>
      <c r="P11" s="54">
        <f>'1'!K3</f>
        <v>0</v>
      </c>
      <c r="Q11" s="54">
        <f>'1'!M3</f>
        <v>0</v>
      </c>
      <c r="R11" s="54">
        <f>'1'!N3</f>
        <v>0</v>
      </c>
      <c r="S11" s="54">
        <f>'1'!O3</f>
        <v>0</v>
      </c>
      <c r="T11" s="41">
        <f t="shared" si="4"/>
        <v>0</v>
      </c>
      <c r="U11" s="54">
        <f>'1'!P3</f>
        <v>0</v>
      </c>
      <c r="V11" s="41">
        <f t="shared" si="5"/>
        <v>0</v>
      </c>
      <c r="W11" s="54">
        <f>'1'!Q3</f>
        <v>0</v>
      </c>
      <c r="X11" s="54">
        <f>'1'!R3</f>
        <v>0</v>
      </c>
      <c r="Y11" s="54">
        <f>'1'!S3</f>
        <v>0</v>
      </c>
      <c r="Z11" s="41">
        <f t="shared" si="6"/>
        <v>27</v>
      </c>
      <c r="AA11" s="54">
        <f>'1'!T3</f>
        <v>0</v>
      </c>
      <c r="AB11" s="54">
        <f>'1'!U3</f>
        <v>1</v>
      </c>
      <c r="AC11" s="54">
        <f>'1'!V3</f>
        <v>26</v>
      </c>
      <c r="AD11" s="54">
        <f>'1'!W3</f>
        <v>0</v>
      </c>
      <c r="AE11" s="41">
        <f t="shared" si="7"/>
        <v>0</v>
      </c>
      <c r="AF11" s="54">
        <f>'1'!X3</f>
        <v>0</v>
      </c>
      <c r="AG11" s="55">
        <f>'1'!B4</f>
        <v>15</v>
      </c>
      <c r="AH11" s="55">
        <f>'1'!C4</f>
        <v>7</v>
      </c>
      <c r="AI11" s="56">
        <f>'1'!D4</f>
        <v>0.46666666666666667</v>
      </c>
      <c r="AJ11" s="56">
        <f>'1'!A7</f>
        <v>1.3333333333333334E-2</v>
      </c>
      <c r="AK11" s="56">
        <f>'1'!B7</f>
        <v>0.83333333333333337</v>
      </c>
      <c r="AL11" s="56">
        <f>'1'!C7</f>
        <v>6.6666666666666666E-2</v>
      </c>
      <c r="AM11" s="56">
        <f>'1'!D7</f>
        <v>0.50740740740740742</v>
      </c>
      <c r="AN11" s="57">
        <f>'1'!G6</f>
        <v>1</v>
      </c>
      <c r="AO11" s="57">
        <f>'1'!G7</f>
        <v>25</v>
      </c>
      <c r="AP11" s="57">
        <f>'1'!G8</f>
        <v>1</v>
      </c>
    </row>
    <row r="12" spans="1:42" ht="48">
      <c r="A12" s="58">
        <v>2</v>
      </c>
      <c r="B12" s="50" t="s">
        <v>64</v>
      </c>
      <c r="C12" s="51" t="s">
        <v>56</v>
      </c>
      <c r="D12" s="59" t="s">
        <v>65</v>
      </c>
      <c r="E12" s="53" t="s">
        <v>61</v>
      </c>
      <c r="F12" s="53" t="s">
        <v>62</v>
      </c>
      <c r="G12" s="40" t="s">
        <v>63</v>
      </c>
      <c r="H12" s="53"/>
      <c r="I12" s="51">
        <v>2</v>
      </c>
      <c r="J12" s="45">
        <f t="shared" si="2"/>
        <v>25</v>
      </c>
      <c r="K12" s="41">
        <f t="shared" si="3"/>
        <v>0</v>
      </c>
      <c r="L12" s="54">
        <f>'2'!H3</f>
        <v>0</v>
      </c>
      <c r="M12" s="54">
        <f>'2'!I3</f>
        <v>0</v>
      </c>
      <c r="N12" s="54">
        <f>'2'!J3</f>
        <v>0</v>
      </c>
      <c r="O12" s="54">
        <f>'2'!L3</f>
        <v>0</v>
      </c>
      <c r="P12" s="54">
        <f>'2'!K3</f>
        <v>0</v>
      </c>
      <c r="Q12" s="54">
        <f>'2'!M3</f>
        <v>0</v>
      </c>
      <c r="R12" s="54">
        <f>'2'!N3</f>
        <v>0</v>
      </c>
      <c r="S12" s="54">
        <f>'2'!O3</f>
        <v>0</v>
      </c>
      <c r="T12" s="41">
        <f t="shared" si="4"/>
        <v>0</v>
      </c>
      <c r="U12" s="54">
        <f>'2'!P3</f>
        <v>0</v>
      </c>
      <c r="V12" s="41">
        <f t="shared" si="5"/>
        <v>0</v>
      </c>
      <c r="W12" s="54">
        <f>'2'!Q3</f>
        <v>0</v>
      </c>
      <c r="X12" s="54">
        <f>'2'!R3</f>
        <v>0</v>
      </c>
      <c r="Y12" s="54">
        <f>'2'!S3</f>
        <v>0</v>
      </c>
      <c r="Z12" s="41">
        <f t="shared" si="6"/>
        <v>25</v>
      </c>
      <c r="AA12" s="54">
        <f>'2'!T3</f>
        <v>0</v>
      </c>
      <c r="AB12" s="54">
        <f>'2'!U3</f>
        <v>0</v>
      </c>
      <c r="AC12" s="54">
        <f>'2'!V3</f>
        <v>25</v>
      </c>
      <c r="AD12" s="54">
        <f>'2'!W3</f>
        <v>0</v>
      </c>
      <c r="AE12" s="41">
        <f t="shared" si="7"/>
        <v>0</v>
      </c>
      <c r="AF12" s="54">
        <f>'2'!X3</f>
        <v>0</v>
      </c>
      <c r="AG12" s="55">
        <f>'2'!B4</f>
        <v>15</v>
      </c>
      <c r="AH12" s="55">
        <f>'2'!C4</f>
        <v>7</v>
      </c>
      <c r="AI12" s="56">
        <f>'2'!D4</f>
        <v>0.46666666666666667</v>
      </c>
      <c r="AJ12" s="56">
        <f>'2'!A7</f>
        <v>1.3333333333333334E-2</v>
      </c>
      <c r="AK12" s="56">
        <f>'2'!B7</f>
        <v>0.8</v>
      </c>
      <c r="AL12" s="56">
        <f>'2'!C7</f>
        <v>0</v>
      </c>
      <c r="AM12" s="56">
        <f>'2'!D7</f>
        <v>0.48799999999999999</v>
      </c>
      <c r="AN12" s="57">
        <f>'2'!G6</f>
        <v>1</v>
      </c>
      <c r="AO12" s="57">
        <f>'2'!G7</f>
        <v>24</v>
      </c>
      <c r="AP12" s="57">
        <f>'2'!G8</f>
        <v>0</v>
      </c>
    </row>
    <row r="13" spans="1:42" ht="52.5" customHeight="1">
      <c r="A13" s="60">
        <v>3</v>
      </c>
      <c r="B13" s="50" t="s">
        <v>66</v>
      </c>
      <c r="C13" s="51" t="s">
        <v>56</v>
      </c>
      <c r="D13" s="59" t="s">
        <v>67</v>
      </c>
      <c r="E13" s="53" t="s">
        <v>61</v>
      </c>
      <c r="F13" s="53" t="s">
        <v>68</v>
      </c>
      <c r="G13" s="40" t="s">
        <v>69</v>
      </c>
      <c r="H13" s="61">
        <v>45275</v>
      </c>
      <c r="I13" s="51">
        <v>2</v>
      </c>
      <c r="J13" s="45">
        <f t="shared" si="2"/>
        <v>14</v>
      </c>
      <c r="K13" s="41">
        <f t="shared" si="3"/>
        <v>4</v>
      </c>
      <c r="L13" s="54">
        <f>'3'!H3</f>
        <v>4</v>
      </c>
      <c r="M13" s="54">
        <f>'3'!I3</f>
        <v>0</v>
      </c>
      <c r="N13" s="54">
        <f>'3'!J3</f>
        <v>0</v>
      </c>
      <c r="O13" s="54">
        <f>'3'!L3</f>
        <v>0</v>
      </c>
      <c r="P13" s="54">
        <f>'3'!K3</f>
        <v>0</v>
      </c>
      <c r="Q13" s="54">
        <f>'3'!M3</f>
        <v>0</v>
      </c>
      <c r="R13" s="54">
        <f>'3'!N3</f>
        <v>0</v>
      </c>
      <c r="S13" s="54">
        <f>'3'!O3</f>
        <v>0</v>
      </c>
      <c r="T13" s="41">
        <f t="shared" si="4"/>
        <v>1</v>
      </c>
      <c r="U13" s="54">
        <f>'3'!S3</f>
        <v>1</v>
      </c>
      <c r="V13" s="41">
        <f t="shared" si="5"/>
        <v>1</v>
      </c>
      <c r="W13" s="54">
        <f>'3'!T3</f>
        <v>1</v>
      </c>
      <c r="X13" s="54">
        <f>'3'!U3</f>
        <v>0</v>
      </c>
      <c r="Y13" s="54">
        <f>'3'!V3</f>
        <v>0</v>
      </c>
      <c r="Z13" s="41">
        <f t="shared" si="6"/>
        <v>8</v>
      </c>
      <c r="AA13" s="54">
        <f>'3'!W3</f>
        <v>0</v>
      </c>
      <c r="AB13" s="54">
        <f>'3'!X3</f>
        <v>3</v>
      </c>
      <c r="AC13" s="54">
        <f>'3'!Y3</f>
        <v>5</v>
      </c>
      <c r="AD13" s="54">
        <f>'3'!Z3</f>
        <v>0</v>
      </c>
      <c r="AE13" s="41">
        <f t="shared" si="7"/>
        <v>0</v>
      </c>
      <c r="AF13" s="54">
        <f>'3'!AA3</f>
        <v>0</v>
      </c>
      <c r="AG13" s="55">
        <f>'3'!B4</f>
        <v>19</v>
      </c>
      <c r="AH13" s="55">
        <f>'3'!C4</f>
        <v>19</v>
      </c>
      <c r="AI13" s="56">
        <f>'3'!D4</f>
        <v>1</v>
      </c>
      <c r="AJ13" s="56">
        <f>'3'!A7</f>
        <v>2.1052631578947368E-2</v>
      </c>
      <c r="AK13" s="56">
        <f>'3'!B7</f>
        <v>0.26315789473684209</v>
      </c>
      <c r="AL13" s="56">
        <f>'3'!C7</f>
        <v>0.10526315789473684</v>
      </c>
      <c r="AM13" s="56">
        <f>'3'!D7</f>
        <v>0.52857142857142858</v>
      </c>
      <c r="AN13" s="57">
        <f>'3'!G6</f>
        <v>2</v>
      </c>
      <c r="AO13" s="57">
        <f>'3'!G7</f>
        <v>10</v>
      </c>
      <c r="AP13" s="57">
        <f>'3'!G8</f>
        <v>2</v>
      </c>
    </row>
    <row r="14" spans="1:42" ht="114.75">
      <c r="A14" s="60">
        <v>4</v>
      </c>
      <c r="B14" s="50" t="s">
        <v>70</v>
      </c>
      <c r="C14" s="51" t="s">
        <v>56</v>
      </c>
      <c r="D14" s="52" t="s">
        <v>71</v>
      </c>
      <c r="E14" s="53" t="s">
        <v>72</v>
      </c>
      <c r="F14" s="53" t="s">
        <v>73</v>
      </c>
      <c r="G14" s="40" t="s">
        <v>69</v>
      </c>
      <c r="H14" s="61">
        <v>45289</v>
      </c>
      <c r="I14" s="51"/>
      <c r="J14" s="45">
        <f t="shared" si="2"/>
        <v>29</v>
      </c>
      <c r="K14" s="41">
        <f t="shared" si="3"/>
        <v>4</v>
      </c>
      <c r="L14" s="54">
        <f>'4'!H3</f>
        <v>4</v>
      </c>
      <c r="M14" s="54">
        <f>'4'!I3</f>
        <v>0</v>
      </c>
      <c r="N14" s="54">
        <f>'4'!J3</f>
        <v>0</v>
      </c>
      <c r="O14" s="54">
        <f>'4'!L3</f>
        <v>0</v>
      </c>
      <c r="P14" s="54">
        <f>'4'!K3</f>
        <v>0</v>
      </c>
      <c r="Q14" s="54">
        <f>'4'!M3</f>
        <v>0</v>
      </c>
      <c r="R14" s="54">
        <f>'4'!O3</f>
        <v>0</v>
      </c>
      <c r="S14" s="54">
        <f>'4'!P3</f>
        <v>0</v>
      </c>
      <c r="T14" s="41">
        <f t="shared" si="4"/>
        <v>7</v>
      </c>
      <c r="U14" s="54">
        <f>'4'!Q3</f>
        <v>7</v>
      </c>
      <c r="V14" s="41">
        <f t="shared" si="5"/>
        <v>3</v>
      </c>
      <c r="W14" s="54">
        <f>'4'!R3</f>
        <v>1</v>
      </c>
      <c r="X14" s="54">
        <f>'4'!S3</f>
        <v>2</v>
      </c>
      <c r="Y14" s="54">
        <f>'4'!T3</f>
        <v>0</v>
      </c>
      <c r="Z14" s="41">
        <f t="shared" si="6"/>
        <v>15</v>
      </c>
      <c r="AA14" s="54">
        <f>'4'!U3</f>
        <v>0</v>
      </c>
      <c r="AB14" s="54">
        <f>'4'!V3</f>
        <v>2</v>
      </c>
      <c r="AC14" s="54">
        <f>'4'!W3</f>
        <v>13</v>
      </c>
      <c r="AD14" s="54">
        <f>'4'!X3</f>
        <v>0</v>
      </c>
      <c r="AE14" s="41">
        <f t="shared" si="7"/>
        <v>0</v>
      </c>
      <c r="AF14" s="54">
        <f>'4'!Y3</f>
        <v>0</v>
      </c>
      <c r="AG14" s="62">
        <f>'4'!B4</f>
        <v>52</v>
      </c>
      <c r="AH14" s="63" t="str">
        <f>'4'!C4</f>
        <v>52</v>
      </c>
      <c r="AI14" s="56">
        <f>'4'!D4</f>
        <v>1</v>
      </c>
      <c r="AJ14" s="56">
        <f>'4'!A7</f>
        <v>0</v>
      </c>
      <c r="AK14" s="56">
        <f>'4'!B7</f>
        <v>0.13461538461538461</v>
      </c>
      <c r="AL14" s="56">
        <f>'4'!C7</f>
        <v>0.28846153846153844</v>
      </c>
      <c r="AM14" s="56">
        <f>'4'!D7</f>
        <v>0.75862068965517238</v>
      </c>
      <c r="AN14" s="57">
        <f>'4'!G6</f>
        <v>0</v>
      </c>
      <c r="AO14" s="57">
        <f>'4'!G7</f>
        <v>14</v>
      </c>
      <c r="AP14" s="57">
        <f>'4'!G8</f>
        <v>15</v>
      </c>
    </row>
    <row r="15" spans="1:42" ht="51">
      <c r="A15" s="58">
        <v>5</v>
      </c>
      <c r="B15" s="64" t="s">
        <v>74</v>
      </c>
      <c r="C15" s="51" t="s">
        <v>56</v>
      </c>
      <c r="D15" s="54" t="s">
        <v>75</v>
      </c>
      <c r="E15" s="53" t="s">
        <v>76</v>
      </c>
      <c r="F15" s="53" t="s">
        <v>77</v>
      </c>
      <c r="G15" s="40" t="s">
        <v>69</v>
      </c>
      <c r="H15" s="61">
        <v>45289</v>
      </c>
      <c r="I15" s="51">
        <v>4</v>
      </c>
      <c r="J15" s="45">
        <f t="shared" si="2"/>
        <v>12</v>
      </c>
      <c r="K15" s="41">
        <f t="shared" si="3"/>
        <v>2</v>
      </c>
      <c r="L15" s="65">
        <f>'5'!H3</f>
        <v>2</v>
      </c>
      <c r="M15" s="65">
        <f>'5'!I3</f>
        <v>0</v>
      </c>
      <c r="N15" s="65">
        <f>'5'!J3</f>
        <v>0</v>
      </c>
      <c r="O15" s="65">
        <f>'5'!L3</f>
        <v>0</v>
      </c>
      <c r="P15" s="65">
        <f>'5'!K3</f>
        <v>0</v>
      </c>
      <c r="Q15" s="65">
        <f>'5'!M3</f>
        <v>0</v>
      </c>
      <c r="R15" s="65">
        <f>'5'!N3</f>
        <v>0</v>
      </c>
      <c r="S15" s="65">
        <f>'5'!O3</f>
        <v>0</v>
      </c>
      <c r="T15" s="41">
        <f t="shared" si="4"/>
        <v>0</v>
      </c>
      <c r="U15" s="65">
        <f>'5'!P3</f>
        <v>0</v>
      </c>
      <c r="V15" s="41">
        <f t="shared" si="5"/>
        <v>1</v>
      </c>
      <c r="W15" s="65">
        <f>'5'!Q3</f>
        <v>1</v>
      </c>
      <c r="X15" s="65">
        <f>'5'!R3</f>
        <v>0</v>
      </c>
      <c r="Y15" s="65">
        <f>'5'!S3</f>
        <v>0</v>
      </c>
      <c r="Z15" s="41">
        <f t="shared" si="6"/>
        <v>8</v>
      </c>
      <c r="AA15" s="65">
        <f>'5'!T3</f>
        <v>0</v>
      </c>
      <c r="AB15" s="65">
        <f>'5'!U3</f>
        <v>1</v>
      </c>
      <c r="AC15" s="65">
        <f>'5'!V3</f>
        <v>7</v>
      </c>
      <c r="AD15" s="65">
        <f>'5'!W3</f>
        <v>0</v>
      </c>
      <c r="AE15" s="41">
        <f t="shared" si="7"/>
        <v>1</v>
      </c>
      <c r="AF15" s="65">
        <f>'5'!X3</f>
        <v>1</v>
      </c>
      <c r="AG15" s="51">
        <f>'5'!B4</f>
        <v>9</v>
      </c>
      <c r="AH15" s="51">
        <f>'5'!C4</f>
        <v>9</v>
      </c>
      <c r="AI15" s="66">
        <f>'5'!D4</f>
        <v>1</v>
      </c>
      <c r="AJ15" s="66">
        <f>'5'!A7</f>
        <v>2.2222222222222223E-2</v>
      </c>
      <c r="AK15" s="66">
        <f>'5'!B7</f>
        <v>0.44444444444444442</v>
      </c>
      <c r="AL15" s="66">
        <f>'5'!C7</f>
        <v>0.33333333333333331</v>
      </c>
      <c r="AM15" s="66">
        <f>'5'!D7</f>
        <v>0.6</v>
      </c>
      <c r="AN15" s="67">
        <f>'5'!G6</f>
        <v>1</v>
      </c>
      <c r="AO15" s="67">
        <f>'5'!G7</f>
        <v>8</v>
      </c>
      <c r="AP15" s="67">
        <f>'5'!G8</f>
        <v>3</v>
      </c>
    </row>
    <row r="16" spans="1:42" ht="48">
      <c r="A16" s="58">
        <v>6</v>
      </c>
      <c r="B16" s="64" t="s">
        <v>78</v>
      </c>
      <c r="C16" s="51" t="s">
        <v>56</v>
      </c>
      <c r="D16" s="52" t="s">
        <v>79</v>
      </c>
      <c r="E16" s="53" t="s">
        <v>76</v>
      </c>
      <c r="F16" s="53" t="s">
        <v>80</v>
      </c>
      <c r="G16" s="40" t="s">
        <v>69</v>
      </c>
      <c r="H16" s="68">
        <v>45233</v>
      </c>
      <c r="I16" s="51">
        <v>3</v>
      </c>
      <c r="J16" s="45">
        <f t="shared" si="2"/>
        <v>5</v>
      </c>
      <c r="K16" s="41">
        <f t="shared" si="3"/>
        <v>0</v>
      </c>
      <c r="L16" s="65">
        <f>'6'!H3</f>
        <v>0</v>
      </c>
      <c r="M16" s="65">
        <f>'6'!I3</f>
        <v>0</v>
      </c>
      <c r="N16" s="65">
        <f>'6'!J3</f>
        <v>0</v>
      </c>
      <c r="O16" s="65">
        <f>'6'!L3</f>
        <v>0</v>
      </c>
      <c r="P16" s="65">
        <f>'6'!K3</f>
        <v>0</v>
      </c>
      <c r="Q16" s="65">
        <f>'6'!M3</f>
        <v>0</v>
      </c>
      <c r="R16" s="65">
        <f>'6'!N3</f>
        <v>0</v>
      </c>
      <c r="S16" s="65">
        <f>'6'!O3</f>
        <v>0</v>
      </c>
      <c r="T16" s="41">
        <f t="shared" si="4"/>
        <v>0</v>
      </c>
      <c r="U16" s="65">
        <f>'6'!P3</f>
        <v>0</v>
      </c>
      <c r="V16" s="41">
        <f t="shared" si="5"/>
        <v>0</v>
      </c>
      <c r="W16" s="65">
        <f>'6'!Q3</f>
        <v>0</v>
      </c>
      <c r="X16" s="65">
        <f>'6'!R3</f>
        <v>0</v>
      </c>
      <c r="Y16" s="65">
        <f>'6'!S3</f>
        <v>0</v>
      </c>
      <c r="Z16" s="41">
        <f t="shared" si="6"/>
        <v>5</v>
      </c>
      <c r="AA16" s="65">
        <f>'6'!T3</f>
        <v>0</v>
      </c>
      <c r="AB16" s="65">
        <f>'6'!U3</f>
        <v>0</v>
      </c>
      <c r="AC16" s="65">
        <f>'6'!V3</f>
        <v>5</v>
      </c>
      <c r="AD16" s="65">
        <f>'6'!W3</f>
        <v>0</v>
      </c>
      <c r="AE16" s="41">
        <f t="shared" si="7"/>
        <v>0</v>
      </c>
      <c r="AF16" s="65">
        <f>'6'!X3</f>
        <v>0</v>
      </c>
      <c r="AG16" s="51">
        <f>'6'!B4</f>
        <v>20</v>
      </c>
      <c r="AH16" s="51">
        <f>'6'!C4</f>
        <v>6</v>
      </c>
      <c r="AI16" s="66">
        <f>'6'!D4</f>
        <v>0.3</v>
      </c>
      <c r="AJ16" s="66">
        <f>'6'!A7</f>
        <v>0</v>
      </c>
      <c r="AK16" s="66">
        <f>'6'!B7</f>
        <v>0.1</v>
      </c>
      <c r="AL16" s="66">
        <f>'6'!C7</f>
        <v>0.05</v>
      </c>
      <c r="AM16" s="66">
        <f>'6'!D7</f>
        <v>0.6</v>
      </c>
      <c r="AN16" s="67">
        <f>'6'!G6</f>
        <v>0</v>
      </c>
      <c r="AO16" s="67">
        <f>'6'!G7</f>
        <v>4</v>
      </c>
      <c r="AP16" s="67">
        <f>'6'!G8</f>
        <v>1</v>
      </c>
    </row>
    <row r="17" spans="1:42" ht="63.75">
      <c r="A17" s="58">
        <v>7</v>
      </c>
      <c r="B17" s="64" t="s">
        <v>81</v>
      </c>
      <c r="C17" s="51" t="s">
        <v>56</v>
      </c>
      <c r="D17" s="52" t="s">
        <v>82</v>
      </c>
      <c r="E17" s="53" t="s">
        <v>76</v>
      </c>
      <c r="F17" s="53" t="s">
        <v>83</v>
      </c>
      <c r="G17" s="40" t="s">
        <v>69</v>
      </c>
      <c r="H17" s="69">
        <v>45285</v>
      </c>
      <c r="I17" s="51">
        <v>4</v>
      </c>
      <c r="J17" s="45">
        <f t="shared" si="2"/>
        <v>60</v>
      </c>
      <c r="K17" s="41">
        <f t="shared" si="3"/>
        <v>6</v>
      </c>
      <c r="L17" s="65">
        <f>'7'!H3</f>
        <v>4</v>
      </c>
      <c r="M17" s="65">
        <f>'7'!I3</f>
        <v>0</v>
      </c>
      <c r="N17" s="65">
        <f>'7'!J3</f>
        <v>2</v>
      </c>
      <c r="O17" s="65">
        <f>'7'!L3</f>
        <v>0</v>
      </c>
      <c r="P17" s="65">
        <f>'7'!K3</f>
        <v>0</v>
      </c>
      <c r="Q17" s="65">
        <f>'7'!M3</f>
        <v>0</v>
      </c>
      <c r="R17" s="65">
        <f>'7'!N3</f>
        <v>0</v>
      </c>
      <c r="S17" s="65">
        <f>'7'!O3</f>
        <v>0</v>
      </c>
      <c r="T17" s="41">
        <f t="shared" si="4"/>
        <v>5</v>
      </c>
      <c r="U17" s="65">
        <f>'7'!P3</f>
        <v>5</v>
      </c>
      <c r="V17" s="41">
        <f t="shared" si="5"/>
        <v>1</v>
      </c>
      <c r="W17" s="65">
        <f>'7'!Q3</f>
        <v>1</v>
      </c>
      <c r="X17" s="65">
        <f>'7'!R3</f>
        <v>0</v>
      </c>
      <c r="Y17" s="65">
        <f>'7'!S3</f>
        <v>0</v>
      </c>
      <c r="Z17" s="41">
        <f t="shared" si="6"/>
        <v>43</v>
      </c>
      <c r="AA17" s="65">
        <f>'7'!T3</f>
        <v>3</v>
      </c>
      <c r="AB17" s="65">
        <f>'7'!U3</f>
        <v>6</v>
      </c>
      <c r="AC17" s="65">
        <f>'7'!V3</f>
        <v>32</v>
      </c>
      <c r="AD17" s="65">
        <f>'7'!W3</f>
        <v>2</v>
      </c>
      <c r="AE17" s="41">
        <f t="shared" si="7"/>
        <v>5</v>
      </c>
      <c r="AF17" s="65">
        <f>'7'!X3</f>
        <v>5</v>
      </c>
      <c r="AG17" s="51">
        <f>'7'!B4</f>
        <v>19</v>
      </c>
      <c r="AH17" s="51">
        <f>'7'!C4</f>
        <v>18</v>
      </c>
      <c r="AI17" s="66">
        <f>'7'!D4</f>
        <v>0.94736842105263153</v>
      </c>
      <c r="AJ17" s="66">
        <f>'7'!A7</f>
        <v>4.2105263157894736E-2</v>
      </c>
      <c r="AK17" s="66">
        <f>'7'!B7</f>
        <v>1.131578947368421</v>
      </c>
      <c r="AL17" s="66">
        <f>'7'!C7</f>
        <v>0.68421052631578949</v>
      </c>
      <c r="AM17" s="66">
        <f>'7'!D7</f>
        <v>0.58833333333333326</v>
      </c>
      <c r="AN17" s="67">
        <f>'7'!G6</f>
        <v>4</v>
      </c>
      <c r="AO17" s="67">
        <f>'7'!G7</f>
        <v>43</v>
      </c>
      <c r="AP17" s="67">
        <f>'7'!G8</f>
        <v>13</v>
      </c>
    </row>
    <row r="18" spans="1:42" ht="48">
      <c r="A18" s="58">
        <v>8</v>
      </c>
      <c r="B18" s="64" t="s">
        <v>84</v>
      </c>
      <c r="C18" s="51" t="s">
        <v>56</v>
      </c>
      <c r="D18" s="52" t="s">
        <v>85</v>
      </c>
      <c r="E18" s="53" t="s">
        <v>76</v>
      </c>
      <c r="F18" s="53" t="s">
        <v>86</v>
      </c>
      <c r="G18" s="40" t="s">
        <v>69</v>
      </c>
      <c r="H18" s="68">
        <v>45237</v>
      </c>
      <c r="I18" s="51">
        <v>2</v>
      </c>
      <c r="J18" s="45">
        <f t="shared" si="2"/>
        <v>13</v>
      </c>
      <c r="K18" s="41">
        <f t="shared" si="3"/>
        <v>0</v>
      </c>
      <c r="L18" s="65">
        <f>'8'!H3</f>
        <v>0</v>
      </c>
      <c r="M18" s="65">
        <f>'8'!I3</f>
        <v>0</v>
      </c>
      <c r="N18" s="65">
        <f>'8'!J3</f>
        <v>0</v>
      </c>
      <c r="O18" s="65">
        <f>'8'!L3</f>
        <v>0</v>
      </c>
      <c r="P18" s="65">
        <f>'8'!K3</f>
        <v>0</v>
      </c>
      <c r="Q18" s="65">
        <f>'8'!M3</f>
        <v>0</v>
      </c>
      <c r="R18" s="65">
        <f>'8'!N3</f>
        <v>0</v>
      </c>
      <c r="S18" s="65">
        <f>'8'!O3</f>
        <v>0</v>
      </c>
      <c r="T18" s="41">
        <f t="shared" si="4"/>
        <v>0</v>
      </c>
      <c r="U18" s="65">
        <f>'8'!P3</f>
        <v>0</v>
      </c>
      <c r="V18" s="41">
        <f t="shared" si="5"/>
        <v>0</v>
      </c>
      <c r="W18" s="65">
        <f>'8'!Q3</f>
        <v>0</v>
      </c>
      <c r="X18" s="65">
        <f>'8'!R3</f>
        <v>0</v>
      </c>
      <c r="Y18" s="65">
        <f>'8'!S3</f>
        <v>0</v>
      </c>
      <c r="Z18" s="41">
        <f t="shared" si="6"/>
        <v>13</v>
      </c>
      <c r="AA18" s="65">
        <f>'8'!T3</f>
        <v>2</v>
      </c>
      <c r="AB18" s="65">
        <f>'8'!U3</f>
        <v>0</v>
      </c>
      <c r="AC18" s="65">
        <f>'8'!V3</f>
        <v>4</v>
      </c>
      <c r="AD18" s="65">
        <f>'8'!W3</f>
        <v>7</v>
      </c>
      <c r="AE18" s="41">
        <f t="shared" si="7"/>
        <v>0</v>
      </c>
      <c r="AF18" s="65">
        <f>'8'!X3</f>
        <v>0</v>
      </c>
      <c r="AG18" s="51">
        <f>'8'!B4</f>
        <v>2</v>
      </c>
      <c r="AH18" s="51">
        <f>'8'!C4</f>
        <v>1</v>
      </c>
      <c r="AI18" s="66">
        <f>'8'!D4</f>
        <v>0.5</v>
      </c>
      <c r="AJ18" s="66">
        <f>'8'!A7</f>
        <v>0.2</v>
      </c>
      <c r="AK18" s="66">
        <f>'8'!B7</f>
        <v>1.5</v>
      </c>
      <c r="AL18" s="66">
        <f>'8'!C7</f>
        <v>2.5</v>
      </c>
      <c r="AM18" s="66">
        <f>'8'!D7</f>
        <v>0.64615384615384619</v>
      </c>
      <c r="AN18" s="67">
        <f>'8'!G6</f>
        <v>2</v>
      </c>
      <c r="AO18" s="67">
        <f>'8'!G7</f>
        <v>6</v>
      </c>
      <c r="AP18" s="67">
        <f>'8'!G8</f>
        <v>5</v>
      </c>
    </row>
    <row r="19" spans="1:42" ht="36">
      <c r="A19" s="58">
        <v>9</v>
      </c>
      <c r="B19" s="64" t="s">
        <v>87</v>
      </c>
      <c r="C19" s="51" t="s">
        <v>56</v>
      </c>
      <c r="D19" s="52" t="s">
        <v>88</v>
      </c>
      <c r="E19" s="53" t="s">
        <v>76</v>
      </c>
      <c r="F19" s="53" t="s">
        <v>89</v>
      </c>
      <c r="G19" s="40" t="s">
        <v>69</v>
      </c>
      <c r="H19" s="61">
        <v>45216</v>
      </c>
      <c r="I19" s="51">
        <v>2</v>
      </c>
      <c r="J19" s="45">
        <f t="shared" si="2"/>
        <v>3</v>
      </c>
      <c r="K19" s="41">
        <f t="shared" si="3"/>
        <v>2</v>
      </c>
      <c r="L19" s="65">
        <f>'9'!H3</f>
        <v>0</v>
      </c>
      <c r="M19" s="65">
        <f>'9'!I3</f>
        <v>0</v>
      </c>
      <c r="N19" s="65">
        <f>'9'!J3</f>
        <v>2</v>
      </c>
      <c r="O19" s="65">
        <f>'9'!L3</f>
        <v>0</v>
      </c>
      <c r="P19" s="65">
        <f>'9'!K3</f>
        <v>0</v>
      </c>
      <c r="Q19" s="65">
        <f>'9'!M3</f>
        <v>0</v>
      </c>
      <c r="R19" s="65">
        <f>'9'!N3</f>
        <v>0</v>
      </c>
      <c r="S19" s="65">
        <f>'9'!O3</f>
        <v>0</v>
      </c>
      <c r="T19" s="41">
        <f t="shared" si="4"/>
        <v>0</v>
      </c>
      <c r="U19" s="65">
        <f>'9'!P3</f>
        <v>0</v>
      </c>
      <c r="V19" s="41">
        <f t="shared" si="5"/>
        <v>0</v>
      </c>
      <c r="W19" s="65">
        <f>'9'!Q3</f>
        <v>0</v>
      </c>
      <c r="X19" s="65">
        <f>'9'!R3</f>
        <v>0</v>
      </c>
      <c r="Y19" s="65">
        <f>'9'!S3</f>
        <v>0</v>
      </c>
      <c r="Z19" s="41">
        <f t="shared" si="6"/>
        <v>0</v>
      </c>
      <c r="AA19" s="65">
        <f>'9'!T3</f>
        <v>0</v>
      </c>
      <c r="AB19" s="65">
        <f>'9'!U3</f>
        <v>0</v>
      </c>
      <c r="AC19" s="65">
        <f>'9'!V3</f>
        <v>0</v>
      </c>
      <c r="AD19" s="65">
        <f>'9'!W3</f>
        <v>0</v>
      </c>
      <c r="AE19" s="41">
        <f t="shared" si="7"/>
        <v>1</v>
      </c>
      <c r="AF19" s="65">
        <f>'9'!X3</f>
        <v>1</v>
      </c>
      <c r="AG19" s="51">
        <f>'9'!B4</f>
        <v>8</v>
      </c>
      <c r="AH19" s="51">
        <f>'9'!C4</f>
        <v>1</v>
      </c>
      <c r="AI19" s="66">
        <f>'9'!D4</f>
        <v>0.125</v>
      </c>
      <c r="AJ19" s="66">
        <f>'9'!A7</f>
        <v>0</v>
      </c>
      <c r="AK19" s="66">
        <f>'9'!B7</f>
        <v>0.1875</v>
      </c>
      <c r="AL19" s="66">
        <f>'9'!C7</f>
        <v>0</v>
      </c>
      <c r="AM19" s="66">
        <f>'9'!D7</f>
        <v>0.5</v>
      </c>
      <c r="AN19" s="67">
        <f>'9'!G6</f>
        <v>0</v>
      </c>
      <c r="AO19" s="67">
        <f>'9'!G7</f>
        <v>3</v>
      </c>
      <c r="AP19" s="67">
        <f>'9'!G8</f>
        <v>0</v>
      </c>
    </row>
    <row r="20" spans="1:42" ht="25.5">
      <c r="A20" s="58">
        <v>10</v>
      </c>
      <c r="B20" s="64" t="s">
        <v>90</v>
      </c>
      <c r="C20" s="51" t="s">
        <v>56</v>
      </c>
      <c r="D20" s="52" t="s">
        <v>91</v>
      </c>
      <c r="E20" s="53" t="s">
        <v>76</v>
      </c>
      <c r="F20" s="68">
        <v>45049</v>
      </c>
      <c r="G20" s="40" t="s">
        <v>69</v>
      </c>
      <c r="H20" s="53" t="s">
        <v>92</v>
      </c>
      <c r="I20" s="51">
        <v>3</v>
      </c>
      <c r="J20" s="45">
        <f t="shared" si="2"/>
        <v>13</v>
      </c>
      <c r="K20" s="41">
        <f t="shared" si="3"/>
        <v>1</v>
      </c>
      <c r="L20" s="65">
        <f>'10'!H3</f>
        <v>1</v>
      </c>
      <c r="M20" s="65">
        <f>'10'!I3</f>
        <v>0</v>
      </c>
      <c r="N20" s="65">
        <f>'10'!J3</f>
        <v>0</v>
      </c>
      <c r="O20" s="65">
        <f>'10'!L3</f>
        <v>0</v>
      </c>
      <c r="P20" s="65">
        <f>'10'!K3</f>
        <v>0</v>
      </c>
      <c r="Q20" s="65">
        <f>'10'!M3</f>
        <v>0</v>
      </c>
      <c r="R20" s="65">
        <f>'10'!N3</f>
        <v>0</v>
      </c>
      <c r="S20" s="65">
        <f>'10'!O3</f>
        <v>0</v>
      </c>
      <c r="T20" s="41">
        <f t="shared" si="4"/>
        <v>0</v>
      </c>
      <c r="U20" s="65">
        <f>'10'!P3</f>
        <v>0</v>
      </c>
      <c r="V20" s="41">
        <f t="shared" si="5"/>
        <v>0</v>
      </c>
      <c r="W20" s="65">
        <f>'10'!Q3</f>
        <v>0</v>
      </c>
      <c r="X20" s="65">
        <f>'10'!R3</f>
        <v>0</v>
      </c>
      <c r="Y20" s="65">
        <f>'10'!S3</f>
        <v>0</v>
      </c>
      <c r="Z20" s="41">
        <f t="shared" si="6"/>
        <v>11</v>
      </c>
      <c r="AA20" s="65">
        <f>'10'!T3</f>
        <v>4</v>
      </c>
      <c r="AB20" s="65">
        <f>'10'!U3</f>
        <v>0</v>
      </c>
      <c r="AC20" s="65">
        <f>'10'!V3</f>
        <v>7</v>
      </c>
      <c r="AD20" s="65">
        <f>'10'!W3</f>
        <v>0</v>
      </c>
      <c r="AE20" s="41">
        <f t="shared" si="7"/>
        <v>1</v>
      </c>
      <c r="AF20" s="65">
        <f>'10'!X3</f>
        <v>1</v>
      </c>
      <c r="AG20" s="51">
        <f>'10'!B4</f>
        <v>8</v>
      </c>
      <c r="AH20" s="51">
        <f>'10'!C4</f>
        <v>3</v>
      </c>
      <c r="AI20" s="66">
        <f>'10'!D4</f>
        <v>0.375</v>
      </c>
      <c r="AJ20" s="66">
        <f>'10'!A7</f>
        <v>0</v>
      </c>
      <c r="AK20" s="66">
        <f>'10'!B7</f>
        <v>0.75</v>
      </c>
      <c r="AL20" s="66">
        <f>'10'!C7</f>
        <v>0.125</v>
      </c>
      <c r="AM20" s="66">
        <f>'10'!D7</f>
        <v>0.53846153846153844</v>
      </c>
      <c r="AN20" s="67">
        <f>'10'!G6</f>
        <v>0</v>
      </c>
      <c r="AO20" s="67">
        <f>'10'!G7</f>
        <v>12</v>
      </c>
      <c r="AP20" s="67">
        <f>'10'!G8</f>
        <v>1</v>
      </c>
    </row>
    <row r="21" spans="1:42" ht="45">
      <c r="A21" s="70">
        <v>11</v>
      </c>
      <c r="B21" s="50" t="s">
        <v>93</v>
      </c>
      <c r="C21" s="51" t="s">
        <v>56</v>
      </c>
      <c r="D21" s="62" t="s">
        <v>94</v>
      </c>
      <c r="E21" s="53" t="s">
        <v>95</v>
      </c>
      <c r="F21" s="53" t="s">
        <v>96</v>
      </c>
      <c r="G21" s="40" t="s">
        <v>69</v>
      </c>
      <c r="H21" s="61">
        <v>45289</v>
      </c>
      <c r="I21" s="51">
        <v>4</v>
      </c>
      <c r="J21" s="45">
        <f t="shared" si="2"/>
        <v>41</v>
      </c>
      <c r="K21" s="41">
        <f t="shared" si="3"/>
        <v>6</v>
      </c>
      <c r="L21" s="65">
        <f>'11'!H3</f>
        <v>6</v>
      </c>
      <c r="M21" s="65">
        <f>'11'!I3</f>
        <v>0</v>
      </c>
      <c r="N21" s="65">
        <f>'11'!J3</f>
        <v>0</v>
      </c>
      <c r="O21" s="65">
        <f>'11'!L3</f>
        <v>0</v>
      </c>
      <c r="P21" s="65">
        <f>'11'!K3</f>
        <v>0</v>
      </c>
      <c r="Q21" s="65">
        <f>'11'!M3</f>
        <v>0</v>
      </c>
      <c r="R21" s="65">
        <f>'11'!N3</f>
        <v>0</v>
      </c>
      <c r="S21" s="65">
        <f>'11'!P3</f>
        <v>0</v>
      </c>
      <c r="T21" s="41">
        <f t="shared" si="4"/>
        <v>13</v>
      </c>
      <c r="U21" s="65">
        <f>'11'!Q3</f>
        <v>13</v>
      </c>
      <c r="V21" s="41">
        <f t="shared" si="5"/>
        <v>3</v>
      </c>
      <c r="W21" s="65">
        <f>'11'!R3</f>
        <v>0</v>
      </c>
      <c r="X21" s="65">
        <f>'11'!S3</f>
        <v>3</v>
      </c>
      <c r="Y21" s="65">
        <f>'11'!T3</f>
        <v>0</v>
      </c>
      <c r="Z21" s="41">
        <f t="shared" si="6"/>
        <v>19</v>
      </c>
      <c r="AA21" s="65">
        <f>'11'!U3</f>
        <v>0</v>
      </c>
      <c r="AB21" s="65">
        <f>'11'!V3</f>
        <v>1</v>
      </c>
      <c r="AC21" s="65">
        <f>'11'!W3</f>
        <v>18</v>
      </c>
      <c r="AD21" s="65">
        <f>'11'!X3</f>
        <v>0</v>
      </c>
      <c r="AE21" s="41">
        <f t="shared" si="7"/>
        <v>0</v>
      </c>
      <c r="AF21" s="65">
        <f>'11'!Y3</f>
        <v>0</v>
      </c>
      <c r="AG21" s="51">
        <f>'11'!B4</f>
        <v>56</v>
      </c>
      <c r="AH21" s="51">
        <f>'11'!C4</f>
        <v>56</v>
      </c>
      <c r="AI21" s="66">
        <f>'11'!D4</f>
        <v>1</v>
      </c>
      <c r="AJ21" s="66">
        <f>'11'!A7</f>
        <v>0</v>
      </c>
      <c r="AK21" s="66">
        <f>'11'!B7</f>
        <v>0.1875</v>
      </c>
      <c r="AL21" s="66">
        <f>'11'!C7</f>
        <v>0.35714285714285715</v>
      </c>
      <c r="AM21" s="66">
        <f>'11'!D7</f>
        <v>0.74390243902439024</v>
      </c>
      <c r="AN21" s="67">
        <f>'11'!G6</f>
        <v>0</v>
      </c>
      <c r="AO21" s="67">
        <f>'11'!G7</f>
        <v>21</v>
      </c>
      <c r="AP21" s="67">
        <f>'11'!G8</f>
        <v>20</v>
      </c>
    </row>
    <row r="22" spans="1:42" ht="51">
      <c r="A22" s="71">
        <v>12</v>
      </c>
      <c r="B22" s="64" t="s">
        <v>97</v>
      </c>
      <c r="C22" s="51" t="s">
        <v>56</v>
      </c>
      <c r="D22" s="62" t="s">
        <v>98</v>
      </c>
      <c r="E22" s="53" t="s">
        <v>76</v>
      </c>
      <c r="F22" s="53" t="s">
        <v>99</v>
      </c>
      <c r="G22" s="40" t="s">
        <v>63</v>
      </c>
      <c r="H22" s="68"/>
      <c r="I22" s="51">
        <v>5</v>
      </c>
      <c r="J22" s="45">
        <f t="shared" si="2"/>
        <v>23</v>
      </c>
      <c r="K22" s="41">
        <f t="shared" si="3"/>
        <v>11</v>
      </c>
      <c r="L22" s="65">
        <f>'12'!H3</f>
        <v>11</v>
      </c>
      <c r="M22" s="65">
        <f>'12'!I3</f>
        <v>0</v>
      </c>
      <c r="N22" s="65">
        <f>'12'!J3</f>
        <v>0</v>
      </c>
      <c r="O22" s="65">
        <f>'12'!L3</f>
        <v>0</v>
      </c>
      <c r="P22" s="65">
        <f>'12'!K3</f>
        <v>0</v>
      </c>
      <c r="Q22" s="65">
        <f>'12'!M3</f>
        <v>0</v>
      </c>
      <c r="R22" s="65">
        <f>'12'!N3</f>
        <v>0</v>
      </c>
      <c r="S22" s="65">
        <f>'12'!O3</f>
        <v>0</v>
      </c>
      <c r="T22" s="41">
        <f t="shared" si="4"/>
        <v>0</v>
      </c>
      <c r="U22" s="65">
        <f>'12'!P3</f>
        <v>0</v>
      </c>
      <c r="V22" s="41">
        <f t="shared" si="5"/>
        <v>0</v>
      </c>
      <c r="W22" s="65">
        <f>'12'!Q3</f>
        <v>0</v>
      </c>
      <c r="X22" s="65">
        <f>'12'!R3</f>
        <v>0</v>
      </c>
      <c r="Y22" s="65">
        <f>'12'!S3</f>
        <v>0</v>
      </c>
      <c r="Z22" s="41">
        <f t="shared" si="6"/>
        <v>10</v>
      </c>
      <c r="AA22" s="65">
        <f>'12'!T3</f>
        <v>0</v>
      </c>
      <c r="AB22" s="65">
        <f>'12'!U3</f>
        <v>0</v>
      </c>
      <c r="AC22" s="65">
        <f>'12'!V3</f>
        <v>10</v>
      </c>
      <c r="AD22" s="65">
        <f>'12'!W3</f>
        <v>0</v>
      </c>
      <c r="AE22" s="41">
        <f t="shared" si="7"/>
        <v>2</v>
      </c>
      <c r="AF22" s="65">
        <f>'12'!X3</f>
        <v>2</v>
      </c>
      <c r="AG22" s="51">
        <f>'12'!B4</f>
        <v>6</v>
      </c>
      <c r="AH22" s="51">
        <f>'12'!C4</f>
        <v>5</v>
      </c>
      <c r="AI22" s="66">
        <f>'12'!D4</f>
        <v>0.83333333333333337</v>
      </c>
      <c r="AJ22" s="66">
        <f>'12'!A7</f>
        <v>3.3333333333333333E-2</v>
      </c>
      <c r="AK22" s="66">
        <f>'12'!B7</f>
        <v>1.0833333333333333</v>
      </c>
      <c r="AL22" s="66">
        <f>'12'!C7</f>
        <v>1.5</v>
      </c>
      <c r="AM22" s="66">
        <f>'12'!D7</f>
        <v>0.68260869565217386</v>
      </c>
      <c r="AN22" s="67">
        <f>'12'!G6</f>
        <v>1</v>
      </c>
      <c r="AO22" s="67">
        <f>'12'!G7</f>
        <v>13</v>
      </c>
      <c r="AP22" s="67">
        <f>'12'!G8</f>
        <v>9</v>
      </c>
    </row>
    <row r="23" spans="1:42" ht="76.5">
      <c r="A23" s="71">
        <v>13</v>
      </c>
      <c r="B23" s="64" t="s">
        <v>100</v>
      </c>
      <c r="C23" s="51" t="s">
        <v>56</v>
      </c>
      <c r="D23" s="72" t="s">
        <v>101</v>
      </c>
      <c r="E23" s="53" t="s">
        <v>76</v>
      </c>
      <c r="F23" s="53" t="s">
        <v>102</v>
      </c>
      <c r="G23" s="40" t="s">
        <v>63</v>
      </c>
      <c r="H23" s="53"/>
      <c r="I23" s="51">
        <v>7</v>
      </c>
      <c r="J23" s="45">
        <f t="shared" si="2"/>
        <v>25</v>
      </c>
      <c r="K23" s="41">
        <f t="shared" si="3"/>
        <v>11</v>
      </c>
      <c r="L23" s="65">
        <f>'13'!H3</f>
        <v>11</v>
      </c>
      <c r="M23" s="65">
        <f>'13'!I3</f>
        <v>0</v>
      </c>
      <c r="N23" s="65">
        <f>'13'!J3</f>
        <v>0</v>
      </c>
      <c r="O23" s="65">
        <f>'13'!L3</f>
        <v>0</v>
      </c>
      <c r="P23" s="65">
        <f>'13'!K3</f>
        <v>0</v>
      </c>
      <c r="Q23" s="65">
        <f>'13'!M3</f>
        <v>0</v>
      </c>
      <c r="R23" s="65">
        <f>'13'!O3</f>
        <v>0</v>
      </c>
      <c r="S23" s="65">
        <f>'13'!P3</f>
        <v>0</v>
      </c>
      <c r="T23" s="41">
        <f t="shared" si="4"/>
        <v>2</v>
      </c>
      <c r="U23" s="65">
        <f>'13'!Q3</f>
        <v>2</v>
      </c>
      <c r="V23" s="41">
        <f t="shared" si="5"/>
        <v>0</v>
      </c>
      <c r="W23" s="65">
        <f>'13'!R3</f>
        <v>0</v>
      </c>
      <c r="X23" s="65">
        <f>'13'!S3</f>
        <v>0</v>
      </c>
      <c r="Y23" s="65">
        <f>'13'!T3</f>
        <v>0</v>
      </c>
      <c r="Z23" s="41">
        <f t="shared" si="6"/>
        <v>11</v>
      </c>
      <c r="AA23" s="65">
        <f>'13'!U3</f>
        <v>0</v>
      </c>
      <c r="AB23" s="65">
        <f>'13'!V3</f>
        <v>2</v>
      </c>
      <c r="AC23" s="65">
        <f>'13'!W3</f>
        <v>9</v>
      </c>
      <c r="AD23" s="65">
        <f>'13'!X3</f>
        <v>0</v>
      </c>
      <c r="AE23" s="41">
        <f t="shared" si="7"/>
        <v>1</v>
      </c>
      <c r="AF23" s="65">
        <f>'13'!Y3</f>
        <v>1</v>
      </c>
      <c r="AG23" s="51">
        <f>'13'!B4</f>
        <v>6</v>
      </c>
      <c r="AH23" s="51">
        <f>'13'!C4</f>
        <v>5</v>
      </c>
      <c r="AI23" s="66">
        <f>'13'!D4</f>
        <v>0.83333333333333337</v>
      </c>
      <c r="AJ23" s="66">
        <f>'13'!A7</f>
        <v>0</v>
      </c>
      <c r="AK23" s="66">
        <f>'13'!B7</f>
        <v>1.0833333333333333</v>
      </c>
      <c r="AL23" s="66">
        <f>'13'!C7</f>
        <v>2</v>
      </c>
      <c r="AM23" s="66">
        <f>'13'!D7</f>
        <v>0.74</v>
      </c>
      <c r="AN23" s="67">
        <f>'13'!G6</f>
        <v>0</v>
      </c>
      <c r="AO23" s="67">
        <f>'13'!G7</f>
        <v>13</v>
      </c>
      <c r="AP23" s="67">
        <f>'13'!G8</f>
        <v>12</v>
      </c>
    </row>
    <row r="24" spans="1:42" ht="51">
      <c r="A24" s="71">
        <v>14</v>
      </c>
      <c r="B24" s="64" t="s">
        <v>103</v>
      </c>
      <c r="C24" s="51" t="s">
        <v>56</v>
      </c>
      <c r="D24" s="62" t="s">
        <v>104</v>
      </c>
      <c r="E24" s="53" t="s">
        <v>76</v>
      </c>
      <c r="F24" s="53" t="s">
        <v>105</v>
      </c>
      <c r="G24" s="40" t="s">
        <v>63</v>
      </c>
      <c r="H24" s="53"/>
      <c r="I24" s="51">
        <v>5</v>
      </c>
      <c r="J24" s="45">
        <f t="shared" si="2"/>
        <v>21</v>
      </c>
      <c r="K24" s="41">
        <f t="shared" si="3"/>
        <v>12</v>
      </c>
      <c r="L24" s="65">
        <f>'14'!H3</f>
        <v>12</v>
      </c>
      <c r="M24" s="65">
        <f>'14'!I3</f>
        <v>0</v>
      </c>
      <c r="N24" s="65">
        <f>'14'!J3</f>
        <v>0</v>
      </c>
      <c r="O24" s="65">
        <f>'14'!L3</f>
        <v>0</v>
      </c>
      <c r="P24" s="65">
        <f>'14'!K3</f>
        <v>0</v>
      </c>
      <c r="Q24" s="65">
        <f>'14'!M3</f>
        <v>0</v>
      </c>
      <c r="R24" s="65">
        <f>'14'!N3</f>
        <v>0</v>
      </c>
      <c r="S24" s="65">
        <f>'14'!O3</f>
        <v>0</v>
      </c>
      <c r="T24" s="41">
        <f t="shared" si="4"/>
        <v>0</v>
      </c>
      <c r="U24" s="65">
        <f>'14'!P3</f>
        <v>0</v>
      </c>
      <c r="V24" s="41">
        <f t="shared" si="5"/>
        <v>0</v>
      </c>
      <c r="W24" s="65">
        <f>'14'!Q3</f>
        <v>0</v>
      </c>
      <c r="X24" s="65">
        <f>'14'!R3</f>
        <v>0</v>
      </c>
      <c r="Y24" s="65">
        <f>'14'!S3</f>
        <v>0</v>
      </c>
      <c r="Z24" s="41">
        <f t="shared" si="6"/>
        <v>7</v>
      </c>
      <c r="AA24" s="65">
        <f>'14'!T3</f>
        <v>0</v>
      </c>
      <c r="AB24" s="65">
        <f>'14'!U3</f>
        <v>0</v>
      </c>
      <c r="AC24" s="65">
        <f>'14'!V3</f>
        <v>7</v>
      </c>
      <c r="AD24" s="65">
        <f>'14'!W3</f>
        <v>0</v>
      </c>
      <c r="AE24" s="41">
        <f t="shared" si="7"/>
        <v>2</v>
      </c>
      <c r="AF24" s="65">
        <f>'14'!X3</f>
        <v>2</v>
      </c>
      <c r="AG24" s="51">
        <f>'14'!B4</f>
        <v>6</v>
      </c>
      <c r="AH24" s="51">
        <f>'14'!C4</f>
        <v>5</v>
      </c>
      <c r="AI24" s="66">
        <f>'14'!D4</f>
        <v>0.83333333333333337</v>
      </c>
      <c r="AJ24" s="66">
        <f>'14'!A7</f>
        <v>3.3333333333333333E-2</v>
      </c>
      <c r="AK24" s="66">
        <f>'14'!B7</f>
        <v>0.91666666666666663</v>
      </c>
      <c r="AL24" s="66">
        <f>'14'!C7</f>
        <v>1.5</v>
      </c>
      <c r="AM24" s="66">
        <f>'14'!D7</f>
        <v>0.7</v>
      </c>
      <c r="AN24" s="67">
        <f>'14'!G6</f>
        <v>1</v>
      </c>
      <c r="AO24" s="67">
        <f>'14'!G7</f>
        <v>11</v>
      </c>
      <c r="AP24" s="67">
        <f>'14'!G8</f>
        <v>9</v>
      </c>
    </row>
    <row r="25" spans="1:42" ht="48">
      <c r="A25" s="71">
        <v>15</v>
      </c>
      <c r="B25" s="64" t="s">
        <v>106</v>
      </c>
      <c r="C25" s="51" t="s">
        <v>56</v>
      </c>
      <c r="D25" s="62" t="s">
        <v>107</v>
      </c>
      <c r="E25" s="53" t="s">
        <v>95</v>
      </c>
      <c r="F25" s="53" t="s">
        <v>108</v>
      </c>
      <c r="G25" s="40" t="s">
        <v>69</v>
      </c>
      <c r="H25" s="61">
        <v>45289</v>
      </c>
      <c r="I25" s="51">
        <v>3</v>
      </c>
      <c r="J25" s="45">
        <f t="shared" si="2"/>
        <v>11</v>
      </c>
      <c r="K25" s="41">
        <f t="shared" si="3"/>
        <v>0</v>
      </c>
      <c r="L25" s="73">
        <f>'15'!H3</f>
        <v>0</v>
      </c>
      <c r="M25" s="65">
        <f>'15'!I3</f>
        <v>0</v>
      </c>
      <c r="N25" s="65">
        <f>'15'!J3</f>
        <v>0</v>
      </c>
      <c r="O25" s="65">
        <f>'15'!L3</f>
        <v>0</v>
      </c>
      <c r="P25" s="65">
        <f>'15'!K3</f>
        <v>0</v>
      </c>
      <c r="Q25" s="65">
        <f>'15'!M3</f>
        <v>0</v>
      </c>
      <c r="R25" s="65">
        <f>'15'!N3</f>
        <v>0</v>
      </c>
      <c r="S25" s="65">
        <f>'15'!O3</f>
        <v>0</v>
      </c>
      <c r="T25" s="41">
        <f t="shared" si="4"/>
        <v>8</v>
      </c>
      <c r="U25" s="65">
        <f>'15'!P3</f>
        <v>8</v>
      </c>
      <c r="V25" s="41">
        <f t="shared" si="5"/>
        <v>0</v>
      </c>
      <c r="W25" s="65">
        <f>'15'!Q3</f>
        <v>0</v>
      </c>
      <c r="X25" s="65">
        <f>'15'!S3</f>
        <v>0</v>
      </c>
      <c r="Y25" s="65">
        <f>'15'!T3</f>
        <v>0</v>
      </c>
      <c r="Z25" s="41">
        <f t="shared" si="6"/>
        <v>3</v>
      </c>
      <c r="AA25" s="65">
        <f>'15'!U3</f>
        <v>1</v>
      </c>
      <c r="AB25" s="65">
        <f>'15'!V3</f>
        <v>0</v>
      </c>
      <c r="AC25" s="65">
        <f>'15'!W3</f>
        <v>2</v>
      </c>
      <c r="AD25" s="65">
        <f>'15'!X3</f>
        <v>0</v>
      </c>
      <c r="AE25" s="41">
        <f t="shared" si="7"/>
        <v>0</v>
      </c>
      <c r="AF25" s="65">
        <f>'13'!X3</f>
        <v>0</v>
      </c>
      <c r="AG25" s="51">
        <f>'15'!B4</f>
        <v>10</v>
      </c>
      <c r="AH25" s="74" t="str">
        <f>'15'!C4</f>
        <v>10</v>
      </c>
      <c r="AI25" s="66">
        <f>'15'!D4</f>
        <v>1</v>
      </c>
      <c r="AJ25" s="66">
        <f>'15'!A7</f>
        <v>0</v>
      </c>
      <c r="AK25" s="66">
        <f>'15'!B7</f>
        <v>0.15</v>
      </c>
      <c r="AL25" s="75">
        <f>'15'!C7</f>
        <v>0.8</v>
      </c>
      <c r="AM25" s="66">
        <f>'15'!D7</f>
        <v>0.86363636363636365</v>
      </c>
      <c r="AN25" s="67">
        <f>'15'!G6</f>
        <v>0</v>
      </c>
      <c r="AO25" s="67">
        <f>'15'!G7</f>
        <v>3</v>
      </c>
      <c r="AP25" s="67">
        <f>'15'!G8</f>
        <v>8</v>
      </c>
    </row>
    <row r="26" spans="1:42" ht="12.75">
      <c r="A26" s="58">
        <v>16</v>
      </c>
      <c r="B26" s="64" t="s">
        <v>109</v>
      </c>
      <c r="C26" s="51" t="s">
        <v>56</v>
      </c>
      <c r="D26" s="62" t="s">
        <v>110</v>
      </c>
      <c r="E26" s="53" t="s">
        <v>76</v>
      </c>
      <c r="F26" s="68">
        <v>45110</v>
      </c>
      <c r="G26" s="40" t="s">
        <v>69</v>
      </c>
      <c r="H26" s="61">
        <v>45225</v>
      </c>
      <c r="I26" s="51">
        <v>2</v>
      </c>
      <c r="J26" s="45">
        <f t="shared" si="2"/>
        <v>10</v>
      </c>
      <c r="K26" s="41">
        <f t="shared" si="3"/>
        <v>0</v>
      </c>
      <c r="L26" s="65">
        <f>'16'!H3</f>
        <v>0</v>
      </c>
      <c r="M26" s="65">
        <f>'16'!I3</f>
        <v>0</v>
      </c>
      <c r="N26" s="65">
        <f>'16'!J3</f>
        <v>0</v>
      </c>
      <c r="O26" s="65">
        <f>'16'!L3</f>
        <v>0</v>
      </c>
      <c r="P26" s="65">
        <f>'16'!K3</f>
        <v>0</v>
      </c>
      <c r="Q26" s="65">
        <f>'16'!M3</f>
        <v>0</v>
      </c>
      <c r="R26" s="65">
        <f>'16'!N3</f>
        <v>0</v>
      </c>
      <c r="S26" s="65">
        <f>'16'!O3</f>
        <v>0</v>
      </c>
      <c r="T26" s="41">
        <f t="shared" si="4"/>
        <v>0</v>
      </c>
      <c r="U26" s="65">
        <f>'16'!P3</f>
        <v>0</v>
      </c>
      <c r="V26" s="41">
        <f t="shared" si="5"/>
        <v>0</v>
      </c>
      <c r="W26" s="65">
        <f>'16'!Q3</f>
        <v>0</v>
      </c>
      <c r="X26" s="65">
        <f>'16'!R3</f>
        <v>0</v>
      </c>
      <c r="Y26" s="65">
        <f>'16'!S3</f>
        <v>0</v>
      </c>
      <c r="Z26" s="41">
        <f t="shared" si="6"/>
        <v>10</v>
      </c>
      <c r="AA26" s="65">
        <f>'16'!T3</f>
        <v>0</v>
      </c>
      <c r="AB26" s="65">
        <f>'16'!U3</f>
        <v>2</v>
      </c>
      <c r="AC26" s="65">
        <f>'16'!V3</f>
        <v>7</v>
      </c>
      <c r="AD26" s="65">
        <f>'16'!W3</f>
        <v>1</v>
      </c>
      <c r="AE26" s="41">
        <f t="shared" si="7"/>
        <v>0</v>
      </c>
      <c r="AF26" s="65">
        <f>'16'!X3</f>
        <v>0</v>
      </c>
      <c r="AG26" s="51">
        <f>'16'!B4</f>
        <v>10</v>
      </c>
      <c r="AH26" s="51">
        <f>'16'!C4</f>
        <v>10</v>
      </c>
      <c r="AI26" s="66">
        <f>'16'!D4</f>
        <v>1</v>
      </c>
      <c r="AJ26" s="66">
        <f>'16'!A7</f>
        <v>0.02</v>
      </c>
      <c r="AK26" s="66">
        <f>'16'!B7</f>
        <v>0.35</v>
      </c>
      <c r="AL26" s="66">
        <f>'16'!C7</f>
        <v>0.2</v>
      </c>
      <c r="AM26" s="66">
        <f>'16'!D7</f>
        <v>0.57000000000000006</v>
      </c>
      <c r="AN26" s="67">
        <f>'16'!G6</f>
        <v>1</v>
      </c>
      <c r="AO26" s="67">
        <f>'16'!G7</f>
        <v>7</v>
      </c>
      <c r="AP26" s="67">
        <f>'16'!G8</f>
        <v>2</v>
      </c>
    </row>
    <row r="27" spans="1:42" ht="48">
      <c r="A27" s="58">
        <v>17</v>
      </c>
      <c r="B27" s="64" t="s">
        <v>111</v>
      </c>
      <c r="C27" s="51" t="s">
        <v>56</v>
      </c>
      <c r="D27" s="62" t="s">
        <v>112</v>
      </c>
      <c r="E27" s="53" t="s">
        <v>76</v>
      </c>
      <c r="F27" s="53" t="s">
        <v>113</v>
      </c>
      <c r="G27" s="40" t="s">
        <v>69</v>
      </c>
      <c r="H27" s="68">
        <v>45323</v>
      </c>
      <c r="I27" s="51">
        <v>3</v>
      </c>
      <c r="J27" s="45">
        <f t="shared" si="2"/>
        <v>20</v>
      </c>
      <c r="K27" s="41">
        <f t="shared" si="3"/>
        <v>8</v>
      </c>
      <c r="L27" s="65">
        <f>'17'!H3</f>
        <v>8</v>
      </c>
      <c r="M27" s="65">
        <f>'17'!I3</f>
        <v>0</v>
      </c>
      <c r="N27" s="65">
        <f>'17'!J3</f>
        <v>0</v>
      </c>
      <c r="O27" s="65">
        <f>'17'!L3</f>
        <v>0</v>
      </c>
      <c r="P27" s="65">
        <f>'17'!K3</f>
        <v>0</v>
      </c>
      <c r="Q27" s="65">
        <f>'17'!M3</f>
        <v>0</v>
      </c>
      <c r="R27" s="65">
        <f>'17'!N3</f>
        <v>0</v>
      </c>
      <c r="S27" s="65">
        <f>'17'!O3</f>
        <v>0</v>
      </c>
      <c r="T27" s="41">
        <f t="shared" si="4"/>
        <v>0</v>
      </c>
      <c r="U27" s="65">
        <f>'17'!P3</f>
        <v>0</v>
      </c>
      <c r="V27" s="41">
        <f t="shared" si="5"/>
        <v>0</v>
      </c>
      <c r="W27" s="65">
        <f>'17'!Q3</f>
        <v>0</v>
      </c>
      <c r="X27" s="65">
        <f>'17'!R3</f>
        <v>0</v>
      </c>
      <c r="Y27" s="65">
        <f>'17'!S3</f>
        <v>0</v>
      </c>
      <c r="Z27" s="41">
        <f t="shared" si="6"/>
        <v>12</v>
      </c>
      <c r="AA27" s="65">
        <f>'17'!T3</f>
        <v>0</v>
      </c>
      <c r="AB27" s="65">
        <f>'17'!U3</f>
        <v>0</v>
      </c>
      <c r="AC27" s="65">
        <f>'17'!V3</f>
        <v>12</v>
      </c>
      <c r="AD27" s="65">
        <f>'17'!W3</f>
        <v>0</v>
      </c>
      <c r="AE27" s="41">
        <f t="shared" si="7"/>
        <v>0</v>
      </c>
      <c r="AF27" s="65">
        <f>'17'!X3</f>
        <v>0</v>
      </c>
      <c r="AG27" s="51">
        <f>'17'!B4</f>
        <v>5</v>
      </c>
      <c r="AH27" s="51">
        <f>'17'!C4</f>
        <v>4</v>
      </c>
      <c r="AI27" s="66">
        <f>'17'!D4</f>
        <v>0.8</v>
      </c>
      <c r="AJ27" s="66">
        <f>'17'!A7</f>
        <v>0</v>
      </c>
      <c r="AK27" s="66">
        <f>'17'!B7</f>
        <v>1.9</v>
      </c>
      <c r="AL27" s="66">
        <f>'17'!C7</f>
        <v>0.2</v>
      </c>
      <c r="AM27" s="66">
        <f>'17'!D7</f>
        <v>0.52500000000000002</v>
      </c>
      <c r="AN27" s="67">
        <f>'17'!G6</f>
        <v>0</v>
      </c>
      <c r="AO27" s="67">
        <f>'17'!G7</f>
        <v>19</v>
      </c>
      <c r="AP27" s="67">
        <f>'17'!G8</f>
        <v>1</v>
      </c>
    </row>
    <row r="28" spans="1:42" ht="48">
      <c r="A28" s="58">
        <v>18</v>
      </c>
      <c r="B28" s="64" t="s">
        <v>114</v>
      </c>
      <c r="C28" s="51" t="s">
        <v>56</v>
      </c>
      <c r="D28" s="62" t="s">
        <v>115</v>
      </c>
      <c r="E28" s="53" t="s">
        <v>76</v>
      </c>
      <c r="F28" s="53" t="s">
        <v>116</v>
      </c>
      <c r="G28" s="40" t="s">
        <v>69</v>
      </c>
      <c r="H28" s="68">
        <v>45323</v>
      </c>
      <c r="I28" s="51">
        <v>3</v>
      </c>
      <c r="J28" s="45">
        <f t="shared" si="2"/>
        <v>23</v>
      </c>
      <c r="K28" s="41">
        <f t="shared" si="3"/>
        <v>11</v>
      </c>
      <c r="L28" s="65">
        <f>'18'!H3</f>
        <v>11</v>
      </c>
      <c r="M28" s="65">
        <f>'18'!I3</f>
        <v>0</v>
      </c>
      <c r="N28" s="65">
        <f>'18'!J3</f>
        <v>0</v>
      </c>
      <c r="O28" s="65">
        <f>'18'!L3</f>
        <v>0</v>
      </c>
      <c r="P28" s="65">
        <f>'18'!K3</f>
        <v>0</v>
      </c>
      <c r="Q28" s="65">
        <f>'18'!M3</f>
        <v>0</v>
      </c>
      <c r="R28" s="65">
        <f>'18'!N3</f>
        <v>0</v>
      </c>
      <c r="S28" s="65">
        <f>'18'!O3</f>
        <v>0</v>
      </c>
      <c r="T28" s="41">
        <f t="shared" si="4"/>
        <v>0</v>
      </c>
      <c r="U28" s="65">
        <f>'18'!P3</f>
        <v>0</v>
      </c>
      <c r="V28" s="41">
        <f t="shared" si="5"/>
        <v>0</v>
      </c>
      <c r="W28" s="65">
        <f>'18'!Q3</f>
        <v>0</v>
      </c>
      <c r="X28" s="65">
        <f>'18'!R3</f>
        <v>0</v>
      </c>
      <c r="Y28" s="65">
        <f>'18'!S3</f>
        <v>0</v>
      </c>
      <c r="Z28" s="41">
        <f t="shared" si="6"/>
        <v>11</v>
      </c>
      <c r="AA28" s="65">
        <f>'18'!T3</f>
        <v>0</v>
      </c>
      <c r="AB28" s="65">
        <f>'18'!U3</f>
        <v>0</v>
      </c>
      <c r="AC28" s="65">
        <f>'18'!V3</f>
        <v>11</v>
      </c>
      <c r="AD28" s="65">
        <f>'18'!W3</f>
        <v>0</v>
      </c>
      <c r="AE28" s="41">
        <f t="shared" si="7"/>
        <v>1</v>
      </c>
      <c r="AF28" s="65">
        <f>'18'!X3</f>
        <v>1</v>
      </c>
      <c r="AG28" s="51">
        <f>'18'!B4</f>
        <v>5</v>
      </c>
      <c r="AH28" s="51">
        <f>'18'!C4</f>
        <v>4</v>
      </c>
      <c r="AI28" s="66">
        <f>'18'!D4</f>
        <v>0.8</v>
      </c>
      <c r="AJ28" s="66">
        <f>'18'!A7</f>
        <v>0</v>
      </c>
      <c r="AK28" s="66">
        <f>'18'!B7</f>
        <v>2.2000000000000002</v>
      </c>
      <c r="AL28" s="66">
        <f>'18'!C7</f>
        <v>0.2</v>
      </c>
      <c r="AM28" s="66">
        <f>'18'!D7</f>
        <v>0.52173913043478259</v>
      </c>
      <c r="AN28" s="67">
        <f>'18'!G6</f>
        <v>0</v>
      </c>
      <c r="AO28" s="67">
        <f>'18'!G7</f>
        <v>22</v>
      </c>
      <c r="AP28" s="67">
        <f>'18'!G8</f>
        <v>1</v>
      </c>
    </row>
    <row r="29" spans="1:42" ht="48">
      <c r="A29" s="58">
        <v>19</v>
      </c>
      <c r="B29" s="64" t="s">
        <v>117</v>
      </c>
      <c r="C29" s="51" t="s">
        <v>56</v>
      </c>
      <c r="D29" s="62" t="s">
        <v>118</v>
      </c>
      <c r="E29" s="53" t="s">
        <v>76</v>
      </c>
      <c r="F29" s="53" t="s">
        <v>119</v>
      </c>
      <c r="G29" s="40" t="s">
        <v>69</v>
      </c>
      <c r="H29" s="68">
        <v>45329</v>
      </c>
      <c r="I29" s="51">
        <v>3</v>
      </c>
      <c r="J29" s="45">
        <f t="shared" si="2"/>
        <v>22</v>
      </c>
      <c r="K29" s="41">
        <f t="shared" si="3"/>
        <v>11</v>
      </c>
      <c r="L29" s="65">
        <f>'19'!H3</f>
        <v>11</v>
      </c>
      <c r="M29" s="65">
        <f>'19'!I3</f>
        <v>0</v>
      </c>
      <c r="N29" s="65">
        <f>'19'!J3</f>
        <v>0</v>
      </c>
      <c r="O29" s="65">
        <f>'19'!L3</f>
        <v>0</v>
      </c>
      <c r="P29" s="65">
        <f>'19'!K3</f>
        <v>0</v>
      </c>
      <c r="Q29" s="65">
        <f>'19'!M3</f>
        <v>0</v>
      </c>
      <c r="R29" s="65">
        <f>'19'!N3</f>
        <v>0</v>
      </c>
      <c r="S29" s="65">
        <f>'19'!O3</f>
        <v>0</v>
      </c>
      <c r="T29" s="41">
        <f t="shared" si="4"/>
        <v>0</v>
      </c>
      <c r="U29" s="65">
        <f>'19'!P3</f>
        <v>0</v>
      </c>
      <c r="V29" s="41">
        <f t="shared" si="5"/>
        <v>0</v>
      </c>
      <c r="W29" s="65">
        <f>'19'!Q3</f>
        <v>0</v>
      </c>
      <c r="X29" s="65">
        <f>'19'!R3</f>
        <v>0</v>
      </c>
      <c r="Y29" s="65">
        <f>'19'!S3</f>
        <v>0</v>
      </c>
      <c r="Z29" s="41">
        <f t="shared" si="6"/>
        <v>11</v>
      </c>
      <c r="AA29" s="65">
        <f>'19'!T3</f>
        <v>0</v>
      </c>
      <c r="AB29" s="65">
        <f>'19'!U3</f>
        <v>0</v>
      </c>
      <c r="AC29" s="65">
        <f>'19'!V3</f>
        <v>11</v>
      </c>
      <c r="AD29" s="65">
        <f>'19'!W3</f>
        <v>0</v>
      </c>
      <c r="AE29" s="41">
        <f t="shared" si="7"/>
        <v>0</v>
      </c>
      <c r="AF29" s="65">
        <f>'19'!X3</f>
        <v>0</v>
      </c>
      <c r="AG29" s="51">
        <f>'19'!B4</f>
        <v>7</v>
      </c>
      <c r="AH29" s="51">
        <f>'19'!C4</f>
        <v>6</v>
      </c>
      <c r="AI29" s="66">
        <f>'19'!D4</f>
        <v>0.8571428571428571</v>
      </c>
      <c r="AJ29" s="66">
        <f>'19'!A7</f>
        <v>0</v>
      </c>
      <c r="AK29" s="66">
        <f>'19'!B7</f>
        <v>1.3571428571428572</v>
      </c>
      <c r="AL29" s="66">
        <f>'19'!C7</f>
        <v>0.42857142857142855</v>
      </c>
      <c r="AM29" s="66">
        <f>'19'!D7</f>
        <v>0.56818181818181823</v>
      </c>
      <c r="AN29" s="67">
        <f>'19'!G6</f>
        <v>0</v>
      </c>
      <c r="AO29" s="67">
        <f>'19'!G7</f>
        <v>19</v>
      </c>
      <c r="AP29" s="67">
        <f>'19'!G8</f>
        <v>3</v>
      </c>
    </row>
    <row r="30" spans="1:42" ht="51">
      <c r="A30" s="58">
        <v>20</v>
      </c>
      <c r="B30" s="64" t="s">
        <v>120</v>
      </c>
      <c r="C30" s="51" t="s">
        <v>56</v>
      </c>
      <c r="D30" s="62" t="s">
        <v>121</v>
      </c>
      <c r="E30" s="53" t="s">
        <v>72</v>
      </c>
      <c r="F30" s="53" t="s">
        <v>122</v>
      </c>
      <c r="G30" s="40" t="s">
        <v>69</v>
      </c>
      <c r="H30" s="68">
        <v>45330</v>
      </c>
      <c r="I30" s="51">
        <v>4</v>
      </c>
      <c r="J30" s="45">
        <f t="shared" si="2"/>
        <v>16</v>
      </c>
      <c r="K30" s="41">
        <f t="shared" si="3"/>
        <v>1</v>
      </c>
      <c r="L30" s="65">
        <f>'20'!H3</f>
        <v>1</v>
      </c>
      <c r="M30" s="65">
        <f>'20'!I3</f>
        <v>0</v>
      </c>
      <c r="N30" s="65">
        <f>'20'!J3</f>
        <v>0</v>
      </c>
      <c r="O30" s="65">
        <f>'20'!L3</f>
        <v>0</v>
      </c>
      <c r="P30" s="65">
        <f>'20'!K3</f>
        <v>0</v>
      </c>
      <c r="Q30" s="65">
        <f>'20'!M3</f>
        <v>0</v>
      </c>
      <c r="R30" s="65">
        <f>'20'!N3</f>
        <v>0</v>
      </c>
      <c r="S30" s="65">
        <f>'20'!P3</f>
        <v>0</v>
      </c>
      <c r="T30" s="41">
        <f t="shared" si="4"/>
        <v>6</v>
      </c>
      <c r="U30" s="65">
        <f>'20'!Q3</f>
        <v>6</v>
      </c>
      <c r="V30" s="41">
        <f t="shared" si="5"/>
        <v>0</v>
      </c>
      <c r="W30" s="65">
        <f>'20'!R3</f>
        <v>0</v>
      </c>
      <c r="X30" s="65">
        <f>'20'!S3</f>
        <v>0</v>
      </c>
      <c r="Y30" s="65">
        <f>'20'!T3</f>
        <v>0</v>
      </c>
      <c r="Z30" s="41">
        <f t="shared" si="6"/>
        <v>9</v>
      </c>
      <c r="AA30" s="65">
        <f>'20'!U3</f>
        <v>0</v>
      </c>
      <c r="AB30" s="65">
        <f>'20'!V3</f>
        <v>0</v>
      </c>
      <c r="AC30" s="65">
        <f>'20'!W3</f>
        <v>9</v>
      </c>
      <c r="AD30" s="65">
        <f>'20'!X3</f>
        <v>0</v>
      </c>
      <c r="AE30" s="41">
        <f t="shared" si="7"/>
        <v>0</v>
      </c>
      <c r="AF30" s="65">
        <f>'20'!Y3</f>
        <v>0</v>
      </c>
      <c r="AG30" s="51">
        <f>'20'!B4</f>
        <v>5</v>
      </c>
      <c r="AH30" s="51">
        <f>'20'!C4</f>
        <v>5</v>
      </c>
      <c r="AI30" s="66">
        <f>'20'!D4</f>
        <v>1</v>
      </c>
      <c r="AJ30" s="66">
        <f>'20'!A7</f>
        <v>0</v>
      </c>
      <c r="AK30" s="66">
        <f>'20'!B7</f>
        <v>1</v>
      </c>
      <c r="AL30" s="66">
        <f>'20'!C7</f>
        <v>1.2</v>
      </c>
      <c r="AM30" s="66">
        <f>'20'!D7</f>
        <v>0.6875</v>
      </c>
      <c r="AN30" s="67">
        <f>'20'!G6</f>
        <v>0</v>
      </c>
      <c r="AO30" s="67">
        <f>'20'!G7</f>
        <v>10</v>
      </c>
      <c r="AP30" s="67">
        <f>'20'!G8</f>
        <v>6</v>
      </c>
    </row>
    <row r="31" spans="1:42" ht="48">
      <c r="A31" s="58">
        <v>21</v>
      </c>
      <c r="B31" s="64" t="s">
        <v>123</v>
      </c>
      <c r="C31" s="51" t="s">
        <v>56</v>
      </c>
      <c r="D31" s="62" t="s">
        <v>124</v>
      </c>
      <c r="E31" s="53" t="s">
        <v>76</v>
      </c>
      <c r="F31" s="53" t="s">
        <v>125</v>
      </c>
      <c r="G31" s="40" t="s">
        <v>69</v>
      </c>
      <c r="H31" s="68">
        <v>45323</v>
      </c>
      <c r="I31" s="51">
        <v>3</v>
      </c>
      <c r="J31" s="45">
        <f t="shared" si="2"/>
        <v>21</v>
      </c>
      <c r="K31" s="41">
        <f t="shared" si="3"/>
        <v>10</v>
      </c>
      <c r="L31" s="65">
        <f>'21'!H3</f>
        <v>10</v>
      </c>
      <c r="M31" s="65">
        <f>'21'!I3</f>
        <v>0</v>
      </c>
      <c r="N31" s="65">
        <f>'21'!J3</f>
        <v>0</v>
      </c>
      <c r="O31" s="65">
        <f>'21'!L3</f>
        <v>0</v>
      </c>
      <c r="P31" s="65">
        <f>'21'!K3</f>
        <v>0</v>
      </c>
      <c r="Q31" s="65">
        <f>'21'!M3</f>
        <v>0</v>
      </c>
      <c r="R31" s="65">
        <f>'21'!N3</f>
        <v>0</v>
      </c>
      <c r="S31" s="65">
        <f>'21'!O3</f>
        <v>0</v>
      </c>
      <c r="T31" s="41">
        <f t="shared" si="4"/>
        <v>0</v>
      </c>
      <c r="U31" s="65">
        <f>'21'!P3</f>
        <v>0</v>
      </c>
      <c r="V31" s="41">
        <f t="shared" si="5"/>
        <v>0</v>
      </c>
      <c r="W31" s="65">
        <f>'21'!Q3</f>
        <v>0</v>
      </c>
      <c r="X31" s="65">
        <f>'21'!R3</f>
        <v>0</v>
      </c>
      <c r="Y31" s="65">
        <f>'21'!S3</f>
        <v>0</v>
      </c>
      <c r="Z31" s="41">
        <f t="shared" si="6"/>
        <v>11</v>
      </c>
      <c r="AA31" s="65">
        <f>'21'!T3</f>
        <v>0</v>
      </c>
      <c r="AB31" s="65">
        <f>'21'!U3</f>
        <v>0</v>
      </c>
      <c r="AC31" s="65">
        <f>'21'!V3</f>
        <v>11</v>
      </c>
      <c r="AD31" s="65">
        <f>'21'!W3</f>
        <v>0</v>
      </c>
      <c r="AE31" s="41">
        <f t="shared" si="7"/>
        <v>0</v>
      </c>
      <c r="AF31" s="65">
        <f>'21'!X3</f>
        <v>0</v>
      </c>
      <c r="AG31" s="51">
        <f>'21'!B4</f>
        <v>5</v>
      </c>
      <c r="AH31" s="51">
        <f>'21'!C4</f>
        <v>4</v>
      </c>
      <c r="AI31" s="66">
        <f>'21'!D4</f>
        <v>0.8</v>
      </c>
      <c r="AJ31" s="66">
        <f>'21'!A7</f>
        <v>0</v>
      </c>
      <c r="AK31" s="66">
        <f>'21'!B7</f>
        <v>2</v>
      </c>
      <c r="AL31" s="66">
        <f>'21'!C7</f>
        <v>0.2</v>
      </c>
      <c r="AM31" s="66">
        <f>'21'!D7</f>
        <v>0.52380952380952384</v>
      </c>
      <c r="AN31" s="67">
        <f>'21'!G6</f>
        <v>0</v>
      </c>
      <c r="AO31" s="67">
        <f>'21'!G7</f>
        <v>20</v>
      </c>
      <c r="AP31" s="67">
        <f>'21'!G8</f>
        <v>1</v>
      </c>
    </row>
    <row r="32" spans="1:42" ht="48" customHeight="1">
      <c r="A32" s="58">
        <v>22</v>
      </c>
      <c r="B32" s="64" t="s">
        <v>126</v>
      </c>
      <c r="C32" s="51" t="s">
        <v>127</v>
      </c>
      <c r="D32" s="76" t="s">
        <v>128</v>
      </c>
      <c r="E32" s="53" t="s">
        <v>129</v>
      </c>
      <c r="F32" s="68" t="s">
        <v>130</v>
      </c>
      <c r="G32" s="40" t="s">
        <v>69</v>
      </c>
      <c r="H32" s="69">
        <v>45448</v>
      </c>
      <c r="I32" s="51">
        <v>2</v>
      </c>
      <c r="J32" s="45">
        <f t="shared" si="2"/>
        <v>15</v>
      </c>
      <c r="K32" s="41">
        <f t="shared" si="3"/>
        <v>0</v>
      </c>
      <c r="L32" s="65">
        <f>'22'!H3</f>
        <v>0</v>
      </c>
      <c r="M32" s="65">
        <f>'22'!I3</f>
        <v>0</v>
      </c>
      <c r="N32" s="65">
        <f>'22'!J3</f>
        <v>0</v>
      </c>
      <c r="O32" s="65">
        <f>'22'!L3</f>
        <v>0</v>
      </c>
      <c r="P32" s="65">
        <f>'22'!K3</f>
        <v>0</v>
      </c>
      <c r="Q32" s="65">
        <f>'22'!M3</f>
        <v>0</v>
      </c>
      <c r="R32" s="65">
        <f>'22'!N3</f>
        <v>0</v>
      </c>
      <c r="S32" s="65">
        <f>'22'!O3</f>
        <v>0</v>
      </c>
      <c r="T32" s="41">
        <f t="shared" si="4"/>
        <v>0</v>
      </c>
      <c r="U32" s="65">
        <f>'22'!P3</f>
        <v>0</v>
      </c>
      <c r="V32" s="41">
        <f t="shared" si="5"/>
        <v>2</v>
      </c>
      <c r="W32" s="65">
        <f>'22'!Q3</f>
        <v>1</v>
      </c>
      <c r="X32" s="65">
        <f>'22'!R3</f>
        <v>1</v>
      </c>
      <c r="Y32" s="65">
        <f>'22'!S3</f>
        <v>0</v>
      </c>
      <c r="Z32" s="41">
        <f t="shared" si="6"/>
        <v>13</v>
      </c>
      <c r="AA32" s="65">
        <f>'22'!T3</f>
        <v>0</v>
      </c>
      <c r="AB32" s="65">
        <f>'22'!U3</f>
        <v>5</v>
      </c>
      <c r="AC32" s="65">
        <f>'22'!V3</f>
        <v>8</v>
      </c>
      <c r="AD32" s="65">
        <f>'22'!W3</f>
        <v>0</v>
      </c>
      <c r="AE32" s="41">
        <f t="shared" si="7"/>
        <v>0</v>
      </c>
      <c r="AF32" s="65">
        <f>'22'!X3</f>
        <v>0</v>
      </c>
      <c r="AG32" s="51">
        <f>'22'!B4</f>
        <v>10</v>
      </c>
      <c r="AH32" s="51">
        <f>'22'!C4</f>
        <v>6</v>
      </c>
      <c r="AI32" s="66">
        <f>'22'!D4</f>
        <v>0.6</v>
      </c>
      <c r="AJ32" s="66">
        <f>'22'!A7</f>
        <v>0</v>
      </c>
      <c r="AK32" s="66">
        <f>'22'!B7</f>
        <v>0.4</v>
      </c>
      <c r="AL32" s="66">
        <f>'22'!C7</f>
        <v>0.7</v>
      </c>
      <c r="AM32" s="66">
        <f>'22'!D7</f>
        <v>0.73333333333333328</v>
      </c>
      <c r="AN32" s="67">
        <f>'22'!G6</f>
        <v>0</v>
      </c>
      <c r="AO32" s="67">
        <f>'22'!G7</f>
        <v>8</v>
      </c>
      <c r="AP32" s="67">
        <f>'22'!G8</f>
        <v>7</v>
      </c>
    </row>
    <row r="33" spans="1:42" ht="51">
      <c r="A33" s="58">
        <v>23</v>
      </c>
      <c r="B33" s="64" t="s">
        <v>131</v>
      </c>
      <c r="C33" s="51" t="s">
        <v>56</v>
      </c>
      <c r="D33" s="76" t="s">
        <v>132</v>
      </c>
      <c r="E33" s="53" t="s">
        <v>76</v>
      </c>
      <c r="F33" s="53" t="s">
        <v>133</v>
      </c>
      <c r="G33" s="40" t="s">
        <v>69</v>
      </c>
      <c r="H33" s="69">
        <v>45390</v>
      </c>
      <c r="I33" s="51">
        <v>4</v>
      </c>
      <c r="J33" s="45">
        <f t="shared" si="2"/>
        <v>44</v>
      </c>
      <c r="K33" s="41">
        <f t="shared" si="3"/>
        <v>6</v>
      </c>
      <c r="L33" s="65">
        <f>'23'!H3</f>
        <v>6</v>
      </c>
      <c r="M33" s="65">
        <f>'23'!I3</f>
        <v>0</v>
      </c>
      <c r="N33" s="65">
        <f>'23'!J3</f>
        <v>0</v>
      </c>
      <c r="O33" s="65">
        <f>'23'!L3</f>
        <v>0</v>
      </c>
      <c r="P33" s="65">
        <f>'23'!K3</f>
        <v>0</v>
      </c>
      <c r="Q33" s="65">
        <f>'23'!M3</f>
        <v>0</v>
      </c>
      <c r="R33" s="65">
        <f>'23'!N3</f>
        <v>0</v>
      </c>
      <c r="S33" s="65">
        <f>'23'!O3</f>
        <v>0</v>
      </c>
      <c r="T33" s="41">
        <f t="shared" si="4"/>
        <v>0</v>
      </c>
      <c r="U33" s="65">
        <f>'23'!P3</f>
        <v>0</v>
      </c>
      <c r="V33" s="41">
        <f t="shared" si="5"/>
        <v>0</v>
      </c>
      <c r="W33" s="65">
        <f>'23'!Q3</f>
        <v>0</v>
      </c>
      <c r="X33" s="65">
        <f>'23'!R3</f>
        <v>0</v>
      </c>
      <c r="Y33" s="65">
        <f>'23'!S3</f>
        <v>0</v>
      </c>
      <c r="Z33" s="41">
        <f t="shared" si="6"/>
        <v>37</v>
      </c>
      <c r="AA33" s="65">
        <f>'23'!T3</f>
        <v>3</v>
      </c>
      <c r="AB33" s="65">
        <f>'23'!U3</f>
        <v>1</v>
      </c>
      <c r="AC33" s="65">
        <f>'23'!V3</f>
        <v>33</v>
      </c>
      <c r="AD33" s="65">
        <f>'23'!W3</f>
        <v>0</v>
      </c>
      <c r="AE33" s="41">
        <f t="shared" si="7"/>
        <v>1</v>
      </c>
      <c r="AF33" s="65">
        <f>'23'!X3</f>
        <v>1</v>
      </c>
      <c r="AG33" s="51">
        <f>'23'!B4</f>
        <v>10</v>
      </c>
      <c r="AH33" s="51">
        <f>'23'!C4</f>
        <v>10</v>
      </c>
      <c r="AI33" s="66">
        <f>'23'!D4</f>
        <v>1</v>
      </c>
      <c r="AJ33" s="66">
        <f>'23'!A7</f>
        <v>0</v>
      </c>
      <c r="AK33" s="66">
        <f>'23'!B7</f>
        <v>1.8</v>
      </c>
      <c r="AL33" s="66">
        <f>'23'!C7</f>
        <v>0.8</v>
      </c>
      <c r="AM33" s="66">
        <f>'23'!D7</f>
        <v>0.59090909090909094</v>
      </c>
      <c r="AN33" s="67">
        <f>'23'!G6</f>
        <v>0</v>
      </c>
      <c r="AO33" s="67">
        <f>'23'!G7</f>
        <v>36</v>
      </c>
      <c r="AP33" s="67">
        <f>'23'!G8</f>
        <v>8</v>
      </c>
    </row>
    <row r="34" spans="1:42" ht="24">
      <c r="A34" s="58">
        <v>24</v>
      </c>
      <c r="B34" s="64" t="s">
        <v>134</v>
      </c>
      <c r="C34" s="51" t="s">
        <v>56</v>
      </c>
      <c r="D34" s="76" t="s">
        <v>135</v>
      </c>
      <c r="E34" s="53" t="s">
        <v>76</v>
      </c>
      <c r="F34" s="68">
        <v>45187</v>
      </c>
      <c r="G34" s="40" t="s">
        <v>69</v>
      </c>
      <c r="H34" s="68">
        <v>45232</v>
      </c>
      <c r="I34" s="51">
        <v>1</v>
      </c>
      <c r="J34" s="45">
        <f t="shared" si="2"/>
        <v>4</v>
      </c>
      <c r="K34" s="41">
        <f t="shared" si="3"/>
        <v>0</v>
      </c>
      <c r="L34" s="65">
        <f>'24'!H3</f>
        <v>0</v>
      </c>
      <c r="M34" s="65">
        <f>'24'!I3</f>
        <v>0</v>
      </c>
      <c r="N34" s="65">
        <f>'24'!J3</f>
        <v>0</v>
      </c>
      <c r="O34" s="65">
        <f>'24'!L3</f>
        <v>0</v>
      </c>
      <c r="P34" s="65">
        <f>'24'!K3</f>
        <v>0</v>
      </c>
      <c r="Q34" s="65">
        <f>'24'!M3</f>
        <v>0</v>
      </c>
      <c r="R34" s="65">
        <f>'24'!N3</f>
        <v>0</v>
      </c>
      <c r="S34" s="65">
        <f>'24'!O3</f>
        <v>0</v>
      </c>
      <c r="T34" s="41">
        <f t="shared" si="4"/>
        <v>0</v>
      </c>
      <c r="U34" s="65">
        <f>'24'!P3</f>
        <v>0</v>
      </c>
      <c r="V34" s="41">
        <f t="shared" si="5"/>
        <v>0</v>
      </c>
      <c r="W34" s="65">
        <f>'24'!Q3</f>
        <v>0</v>
      </c>
      <c r="X34" s="65">
        <f>'24'!R3</f>
        <v>0</v>
      </c>
      <c r="Y34" s="65">
        <f>'24'!S3</f>
        <v>0</v>
      </c>
      <c r="Z34" s="41">
        <f t="shared" si="6"/>
        <v>4</v>
      </c>
      <c r="AA34" s="65">
        <f>'24'!T3</f>
        <v>0</v>
      </c>
      <c r="AB34" s="65">
        <f>'24'!U3</f>
        <v>0</v>
      </c>
      <c r="AC34" s="65">
        <f>'24'!V3</f>
        <v>4</v>
      </c>
      <c r="AD34" s="65">
        <f>'24'!W3</f>
        <v>0</v>
      </c>
      <c r="AE34" s="41">
        <f t="shared" si="7"/>
        <v>0</v>
      </c>
      <c r="AF34" s="65">
        <f>'24'!X3</f>
        <v>0</v>
      </c>
      <c r="AG34" s="51">
        <f>'24'!B4</f>
        <v>2</v>
      </c>
      <c r="AH34" s="51">
        <f>'24'!C4</f>
        <v>2</v>
      </c>
      <c r="AI34" s="66">
        <f>'24'!D4</f>
        <v>1</v>
      </c>
      <c r="AJ34" s="66">
        <f>'24'!A7</f>
        <v>0</v>
      </c>
      <c r="AK34" s="66">
        <f>'24'!B7</f>
        <v>1</v>
      </c>
      <c r="AL34" s="66">
        <f>'24'!C7</f>
        <v>0</v>
      </c>
      <c r="AM34" s="77">
        <f>'24'!D7</f>
        <v>0.5</v>
      </c>
      <c r="AN34" s="67">
        <f>'24'!G6</f>
        <v>0</v>
      </c>
      <c r="AO34" s="67">
        <f>'24'!G7</f>
        <v>4</v>
      </c>
      <c r="AP34" s="67">
        <f>'24'!G8</f>
        <v>0</v>
      </c>
    </row>
    <row r="35" spans="1:42" ht="49.5" customHeight="1">
      <c r="A35" s="58">
        <v>25</v>
      </c>
      <c r="B35" s="64" t="s">
        <v>136</v>
      </c>
      <c r="C35" s="51" t="s">
        <v>56</v>
      </c>
      <c r="D35" s="76" t="s">
        <v>137</v>
      </c>
      <c r="E35" s="53" t="s">
        <v>76</v>
      </c>
      <c r="F35" s="68">
        <v>45188</v>
      </c>
      <c r="G35" s="40" t="s">
        <v>69</v>
      </c>
      <c r="H35" s="68">
        <v>45198</v>
      </c>
      <c r="I35" s="51">
        <v>1</v>
      </c>
      <c r="J35" s="45">
        <f t="shared" si="2"/>
        <v>8</v>
      </c>
      <c r="K35" s="41">
        <f t="shared" si="3"/>
        <v>3</v>
      </c>
      <c r="L35" s="65">
        <f>'25'!H3</f>
        <v>3</v>
      </c>
      <c r="M35" s="65">
        <f>'25'!I3</f>
        <v>0</v>
      </c>
      <c r="N35" s="65">
        <f>'25'!J3</f>
        <v>0</v>
      </c>
      <c r="O35" s="65">
        <f>'25'!L3</f>
        <v>0</v>
      </c>
      <c r="P35" s="65">
        <f>'25'!K3</f>
        <v>0</v>
      </c>
      <c r="Q35" s="65">
        <f>'25'!M3</f>
        <v>0</v>
      </c>
      <c r="R35" s="65">
        <f>'25'!N3</f>
        <v>0</v>
      </c>
      <c r="S35" s="65">
        <f>'25'!O3</f>
        <v>0</v>
      </c>
      <c r="T35" s="41">
        <f t="shared" si="4"/>
        <v>0</v>
      </c>
      <c r="U35" s="65">
        <f>'25'!P3</f>
        <v>0</v>
      </c>
      <c r="V35" s="41">
        <f t="shared" si="5"/>
        <v>3</v>
      </c>
      <c r="W35" s="65">
        <f>'25'!Q3</f>
        <v>3</v>
      </c>
      <c r="X35" s="65">
        <f>'25'!R3</f>
        <v>0</v>
      </c>
      <c r="Y35" s="65">
        <f>'25'!S3</f>
        <v>0</v>
      </c>
      <c r="Z35" s="41">
        <f t="shared" si="6"/>
        <v>2</v>
      </c>
      <c r="AA35" s="65">
        <f>'25'!T3</f>
        <v>0</v>
      </c>
      <c r="AB35" s="65">
        <f>'25'!U3</f>
        <v>0</v>
      </c>
      <c r="AC35" s="65">
        <f>'25'!V3</f>
        <v>2</v>
      </c>
      <c r="AD35" s="65">
        <f>'25'!W3</f>
        <v>0</v>
      </c>
      <c r="AE35" s="41">
        <f t="shared" si="7"/>
        <v>0</v>
      </c>
      <c r="AF35" s="65">
        <f>'25'!X3</f>
        <v>0</v>
      </c>
      <c r="AG35" s="51">
        <f>'25'!B4</f>
        <v>12</v>
      </c>
      <c r="AH35" s="51">
        <f>'25'!C4</f>
        <v>11</v>
      </c>
      <c r="AI35" s="66">
        <f>'25'!D4</f>
        <v>0.91666666666666663</v>
      </c>
      <c r="AJ35" s="66">
        <f>'25'!A7</f>
        <v>0</v>
      </c>
      <c r="AK35" s="66">
        <f>'25'!B7</f>
        <v>0.25</v>
      </c>
      <c r="AL35" s="66">
        <f>'25'!C7</f>
        <v>0.16666666666666666</v>
      </c>
      <c r="AM35" s="77">
        <f>'25'!D7</f>
        <v>0.625</v>
      </c>
      <c r="AN35" s="67">
        <f>'25'!G6</f>
        <v>0</v>
      </c>
      <c r="AO35" s="67">
        <f>'25'!G7</f>
        <v>6</v>
      </c>
      <c r="AP35" s="67">
        <f>'25'!G8</f>
        <v>2</v>
      </c>
    </row>
    <row r="36" spans="1:42" ht="38.25">
      <c r="A36" s="58">
        <v>26</v>
      </c>
      <c r="B36" s="64" t="s">
        <v>138</v>
      </c>
      <c r="C36" s="51" t="s">
        <v>56</v>
      </c>
      <c r="D36" s="62" t="s">
        <v>139</v>
      </c>
      <c r="E36" s="53" t="s">
        <v>76</v>
      </c>
      <c r="F36" s="53" t="s">
        <v>140</v>
      </c>
      <c r="G36" s="40" t="s">
        <v>69</v>
      </c>
      <c r="H36" s="68">
        <v>45233</v>
      </c>
      <c r="I36" s="51">
        <v>3</v>
      </c>
      <c r="J36" s="45">
        <f t="shared" si="2"/>
        <v>13</v>
      </c>
      <c r="K36" s="41">
        <f t="shared" si="3"/>
        <v>0</v>
      </c>
      <c r="L36" s="65">
        <f>'26'!H3</f>
        <v>0</v>
      </c>
      <c r="M36" s="65">
        <f>'26'!I3</f>
        <v>0</v>
      </c>
      <c r="N36" s="65">
        <f>'26'!J3</f>
        <v>0</v>
      </c>
      <c r="O36" s="65">
        <f>'26'!L3</f>
        <v>0</v>
      </c>
      <c r="P36" s="65">
        <f>'26'!K3</f>
        <v>0</v>
      </c>
      <c r="Q36" s="65">
        <f>'26'!M3</f>
        <v>0</v>
      </c>
      <c r="R36" s="65">
        <f>'26'!N3</f>
        <v>0</v>
      </c>
      <c r="S36" s="65">
        <f>'26'!O3</f>
        <v>0</v>
      </c>
      <c r="T36" s="41">
        <f t="shared" si="4"/>
        <v>0</v>
      </c>
      <c r="U36" s="65">
        <f>'26'!P3</f>
        <v>0</v>
      </c>
      <c r="V36" s="41">
        <f t="shared" si="5"/>
        <v>1</v>
      </c>
      <c r="W36" s="65">
        <f>'26'!Q3</f>
        <v>1</v>
      </c>
      <c r="X36" s="65">
        <f>'26'!R3</f>
        <v>0</v>
      </c>
      <c r="Y36" s="65">
        <f>'26'!S3</f>
        <v>0</v>
      </c>
      <c r="Z36" s="41">
        <f t="shared" si="6"/>
        <v>12</v>
      </c>
      <c r="AA36" s="65">
        <f>'26'!T3</f>
        <v>0</v>
      </c>
      <c r="AB36" s="65">
        <f>'26'!U3</f>
        <v>0</v>
      </c>
      <c r="AC36" s="65">
        <f>'26'!V3</f>
        <v>12</v>
      </c>
      <c r="AD36" s="65">
        <f>'26'!W3</f>
        <v>0</v>
      </c>
      <c r="AE36" s="41">
        <f t="shared" si="7"/>
        <v>0</v>
      </c>
      <c r="AF36" s="65">
        <f>'26'!X3</f>
        <v>0</v>
      </c>
      <c r="AG36" s="51">
        <f>'26'!B4</f>
        <v>13</v>
      </c>
      <c r="AH36" s="51">
        <f>'26'!C4</f>
        <v>4</v>
      </c>
      <c r="AI36" s="66">
        <f>'26'!D4</f>
        <v>0.30769230769230771</v>
      </c>
      <c r="AJ36" s="66">
        <f>'26'!A7</f>
        <v>6.1538461538461542E-2</v>
      </c>
      <c r="AK36" s="66">
        <f>'26'!B7</f>
        <v>0.30769230769230771</v>
      </c>
      <c r="AL36" s="66">
        <f>'26'!C7</f>
        <v>7.6923076923076927E-2</v>
      </c>
      <c r="AM36" s="66">
        <f>'26'!D7</f>
        <v>0.44615384615384612</v>
      </c>
      <c r="AN36" s="67">
        <f>'26'!G6</f>
        <v>4</v>
      </c>
      <c r="AO36" s="67">
        <f>'26'!G7</f>
        <v>8</v>
      </c>
      <c r="AP36" s="67">
        <f>'26'!G8</f>
        <v>1</v>
      </c>
    </row>
    <row r="37" spans="1:42" ht="45" customHeight="1">
      <c r="A37" s="71">
        <v>27</v>
      </c>
      <c r="B37" s="64" t="s">
        <v>141</v>
      </c>
      <c r="C37" s="51" t="s">
        <v>56</v>
      </c>
      <c r="D37" s="78" t="s">
        <v>142</v>
      </c>
      <c r="E37" s="53" t="s">
        <v>76</v>
      </c>
      <c r="F37" s="53" t="s">
        <v>143</v>
      </c>
      <c r="G37" s="40" t="s">
        <v>69</v>
      </c>
      <c r="H37" s="68">
        <v>45302</v>
      </c>
      <c r="I37" s="51">
        <v>2</v>
      </c>
      <c r="J37" s="45">
        <f t="shared" si="2"/>
        <v>21</v>
      </c>
      <c r="K37" s="41">
        <f t="shared" si="3"/>
        <v>5</v>
      </c>
      <c r="L37" s="65">
        <f>'27'!H3</f>
        <v>5</v>
      </c>
      <c r="M37" s="65">
        <f>'27'!I3</f>
        <v>0</v>
      </c>
      <c r="N37" s="65">
        <f>'27'!J3</f>
        <v>0</v>
      </c>
      <c r="O37" s="65">
        <f>'27'!L3</f>
        <v>0</v>
      </c>
      <c r="P37" s="65">
        <f>'27'!K3</f>
        <v>0</v>
      </c>
      <c r="Q37" s="65">
        <f>'27'!M3</f>
        <v>0</v>
      </c>
      <c r="R37" s="65">
        <f>'27'!N3</f>
        <v>0</v>
      </c>
      <c r="S37" s="65">
        <f>'27'!O3</f>
        <v>0</v>
      </c>
      <c r="T37" s="41">
        <f t="shared" si="4"/>
        <v>0</v>
      </c>
      <c r="U37" s="65">
        <f>'27'!P3</f>
        <v>0</v>
      </c>
      <c r="V37" s="41">
        <f t="shared" si="5"/>
        <v>0</v>
      </c>
      <c r="W37" s="65">
        <f>'27'!Q3</f>
        <v>0</v>
      </c>
      <c r="X37" s="65">
        <f>'27'!R3</f>
        <v>0</v>
      </c>
      <c r="Y37" s="65">
        <f>'27'!S3</f>
        <v>0</v>
      </c>
      <c r="Z37" s="41">
        <f t="shared" si="6"/>
        <v>15</v>
      </c>
      <c r="AA37" s="65">
        <f>'27'!T3</f>
        <v>0</v>
      </c>
      <c r="AB37" s="65">
        <f>'27'!U3</f>
        <v>0</v>
      </c>
      <c r="AC37" s="65">
        <f>'27'!V3</f>
        <v>15</v>
      </c>
      <c r="AD37" s="65">
        <f>'27'!W3</f>
        <v>0</v>
      </c>
      <c r="AE37" s="41">
        <f t="shared" si="7"/>
        <v>1</v>
      </c>
      <c r="AF37" s="65">
        <f>'27'!X3</f>
        <v>1</v>
      </c>
      <c r="AG37" s="51">
        <f>'27'!B4</f>
        <v>7</v>
      </c>
      <c r="AH37" s="51">
        <f>'27'!C4</f>
        <v>7</v>
      </c>
      <c r="AI37" s="66">
        <f>'27'!D4</f>
        <v>1</v>
      </c>
      <c r="AJ37" s="66">
        <f>'27'!A7</f>
        <v>0</v>
      </c>
      <c r="AK37" s="66">
        <f>'27'!B7</f>
        <v>1.5</v>
      </c>
      <c r="AL37" s="66">
        <f>'27'!C7</f>
        <v>0</v>
      </c>
      <c r="AM37" s="66">
        <f>'27'!D7</f>
        <v>0.5</v>
      </c>
      <c r="AN37" s="67">
        <f>'27'!G6</f>
        <v>0</v>
      </c>
      <c r="AO37" s="67">
        <f>'27'!G7</f>
        <v>21</v>
      </c>
      <c r="AP37" s="67">
        <f>'27'!G8</f>
        <v>0</v>
      </c>
    </row>
    <row r="38" spans="1:42" ht="38.25">
      <c r="A38" s="58">
        <v>28</v>
      </c>
      <c r="B38" s="64" t="s">
        <v>144</v>
      </c>
      <c r="C38" s="51" t="s">
        <v>56</v>
      </c>
      <c r="D38" s="76" t="s">
        <v>145</v>
      </c>
      <c r="E38" s="53" t="s">
        <v>95</v>
      </c>
      <c r="F38" s="53" t="s">
        <v>146</v>
      </c>
      <c r="G38" s="40" t="s">
        <v>69</v>
      </c>
      <c r="H38" s="68">
        <v>45329</v>
      </c>
      <c r="I38" s="51">
        <v>3</v>
      </c>
      <c r="J38" s="45">
        <f t="shared" si="2"/>
        <v>16</v>
      </c>
      <c r="K38" s="41">
        <f t="shared" si="3"/>
        <v>0</v>
      </c>
      <c r="L38" s="65">
        <f>'28'!H3</f>
        <v>0</v>
      </c>
      <c r="M38" s="65">
        <f>'28'!I3</f>
        <v>0</v>
      </c>
      <c r="N38" s="65">
        <f>'28'!J3</f>
        <v>0</v>
      </c>
      <c r="O38" s="65">
        <f>'28'!L3</f>
        <v>0</v>
      </c>
      <c r="P38" s="65">
        <f>'28'!K3</f>
        <v>0</v>
      </c>
      <c r="Q38" s="65">
        <f>'28'!M3</f>
        <v>0</v>
      </c>
      <c r="R38" s="65">
        <f>'28'!N3</f>
        <v>0</v>
      </c>
      <c r="S38" s="65">
        <f>'28'!P3</f>
        <v>0</v>
      </c>
      <c r="T38" s="41">
        <f t="shared" si="4"/>
        <v>7</v>
      </c>
      <c r="U38" s="65">
        <f>'28'!Q3</f>
        <v>7</v>
      </c>
      <c r="V38" s="41">
        <f t="shared" si="5"/>
        <v>0</v>
      </c>
      <c r="W38" s="65">
        <f>'28'!R3</f>
        <v>0</v>
      </c>
      <c r="X38" s="65">
        <f>'28'!S3</f>
        <v>0</v>
      </c>
      <c r="Y38" s="65">
        <f>'28'!T3</f>
        <v>0</v>
      </c>
      <c r="Z38" s="41">
        <f t="shared" si="6"/>
        <v>9</v>
      </c>
      <c r="AA38" s="65">
        <f>'28'!U3</f>
        <v>0</v>
      </c>
      <c r="AB38" s="65">
        <f>'28'!V3</f>
        <v>0</v>
      </c>
      <c r="AC38" s="65">
        <f>'28'!W3</f>
        <v>9</v>
      </c>
      <c r="AD38" s="65">
        <f>'28'!X3</f>
        <v>0</v>
      </c>
      <c r="AE38" s="41">
        <f t="shared" si="7"/>
        <v>0</v>
      </c>
      <c r="AF38" s="65">
        <f>'28'!Y3</f>
        <v>0</v>
      </c>
      <c r="AG38" s="51">
        <f>'28'!B4</f>
        <v>6</v>
      </c>
      <c r="AH38" s="51">
        <f>'28'!C4</f>
        <v>5</v>
      </c>
      <c r="AI38" s="66">
        <f>'28'!D4</f>
        <v>0.83333333333333337</v>
      </c>
      <c r="AJ38" s="66">
        <f>'28'!A7</f>
        <v>0</v>
      </c>
      <c r="AK38" s="66">
        <f>'28'!B7</f>
        <v>0.91666666666666663</v>
      </c>
      <c r="AL38" s="66">
        <f>'28'!C7</f>
        <v>0.83333333333333337</v>
      </c>
      <c r="AM38" s="66">
        <f>'28'!D7</f>
        <v>0.65625</v>
      </c>
      <c r="AN38" s="67">
        <f>'28'!G6</f>
        <v>0</v>
      </c>
      <c r="AO38" s="67">
        <f>'28'!G7</f>
        <v>11</v>
      </c>
      <c r="AP38" s="67">
        <f>'28'!G8</f>
        <v>5</v>
      </c>
    </row>
    <row r="39" spans="1:42" ht="45">
      <c r="A39" s="79">
        <v>29</v>
      </c>
      <c r="B39" s="64" t="s">
        <v>147</v>
      </c>
      <c r="C39" s="51" t="s">
        <v>56</v>
      </c>
      <c r="D39" s="78" t="s">
        <v>148</v>
      </c>
      <c r="E39" s="53" t="s">
        <v>95</v>
      </c>
      <c r="F39" s="53" t="s">
        <v>149</v>
      </c>
      <c r="G39" s="40" t="s">
        <v>69</v>
      </c>
      <c r="H39" s="53" t="s">
        <v>150</v>
      </c>
      <c r="I39" s="51">
        <v>2</v>
      </c>
      <c r="J39" s="45">
        <f t="shared" si="2"/>
        <v>0</v>
      </c>
      <c r="K39" s="41">
        <f t="shared" si="3"/>
        <v>0</v>
      </c>
      <c r="L39" s="65">
        <f>'29'!H3</f>
        <v>0</v>
      </c>
      <c r="M39" s="65">
        <f>'29'!I3</f>
        <v>0</v>
      </c>
      <c r="N39" s="65">
        <f>'29'!J3</f>
        <v>0</v>
      </c>
      <c r="O39" s="65">
        <f>'29'!L3</f>
        <v>0</v>
      </c>
      <c r="P39" s="65">
        <f>'29'!K3</f>
        <v>0</v>
      </c>
      <c r="Q39" s="65">
        <f>'29'!M3</f>
        <v>0</v>
      </c>
      <c r="R39" s="65">
        <f>'29'!N3</f>
        <v>0</v>
      </c>
      <c r="S39" s="65">
        <f>'29'!O3</f>
        <v>0</v>
      </c>
      <c r="T39" s="41">
        <f t="shared" si="4"/>
        <v>0</v>
      </c>
      <c r="U39" s="65">
        <f>'29'!P3</f>
        <v>0</v>
      </c>
      <c r="V39" s="41">
        <f t="shared" si="5"/>
        <v>0</v>
      </c>
      <c r="W39" s="65">
        <f>'29'!Q3</f>
        <v>0</v>
      </c>
      <c r="X39" s="65">
        <f>'29'!R3</f>
        <v>0</v>
      </c>
      <c r="Y39" s="65">
        <f>'29'!S3</f>
        <v>0</v>
      </c>
      <c r="Z39" s="41">
        <f t="shared" si="6"/>
        <v>0</v>
      </c>
      <c r="AA39" s="65">
        <f>'29'!T3</f>
        <v>0</v>
      </c>
      <c r="AB39" s="65">
        <f>'29'!U3</f>
        <v>0</v>
      </c>
      <c r="AC39" s="65">
        <f>'29'!V3</f>
        <v>0</v>
      </c>
      <c r="AD39" s="65">
        <f>'29'!W3</f>
        <v>0</v>
      </c>
      <c r="AE39" s="41">
        <f t="shared" si="7"/>
        <v>0</v>
      </c>
      <c r="AF39" s="65">
        <f>'29'!X3</f>
        <v>0</v>
      </c>
      <c r="AG39" s="51"/>
      <c r="AH39" s="51"/>
      <c r="AI39" s="65"/>
      <c r="AJ39" s="65"/>
      <c r="AK39" s="65"/>
      <c r="AL39" s="65"/>
      <c r="AM39" s="65"/>
      <c r="AN39" s="51"/>
      <c r="AO39" s="51"/>
      <c r="AP39" s="51"/>
    </row>
    <row r="40" spans="1:42" ht="60">
      <c r="A40" s="58">
        <v>30</v>
      </c>
      <c r="B40" s="64" t="s">
        <v>151</v>
      </c>
      <c r="C40" s="51" t="s">
        <v>56</v>
      </c>
      <c r="D40" s="78" t="s">
        <v>152</v>
      </c>
      <c r="E40" s="53" t="s">
        <v>76</v>
      </c>
      <c r="F40" s="53" t="s">
        <v>153</v>
      </c>
      <c r="G40" s="40" t="s">
        <v>69</v>
      </c>
      <c r="H40" s="61">
        <v>45289</v>
      </c>
      <c r="I40" s="51">
        <v>3</v>
      </c>
      <c r="J40" s="45">
        <f t="shared" si="2"/>
        <v>7</v>
      </c>
      <c r="K40" s="41">
        <f t="shared" si="3"/>
        <v>2</v>
      </c>
      <c r="L40" s="65">
        <f>'30'!H3</f>
        <v>2</v>
      </c>
      <c r="M40" s="65">
        <f>'30'!I3</f>
        <v>0</v>
      </c>
      <c r="N40" s="65">
        <f>'30'!J3</f>
        <v>0</v>
      </c>
      <c r="O40" s="65">
        <f>'30'!L3</f>
        <v>0</v>
      </c>
      <c r="P40" s="65">
        <f>'30'!K3</f>
        <v>0</v>
      </c>
      <c r="Q40" s="65">
        <f>'30'!M3</f>
        <v>0</v>
      </c>
      <c r="R40" s="65">
        <f>'30'!N3</f>
        <v>0</v>
      </c>
      <c r="S40" s="65">
        <f>'30'!O3</f>
        <v>0</v>
      </c>
      <c r="T40" s="41">
        <f t="shared" si="4"/>
        <v>0</v>
      </c>
      <c r="U40" s="65">
        <f>'30'!P3</f>
        <v>0</v>
      </c>
      <c r="V40" s="41">
        <f t="shared" si="5"/>
        <v>1</v>
      </c>
      <c r="W40" s="65">
        <f>'30'!Q3</f>
        <v>1</v>
      </c>
      <c r="X40" s="65">
        <f>'30'!R3</f>
        <v>0</v>
      </c>
      <c r="Y40" s="65">
        <f>'30'!S3</f>
        <v>0</v>
      </c>
      <c r="Z40" s="41">
        <f t="shared" si="6"/>
        <v>4</v>
      </c>
      <c r="AA40" s="65">
        <f>'30'!T3</f>
        <v>0</v>
      </c>
      <c r="AB40" s="65">
        <f>'30'!U3</f>
        <v>0</v>
      </c>
      <c r="AC40" s="65">
        <f>'30'!V3</f>
        <v>4</v>
      </c>
      <c r="AD40" s="65">
        <f>'30'!W3</f>
        <v>0</v>
      </c>
      <c r="AE40" s="41">
        <f t="shared" si="7"/>
        <v>0</v>
      </c>
      <c r="AF40" s="65">
        <f>'30'!X3</f>
        <v>0</v>
      </c>
      <c r="AG40" s="51">
        <f>'30'!B4</f>
        <v>34</v>
      </c>
      <c r="AH40" s="51">
        <f>'30'!C4</f>
        <v>33</v>
      </c>
      <c r="AI40" s="66">
        <f>'30'!D4</f>
        <v>0.97058823529411764</v>
      </c>
      <c r="AJ40" s="66">
        <f>'30'!A7</f>
        <v>0</v>
      </c>
      <c r="AK40" s="66">
        <f>'30'!B7</f>
        <v>0.10294117647058823</v>
      </c>
      <c r="AL40" s="80">
        <f>'30'!C7</f>
        <v>0</v>
      </c>
      <c r="AM40" s="66">
        <f>'30'!D7</f>
        <v>0.5</v>
      </c>
      <c r="AN40" s="67">
        <f>'30'!G6</f>
        <v>0</v>
      </c>
      <c r="AO40" s="67">
        <f>'30'!G7</f>
        <v>7</v>
      </c>
      <c r="AP40" s="67">
        <f>'30'!G8</f>
        <v>0</v>
      </c>
    </row>
    <row r="41" spans="1:42" ht="36">
      <c r="A41" s="81">
        <v>31</v>
      </c>
      <c r="B41" s="64" t="s">
        <v>154</v>
      </c>
      <c r="C41" s="51" t="s">
        <v>56</v>
      </c>
      <c r="D41" s="82" t="s">
        <v>155</v>
      </c>
      <c r="E41" s="53" t="s">
        <v>76</v>
      </c>
      <c r="F41" s="53" t="s">
        <v>156</v>
      </c>
      <c r="G41" s="40" t="s">
        <v>69</v>
      </c>
      <c r="H41" s="68">
        <v>45302</v>
      </c>
      <c r="I41" s="51">
        <v>2</v>
      </c>
      <c r="J41" s="45">
        <f t="shared" si="2"/>
        <v>17</v>
      </c>
      <c r="K41" s="41">
        <f t="shared" si="3"/>
        <v>5</v>
      </c>
      <c r="L41" s="65">
        <f>'31'!H3</f>
        <v>5</v>
      </c>
      <c r="M41" s="65">
        <f>'31'!I3</f>
        <v>0</v>
      </c>
      <c r="N41" s="65">
        <f>'31'!J3</f>
        <v>0</v>
      </c>
      <c r="O41" s="65">
        <f>'31'!L3</f>
        <v>0</v>
      </c>
      <c r="P41" s="65">
        <f>'31'!K3</f>
        <v>0</v>
      </c>
      <c r="Q41" s="65">
        <f>'31'!M3</f>
        <v>0</v>
      </c>
      <c r="R41" s="65">
        <f>'31'!N3</f>
        <v>0</v>
      </c>
      <c r="S41" s="65">
        <f>'31'!O3</f>
        <v>0</v>
      </c>
      <c r="T41" s="41">
        <f t="shared" si="4"/>
        <v>0</v>
      </c>
      <c r="U41" s="65">
        <f>'31'!P3</f>
        <v>0</v>
      </c>
      <c r="V41" s="41">
        <f t="shared" si="5"/>
        <v>0</v>
      </c>
      <c r="W41" s="65">
        <f>'31'!Q3</f>
        <v>0</v>
      </c>
      <c r="X41" s="65">
        <f>'31'!R3</f>
        <v>0</v>
      </c>
      <c r="Y41" s="65">
        <f>'31'!S3</f>
        <v>0</v>
      </c>
      <c r="Z41" s="41">
        <f t="shared" si="6"/>
        <v>11</v>
      </c>
      <c r="AA41" s="65">
        <f>'31'!T3</f>
        <v>0</v>
      </c>
      <c r="AB41" s="65">
        <f>'31'!U3</f>
        <v>0</v>
      </c>
      <c r="AC41" s="65">
        <f>'31'!V3</f>
        <v>11</v>
      </c>
      <c r="AD41" s="65">
        <f>'31'!W3</f>
        <v>0</v>
      </c>
      <c r="AE41" s="41">
        <f t="shared" si="7"/>
        <v>1</v>
      </c>
      <c r="AF41" s="65">
        <f>'31'!X3</f>
        <v>1</v>
      </c>
      <c r="AG41" s="51">
        <f>'31'!B4</f>
        <v>6</v>
      </c>
      <c r="AH41" s="51">
        <f>'31'!C4</f>
        <v>6</v>
      </c>
      <c r="AI41" s="66">
        <f>'31'!D4</f>
        <v>1</v>
      </c>
      <c r="AJ41" s="66">
        <f>'31'!A7</f>
        <v>0</v>
      </c>
      <c r="AK41" s="66">
        <f>'31'!B7</f>
        <v>1.4166666666666667</v>
      </c>
      <c r="AL41" s="66">
        <f>'31'!C7</f>
        <v>0</v>
      </c>
      <c r="AM41" s="66">
        <f>'31'!D7</f>
        <v>0.5</v>
      </c>
      <c r="AN41" s="67">
        <f>'31'!G6</f>
        <v>0</v>
      </c>
      <c r="AO41" s="67">
        <f>'31'!G7</f>
        <v>17</v>
      </c>
      <c r="AP41" s="67">
        <f>'31'!G8</f>
        <v>0</v>
      </c>
    </row>
    <row r="42" spans="1:42" ht="24">
      <c r="A42" s="58">
        <v>32</v>
      </c>
      <c r="B42" s="64" t="s">
        <v>157</v>
      </c>
      <c r="C42" s="51" t="s">
        <v>56</v>
      </c>
      <c r="D42" s="76" t="s">
        <v>158</v>
      </c>
      <c r="E42" s="53" t="s">
        <v>76</v>
      </c>
      <c r="F42" s="68">
        <v>45237</v>
      </c>
      <c r="G42" s="40" t="s">
        <v>69</v>
      </c>
      <c r="H42" s="69" t="s">
        <v>159</v>
      </c>
      <c r="I42" s="51">
        <v>1</v>
      </c>
      <c r="J42" s="45">
        <f t="shared" si="2"/>
        <v>22</v>
      </c>
      <c r="K42" s="41">
        <f t="shared" si="3"/>
        <v>0</v>
      </c>
      <c r="L42" s="65">
        <f>'32'!H3</f>
        <v>0</v>
      </c>
      <c r="M42" s="65">
        <f>'32'!I3</f>
        <v>0</v>
      </c>
      <c r="N42" s="65">
        <f>'32'!J3</f>
        <v>0</v>
      </c>
      <c r="O42" s="65">
        <f>'32'!L3</f>
        <v>0</v>
      </c>
      <c r="P42" s="65">
        <f>'32'!K3</f>
        <v>0</v>
      </c>
      <c r="Q42" s="65">
        <f>'32'!M3</f>
        <v>0</v>
      </c>
      <c r="R42" s="65">
        <f>'32'!N3</f>
        <v>0</v>
      </c>
      <c r="S42" s="65">
        <f>'32'!O3</f>
        <v>0</v>
      </c>
      <c r="T42" s="41">
        <f t="shared" si="4"/>
        <v>0</v>
      </c>
      <c r="U42" s="65">
        <f>'32'!P3</f>
        <v>0</v>
      </c>
      <c r="V42" s="41">
        <f t="shared" si="5"/>
        <v>0</v>
      </c>
      <c r="W42" s="65">
        <f>'32'!Q3</f>
        <v>0</v>
      </c>
      <c r="X42" s="65">
        <f>'32'!R3</f>
        <v>0</v>
      </c>
      <c r="Y42" s="65">
        <f>'32'!S3</f>
        <v>0</v>
      </c>
      <c r="Z42" s="41">
        <f t="shared" si="6"/>
        <v>22</v>
      </c>
      <c r="AA42" s="65">
        <f>'32'!T3</f>
        <v>3</v>
      </c>
      <c r="AB42" s="65">
        <f>'32'!U3</f>
        <v>0</v>
      </c>
      <c r="AC42" s="65">
        <f>'32'!V3</f>
        <v>19</v>
      </c>
      <c r="AD42" s="65">
        <f>'32'!W3</f>
        <v>0</v>
      </c>
      <c r="AE42" s="41">
        <f t="shared" si="7"/>
        <v>0</v>
      </c>
      <c r="AF42" s="65">
        <f>'32'!X3</f>
        <v>0</v>
      </c>
      <c r="AG42" s="51">
        <f>'32'!B4</f>
        <v>8</v>
      </c>
      <c r="AH42" s="51">
        <f>'32'!C4</f>
        <v>8</v>
      </c>
      <c r="AI42" s="66">
        <f>'32'!D4</f>
        <v>1</v>
      </c>
      <c r="AJ42" s="66">
        <f>'32'!A7</f>
        <v>0</v>
      </c>
      <c r="AK42" s="66">
        <f>'32'!B7</f>
        <v>1.1875</v>
      </c>
      <c r="AL42" s="66">
        <f>'32'!C7</f>
        <v>0.375</v>
      </c>
      <c r="AM42" s="66">
        <f>'32'!D7</f>
        <v>0.56818181818181823</v>
      </c>
      <c r="AN42" s="67">
        <f>'32'!G6</f>
        <v>0</v>
      </c>
      <c r="AO42" s="67">
        <f>'32'!G7</f>
        <v>19</v>
      </c>
      <c r="AP42" s="67">
        <f>'32'!G8</f>
        <v>3</v>
      </c>
    </row>
    <row r="43" spans="1:42" ht="25.5">
      <c r="A43" s="58">
        <v>33</v>
      </c>
      <c r="B43" s="53" t="s">
        <v>160</v>
      </c>
      <c r="C43" s="51" t="s">
        <v>161</v>
      </c>
      <c r="D43" s="76" t="s">
        <v>162</v>
      </c>
      <c r="E43" s="53" t="s">
        <v>163</v>
      </c>
      <c r="F43" s="53" t="s">
        <v>164</v>
      </c>
      <c r="G43" s="40" t="s">
        <v>69</v>
      </c>
      <c r="H43" s="68">
        <v>45261</v>
      </c>
      <c r="I43" s="51">
        <v>2</v>
      </c>
      <c r="J43" s="45">
        <f t="shared" si="2"/>
        <v>13</v>
      </c>
      <c r="K43" s="41">
        <f t="shared" si="3"/>
        <v>1</v>
      </c>
      <c r="L43" s="65">
        <f>'33'!H3</f>
        <v>1</v>
      </c>
      <c r="M43" s="65">
        <f>'33'!I3</f>
        <v>0</v>
      </c>
      <c r="N43" s="65">
        <f>'33'!J3</f>
        <v>0</v>
      </c>
      <c r="O43" s="65">
        <f>'33'!L3</f>
        <v>0</v>
      </c>
      <c r="P43" s="65">
        <f>'33'!K3</f>
        <v>0</v>
      </c>
      <c r="Q43" s="65">
        <f>'33'!M3</f>
        <v>0</v>
      </c>
      <c r="R43" s="65">
        <f>'33'!N3</f>
        <v>0</v>
      </c>
      <c r="S43" s="65">
        <f>'33'!O3</f>
        <v>0</v>
      </c>
      <c r="T43" s="41">
        <f t="shared" si="4"/>
        <v>0</v>
      </c>
      <c r="U43" s="65">
        <f>'33'!P3</f>
        <v>0</v>
      </c>
      <c r="V43" s="41">
        <f t="shared" si="5"/>
        <v>1</v>
      </c>
      <c r="W43" s="65">
        <f>'33'!Q3</f>
        <v>0</v>
      </c>
      <c r="X43" s="65">
        <f>'33'!R3</f>
        <v>1</v>
      </c>
      <c r="Y43" s="65">
        <f>'33'!S3</f>
        <v>0</v>
      </c>
      <c r="Z43" s="41">
        <f t="shared" si="6"/>
        <v>11</v>
      </c>
      <c r="AA43" s="65">
        <f>'33'!T3</f>
        <v>3</v>
      </c>
      <c r="AB43" s="65">
        <f>'33'!U3</f>
        <v>2</v>
      </c>
      <c r="AC43" s="65">
        <f>'33'!V3</f>
        <v>6</v>
      </c>
      <c r="AD43" s="65">
        <f>'33'!W3</f>
        <v>0</v>
      </c>
      <c r="AE43" s="41">
        <f t="shared" si="7"/>
        <v>0</v>
      </c>
      <c r="AF43" s="65">
        <f>'33'!X3</f>
        <v>0</v>
      </c>
      <c r="AG43" s="51">
        <f>'33'!B4</f>
        <v>3</v>
      </c>
      <c r="AH43" s="51">
        <f>'33'!C4</f>
        <v>3</v>
      </c>
      <c r="AI43" s="66">
        <f>'33'!D4</f>
        <v>1</v>
      </c>
      <c r="AJ43" s="66">
        <f>'33'!A7</f>
        <v>0</v>
      </c>
      <c r="AK43" s="66">
        <f>'33'!B7</f>
        <v>1.6666666666666667</v>
      </c>
      <c r="AL43" s="66">
        <f>'33'!C7</f>
        <v>1</v>
      </c>
      <c r="AM43" s="66">
        <f>'33'!D7</f>
        <v>0.61538461538461542</v>
      </c>
      <c r="AN43" s="67">
        <f>'33'!G6</f>
        <v>0</v>
      </c>
      <c r="AO43" s="67">
        <f>'33'!G7</f>
        <v>10</v>
      </c>
      <c r="AP43" s="67">
        <f>'33'!G8</f>
        <v>3</v>
      </c>
    </row>
    <row r="44" spans="1:42" ht="24">
      <c r="A44" s="58">
        <v>34</v>
      </c>
      <c r="B44" s="64" t="s">
        <v>165</v>
      </c>
      <c r="C44" s="51" t="s">
        <v>56</v>
      </c>
      <c r="D44" s="76" t="s">
        <v>166</v>
      </c>
      <c r="E44" s="53" t="s">
        <v>76</v>
      </c>
      <c r="F44" s="68">
        <v>45240</v>
      </c>
      <c r="G44" s="40" t="s">
        <v>167</v>
      </c>
      <c r="H44" s="53"/>
      <c r="I44" s="51">
        <v>0</v>
      </c>
      <c r="J44" s="45">
        <f t="shared" si="2"/>
        <v>0</v>
      </c>
      <c r="K44" s="41">
        <f t="shared" si="3"/>
        <v>0</v>
      </c>
      <c r="L44" s="65"/>
      <c r="M44" s="65"/>
      <c r="N44" s="65"/>
      <c r="O44" s="65"/>
      <c r="P44" s="65"/>
      <c r="Q44" s="65"/>
      <c r="R44" s="65"/>
      <c r="S44" s="65"/>
      <c r="T44" s="41">
        <f t="shared" si="4"/>
        <v>0</v>
      </c>
      <c r="U44" s="65"/>
      <c r="V44" s="41">
        <f t="shared" si="5"/>
        <v>0</v>
      </c>
      <c r="W44" s="65"/>
      <c r="X44" s="65"/>
      <c r="Y44" s="65"/>
      <c r="Z44" s="41">
        <f t="shared" si="6"/>
        <v>0</v>
      </c>
      <c r="AA44" s="65"/>
      <c r="AB44" s="65"/>
      <c r="AC44" s="65"/>
      <c r="AD44" s="65"/>
      <c r="AE44" s="41">
        <f t="shared" si="7"/>
        <v>0</v>
      </c>
      <c r="AF44" s="65"/>
      <c r="AG44" s="51"/>
      <c r="AH44" s="51"/>
      <c r="AI44" s="65"/>
      <c r="AJ44" s="65"/>
      <c r="AK44" s="65"/>
      <c r="AL44" s="65"/>
      <c r="AM44" s="65"/>
      <c r="AN44" s="51"/>
      <c r="AO44" s="51"/>
      <c r="AP44" s="51"/>
    </row>
    <row r="45" spans="1:42" ht="25.5">
      <c r="A45" s="58">
        <v>35</v>
      </c>
      <c r="B45" s="64" t="s">
        <v>168</v>
      </c>
      <c r="C45" s="51" t="s">
        <v>56</v>
      </c>
      <c r="D45" s="76" t="s">
        <v>169</v>
      </c>
      <c r="E45" s="53" t="s">
        <v>170</v>
      </c>
      <c r="F45" s="53" t="s">
        <v>171</v>
      </c>
      <c r="G45" s="40" t="s">
        <v>63</v>
      </c>
      <c r="H45" s="53"/>
      <c r="I45" s="51">
        <v>1</v>
      </c>
      <c r="J45" s="45">
        <f t="shared" si="2"/>
        <v>20</v>
      </c>
      <c r="K45" s="41">
        <f t="shared" si="3"/>
        <v>0</v>
      </c>
      <c r="L45" s="65">
        <f>'35'!H3</f>
        <v>0</v>
      </c>
      <c r="M45" s="65">
        <f>'35'!I3</f>
        <v>0</v>
      </c>
      <c r="N45" s="65">
        <f>'35'!J3</f>
        <v>0</v>
      </c>
      <c r="O45" s="65">
        <f>'35'!L3</f>
        <v>0</v>
      </c>
      <c r="P45" s="65">
        <f>'35'!K3</f>
        <v>0</v>
      </c>
      <c r="Q45" s="65">
        <f>'35'!M3</f>
        <v>0</v>
      </c>
      <c r="R45" s="65">
        <f>'35'!N3</f>
        <v>0</v>
      </c>
      <c r="S45" s="65">
        <f>'35'!O3</f>
        <v>0</v>
      </c>
      <c r="T45" s="41">
        <f t="shared" si="4"/>
        <v>0</v>
      </c>
      <c r="U45" s="65">
        <f>'35'!P3</f>
        <v>0</v>
      </c>
      <c r="V45" s="41">
        <f t="shared" si="5"/>
        <v>10</v>
      </c>
      <c r="W45" s="65">
        <f>'35'!Q3</f>
        <v>0</v>
      </c>
      <c r="X45" s="65">
        <f>'35'!R3</f>
        <v>10</v>
      </c>
      <c r="Y45" s="65">
        <f>'35'!S3</f>
        <v>0</v>
      </c>
      <c r="Z45" s="41">
        <f t="shared" si="6"/>
        <v>10</v>
      </c>
      <c r="AA45" s="65">
        <f>'35'!T3</f>
        <v>3</v>
      </c>
      <c r="AB45" s="65">
        <f>'35'!U3</f>
        <v>0</v>
      </c>
      <c r="AC45" s="65">
        <f>'35'!V3</f>
        <v>7</v>
      </c>
      <c r="AD45" s="65">
        <f>'35'!W3</f>
        <v>0</v>
      </c>
      <c r="AE45" s="41">
        <f t="shared" si="7"/>
        <v>0</v>
      </c>
      <c r="AF45" s="65">
        <f>'35'!X3</f>
        <v>0</v>
      </c>
      <c r="AG45" s="51">
        <f>'35'!B4</f>
        <v>16</v>
      </c>
      <c r="AH45" s="51">
        <f>'35'!C4</f>
        <v>10</v>
      </c>
      <c r="AI45" s="66">
        <f>'35'!D4</f>
        <v>0.625</v>
      </c>
      <c r="AJ45" s="66">
        <f>'35'!A7</f>
        <v>2.5000000000000001E-2</v>
      </c>
      <c r="AK45" s="66">
        <f>'35'!B7</f>
        <v>0.40625</v>
      </c>
      <c r="AL45" s="66">
        <f>'35'!C7</f>
        <v>0.3125</v>
      </c>
      <c r="AM45" s="66">
        <f>'35'!D7</f>
        <v>0.59499999999999997</v>
      </c>
      <c r="AN45" s="67">
        <f>'35'!G6</f>
        <v>2</v>
      </c>
      <c r="AO45" s="67">
        <f>'35'!G7</f>
        <v>13</v>
      </c>
      <c r="AP45" s="67">
        <f>'35'!G8</f>
        <v>5</v>
      </c>
    </row>
    <row r="46" spans="1:42" ht="36">
      <c r="A46" s="58">
        <v>36</v>
      </c>
      <c r="B46" s="64" t="s">
        <v>172</v>
      </c>
      <c r="C46" s="51" t="s">
        <v>161</v>
      </c>
      <c r="D46" s="76" t="s">
        <v>173</v>
      </c>
      <c r="E46" s="53" t="s">
        <v>170</v>
      </c>
      <c r="F46" s="53" t="s">
        <v>174</v>
      </c>
      <c r="G46" s="40" t="s">
        <v>69</v>
      </c>
      <c r="H46" s="68">
        <v>45267</v>
      </c>
      <c r="I46" s="51">
        <v>1</v>
      </c>
      <c r="J46" s="45">
        <f t="shared" si="2"/>
        <v>5</v>
      </c>
      <c r="K46" s="41">
        <f t="shared" si="3"/>
        <v>0</v>
      </c>
      <c r="L46" s="65">
        <f>'36'!H3</f>
        <v>0</v>
      </c>
      <c r="M46" s="65">
        <f>'36'!I3</f>
        <v>0</v>
      </c>
      <c r="N46" s="65">
        <f>'36'!J3</f>
        <v>0</v>
      </c>
      <c r="O46" s="65">
        <f>'36'!L3</f>
        <v>0</v>
      </c>
      <c r="P46" s="65">
        <f>'36'!K3</f>
        <v>0</v>
      </c>
      <c r="Q46" s="65">
        <f>'36'!M3</f>
        <v>0</v>
      </c>
      <c r="R46" s="65">
        <f>'36'!N3</f>
        <v>0</v>
      </c>
      <c r="S46" s="65">
        <f>'36'!P3</f>
        <v>0</v>
      </c>
      <c r="T46" s="41">
        <f t="shared" si="4"/>
        <v>0</v>
      </c>
      <c r="U46" s="65">
        <f>'36'!Q3</f>
        <v>0</v>
      </c>
      <c r="V46" s="41">
        <f t="shared" si="5"/>
        <v>0</v>
      </c>
      <c r="W46" s="65">
        <f>'36'!R3</f>
        <v>0</v>
      </c>
      <c r="X46" s="65">
        <f>'36'!S3</f>
        <v>0</v>
      </c>
      <c r="Y46" s="65">
        <f>'36'!T3</f>
        <v>0</v>
      </c>
      <c r="Z46" s="41">
        <f t="shared" si="6"/>
        <v>5</v>
      </c>
      <c r="AA46" s="65">
        <f>'36'!U3</f>
        <v>1</v>
      </c>
      <c r="AB46" s="65">
        <f>'36'!V3</f>
        <v>0</v>
      </c>
      <c r="AC46" s="65">
        <f>'36'!W3</f>
        <v>4</v>
      </c>
      <c r="AD46" s="65">
        <f>'36'!X3</f>
        <v>0</v>
      </c>
      <c r="AE46" s="41">
        <f t="shared" si="7"/>
        <v>0</v>
      </c>
      <c r="AF46" s="65">
        <f>'36'!Y3</f>
        <v>0</v>
      </c>
      <c r="AG46" s="51">
        <f>'36'!B4</f>
        <v>3</v>
      </c>
      <c r="AH46" s="51">
        <f>'36'!C4</f>
        <v>2</v>
      </c>
      <c r="AI46" s="66">
        <f>'35'!D4</f>
        <v>0.625</v>
      </c>
      <c r="AJ46" s="66">
        <f>'36'!A7</f>
        <v>6.6666666666666666E-2</v>
      </c>
      <c r="AK46" s="66">
        <f>'36'!B7</f>
        <v>0.66666666666666663</v>
      </c>
      <c r="AL46" s="66">
        <f>'36'!C7</f>
        <v>0</v>
      </c>
      <c r="AM46" s="66">
        <f>'36'!D7</f>
        <v>0.44000000000000006</v>
      </c>
      <c r="AN46" s="67">
        <f>'36'!G6</f>
        <v>1</v>
      </c>
      <c r="AO46" s="67">
        <f>'36'!G7</f>
        <v>4</v>
      </c>
      <c r="AP46" s="67">
        <f>'36'!G8</f>
        <v>0</v>
      </c>
    </row>
    <row r="47" spans="1:42" ht="48">
      <c r="A47" s="79">
        <v>37</v>
      </c>
      <c r="B47" s="64" t="s">
        <v>175</v>
      </c>
      <c r="C47" s="51" t="s">
        <v>56</v>
      </c>
      <c r="D47" s="76" t="s">
        <v>176</v>
      </c>
      <c r="E47" s="53" t="s">
        <v>72</v>
      </c>
      <c r="F47" s="53" t="s">
        <v>149</v>
      </c>
      <c r="G47" s="40" t="s">
        <v>69</v>
      </c>
      <c r="H47" s="53" t="s">
        <v>177</v>
      </c>
      <c r="I47" s="51">
        <v>0</v>
      </c>
      <c r="J47" s="45">
        <f t="shared" si="2"/>
        <v>0</v>
      </c>
      <c r="K47" s="41">
        <f t="shared" si="3"/>
        <v>0</v>
      </c>
      <c r="L47" s="65"/>
      <c r="M47" s="65"/>
      <c r="N47" s="65"/>
      <c r="O47" s="65"/>
      <c r="P47" s="65"/>
      <c r="Q47" s="65"/>
      <c r="R47" s="65"/>
      <c r="S47" s="65"/>
      <c r="T47" s="41">
        <f t="shared" si="4"/>
        <v>0</v>
      </c>
      <c r="U47" s="65"/>
      <c r="V47" s="41">
        <f t="shared" si="5"/>
        <v>0</v>
      </c>
      <c r="W47" s="65"/>
      <c r="X47" s="65"/>
      <c r="Y47" s="65"/>
      <c r="Z47" s="41">
        <f t="shared" si="6"/>
        <v>0</v>
      </c>
      <c r="AA47" s="65"/>
      <c r="AB47" s="65"/>
      <c r="AC47" s="65"/>
      <c r="AD47" s="65"/>
      <c r="AE47" s="41">
        <f t="shared" si="7"/>
        <v>0</v>
      </c>
      <c r="AF47" s="65"/>
      <c r="AG47" s="51"/>
      <c r="AH47" s="51"/>
      <c r="AI47" s="65"/>
      <c r="AJ47" s="65"/>
      <c r="AK47" s="65"/>
      <c r="AL47" s="65"/>
      <c r="AM47" s="65"/>
      <c r="AN47" s="51"/>
      <c r="AO47" s="51"/>
      <c r="AP47" s="51"/>
    </row>
    <row r="48" spans="1:42" ht="36">
      <c r="A48" s="58">
        <v>38</v>
      </c>
      <c r="B48" s="64" t="s">
        <v>178</v>
      </c>
      <c r="C48" s="51" t="s">
        <v>56</v>
      </c>
      <c r="D48" s="76" t="s">
        <v>179</v>
      </c>
      <c r="E48" s="53" t="s">
        <v>76</v>
      </c>
      <c r="F48" s="53" t="s">
        <v>180</v>
      </c>
      <c r="G48" s="40" t="s">
        <v>69</v>
      </c>
      <c r="H48" s="68">
        <v>45358</v>
      </c>
      <c r="I48" s="51">
        <v>2</v>
      </c>
      <c r="J48" s="45">
        <f t="shared" si="2"/>
        <v>49</v>
      </c>
      <c r="K48" s="41">
        <f t="shared" si="3"/>
        <v>5</v>
      </c>
      <c r="L48" s="65">
        <f>'38'!H3</f>
        <v>5</v>
      </c>
      <c r="M48" s="65">
        <f>'38'!I3</f>
        <v>0</v>
      </c>
      <c r="N48" s="65">
        <f>'38'!J3</f>
        <v>0</v>
      </c>
      <c r="O48" s="65">
        <f>'38'!L3</f>
        <v>0</v>
      </c>
      <c r="P48" s="65">
        <f>'38'!K3</f>
        <v>0</v>
      </c>
      <c r="Q48" s="65">
        <f>'38'!M3</f>
        <v>0</v>
      </c>
      <c r="R48" s="65">
        <f>'38'!N3</f>
        <v>0</v>
      </c>
      <c r="S48" s="65">
        <f>'38'!O3</f>
        <v>0</v>
      </c>
      <c r="T48" s="41">
        <f t="shared" si="4"/>
        <v>0</v>
      </c>
      <c r="U48" s="65">
        <f>'38'!P3</f>
        <v>0</v>
      </c>
      <c r="V48" s="41">
        <f t="shared" si="5"/>
        <v>0</v>
      </c>
      <c r="W48" s="65">
        <f>'38'!Q3</f>
        <v>0</v>
      </c>
      <c r="X48" s="65">
        <f>'38'!R3</f>
        <v>0</v>
      </c>
      <c r="Y48" s="65">
        <f>'38'!S3</f>
        <v>0</v>
      </c>
      <c r="Z48" s="41">
        <f t="shared" si="6"/>
        <v>41</v>
      </c>
      <c r="AA48" s="65">
        <f>'38'!T3</f>
        <v>0</v>
      </c>
      <c r="AB48" s="65">
        <f>'38'!U3</f>
        <v>0</v>
      </c>
      <c r="AC48" s="65">
        <f>'38'!V3</f>
        <v>41</v>
      </c>
      <c r="AD48" s="65">
        <f>'38'!W3</f>
        <v>0</v>
      </c>
      <c r="AE48" s="41">
        <f t="shared" si="7"/>
        <v>3</v>
      </c>
      <c r="AF48" s="65">
        <f>'38'!X3</f>
        <v>3</v>
      </c>
      <c r="AG48" s="51">
        <f>'38'!B4</f>
        <v>7</v>
      </c>
      <c r="AH48" s="51">
        <f>'38'!C4</f>
        <v>7</v>
      </c>
      <c r="AI48" s="66">
        <f>'38'!D4</f>
        <v>1</v>
      </c>
      <c r="AJ48" s="66">
        <f>'38'!A7</f>
        <v>0</v>
      </c>
      <c r="AK48" s="66">
        <f>'38'!B7</f>
        <v>3.5</v>
      </c>
      <c r="AL48" s="66">
        <f>'38'!C7</f>
        <v>0</v>
      </c>
      <c r="AM48" s="66">
        <f>'38'!D7</f>
        <v>0.5</v>
      </c>
      <c r="AN48" s="67">
        <f>'38'!G6</f>
        <v>0</v>
      </c>
      <c r="AO48" s="67">
        <f>'38'!G7</f>
        <v>49</v>
      </c>
      <c r="AP48" s="67">
        <f>'38'!G8</f>
        <v>0</v>
      </c>
    </row>
    <row r="49" spans="1:42" ht="36">
      <c r="A49" s="58">
        <v>39</v>
      </c>
      <c r="B49" s="64" t="s">
        <v>181</v>
      </c>
      <c r="C49" s="51" t="s">
        <v>56</v>
      </c>
      <c r="D49" s="76" t="s">
        <v>182</v>
      </c>
      <c r="E49" s="53" t="s">
        <v>76</v>
      </c>
      <c r="F49" s="53" t="s">
        <v>183</v>
      </c>
      <c r="G49" s="40" t="s">
        <v>69</v>
      </c>
      <c r="H49" s="68">
        <v>45362</v>
      </c>
      <c r="I49" s="51">
        <v>2</v>
      </c>
      <c r="J49" s="45">
        <f t="shared" si="2"/>
        <v>26</v>
      </c>
      <c r="K49" s="41">
        <f t="shared" si="3"/>
        <v>3</v>
      </c>
      <c r="L49" s="65">
        <f>'39'!H3</f>
        <v>3</v>
      </c>
      <c r="M49" s="65">
        <f>'39'!I3</f>
        <v>0</v>
      </c>
      <c r="N49" s="65">
        <f>'39'!J3</f>
        <v>0</v>
      </c>
      <c r="O49" s="65">
        <f>'39'!L3</f>
        <v>0</v>
      </c>
      <c r="P49" s="65">
        <f>'39'!K3</f>
        <v>0</v>
      </c>
      <c r="Q49" s="65">
        <f>'39'!M3</f>
        <v>0</v>
      </c>
      <c r="R49" s="65">
        <f>'39'!N3</f>
        <v>0</v>
      </c>
      <c r="S49" s="65">
        <f>'39'!O3</f>
        <v>0</v>
      </c>
      <c r="T49" s="41">
        <f t="shared" si="4"/>
        <v>0</v>
      </c>
      <c r="U49" s="65">
        <f>'39'!P3</f>
        <v>0</v>
      </c>
      <c r="V49" s="41">
        <f t="shared" si="5"/>
        <v>0</v>
      </c>
      <c r="W49" s="65">
        <f>'39'!Q3</f>
        <v>0</v>
      </c>
      <c r="X49" s="65">
        <f>'39'!R3</f>
        <v>0</v>
      </c>
      <c r="Y49" s="65">
        <f>'39'!S3</f>
        <v>0</v>
      </c>
      <c r="Z49" s="41">
        <f t="shared" si="6"/>
        <v>21</v>
      </c>
      <c r="AA49" s="65">
        <f>'39'!T3</f>
        <v>0</v>
      </c>
      <c r="AB49" s="65">
        <f>'39'!U3</f>
        <v>0</v>
      </c>
      <c r="AC49" s="65">
        <f>'39'!V3</f>
        <v>21</v>
      </c>
      <c r="AD49" s="65">
        <f>'39'!W3</f>
        <v>0</v>
      </c>
      <c r="AE49" s="41">
        <f t="shared" si="7"/>
        <v>2</v>
      </c>
      <c r="AF49" s="65">
        <f>'39'!X3</f>
        <v>2</v>
      </c>
      <c r="AG49" s="51">
        <f>'39'!B4</f>
        <v>5</v>
      </c>
      <c r="AH49" s="51">
        <f>'39'!C4</f>
        <v>5</v>
      </c>
      <c r="AI49" s="66">
        <f>'39'!D4</f>
        <v>1</v>
      </c>
      <c r="AJ49" s="66">
        <f>'39'!A7</f>
        <v>0</v>
      </c>
      <c r="AK49" s="66">
        <f>'39'!B7</f>
        <v>2.6</v>
      </c>
      <c r="AL49" s="66">
        <f>'39'!C7</f>
        <v>0</v>
      </c>
      <c r="AM49" s="66">
        <f>'39'!D7</f>
        <v>0.5</v>
      </c>
      <c r="AN49" s="67">
        <f>'39'!G6</f>
        <v>0</v>
      </c>
      <c r="AO49" s="67">
        <f>'39'!G7</f>
        <v>26</v>
      </c>
      <c r="AP49" s="67">
        <f>'39'!G8</f>
        <v>0</v>
      </c>
    </row>
    <row r="50" spans="1:42" ht="36">
      <c r="A50" s="58">
        <v>40</v>
      </c>
      <c r="B50" s="64" t="s">
        <v>184</v>
      </c>
      <c r="C50" s="51" t="s">
        <v>56</v>
      </c>
      <c r="D50" s="76" t="s">
        <v>185</v>
      </c>
      <c r="E50" s="53" t="s">
        <v>76</v>
      </c>
      <c r="F50" s="53" t="s">
        <v>186</v>
      </c>
      <c r="G50" s="40" t="s">
        <v>69</v>
      </c>
      <c r="H50" s="68">
        <v>45362</v>
      </c>
      <c r="I50" s="51">
        <v>2</v>
      </c>
      <c r="J50" s="45">
        <f t="shared" si="2"/>
        <v>53</v>
      </c>
      <c r="K50" s="41">
        <f t="shared" si="3"/>
        <v>6</v>
      </c>
      <c r="L50" s="65">
        <f>'40'!H3</f>
        <v>6</v>
      </c>
      <c r="M50" s="65">
        <f>'40'!I3</f>
        <v>0</v>
      </c>
      <c r="N50" s="65">
        <f>'40'!J3</f>
        <v>0</v>
      </c>
      <c r="O50" s="65">
        <f>'40'!L3</f>
        <v>0</v>
      </c>
      <c r="P50" s="65">
        <f>'40'!K3</f>
        <v>0</v>
      </c>
      <c r="Q50" s="65">
        <f>'40'!M3</f>
        <v>0</v>
      </c>
      <c r="R50" s="65">
        <f>'40'!N3</f>
        <v>0</v>
      </c>
      <c r="S50" s="65">
        <f>'40'!O3</f>
        <v>0</v>
      </c>
      <c r="T50" s="41">
        <f t="shared" si="4"/>
        <v>0</v>
      </c>
      <c r="U50" s="65">
        <f>'40'!P3</f>
        <v>0</v>
      </c>
      <c r="V50" s="41">
        <f t="shared" si="5"/>
        <v>0</v>
      </c>
      <c r="W50" s="65">
        <f>'40'!Q3</f>
        <v>0</v>
      </c>
      <c r="X50" s="65">
        <f>'40'!R3</f>
        <v>0</v>
      </c>
      <c r="Y50" s="65">
        <f>'40'!S3</f>
        <v>0</v>
      </c>
      <c r="Z50" s="41">
        <f t="shared" si="6"/>
        <v>46</v>
      </c>
      <c r="AA50" s="65">
        <f>'40'!T3</f>
        <v>0</v>
      </c>
      <c r="AB50" s="65">
        <f>'40'!U3</f>
        <v>0</v>
      </c>
      <c r="AC50" s="65">
        <f>'40'!V3</f>
        <v>46</v>
      </c>
      <c r="AD50" s="65">
        <f>'40'!W3</f>
        <v>0</v>
      </c>
      <c r="AE50" s="41">
        <f t="shared" si="7"/>
        <v>1</v>
      </c>
      <c r="AF50" s="65">
        <f>'40'!X3</f>
        <v>1</v>
      </c>
      <c r="AG50" s="51">
        <f>'40'!B4</f>
        <v>10</v>
      </c>
      <c r="AH50" s="51">
        <f>'40'!C4</f>
        <v>10</v>
      </c>
      <c r="AI50" s="66">
        <f>'40'!D4</f>
        <v>1</v>
      </c>
      <c r="AJ50" s="66">
        <f>'40'!A7</f>
        <v>0</v>
      </c>
      <c r="AK50" s="66">
        <f>'40'!B7</f>
        <v>2.65</v>
      </c>
      <c r="AL50" s="66">
        <f>'40'!C7</f>
        <v>0</v>
      </c>
      <c r="AM50" s="66">
        <f>'40'!D7</f>
        <v>0.5</v>
      </c>
      <c r="AN50" s="67">
        <f>'40'!G6</f>
        <v>0</v>
      </c>
      <c r="AO50" s="67">
        <f>'40'!G7</f>
        <v>53</v>
      </c>
      <c r="AP50" s="67">
        <f>'40'!G8</f>
        <v>0</v>
      </c>
    </row>
    <row r="51" spans="1:42" ht="24">
      <c r="A51" s="58">
        <v>41</v>
      </c>
      <c r="B51" s="64" t="s">
        <v>187</v>
      </c>
      <c r="C51" s="51" t="s">
        <v>56</v>
      </c>
      <c r="D51" s="76" t="s">
        <v>188</v>
      </c>
      <c r="E51" s="53" t="s">
        <v>170</v>
      </c>
      <c r="F51" s="61">
        <v>45279</v>
      </c>
      <c r="G51" s="40" t="s">
        <v>69</v>
      </c>
      <c r="H51" s="68">
        <v>45308</v>
      </c>
      <c r="I51" s="51">
        <v>1</v>
      </c>
      <c r="J51" s="45">
        <f t="shared" si="2"/>
        <v>13</v>
      </c>
      <c r="K51" s="41">
        <f t="shared" si="3"/>
        <v>0</v>
      </c>
      <c r="L51" s="65">
        <f>'41'!I3</f>
        <v>0</v>
      </c>
      <c r="M51" s="65">
        <f>'41'!I3</f>
        <v>0</v>
      </c>
      <c r="N51" s="65">
        <f>'41'!J3</f>
        <v>0</v>
      </c>
      <c r="O51" s="65">
        <f>'41'!L3</f>
        <v>0</v>
      </c>
      <c r="P51" s="65">
        <f>'41'!K3</f>
        <v>0</v>
      </c>
      <c r="Q51" s="65">
        <f>'41'!M3</f>
        <v>0</v>
      </c>
      <c r="R51" s="65">
        <f>'41'!N3</f>
        <v>0</v>
      </c>
      <c r="S51" s="65">
        <f>'41'!O3</f>
        <v>0</v>
      </c>
      <c r="T51" s="41">
        <f t="shared" si="4"/>
        <v>4</v>
      </c>
      <c r="U51" s="65">
        <f>'41'!P3</f>
        <v>4</v>
      </c>
      <c r="V51" s="41">
        <f t="shared" si="5"/>
        <v>3</v>
      </c>
      <c r="W51" s="65">
        <f>'41'!Q3</f>
        <v>0</v>
      </c>
      <c r="X51" s="65">
        <f>'41'!R3</f>
        <v>3</v>
      </c>
      <c r="Y51" s="65">
        <f>'41'!S3</f>
        <v>0</v>
      </c>
      <c r="Z51" s="41">
        <f t="shared" si="6"/>
        <v>6</v>
      </c>
      <c r="AA51" s="65">
        <f>'41'!T3</f>
        <v>2</v>
      </c>
      <c r="AB51" s="65">
        <f>'41'!U3</f>
        <v>1</v>
      </c>
      <c r="AC51" s="65">
        <f>'41'!V3</f>
        <v>2</v>
      </c>
      <c r="AD51" s="65">
        <f>'41'!W3</f>
        <v>1</v>
      </c>
      <c r="AE51" s="41">
        <f t="shared" si="7"/>
        <v>0</v>
      </c>
      <c r="AF51" s="65">
        <f>'41'!X3</f>
        <v>0</v>
      </c>
      <c r="AG51" s="51">
        <f>'41'!B4</f>
        <v>12</v>
      </c>
      <c r="AH51" s="51">
        <f>'41'!C4</f>
        <v>11</v>
      </c>
      <c r="AI51" s="66">
        <f>'41'!D4</f>
        <v>0.91666666666666663</v>
      </c>
      <c r="AJ51" s="66">
        <f>'41'!A7</f>
        <v>1.6666666666666666E-2</v>
      </c>
      <c r="AK51" s="66">
        <f>'41'!B7</f>
        <v>0.20833333333333334</v>
      </c>
      <c r="AL51" s="66">
        <f>'41'!C7</f>
        <v>0.58333333333333337</v>
      </c>
      <c r="AM51" s="66">
        <f>'41'!D7</f>
        <v>0.74615384615384606</v>
      </c>
      <c r="AN51" s="67">
        <f>'41'!G6</f>
        <v>1</v>
      </c>
      <c r="AO51" s="67">
        <f>'41'!G7</f>
        <v>5</v>
      </c>
      <c r="AP51" s="67">
        <f>'41'!G8</f>
        <v>7</v>
      </c>
    </row>
    <row r="52" spans="1:42" ht="24">
      <c r="A52" s="58">
        <v>42</v>
      </c>
      <c r="B52" s="64" t="s">
        <v>189</v>
      </c>
      <c r="C52" s="51" t="s">
        <v>56</v>
      </c>
      <c r="D52" s="76" t="s">
        <v>190</v>
      </c>
      <c r="E52" s="53" t="s">
        <v>170</v>
      </c>
      <c r="F52" s="61">
        <v>45279</v>
      </c>
      <c r="G52" s="40" t="s">
        <v>69</v>
      </c>
      <c r="H52" s="68">
        <v>45308</v>
      </c>
      <c r="I52" s="51">
        <v>1</v>
      </c>
      <c r="J52" s="45">
        <f t="shared" si="2"/>
        <v>10</v>
      </c>
      <c r="K52" s="41">
        <f t="shared" si="3"/>
        <v>0</v>
      </c>
      <c r="L52" s="65">
        <f>'42'!I3</f>
        <v>0</v>
      </c>
      <c r="M52" s="65">
        <f>'42'!I3</f>
        <v>0</v>
      </c>
      <c r="N52" s="65">
        <f>'42'!J3</f>
        <v>0</v>
      </c>
      <c r="O52" s="65">
        <f>'42'!L3</f>
        <v>0</v>
      </c>
      <c r="P52" s="65">
        <f>'42'!K3</f>
        <v>0</v>
      </c>
      <c r="Q52" s="65">
        <f>'42'!M3</f>
        <v>0</v>
      </c>
      <c r="R52" s="65">
        <f>'42'!N3</f>
        <v>0</v>
      </c>
      <c r="S52" s="65">
        <f>'42'!O3</f>
        <v>0</v>
      </c>
      <c r="T52" s="41">
        <f t="shared" si="4"/>
        <v>4</v>
      </c>
      <c r="U52" s="65">
        <f>'42'!P3</f>
        <v>4</v>
      </c>
      <c r="V52" s="41">
        <f t="shared" si="5"/>
        <v>2</v>
      </c>
      <c r="W52" s="65">
        <f>'42'!Q3</f>
        <v>0</v>
      </c>
      <c r="X52" s="65">
        <f>'42'!R3</f>
        <v>2</v>
      </c>
      <c r="Y52" s="65">
        <f>'42'!S3</f>
        <v>0</v>
      </c>
      <c r="Z52" s="41">
        <f t="shared" si="6"/>
        <v>4</v>
      </c>
      <c r="AA52" s="65">
        <f>'42'!T3</f>
        <v>1</v>
      </c>
      <c r="AB52" s="65">
        <f>'42'!U3</f>
        <v>1</v>
      </c>
      <c r="AC52" s="65">
        <f>'42'!V3</f>
        <v>1</v>
      </c>
      <c r="AD52" s="65">
        <f>'42'!W3</f>
        <v>1</v>
      </c>
      <c r="AE52" s="41">
        <f t="shared" si="7"/>
        <v>0</v>
      </c>
      <c r="AF52" s="65">
        <f>'42'!X3</f>
        <v>0</v>
      </c>
      <c r="AG52" s="51">
        <f>'42'!B4</f>
        <v>13</v>
      </c>
      <c r="AH52" s="51">
        <f>'42'!AI52</f>
        <v>0</v>
      </c>
      <c r="AI52" s="66">
        <f>'42'!D4</f>
        <v>0.84615384615384615</v>
      </c>
      <c r="AJ52" s="66">
        <f>'42'!A7</f>
        <v>1.5384615384615385E-2</v>
      </c>
      <c r="AK52" s="66">
        <f>'42'!B7</f>
        <v>0.11538461538461539</v>
      </c>
      <c r="AL52" s="66">
        <f>'42'!C7</f>
        <v>0.46153846153846156</v>
      </c>
      <c r="AM52" s="66">
        <f>'42'!D7</f>
        <v>0.77</v>
      </c>
      <c r="AN52" s="67">
        <f>'42'!G6</f>
        <v>1</v>
      </c>
      <c r="AO52" s="67">
        <f>'42'!G7</f>
        <v>3</v>
      </c>
      <c r="AP52" s="67">
        <f>'40'!G8</f>
        <v>0</v>
      </c>
    </row>
    <row r="53" spans="1:42" ht="24">
      <c r="A53" s="58">
        <v>43</v>
      </c>
      <c r="B53" s="64" t="s">
        <v>191</v>
      </c>
      <c r="C53" s="51" t="s">
        <v>56</v>
      </c>
      <c r="D53" s="76" t="s">
        <v>192</v>
      </c>
      <c r="E53" s="53"/>
      <c r="F53" s="83"/>
      <c r="G53" s="40" t="s">
        <v>58</v>
      </c>
      <c r="H53" s="53"/>
      <c r="I53" s="51">
        <v>0</v>
      </c>
      <c r="J53" s="45">
        <f t="shared" si="2"/>
        <v>0</v>
      </c>
      <c r="K53" s="41">
        <f t="shared" si="3"/>
        <v>0</v>
      </c>
      <c r="L53" s="65"/>
      <c r="M53" s="65"/>
      <c r="N53" s="65"/>
      <c r="O53" s="65"/>
      <c r="P53" s="65"/>
      <c r="Q53" s="65"/>
      <c r="R53" s="65"/>
      <c r="S53" s="65"/>
      <c r="T53" s="41">
        <f t="shared" si="4"/>
        <v>0</v>
      </c>
      <c r="U53" s="65"/>
      <c r="V53" s="41">
        <f t="shared" si="5"/>
        <v>0</v>
      </c>
      <c r="W53" s="65"/>
      <c r="X53" s="65"/>
      <c r="Y53" s="65"/>
      <c r="Z53" s="41">
        <f t="shared" si="6"/>
        <v>0</v>
      </c>
      <c r="AA53" s="65"/>
      <c r="AB53" s="65"/>
      <c r="AC53" s="65"/>
      <c r="AD53" s="65"/>
      <c r="AE53" s="41">
        <f t="shared" si="7"/>
        <v>0</v>
      </c>
      <c r="AF53" s="65"/>
      <c r="AG53" s="51"/>
      <c r="AH53" s="51"/>
      <c r="AI53" s="65"/>
      <c r="AJ53" s="65"/>
      <c r="AK53" s="65"/>
      <c r="AL53" s="65"/>
      <c r="AM53" s="65"/>
      <c r="AN53" s="51"/>
      <c r="AO53" s="51"/>
      <c r="AP53" s="51"/>
    </row>
    <row r="54" spans="1:42" ht="24">
      <c r="A54" s="51">
        <v>44</v>
      </c>
      <c r="B54" s="64" t="s">
        <v>193</v>
      </c>
      <c r="C54" s="51" t="s">
        <v>56</v>
      </c>
      <c r="D54" s="76" t="s">
        <v>194</v>
      </c>
      <c r="E54" s="53"/>
      <c r="F54" s="83"/>
      <c r="G54" s="40" t="s">
        <v>58</v>
      </c>
      <c r="H54" s="53"/>
      <c r="I54" s="51">
        <v>0</v>
      </c>
      <c r="J54" s="45">
        <f t="shared" si="2"/>
        <v>0</v>
      </c>
      <c r="K54" s="41">
        <f t="shared" si="3"/>
        <v>0</v>
      </c>
      <c r="L54" s="65"/>
      <c r="M54" s="65"/>
      <c r="N54" s="65"/>
      <c r="O54" s="65"/>
      <c r="P54" s="65"/>
      <c r="Q54" s="65"/>
      <c r="R54" s="65"/>
      <c r="S54" s="65"/>
      <c r="T54" s="41">
        <f t="shared" si="4"/>
        <v>0</v>
      </c>
      <c r="U54" s="65"/>
      <c r="V54" s="41">
        <f t="shared" si="5"/>
        <v>0</v>
      </c>
      <c r="W54" s="65"/>
      <c r="X54" s="65"/>
      <c r="Y54" s="65"/>
      <c r="Z54" s="41">
        <f t="shared" si="6"/>
        <v>0</v>
      </c>
      <c r="AA54" s="65"/>
      <c r="AB54" s="65"/>
      <c r="AC54" s="65"/>
      <c r="AD54" s="65"/>
      <c r="AE54" s="41">
        <f t="shared" si="7"/>
        <v>0</v>
      </c>
      <c r="AF54" s="65"/>
      <c r="AG54" s="51"/>
      <c r="AH54" s="51"/>
      <c r="AI54" s="65"/>
      <c r="AJ54" s="65"/>
      <c r="AK54" s="65"/>
      <c r="AL54" s="65"/>
      <c r="AM54" s="65"/>
      <c r="AN54" s="51"/>
      <c r="AO54" s="51"/>
      <c r="AP54" s="51"/>
    </row>
    <row r="55" spans="1:42" ht="36">
      <c r="A55" s="58">
        <v>45</v>
      </c>
      <c r="B55" s="64" t="s">
        <v>195</v>
      </c>
      <c r="C55" s="51" t="s">
        <v>56</v>
      </c>
      <c r="D55" s="76" t="s">
        <v>196</v>
      </c>
      <c r="E55" s="53" t="s">
        <v>197</v>
      </c>
      <c r="F55" s="68">
        <v>45366</v>
      </c>
      <c r="G55" s="40" t="s">
        <v>69</v>
      </c>
      <c r="H55" s="69">
        <v>45390</v>
      </c>
      <c r="I55" s="51">
        <v>1</v>
      </c>
      <c r="J55" s="45">
        <f t="shared" si="2"/>
        <v>23</v>
      </c>
      <c r="K55" s="41">
        <f t="shared" si="3"/>
        <v>10</v>
      </c>
      <c r="L55" s="65">
        <f>'45'!H3</f>
        <v>10</v>
      </c>
      <c r="M55" s="65">
        <f>'45'!I3</f>
        <v>0</v>
      </c>
      <c r="N55" s="65">
        <f>'45'!J3</f>
        <v>0</v>
      </c>
      <c r="O55" s="65">
        <f>'45'!L3</f>
        <v>0</v>
      </c>
      <c r="P55" s="65">
        <f>'45'!K3</f>
        <v>0</v>
      </c>
      <c r="Q55" s="65">
        <f>'45'!M3</f>
        <v>0</v>
      </c>
      <c r="R55" s="65">
        <f>'45'!N3</f>
        <v>0</v>
      </c>
      <c r="S55" s="65">
        <f>'45'!O3</f>
        <v>0</v>
      </c>
      <c r="T55" s="41">
        <f t="shared" si="4"/>
        <v>0</v>
      </c>
      <c r="U55" s="65">
        <f>'45'!P3</f>
        <v>0</v>
      </c>
      <c r="V55" s="41">
        <f t="shared" si="5"/>
        <v>0</v>
      </c>
      <c r="W55" s="65">
        <f>'45'!Q3</f>
        <v>0</v>
      </c>
      <c r="X55" s="65">
        <f>'45'!R3</f>
        <v>0</v>
      </c>
      <c r="Y55" s="65">
        <f>'45'!S3</f>
        <v>0</v>
      </c>
      <c r="Z55" s="41">
        <f t="shared" si="6"/>
        <v>12</v>
      </c>
      <c r="AA55" s="65">
        <f>'45'!T3</f>
        <v>0</v>
      </c>
      <c r="AB55" s="65">
        <f>'45'!U3</f>
        <v>0</v>
      </c>
      <c r="AC55" s="65">
        <f>'45'!V3</f>
        <v>12</v>
      </c>
      <c r="AD55" s="65">
        <f>'45'!W3</f>
        <v>0</v>
      </c>
      <c r="AE55" s="41">
        <f t="shared" si="7"/>
        <v>1</v>
      </c>
      <c r="AF55" s="65">
        <f>'45'!X3</f>
        <v>1</v>
      </c>
      <c r="AG55" s="51">
        <f>'45'!B4</f>
        <v>6</v>
      </c>
      <c r="AH55" s="51">
        <f>'45'!C4</f>
        <v>6</v>
      </c>
      <c r="AI55" s="66">
        <f>'45'!D4</f>
        <v>1</v>
      </c>
      <c r="AJ55" s="66">
        <f>'45'!A7</f>
        <v>3.3333333333333333E-2</v>
      </c>
      <c r="AK55" s="66">
        <f>'45'!B7</f>
        <v>1.8333333333333333</v>
      </c>
      <c r="AL55" s="66">
        <f>'45'!C7</f>
        <v>0</v>
      </c>
      <c r="AM55" s="66">
        <f>'45'!D7</f>
        <v>0.4869565217391304</v>
      </c>
      <c r="AN55" s="67">
        <f>'45'!G6</f>
        <v>1</v>
      </c>
      <c r="AO55" s="67">
        <f>'45'!G7</f>
        <v>22</v>
      </c>
      <c r="AP55" s="67">
        <f>'45'!G8</f>
        <v>0</v>
      </c>
    </row>
    <row r="56" spans="1:42" ht="36">
      <c r="A56" s="58">
        <v>46</v>
      </c>
      <c r="B56" s="64" t="s">
        <v>198</v>
      </c>
      <c r="C56" s="51" t="s">
        <v>56</v>
      </c>
      <c r="D56" s="76" t="s">
        <v>199</v>
      </c>
      <c r="E56" s="53" t="s">
        <v>197</v>
      </c>
      <c r="F56" s="68">
        <v>45366</v>
      </c>
      <c r="G56" s="40" t="s">
        <v>69</v>
      </c>
      <c r="H56" s="69">
        <v>45390</v>
      </c>
      <c r="I56" s="51">
        <v>1</v>
      </c>
      <c r="J56" s="45">
        <f t="shared" si="2"/>
        <v>23</v>
      </c>
      <c r="K56" s="41">
        <f t="shared" si="3"/>
        <v>10</v>
      </c>
      <c r="L56" s="65">
        <f>'46'!H3</f>
        <v>10</v>
      </c>
      <c r="M56" s="65">
        <f>'46'!I3</f>
        <v>0</v>
      </c>
      <c r="N56" s="65">
        <f>'46'!J3</f>
        <v>0</v>
      </c>
      <c r="O56" s="65">
        <f>'46'!L3</f>
        <v>0</v>
      </c>
      <c r="P56" s="65">
        <f>'46'!K3</f>
        <v>0</v>
      </c>
      <c r="Q56" s="65">
        <f>'46'!M3</f>
        <v>0</v>
      </c>
      <c r="R56" s="65">
        <f>'46'!N3</f>
        <v>0</v>
      </c>
      <c r="S56" s="65">
        <f>'46'!O3</f>
        <v>0</v>
      </c>
      <c r="T56" s="41">
        <f t="shared" si="4"/>
        <v>0</v>
      </c>
      <c r="U56" s="65">
        <f>'46'!P3</f>
        <v>0</v>
      </c>
      <c r="V56" s="41">
        <f t="shared" si="5"/>
        <v>0</v>
      </c>
      <c r="W56" s="65">
        <f>'46'!Q3</f>
        <v>0</v>
      </c>
      <c r="X56" s="65">
        <f>'46'!R3</f>
        <v>0</v>
      </c>
      <c r="Y56" s="65">
        <f>'46'!S3</f>
        <v>0</v>
      </c>
      <c r="Z56" s="41">
        <f t="shared" si="6"/>
        <v>12</v>
      </c>
      <c r="AA56" s="65">
        <f>'46'!T3</f>
        <v>0</v>
      </c>
      <c r="AB56" s="65">
        <f>'46'!U3</f>
        <v>0</v>
      </c>
      <c r="AC56" s="65">
        <f>'46'!V3</f>
        <v>12</v>
      </c>
      <c r="AD56" s="65">
        <f>'46'!W3</f>
        <v>0</v>
      </c>
      <c r="AE56" s="41">
        <f t="shared" si="7"/>
        <v>1</v>
      </c>
      <c r="AF56" s="65">
        <f>'46'!X3</f>
        <v>1</v>
      </c>
      <c r="AG56" s="51">
        <f>'46'!B4</f>
        <v>6</v>
      </c>
      <c r="AH56" s="51">
        <f>'46'!C4</f>
        <v>6</v>
      </c>
      <c r="AI56" s="66">
        <f>'46'!D4</f>
        <v>1</v>
      </c>
      <c r="AJ56" s="66">
        <f>'46'!A7</f>
        <v>3.3333333333333333E-2</v>
      </c>
      <c r="AK56" s="66">
        <f>'46'!B7</f>
        <v>1.8333333333333333</v>
      </c>
      <c r="AL56" s="66">
        <f>'46'!C7</f>
        <v>0</v>
      </c>
      <c r="AM56" s="66">
        <f>'46'!D7</f>
        <v>0.4869565217391304</v>
      </c>
      <c r="AN56" s="67">
        <f>'46'!G6</f>
        <v>1</v>
      </c>
      <c r="AO56" s="67">
        <f>'46'!G7</f>
        <v>22</v>
      </c>
      <c r="AP56" s="67">
        <f>'46'!G8</f>
        <v>0</v>
      </c>
    </row>
    <row r="57" spans="1:42" ht="36">
      <c r="A57" s="58">
        <v>47</v>
      </c>
      <c r="B57" s="64" t="s">
        <v>200</v>
      </c>
      <c r="C57" s="51" t="s">
        <v>56</v>
      </c>
      <c r="D57" s="76" t="s">
        <v>201</v>
      </c>
      <c r="E57" s="53" t="s">
        <v>197</v>
      </c>
      <c r="F57" s="68">
        <v>45366</v>
      </c>
      <c r="G57" s="40" t="s">
        <v>69</v>
      </c>
      <c r="H57" s="69">
        <v>45390</v>
      </c>
      <c r="I57" s="51">
        <v>1</v>
      </c>
      <c r="J57" s="45">
        <f t="shared" si="2"/>
        <v>23</v>
      </c>
      <c r="K57" s="41">
        <f t="shared" si="3"/>
        <v>10</v>
      </c>
      <c r="L57" s="65">
        <f>'47'!H3</f>
        <v>10</v>
      </c>
      <c r="M57" s="65">
        <f>'47'!I3</f>
        <v>0</v>
      </c>
      <c r="N57" s="65">
        <f>'47'!J3</f>
        <v>0</v>
      </c>
      <c r="O57" s="65">
        <f>'47'!L3</f>
        <v>0</v>
      </c>
      <c r="P57" s="65">
        <f>'47'!K3</f>
        <v>0</v>
      </c>
      <c r="Q57" s="65">
        <f>'47'!M3</f>
        <v>0</v>
      </c>
      <c r="R57" s="65">
        <f>'47'!N3</f>
        <v>0</v>
      </c>
      <c r="S57" s="65">
        <f>'47'!O3</f>
        <v>0</v>
      </c>
      <c r="T57" s="41">
        <f t="shared" si="4"/>
        <v>0</v>
      </c>
      <c r="U57" s="65">
        <f>'47'!P3</f>
        <v>0</v>
      </c>
      <c r="V57" s="41">
        <f t="shared" si="5"/>
        <v>0</v>
      </c>
      <c r="W57" s="65">
        <f>'47'!Q3</f>
        <v>0</v>
      </c>
      <c r="X57" s="65">
        <f>'47'!R3</f>
        <v>0</v>
      </c>
      <c r="Y57" s="65">
        <f>'47'!S3</f>
        <v>0</v>
      </c>
      <c r="Z57" s="41">
        <f t="shared" si="6"/>
        <v>12</v>
      </c>
      <c r="AA57" s="65">
        <f>'47'!T3</f>
        <v>0</v>
      </c>
      <c r="AB57" s="65">
        <f>'47'!U3</f>
        <v>0</v>
      </c>
      <c r="AC57" s="65">
        <f>'47'!V3</f>
        <v>12</v>
      </c>
      <c r="AD57" s="65">
        <f>'47'!W3</f>
        <v>0</v>
      </c>
      <c r="AE57" s="41">
        <f t="shared" si="7"/>
        <v>1</v>
      </c>
      <c r="AF57" s="65">
        <f>'47'!X3</f>
        <v>1</v>
      </c>
      <c r="AG57" s="51">
        <f>'47'!B4</f>
        <v>6</v>
      </c>
      <c r="AH57" s="51">
        <f>'47'!C4</f>
        <v>6</v>
      </c>
      <c r="AI57" s="66">
        <f>'47'!D4</f>
        <v>1</v>
      </c>
      <c r="AJ57" s="66">
        <f>'47'!A7</f>
        <v>3.3333333333333333E-2</v>
      </c>
      <c r="AK57" s="66">
        <f>'47'!B7</f>
        <v>1.8333333333333333</v>
      </c>
      <c r="AL57" s="66">
        <f>'47'!C7</f>
        <v>0</v>
      </c>
      <c r="AM57" s="66">
        <f>'47'!D7</f>
        <v>0.4869565217391304</v>
      </c>
      <c r="AN57" s="67">
        <f>'47'!G6</f>
        <v>1</v>
      </c>
      <c r="AO57" s="67">
        <f>'47'!G7</f>
        <v>22</v>
      </c>
      <c r="AP57" s="67">
        <f>'47'!G8</f>
        <v>0</v>
      </c>
    </row>
    <row r="58" spans="1:42" ht="45" customHeight="1">
      <c r="A58" s="58">
        <v>48</v>
      </c>
      <c r="B58" s="64" t="s">
        <v>202</v>
      </c>
      <c r="C58" s="51" t="s">
        <v>127</v>
      </c>
      <c r="D58" s="76" t="s">
        <v>203</v>
      </c>
      <c r="E58" s="53" t="s">
        <v>197</v>
      </c>
      <c r="F58" s="68" t="s">
        <v>204</v>
      </c>
      <c r="G58" s="40" t="s">
        <v>63</v>
      </c>
      <c r="H58" s="53"/>
      <c r="I58" s="51">
        <v>1</v>
      </c>
      <c r="J58" s="84">
        <f t="shared" si="2"/>
        <v>41</v>
      </c>
      <c r="K58" s="85">
        <f t="shared" si="3"/>
        <v>21</v>
      </c>
      <c r="L58" s="86">
        <f>'48'!H3</f>
        <v>5</v>
      </c>
      <c r="M58" s="86">
        <f>'48'!I3</f>
        <v>0</v>
      </c>
      <c r="N58" s="86">
        <f>'48'!J3</f>
        <v>16</v>
      </c>
      <c r="O58" s="86">
        <f>'48'!L3</f>
        <v>0</v>
      </c>
      <c r="P58" s="86">
        <f>'48'!K3</f>
        <v>0</v>
      </c>
      <c r="Q58" s="86">
        <f>'48'!M3</f>
        <v>0</v>
      </c>
      <c r="R58" s="86">
        <f>'48'!N3</f>
        <v>0</v>
      </c>
      <c r="S58" s="86">
        <f>'48'!O3</f>
        <v>0</v>
      </c>
      <c r="T58" s="85">
        <f t="shared" si="4"/>
        <v>0</v>
      </c>
      <c r="U58" s="86">
        <f>'48'!P3</f>
        <v>0</v>
      </c>
      <c r="V58" s="85">
        <f t="shared" si="5"/>
        <v>0</v>
      </c>
      <c r="W58" s="86">
        <f>'48'!Q3</f>
        <v>0</v>
      </c>
      <c r="X58" s="86">
        <f>'48'!R3</f>
        <v>0</v>
      </c>
      <c r="Y58" s="86">
        <f>'48'!S3</f>
        <v>0</v>
      </c>
      <c r="Z58" s="85">
        <f t="shared" si="6"/>
        <v>20</v>
      </c>
      <c r="AA58" s="86">
        <f>'48'!T3</f>
        <v>0</v>
      </c>
      <c r="AB58" s="86">
        <f>'48'!U3</f>
        <v>3</v>
      </c>
      <c r="AC58" s="86">
        <f>'48'!V3</f>
        <v>17</v>
      </c>
      <c r="AD58" s="86">
        <f>'48'!W3</f>
        <v>0</v>
      </c>
      <c r="AE58" s="85">
        <f t="shared" si="7"/>
        <v>0</v>
      </c>
      <c r="AF58" s="86">
        <f>'48'!X3</f>
        <v>0</v>
      </c>
      <c r="AG58" s="51">
        <f>'48'!B4</f>
        <v>45</v>
      </c>
      <c r="AH58" s="74" t="str">
        <f>'48'!C4</f>
        <v>42</v>
      </c>
      <c r="AI58" s="87">
        <f>'48'!D4</f>
        <v>0.93333333333333335</v>
      </c>
      <c r="AJ58" s="87">
        <f>'48'!A7</f>
        <v>0</v>
      </c>
      <c r="AK58" s="87">
        <f>'48'!B7</f>
        <v>0.3888888888888889</v>
      </c>
      <c r="AL58" s="87">
        <f>'48'!C7</f>
        <v>2.2222222222222223E-2</v>
      </c>
      <c r="AM58" s="87">
        <f>'48'!D7</f>
        <v>0.51388888888888884</v>
      </c>
      <c r="AN58" s="67">
        <f>'48'!G7</f>
        <v>35</v>
      </c>
      <c r="AO58" s="67">
        <f>'48'!G8</f>
        <v>1</v>
      </c>
      <c r="AP58" s="67">
        <f>'48'!G9</f>
        <v>0</v>
      </c>
    </row>
    <row r="59" spans="1:42" ht="36">
      <c r="A59" s="58">
        <v>49</v>
      </c>
      <c r="B59" s="64" t="s">
        <v>205</v>
      </c>
      <c r="C59" s="51" t="s">
        <v>56</v>
      </c>
      <c r="D59" s="76" t="s">
        <v>206</v>
      </c>
      <c r="E59" s="53" t="s">
        <v>197</v>
      </c>
      <c r="F59" s="68">
        <v>45387</v>
      </c>
      <c r="G59" s="40" t="s">
        <v>167</v>
      </c>
      <c r="H59" s="53"/>
      <c r="I59" s="51">
        <v>0</v>
      </c>
      <c r="J59" s="84">
        <f t="shared" si="2"/>
        <v>34</v>
      </c>
      <c r="K59" s="85">
        <f t="shared" si="3"/>
        <v>19</v>
      </c>
      <c r="L59" s="86">
        <f>'49'!H3</f>
        <v>17</v>
      </c>
      <c r="M59" s="86">
        <f>'49'!I3</f>
        <v>0</v>
      </c>
      <c r="N59" s="86">
        <f>'49'!J3</f>
        <v>2</v>
      </c>
      <c r="O59" s="86">
        <f>'49'!L3</f>
        <v>0</v>
      </c>
      <c r="P59" s="86">
        <f>'49'!K3</f>
        <v>0</v>
      </c>
      <c r="Q59" s="86">
        <f>'49'!M3</f>
        <v>0</v>
      </c>
      <c r="R59" s="86">
        <f>'49'!N3</f>
        <v>0</v>
      </c>
      <c r="S59" s="86">
        <f>'49'!O3</f>
        <v>0</v>
      </c>
      <c r="T59" s="85">
        <f t="shared" si="4"/>
        <v>0</v>
      </c>
      <c r="U59" s="86">
        <f>'49'!P3</f>
        <v>0</v>
      </c>
      <c r="V59" s="85">
        <f t="shared" si="5"/>
        <v>1</v>
      </c>
      <c r="W59" s="86">
        <f>'49'!Q3</f>
        <v>1</v>
      </c>
      <c r="X59" s="86">
        <f>'49'!R3</f>
        <v>0</v>
      </c>
      <c r="Y59" s="86">
        <f>'49'!S3</f>
        <v>0</v>
      </c>
      <c r="Z59" s="85">
        <f t="shared" si="6"/>
        <v>13</v>
      </c>
      <c r="AA59" s="86">
        <f>'49'!T3</f>
        <v>0</v>
      </c>
      <c r="AB59" s="86">
        <f>'49'!U3</f>
        <v>2</v>
      </c>
      <c r="AC59" s="86">
        <f>'49'!V3</f>
        <v>11</v>
      </c>
      <c r="AD59" s="86">
        <f>'40'!W3</f>
        <v>0</v>
      </c>
      <c r="AE59" s="85">
        <f t="shared" si="7"/>
        <v>1</v>
      </c>
      <c r="AF59" s="86">
        <f>'49'!X3</f>
        <v>1</v>
      </c>
      <c r="AG59" s="51">
        <f>'49'!B4</f>
        <v>9</v>
      </c>
      <c r="AH59" s="74" t="str">
        <f>'49'!C4</f>
        <v>8</v>
      </c>
      <c r="AI59" s="87">
        <f>'49'!D4</f>
        <v>0.88888888888888884</v>
      </c>
      <c r="AJ59" s="87">
        <f>'49'!A7</f>
        <v>2.2222222222222223E-2</v>
      </c>
      <c r="AK59" s="87">
        <f>'49'!B7</f>
        <v>1.7777777777777777</v>
      </c>
      <c r="AL59" s="87">
        <f>'49'!C7</f>
        <v>0.1111111111111111</v>
      </c>
      <c r="AM59" s="87">
        <f>'49'!D7</f>
        <v>0.50588235294117645</v>
      </c>
      <c r="AN59" s="67">
        <f>'49'!G6</f>
        <v>1</v>
      </c>
      <c r="AO59" s="67">
        <f>'49'!G7</f>
        <v>32</v>
      </c>
      <c r="AP59" s="67">
        <f>'49'!G8</f>
        <v>1</v>
      </c>
    </row>
    <row r="60" spans="1:42" ht="36">
      <c r="A60" s="58">
        <v>50</v>
      </c>
      <c r="B60" s="64" t="s">
        <v>207</v>
      </c>
      <c r="C60" s="76" t="s">
        <v>56</v>
      </c>
      <c r="D60" s="76" t="s">
        <v>208</v>
      </c>
      <c r="E60" s="53" t="s">
        <v>197</v>
      </c>
      <c r="F60" s="68">
        <v>45387</v>
      </c>
      <c r="G60" s="40" t="s">
        <v>167</v>
      </c>
      <c r="H60" s="53"/>
      <c r="I60" s="51">
        <v>0</v>
      </c>
      <c r="J60" s="84">
        <f t="shared" si="2"/>
        <v>34</v>
      </c>
      <c r="K60" s="85">
        <f t="shared" si="3"/>
        <v>19</v>
      </c>
      <c r="L60" s="86">
        <f>'50'!H3</f>
        <v>17</v>
      </c>
      <c r="M60" s="86">
        <f>'50'!I3</f>
        <v>0</v>
      </c>
      <c r="N60" s="86">
        <f>'50'!J3</f>
        <v>2</v>
      </c>
      <c r="O60" s="86">
        <f>'50'!L3</f>
        <v>0</v>
      </c>
      <c r="P60" s="86">
        <f>'50'!K3</f>
        <v>0</v>
      </c>
      <c r="Q60" s="86">
        <f>'50'!M3</f>
        <v>0</v>
      </c>
      <c r="R60" s="86">
        <f>'50'!N3</f>
        <v>0</v>
      </c>
      <c r="S60" s="86">
        <f>'50'!O3</f>
        <v>0</v>
      </c>
      <c r="T60" s="85">
        <f t="shared" si="4"/>
        <v>0</v>
      </c>
      <c r="U60" s="86">
        <f>'50'!P3</f>
        <v>0</v>
      </c>
      <c r="V60" s="85">
        <f t="shared" si="5"/>
        <v>1</v>
      </c>
      <c r="W60" s="86">
        <f>'50'!Q3</f>
        <v>1</v>
      </c>
      <c r="X60" s="86">
        <f>'50'!R3</f>
        <v>0</v>
      </c>
      <c r="Y60" s="86">
        <f>'50'!S3</f>
        <v>0</v>
      </c>
      <c r="Z60" s="85">
        <f t="shared" si="6"/>
        <v>13</v>
      </c>
      <c r="AA60" s="86">
        <f>'50'!T3</f>
        <v>0</v>
      </c>
      <c r="AB60" s="86">
        <f>'50'!U3</f>
        <v>2</v>
      </c>
      <c r="AC60" s="86">
        <f>'50'!V3</f>
        <v>11</v>
      </c>
      <c r="AD60" s="86">
        <f>'50'!W3</f>
        <v>0</v>
      </c>
      <c r="AE60" s="85">
        <f t="shared" si="7"/>
        <v>1</v>
      </c>
      <c r="AF60" s="86">
        <f>'50'!X3</f>
        <v>1</v>
      </c>
      <c r="AG60" s="51">
        <f>'50'!B4</f>
        <v>8</v>
      </c>
      <c r="AH60" s="74" t="str">
        <f>'50'!C4</f>
        <v>7</v>
      </c>
      <c r="AI60" s="87">
        <f>'50'!D4</f>
        <v>0.875</v>
      </c>
      <c r="AJ60" s="87">
        <f>'50'!A7</f>
        <v>2.5000000000000001E-2</v>
      </c>
      <c r="AK60" s="87">
        <f>'50'!B7</f>
        <v>2</v>
      </c>
      <c r="AL60" s="87">
        <f>'50'!C7</f>
        <v>0.125</v>
      </c>
      <c r="AM60" s="87">
        <f>'50'!D7</f>
        <v>0.50588235294117645</v>
      </c>
      <c r="AN60" s="67">
        <f>'50'!G9</f>
        <v>0</v>
      </c>
      <c r="AO60" s="67">
        <f>'50'!G7</f>
        <v>32</v>
      </c>
      <c r="AP60" s="67">
        <f>'50'!G11</f>
        <v>0.2</v>
      </c>
    </row>
    <row r="61" spans="1:42" ht="36">
      <c r="A61" s="58">
        <v>51</v>
      </c>
      <c r="B61" s="64" t="s">
        <v>209</v>
      </c>
      <c r="C61" s="88" t="s">
        <v>56</v>
      </c>
      <c r="D61" s="76" t="s">
        <v>210</v>
      </c>
      <c r="E61" s="53" t="s">
        <v>197</v>
      </c>
      <c r="F61" s="68">
        <v>45387</v>
      </c>
      <c r="G61" s="40" t="s">
        <v>167</v>
      </c>
      <c r="H61" s="53"/>
      <c r="I61" s="51">
        <v>0</v>
      </c>
      <c r="J61" s="84">
        <f t="shared" si="2"/>
        <v>35</v>
      </c>
      <c r="K61" s="85">
        <f t="shared" si="3"/>
        <v>19</v>
      </c>
      <c r="L61" s="86">
        <f>'51'!H3</f>
        <v>17</v>
      </c>
      <c r="M61" s="86">
        <f>'51'!I3</f>
        <v>0</v>
      </c>
      <c r="N61" s="86">
        <f>'51'!J3</f>
        <v>2</v>
      </c>
      <c r="O61" s="86">
        <f>'51'!L3</f>
        <v>0</v>
      </c>
      <c r="P61" s="86">
        <f>'51'!K3</f>
        <v>0</v>
      </c>
      <c r="Q61" s="86">
        <f>'51'!M3</f>
        <v>0</v>
      </c>
      <c r="R61" s="86">
        <f>'51'!N3</f>
        <v>0</v>
      </c>
      <c r="S61" s="86">
        <f>'51'!O3</f>
        <v>0</v>
      </c>
      <c r="T61" s="85">
        <f t="shared" si="4"/>
        <v>0</v>
      </c>
      <c r="U61" s="86">
        <f>'51'!P3</f>
        <v>0</v>
      </c>
      <c r="V61" s="85">
        <f t="shared" si="5"/>
        <v>1</v>
      </c>
      <c r="W61" s="86">
        <f>'51'!Q3</f>
        <v>1</v>
      </c>
      <c r="X61" s="86">
        <f>'51'!R3</f>
        <v>0</v>
      </c>
      <c r="Y61" s="86">
        <f>'51'!S3</f>
        <v>0</v>
      </c>
      <c r="Z61" s="85">
        <f t="shared" si="6"/>
        <v>15</v>
      </c>
      <c r="AA61" s="86">
        <f>'51'!T3</f>
        <v>0</v>
      </c>
      <c r="AB61" s="86">
        <f>'51'!U3</f>
        <v>2</v>
      </c>
      <c r="AC61" s="86">
        <f>'51'!V3</f>
        <v>13</v>
      </c>
      <c r="AD61" s="86">
        <f>'51'!W3</f>
        <v>0</v>
      </c>
      <c r="AE61" s="85">
        <f t="shared" si="7"/>
        <v>0</v>
      </c>
      <c r="AF61" s="86">
        <f>'51'!X3</f>
        <v>0</v>
      </c>
      <c r="AG61" s="51">
        <f>'51'!B4</f>
        <v>8</v>
      </c>
      <c r="AH61" s="74" t="str">
        <f>'51'!C4</f>
        <v>7</v>
      </c>
      <c r="AI61" s="87">
        <f>'51'!D4</f>
        <v>0.875</v>
      </c>
      <c r="AJ61" s="87">
        <f>'51'!A7</f>
        <v>0</v>
      </c>
      <c r="AK61" s="87">
        <f>'51'!B7</f>
        <v>2.125</v>
      </c>
      <c r="AL61" s="87">
        <f>'51'!C7</f>
        <v>0.125</v>
      </c>
      <c r="AM61" s="87">
        <f>'51'!D7</f>
        <v>0.51428571428571423</v>
      </c>
      <c r="AN61" s="67">
        <f>'51'!G10</f>
        <v>0.5</v>
      </c>
      <c r="AO61" s="67">
        <f>'51'!G7</f>
        <v>34</v>
      </c>
      <c r="AP61" s="67">
        <f>'51'!G12</f>
        <v>0.5</v>
      </c>
    </row>
    <row r="62" spans="1:42" ht="36">
      <c r="A62" s="89">
        <v>52</v>
      </c>
      <c r="B62" s="64" t="s">
        <v>211</v>
      </c>
      <c r="C62" s="76" t="s">
        <v>56</v>
      </c>
      <c r="D62" s="76" t="s">
        <v>212</v>
      </c>
      <c r="E62" s="53" t="s">
        <v>72</v>
      </c>
      <c r="F62" s="68">
        <v>45391</v>
      </c>
      <c r="G62" s="40" t="s">
        <v>167</v>
      </c>
      <c r="H62" s="53"/>
      <c r="I62" s="51">
        <v>0</v>
      </c>
      <c r="J62" s="84">
        <f t="shared" si="2"/>
        <v>36</v>
      </c>
      <c r="K62" s="85">
        <f t="shared" si="3"/>
        <v>1</v>
      </c>
      <c r="L62" s="86">
        <f>'52'!H3</f>
        <v>1</v>
      </c>
      <c r="M62" s="86">
        <f>'52'!I3</f>
        <v>0</v>
      </c>
      <c r="N62" s="86">
        <f>'52'!J3</f>
        <v>0</v>
      </c>
      <c r="O62" s="86">
        <f>'52'!L3</f>
        <v>0</v>
      </c>
      <c r="P62" s="86">
        <f>'52'!K3</f>
        <v>0</v>
      </c>
      <c r="Q62" s="86">
        <f>'52'!M3</f>
        <v>0</v>
      </c>
      <c r="R62" s="86">
        <f>'52'!N3</f>
        <v>0</v>
      </c>
      <c r="S62" s="86">
        <f>'52'!O3</f>
        <v>0</v>
      </c>
      <c r="T62" s="85">
        <f t="shared" si="4"/>
        <v>14</v>
      </c>
      <c r="U62" s="86">
        <f>'52'!P3</f>
        <v>14</v>
      </c>
      <c r="V62" s="85">
        <f t="shared" si="5"/>
        <v>1</v>
      </c>
      <c r="W62" s="86">
        <f>'52'!Q3</f>
        <v>1</v>
      </c>
      <c r="X62" s="86">
        <f>'52'!R3</f>
        <v>0</v>
      </c>
      <c r="Y62" s="86">
        <f>'52'!S3</f>
        <v>0</v>
      </c>
      <c r="Z62" s="85">
        <f t="shared" si="6"/>
        <v>20</v>
      </c>
      <c r="AA62" s="86">
        <f>'52'!T3</f>
        <v>0</v>
      </c>
      <c r="AB62" s="86">
        <f>'52'!U3</f>
        <v>3</v>
      </c>
      <c r="AC62" s="86">
        <f>'52'!V3</f>
        <v>17</v>
      </c>
      <c r="AD62" s="86">
        <f>'52'!W3</f>
        <v>0</v>
      </c>
      <c r="AE62" s="85">
        <f t="shared" si="7"/>
        <v>0</v>
      </c>
      <c r="AF62" s="86">
        <f>'52'!X3</f>
        <v>0</v>
      </c>
      <c r="AG62" s="51">
        <f>'52'!B4</f>
        <v>9</v>
      </c>
      <c r="AH62" s="51">
        <f>'52'!AI4</f>
        <v>0</v>
      </c>
      <c r="AI62" s="87">
        <f>'52'!D4</f>
        <v>1</v>
      </c>
      <c r="AJ62" s="87">
        <f>'52'!A7</f>
        <v>0</v>
      </c>
      <c r="AK62" s="87">
        <f>'52'!B7</f>
        <v>0.94444444444444442</v>
      </c>
      <c r="AL62" s="87">
        <f>'52'!C7</f>
        <v>2.1111111111111112</v>
      </c>
      <c r="AM62" s="87">
        <f>'52'!D7</f>
        <v>0.76388888888888884</v>
      </c>
      <c r="AN62" s="67">
        <f>'52'!G6</f>
        <v>0</v>
      </c>
      <c r="AO62" s="67">
        <f>'52'!G7</f>
        <v>17</v>
      </c>
      <c r="AP62" s="67">
        <f>'52'!G8</f>
        <v>19</v>
      </c>
    </row>
    <row r="63" spans="1:42" ht="36">
      <c r="A63" s="89">
        <v>53</v>
      </c>
      <c r="B63" s="64" t="s">
        <v>213</v>
      </c>
      <c r="C63" s="76" t="s">
        <v>56</v>
      </c>
      <c r="D63" s="76" t="s">
        <v>214</v>
      </c>
      <c r="E63" s="53" t="s">
        <v>72</v>
      </c>
      <c r="F63" s="68">
        <v>45391</v>
      </c>
      <c r="G63" s="40" t="s">
        <v>167</v>
      </c>
      <c r="H63" s="53"/>
      <c r="I63" s="51">
        <v>0</v>
      </c>
      <c r="J63" s="84">
        <f t="shared" si="2"/>
        <v>32</v>
      </c>
      <c r="K63" s="85">
        <f t="shared" si="3"/>
        <v>1</v>
      </c>
      <c r="L63" s="86">
        <f>'53'!H3</f>
        <v>1</v>
      </c>
      <c r="M63" s="86">
        <f>'53'!I3</f>
        <v>0</v>
      </c>
      <c r="N63" s="86">
        <f>'53'!J3</f>
        <v>0</v>
      </c>
      <c r="O63" s="86">
        <f>'53'!L3</f>
        <v>0</v>
      </c>
      <c r="P63" s="86">
        <f>'53'!K3</f>
        <v>0</v>
      </c>
      <c r="Q63" s="86">
        <f>'53'!M3</f>
        <v>0</v>
      </c>
      <c r="R63" s="86">
        <f>'53'!N3</f>
        <v>0</v>
      </c>
      <c r="S63" s="86">
        <f>'53'!O3</f>
        <v>0</v>
      </c>
      <c r="T63" s="85">
        <f t="shared" si="4"/>
        <v>12</v>
      </c>
      <c r="U63" s="86">
        <f>'53'!P3</f>
        <v>12</v>
      </c>
      <c r="V63" s="85">
        <f t="shared" si="5"/>
        <v>1</v>
      </c>
      <c r="W63" s="86">
        <f>'53'!Q3</f>
        <v>1</v>
      </c>
      <c r="X63" s="86">
        <f>'53'!R3</f>
        <v>0</v>
      </c>
      <c r="Y63" s="86">
        <f>'53'!S3</f>
        <v>0</v>
      </c>
      <c r="Z63" s="85">
        <f t="shared" si="6"/>
        <v>18</v>
      </c>
      <c r="AA63" s="86">
        <f>'53'!T3</f>
        <v>0</v>
      </c>
      <c r="AB63" s="86">
        <f>'53'!U3</f>
        <v>4</v>
      </c>
      <c r="AC63" s="86">
        <f>'53'!V3</f>
        <v>14</v>
      </c>
      <c r="AD63" s="86">
        <f>'53'!W3</f>
        <v>0</v>
      </c>
      <c r="AE63" s="85">
        <f t="shared" si="7"/>
        <v>0</v>
      </c>
      <c r="AF63" s="86">
        <f>'53'!X3</f>
        <v>0</v>
      </c>
      <c r="AG63" s="51">
        <f>'53'!B4</f>
        <v>8</v>
      </c>
      <c r="AH63" s="51">
        <f>'53'!AI4</f>
        <v>0</v>
      </c>
      <c r="AI63" s="87">
        <f>'53'!D4</f>
        <v>1</v>
      </c>
      <c r="AJ63" s="87">
        <f>'53'!A7</f>
        <v>0</v>
      </c>
      <c r="AK63" s="87">
        <f>'53'!B7</f>
        <v>0.875</v>
      </c>
      <c r="AL63" s="87">
        <f>'53'!C7</f>
        <v>2.25</v>
      </c>
      <c r="AM63" s="87">
        <f>'53'!D7</f>
        <v>0.78125</v>
      </c>
      <c r="AN63" s="67">
        <f>'53'!G6</f>
        <v>0</v>
      </c>
      <c r="AO63" s="67">
        <f>'53'!G7</f>
        <v>14</v>
      </c>
      <c r="AP63" s="67">
        <f>'53'!G8</f>
        <v>18</v>
      </c>
    </row>
    <row r="64" spans="1:42" ht="36">
      <c r="A64" s="89">
        <v>54</v>
      </c>
      <c r="B64" s="64" t="s">
        <v>215</v>
      </c>
      <c r="C64" s="76" t="s">
        <v>56</v>
      </c>
      <c r="D64" s="76" t="s">
        <v>216</v>
      </c>
      <c r="E64" s="53" t="s">
        <v>72</v>
      </c>
      <c r="F64" s="68">
        <v>45391</v>
      </c>
      <c r="G64" s="40" t="s">
        <v>167</v>
      </c>
      <c r="H64" s="53"/>
      <c r="I64" s="51">
        <v>0</v>
      </c>
      <c r="J64" s="84">
        <f t="shared" si="2"/>
        <v>31</v>
      </c>
      <c r="K64" s="85">
        <f t="shared" si="3"/>
        <v>3</v>
      </c>
      <c r="L64" s="86">
        <f>'54'!H3</f>
        <v>3</v>
      </c>
      <c r="M64" s="86">
        <f>'54'!I3</f>
        <v>0</v>
      </c>
      <c r="N64" s="86">
        <f>'54'!J3</f>
        <v>0</v>
      </c>
      <c r="O64" s="86">
        <f>'54'!L3</f>
        <v>0</v>
      </c>
      <c r="P64" s="86">
        <f>'54'!K3</f>
        <v>0</v>
      </c>
      <c r="Q64" s="86">
        <f>'54'!M3</f>
        <v>0</v>
      </c>
      <c r="R64" s="86">
        <f>'54'!N3</f>
        <v>0</v>
      </c>
      <c r="S64" s="86">
        <f>'54'!O3</f>
        <v>0</v>
      </c>
      <c r="T64" s="85">
        <f t="shared" si="4"/>
        <v>11</v>
      </c>
      <c r="U64" s="86">
        <f>'54'!P3</f>
        <v>11</v>
      </c>
      <c r="V64" s="85">
        <f t="shared" si="5"/>
        <v>0</v>
      </c>
      <c r="W64" s="86">
        <f>'54'!Q3</f>
        <v>0</v>
      </c>
      <c r="X64" s="86">
        <f>'54'!R3</f>
        <v>0</v>
      </c>
      <c r="Y64" s="86">
        <f>'54'!S3</f>
        <v>0</v>
      </c>
      <c r="Z64" s="85">
        <f t="shared" si="6"/>
        <v>17</v>
      </c>
      <c r="AA64" s="86">
        <f>'54'!T3</f>
        <v>0</v>
      </c>
      <c r="AB64" s="86">
        <f>'54'!U3</f>
        <v>2</v>
      </c>
      <c r="AC64" s="86">
        <f>'54'!V3</f>
        <v>15</v>
      </c>
      <c r="AD64" s="86">
        <f>'54'!W3</f>
        <v>0</v>
      </c>
      <c r="AE64" s="85">
        <f t="shared" si="7"/>
        <v>0</v>
      </c>
      <c r="AF64" s="86">
        <f>'54'!X3</f>
        <v>0</v>
      </c>
      <c r="AG64" s="51">
        <f>'54'!B4</f>
        <v>8</v>
      </c>
      <c r="AH64" s="51">
        <f>'54'!AI4</f>
        <v>0</v>
      </c>
      <c r="AI64" s="87">
        <f>'54'!D4</f>
        <v>1</v>
      </c>
      <c r="AJ64" s="87">
        <f>'54'!A7</f>
        <v>0</v>
      </c>
      <c r="AK64" s="87">
        <f>'54'!B7</f>
        <v>0.9375</v>
      </c>
      <c r="AL64" s="87">
        <f>'54'!C7</f>
        <v>2</v>
      </c>
      <c r="AM64" s="87">
        <f>'54'!D7</f>
        <v>0.75806451612903225</v>
      </c>
      <c r="AN64" s="67">
        <f>'54'!G6</f>
        <v>0</v>
      </c>
      <c r="AO64" s="67">
        <f>'54'!G7</f>
        <v>15</v>
      </c>
      <c r="AP64" s="67">
        <f>'54'!G8</f>
        <v>16</v>
      </c>
    </row>
    <row r="65" spans="1:43" ht="24">
      <c r="A65" s="89">
        <v>55</v>
      </c>
      <c r="B65" s="64" t="s">
        <v>217</v>
      </c>
      <c r="C65" s="76" t="s">
        <v>56</v>
      </c>
      <c r="D65" s="90" t="s">
        <v>218</v>
      </c>
      <c r="E65" s="53" t="s">
        <v>72</v>
      </c>
      <c r="F65" s="69">
        <v>45415</v>
      </c>
      <c r="G65" s="40" t="s">
        <v>167</v>
      </c>
      <c r="H65" s="53"/>
      <c r="I65" s="51">
        <v>0</v>
      </c>
      <c r="J65" s="84">
        <f t="shared" si="2"/>
        <v>7</v>
      </c>
      <c r="K65" s="85">
        <f t="shared" si="3"/>
        <v>0</v>
      </c>
      <c r="L65" s="86">
        <f>'55'!H3</f>
        <v>0</v>
      </c>
      <c r="M65" s="86">
        <f>'55'!I3</f>
        <v>0</v>
      </c>
      <c r="N65" s="86">
        <f>'55'!J3</f>
        <v>0</v>
      </c>
      <c r="O65" s="86">
        <f>'55'!L3</f>
        <v>0</v>
      </c>
      <c r="P65" s="86">
        <f>'55'!K3</f>
        <v>0</v>
      </c>
      <c r="Q65" s="86">
        <f>'55'!M3</f>
        <v>0</v>
      </c>
      <c r="R65" s="86">
        <f>'55'!N3</f>
        <v>0</v>
      </c>
      <c r="S65" s="86">
        <f>'55'!O3</f>
        <v>0</v>
      </c>
      <c r="T65" s="85">
        <f t="shared" si="4"/>
        <v>0</v>
      </c>
      <c r="U65" s="86">
        <f>'55'!P3</f>
        <v>0</v>
      </c>
      <c r="V65" s="85">
        <f t="shared" si="5"/>
        <v>0</v>
      </c>
      <c r="W65" s="86">
        <f>'55'!Q3</f>
        <v>0</v>
      </c>
      <c r="X65" s="86">
        <f>'55'!R3</f>
        <v>0</v>
      </c>
      <c r="Y65" s="86">
        <f>'55'!S3</f>
        <v>0</v>
      </c>
      <c r="Z65" s="85">
        <f t="shared" si="6"/>
        <v>7</v>
      </c>
      <c r="AA65" s="86">
        <f>'55'!T3</f>
        <v>0</v>
      </c>
      <c r="AB65" s="86">
        <f>'55'!U3</f>
        <v>7</v>
      </c>
      <c r="AC65" s="86">
        <f>'55'!V3</f>
        <v>0</v>
      </c>
      <c r="AD65" s="86">
        <f>'55'!W3</f>
        <v>0</v>
      </c>
      <c r="AE65" s="85">
        <f t="shared" si="7"/>
        <v>0</v>
      </c>
      <c r="AF65" s="86">
        <f>'55'!X3</f>
        <v>0</v>
      </c>
      <c r="AG65" s="51">
        <f>'55'!B4</f>
        <v>3</v>
      </c>
      <c r="AH65" s="51">
        <f>'55'!AI4</f>
        <v>0</v>
      </c>
      <c r="AI65" s="87">
        <f>'55'!D4</f>
        <v>1</v>
      </c>
      <c r="AJ65" s="87">
        <f>'55'!A7</f>
        <v>0</v>
      </c>
      <c r="AK65" s="87">
        <f>'55'!B7</f>
        <v>0</v>
      </c>
      <c r="AL65" s="87">
        <f>'55'!C7</f>
        <v>2.3333333333333335</v>
      </c>
      <c r="AM65" s="87">
        <f>'55'!D7</f>
        <v>1</v>
      </c>
      <c r="AN65" s="67">
        <f>'55'!G6</f>
        <v>0</v>
      </c>
      <c r="AO65" s="67">
        <f>'55'!G7</f>
        <v>0</v>
      </c>
      <c r="AP65" s="67">
        <f>'55'!G8</f>
        <v>7</v>
      </c>
    </row>
    <row r="66" spans="1:43" ht="25.5">
      <c r="A66" s="89">
        <v>56</v>
      </c>
      <c r="B66" s="53" t="s">
        <v>219</v>
      </c>
      <c r="C66" s="76" t="s">
        <v>56</v>
      </c>
      <c r="D66" s="91" t="s">
        <v>220</v>
      </c>
      <c r="E66" s="53" t="s">
        <v>72</v>
      </c>
      <c r="F66" s="69">
        <v>45415</v>
      </c>
      <c r="G66" s="40" t="s">
        <v>167</v>
      </c>
      <c r="H66" s="53"/>
      <c r="I66" s="51">
        <v>0</v>
      </c>
      <c r="J66" s="84">
        <f t="shared" si="2"/>
        <v>3</v>
      </c>
      <c r="K66" s="85">
        <f t="shared" si="3"/>
        <v>0</v>
      </c>
      <c r="L66" s="86">
        <f>'56'!H3</f>
        <v>0</v>
      </c>
      <c r="M66" s="86">
        <f>'56'!I3</f>
        <v>0</v>
      </c>
      <c r="N66" s="86">
        <f>'56'!J3</f>
        <v>0</v>
      </c>
      <c r="O66" s="86">
        <f>'56'!L3</f>
        <v>0</v>
      </c>
      <c r="P66" s="86">
        <f>'56'!K3</f>
        <v>0</v>
      </c>
      <c r="Q66" s="86">
        <f>'56'!M3</f>
        <v>0</v>
      </c>
      <c r="R66" s="86">
        <f>'56'!N3</f>
        <v>0</v>
      </c>
      <c r="S66" s="86">
        <f>'56'!O3</f>
        <v>0</v>
      </c>
      <c r="T66" s="85">
        <f t="shared" si="4"/>
        <v>0</v>
      </c>
      <c r="U66" s="86">
        <f>'56'!P3</f>
        <v>0</v>
      </c>
      <c r="V66" s="85">
        <f t="shared" si="5"/>
        <v>0</v>
      </c>
      <c r="W66" s="86">
        <f>'56'!Q3</f>
        <v>0</v>
      </c>
      <c r="X66" s="86">
        <f>'56'!R3</f>
        <v>0</v>
      </c>
      <c r="Y66" s="86">
        <f>'56'!S3</f>
        <v>0</v>
      </c>
      <c r="Z66" s="85">
        <f t="shared" si="6"/>
        <v>3</v>
      </c>
      <c r="AA66" s="86">
        <f>'56'!T3</f>
        <v>0</v>
      </c>
      <c r="AB66" s="86">
        <f>'56'!U3</f>
        <v>3</v>
      </c>
      <c r="AC66" s="86">
        <f>'56'!V3</f>
        <v>0</v>
      </c>
      <c r="AD66" s="86">
        <f>'56'!W3</f>
        <v>0</v>
      </c>
      <c r="AE66" s="85">
        <f t="shared" si="7"/>
        <v>0</v>
      </c>
      <c r="AF66" s="86">
        <f>'56'!X3</f>
        <v>0</v>
      </c>
      <c r="AG66" s="51">
        <f>'56'!B4</f>
        <v>3</v>
      </c>
      <c r="AH66" s="51">
        <f>'56'!AI4</f>
        <v>0</v>
      </c>
      <c r="AI66" s="87">
        <f>'56'!D4</f>
        <v>1</v>
      </c>
      <c r="AJ66" s="87">
        <f>'56'!A7</f>
        <v>0</v>
      </c>
      <c r="AK66" s="87">
        <f>'56'!B7</f>
        <v>0</v>
      </c>
      <c r="AL66" s="87">
        <f>'56'!C7</f>
        <v>1</v>
      </c>
      <c r="AM66" s="87">
        <f>'56'!D7</f>
        <v>1</v>
      </c>
      <c r="AN66" s="67">
        <f>'56'!G6</f>
        <v>0</v>
      </c>
      <c r="AO66" s="67">
        <f>'56'!G7</f>
        <v>0</v>
      </c>
      <c r="AP66" s="92">
        <f>'56'!G8</f>
        <v>3</v>
      </c>
      <c r="AQ66" s="93"/>
    </row>
    <row r="67" spans="1:43" ht="45">
      <c r="A67" s="89">
        <v>57</v>
      </c>
      <c r="B67" s="50" t="s">
        <v>221</v>
      </c>
      <c r="C67" s="51" t="s">
        <v>127</v>
      </c>
      <c r="D67" s="94" t="s">
        <v>222</v>
      </c>
      <c r="E67" s="53" t="s">
        <v>72</v>
      </c>
      <c r="F67" s="69" t="s">
        <v>223</v>
      </c>
      <c r="G67" s="40" t="s">
        <v>63</v>
      </c>
      <c r="H67" s="53"/>
      <c r="I67" s="51">
        <v>1</v>
      </c>
      <c r="J67" s="84">
        <f t="shared" si="2"/>
        <v>12</v>
      </c>
      <c r="K67" s="85">
        <f t="shared" si="3"/>
        <v>3</v>
      </c>
      <c r="L67" s="86">
        <f>'57'!H3</f>
        <v>3</v>
      </c>
      <c r="M67" s="86">
        <f>'57'!I3</f>
        <v>0</v>
      </c>
      <c r="N67" s="86">
        <f>'57'!J3</f>
        <v>0</v>
      </c>
      <c r="O67" s="86">
        <f>'57'!L3</f>
        <v>0</v>
      </c>
      <c r="P67" s="86">
        <f>'57'!K3</f>
        <v>0</v>
      </c>
      <c r="Q67" s="86">
        <f>'57'!M3</f>
        <v>0</v>
      </c>
      <c r="R67" s="86">
        <f>'57'!N3</f>
        <v>0</v>
      </c>
      <c r="S67" s="86">
        <f>'57'!O3</f>
        <v>0</v>
      </c>
      <c r="T67" s="85">
        <f t="shared" si="4"/>
        <v>0</v>
      </c>
      <c r="U67" s="86">
        <f>'57'!P3</f>
        <v>0</v>
      </c>
      <c r="V67" s="85">
        <f t="shared" si="5"/>
        <v>0</v>
      </c>
      <c r="W67" s="86">
        <f>'57'!Q3</f>
        <v>0</v>
      </c>
      <c r="X67" s="86">
        <f>'57'!R3</f>
        <v>0</v>
      </c>
      <c r="Y67" s="86">
        <f>'57'!S3</f>
        <v>0</v>
      </c>
      <c r="Z67" s="85">
        <f t="shared" si="6"/>
        <v>9</v>
      </c>
      <c r="AA67" s="86">
        <f>'57'!T3</f>
        <v>0</v>
      </c>
      <c r="AB67" s="86">
        <f>'57'!U3</f>
        <v>3</v>
      </c>
      <c r="AC67" s="86">
        <f>'57'!V3</f>
        <v>6</v>
      </c>
      <c r="AD67" s="86">
        <f>'57'!W3</f>
        <v>0</v>
      </c>
      <c r="AE67" s="85">
        <f t="shared" si="7"/>
        <v>0</v>
      </c>
      <c r="AF67" s="86">
        <f>'57'!X3</f>
        <v>0</v>
      </c>
      <c r="AG67" s="51">
        <f>'57'!B4</f>
        <v>12</v>
      </c>
      <c r="AH67" s="51">
        <f>'57'!AI4</f>
        <v>0</v>
      </c>
      <c r="AI67" s="87">
        <f>'57'!D4</f>
        <v>0.83333333333333337</v>
      </c>
      <c r="AJ67" s="87">
        <f>'57'!A7</f>
        <v>0</v>
      </c>
      <c r="AK67" s="87">
        <f>'57'!B7</f>
        <v>0.25</v>
      </c>
      <c r="AL67" s="87">
        <f>'57'!C7</f>
        <v>0.5</v>
      </c>
      <c r="AM67" s="87">
        <f>'57'!D7</f>
        <v>0.75</v>
      </c>
      <c r="AN67" s="67">
        <f>'57'!G6</f>
        <v>0</v>
      </c>
      <c r="AO67" s="67">
        <f>'57'!G7</f>
        <v>6</v>
      </c>
      <c r="AP67" s="67">
        <f>'57'!G8</f>
        <v>6</v>
      </c>
    </row>
    <row r="68" spans="1:43" ht="56.25">
      <c r="A68" s="89">
        <v>58</v>
      </c>
      <c r="B68" s="50" t="s">
        <v>224</v>
      </c>
      <c r="C68" s="51" t="s">
        <v>127</v>
      </c>
      <c r="D68" s="78" t="s">
        <v>225</v>
      </c>
      <c r="E68" s="53" t="s">
        <v>72</v>
      </c>
      <c r="F68" s="69" t="s">
        <v>223</v>
      </c>
      <c r="G68" s="40" t="s">
        <v>63</v>
      </c>
      <c r="H68" s="53"/>
      <c r="I68" s="51">
        <v>0</v>
      </c>
      <c r="J68" s="84">
        <f t="shared" si="2"/>
        <v>12</v>
      </c>
      <c r="K68" s="85">
        <f t="shared" si="3"/>
        <v>4</v>
      </c>
      <c r="L68" s="86">
        <f>'58'!H3</f>
        <v>4</v>
      </c>
      <c r="M68" s="86">
        <f>'58'!I3</f>
        <v>0</v>
      </c>
      <c r="N68" s="86">
        <f>'58'!J3</f>
        <v>0</v>
      </c>
      <c r="O68" s="86">
        <f>'58'!L3</f>
        <v>0</v>
      </c>
      <c r="P68" s="86">
        <f>'58'!K3</f>
        <v>0</v>
      </c>
      <c r="Q68" s="86">
        <f>'58'!M3</f>
        <v>0</v>
      </c>
      <c r="R68" s="86">
        <f>'58'!N3</f>
        <v>0</v>
      </c>
      <c r="S68" s="86">
        <f>'58'!O3</f>
        <v>0</v>
      </c>
      <c r="T68" s="85">
        <f t="shared" si="4"/>
        <v>0</v>
      </c>
      <c r="U68" s="86">
        <f>'58'!P3</f>
        <v>0</v>
      </c>
      <c r="V68" s="85">
        <f t="shared" si="5"/>
        <v>0</v>
      </c>
      <c r="W68" s="86">
        <f>'58'!Q3</f>
        <v>0</v>
      </c>
      <c r="X68" s="86">
        <f>'58'!R3</f>
        <v>0</v>
      </c>
      <c r="Y68" s="86">
        <f>'58'!S3</f>
        <v>0</v>
      </c>
      <c r="Z68" s="85">
        <f t="shared" si="6"/>
        <v>8</v>
      </c>
      <c r="AA68" s="86">
        <f>'58'!T3</f>
        <v>0</v>
      </c>
      <c r="AB68" s="86">
        <f>'58'!U3</f>
        <v>3</v>
      </c>
      <c r="AC68" s="86">
        <f>'58'!V3</f>
        <v>5</v>
      </c>
      <c r="AD68" s="86">
        <f>'58'!W3</f>
        <v>0</v>
      </c>
      <c r="AE68" s="85">
        <f t="shared" si="7"/>
        <v>0</v>
      </c>
      <c r="AF68" s="86">
        <f>'58'!X3</f>
        <v>0</v>
      </c>
      <c r="AG68" s="51">
        <f>'58'!B4</f>
        <v>12</v>
      </c>
      <c r="AH68" s="51">
        <f>'58'!AI4</f>
        <v>0</v>
      </c>
      <c r="AI68" s="87">
        <f>'58'!D4</f>
        <v>0.83333333333333337</v>
      </c>
      <c r="AJ68" s="87">
        <f>'58'!A7</f>
        <v>0</v>
      </c>
      <c r="AK68" s="87">
        <f>'58'!B7</f>
        <v>0.20833333333333334</v>
      </c>
      <c r="AL68" s="87">
        <f>'58'!C7</f>
        <v>0.58333333333333337</v>
      </c>
      <c r="AM68" s="87">
        <f>'58'!D7</f>
        <v>0.79166666666666663</v>
      </c>
      <c r="AN68" s="67">
        <f>'58'!G6</f>
        <v>0</v>
      </c>
      <c r="AO68" s="67">
        <f>'58'!G7</f>
        <v>5</v>
      </c>
      <c r="AP68" s="67">
        <f>'58'!G8</f>
        <v>7</v>
      </c>
    </row>
    <row r="69" spans="1:43" ht="56.25">
      <c r="A69" s="89">
        <v>59</v>
      </c>
      <c r="B69" s="50" t="s">
        <v>226</v>
      </c>
      <c r="C69" s="51" t="s">
        <v>127</v>
      </c>
      <c r="D69" s="76" t="s">
        <v>227</v>
      </c>
      <c r="E69" s="53" t="s">
        <v>72</v>
      </c>
      <c r="F69" s="69">
        <v>45464</v>
      </c>
      <c r="G69" s="40" t="s">
        <v>167</v>
      </c>
      <c r="H69" s="53"/>
      <c r="I69" s="51">
        <v>0</v>
      </c>
      <c r="J69" s="84">
        <f t="shared" si="2"/>
        <v>28</v>
      </c>
      <c r="K69" s="85">
        <f t="shared" si="3"/>
        <v>7</v>
      </c>
      <c r="L69" s="86">
        <f>'59'!H3</f>
        <v>7</v>
      </c>
      <c r="M69" s="86">
        <f>'59'!I3</f>
        <v>0</v>
      </c>
      <c r="N69" s="86">
        <f>'59'!J3</f>
        <v>0</v>
      </c>
      <c r="O69" s="86">
        <f>'59'!L3</f>
        <v>0</v>
      </c>
      <c r="P69" s="86">
        <f>'59'!K3</f>
        <v>0</v>
      </c>
      <c r="Q69" s="86">
        <f>'59'!M3</f>
        <v>0</v>
      </c>
      <c r="R69" s="86">
        <f>'59'!N3</f>
        <v>0</v>
      </c>
      <c r="S69" s="86">
        <f>'59'!O3</f>
        <v>0</v>
      </c>
      <c r="T69" s="85">
        <f t="shared" si="4"/>
        <v>4</v>
      </c>
      <c r="U69" s="86">
        <f>'59'!P3</f>
        <v>4</v>
      </c>
      <c r="V69" s="85">
        <f t="shared" si="5"/>
        <v>0</v>
      </c>
      <c r="W69" s="86">
        <f>'59'!Q3</f>
        <v>0</v>
      </c>
      <c r="X69" s="86">
        <f>'59'!R3</f>
        <v>0</v>
      </c>
      <c r="Y69" s="86">
        <f>'59'!S3</f>
        <v>0</v>
      </c>
      <c r="Z69" s="85">
        <f t="shared" si="6"/>
        <v>17</v>
      </c>
      <c r="AA69" s="86">
        <f>'59'!T3</f>
        <v>0</v>
      </c>
      <c r="AB69" s="86">
        <f>'59'!U3</f>
        <v>6</v>
      </c>
      <c r="AC69" s="86">
        <f>'59'!V3</f>
        <v>11</v>
      </c>
      <c r="AD69" s="86">
        <f>'59'!W3</f>
        <v>0</v>
      </c>
      <c r="AE69" s="85">
        <f t="shared" si="7"/>
        <v>0</v>
      </c>
      <c r="AF69" s="86">
        <f>'59'!X3</f>
        <v>0</v>
      </c>
      <c r="AG69" s="51">
        <f>'59'!B4</f>
        <v>39</v>
      </c>
      <c r="AH69" s="51">
        <f>'59'!AI4</f>
        <v>0</v>
      </c>
      <c r="AI69" s="87">
        <f>'59'!D4</f>
        <v>0.66666666666666663</v>
      </c>
      <c r="AJ69" s="87">
        <f>'59'!A7</f>
        <v>0</v>
      </c>
      <c r="AK69" s="87">
        <f>'59'!B7</f>
        <v>0.17948717948717949</v>
      </c>
      <c r="AL69" s="87">
        <f>'59'!C7</f>
        <v>0.35897435897435898</v>
      </c>
      <c r="AM69" s="87">
        <f>'59'!D7</f>
        <v>0.75</v>
      </c>
      <c r="AN69" s="67">
        <f>'59'!G6</f>
        <v>0</v>
      </c>
      <c r="AO69" s="67">
        <f>'59'!G7</f>
        <v>14</v>
      </c>
      <c r="AP69" s="67">
        <f>'59'!G8</f>
        <v>14</v>
      </c>
    </row>
    <row r="70" spans="1:43" ht="36">
      <c r="A70" s="95">
        <v>60</v>
      </c>
      <c r="B70" s="64" t="s">
        <v>228</v>
      </c>
      <c r="C70" s="51" t="s">
        <v>127</v>
      </c>
      <c r="D70" s="76" t="s">
        <v>229</v>
      </c>
      <c r="E70" s="53" t="s">
        <v>197</v>
      </c>
      <c r="F70" s="53" t="s">
        <v>230</v>
      </c>
      <c r="G70" s="40" t="s">
        <v>167</v>
      </c>
      <c r="H70" s="53"/>
      <c r="I70" s="51">
        <v>0</v>
      </c>
      <c r="J70" s="45">
        <f t="shared" si="2"/>
        <v>16</v>
      </c>
      <c r="K70" s="41">
        <f t="shared" si="3"/>
        <v>8</v>
      </c>
      <c r="L70" s="65">
        <f>'60'!H3</f>
        <v>0</v>
      </c>
      <c r="M70" s="65">
        <f>'60'!I3</f>
        <v>0</v>
      </c>
      <c r="N70" s="65">
        <f>'60'!J3</f>
        <v>6</v>
      </c>
      <c r="O70" s="65">
        <f>'60'!L3</f>
        <v>2</v>
      </c>
      <c r="P70" s="65">
        <f>'60'!K3</f>
        <v>0</v>
      </c>
      <c r="Q70" s="65">
        <f>'60'!M3</f>
        <v>0</v>
      </c>
      <c r="R70" s="65">
        <f>'60'!N3</f>
        <v>0</v>
      </c>
      <c r="S70" s="65">
        <f>'60'!O3</f>
        <v>0</v>
      </c>
      <c r="T70" s="41">
        <f t="shared" si="4"/>
        <v>0</v>
      </c>
      <c r="U70" s="65">
        <f>'60'!P3</f>
        <v>0</v>
      </c>
      <c r="V70" s="41">
        <f t="shared" si="5"/>
        <v>0</v>
      </c>
      <c r="W70" s="65">
        <f>'60'!Q3</f>
        <v>0</v>
      </c>
      <c r="X70" s="65">
        <f>'60'!R3</f>
        <v>0</v>
      </c>
      <c r="Y70" s="65">
        <f>'60'!S3</f>
        <v>0</v>
      </c>
      <c r="Z70" s="41">
        <f t="shared" si="6"/>
        <v>7</v>
      </c>
      <c r="AA70" s="65">
        <f>'60'!T3</f>
        <v>0</v>
      </c>
      <c r="AB70" s="65">
        <f>'60'!U3</f>
        <v>0</v>
      </c>
      <c r="AC70" s="65">
        <f>'60'!V3</f>
        <v>7</v>
      </c>
      <c r="AD70" s="65">
        <f>'60'!W3</f>
        <v>0</v>
      </c>
      <c r="AE70" s="41">
        <f t="shared" si="7"/>
        <v>1</v>
      </c>
      <c r="AF70" s="65">
        <f>'60'!X3</f>
        <v>1</v>
      </c>
      <c r="AG70" s="51">
        <f>'60'!B4</f>
        <v>45</v>
      </c>
      <c r="AH70" s="51">
        <f>'60'!AI4</f>
        <v>0</v>
      </c>
      <c r="AI70" s="66">
        <f>'60'!D4</f>
        <v>0.93333333333333335</v>
      </c>
      <c r="AJ70" s="66">
        <f>'60'!A7</f>
        <v>0</v>
      </c>
      <c r="AK70" s="66">
        <f>'60'!B7</f>
        <v>0.3888888888888889</v>
      </c>
      <c r="AL70" s="66">
        <f>'60'!C7</f>
        <v>0</v>
      </c>
      <c r="AM70" s="66">
        <f>'60'!D7</f>
        <v>0.5</v>
      </c>
      <c r="AN70" s="67">
        <f>'60'!G6</f>
        <v>0</v>
      </c>
      <c r="AO70" s="67">
        <f>'60'!G7</f>
        <v>35</v>
      </c>
      <c r="AP70" s="67">
        <f>'60'!G8</f>
        <v>0</v>
      </c>
    </row>
    <row r="71" spans="1:43" ht="48">
      <c r="A71" s="89">
        <v>61</v>
      </c>
      <c r="B71" s="96" t="s">
        <v>231</v>
      </c>
      <c r="C71" s="51" t="s">
        <v>127</v>
      </c>
      <c r="D71" s="76" t="s">
        <v>232</v>
      </c>
      <c r="E71" s="53" t="s">
        <v>72</v>
      </c>
      <c r="F71" s="69">
        <v>45464</v>
      </c>
      <c r="G71" s="40" t="s">
        <v>167</v>
      </c>
      <c r="H71" s="53"/>
      <c r="I71" s="51">
        <v>0</v>
      </c>
      <c r="J71" s="45">
        <f t="shared" si="2"/>
        <v>32</v>
      </c>
      <c r="K71" s="85">
        <f t="shared" si="3"/>
        <v>6</v>
      </c>
      <c r="L71" s="86">
        <f>'61'!H3</f>
        <v>6</v>
      </c>
      <c r="M71" s="86">
        <f>'61'!I3</f>
        <v>0</v>
      </c>
      <c r="N71" s="86">
        <f>'61'!J3</f>
        <v>0</v>
      </c>
      <c r="O71" s="86">
        <f>'61'!L3</f>
        <v>0</v>
      </c>
      <c r="P71" s="86">
        <f>'61'!K3</f>
        <v>0</v>
      </c>
      <c r="Q71" s="86">
        <f>'61'!M3</f>
        <v>0</v>
      </c>
      <c r="R71" s="86">
        <f>'61'!N3</f>
        <v>0</v>
      </c>
      <c r="S71" s="86">
        <f>'61'!O3</f>
        <v>0</v>
      </c>
      <c r="T71" s="85">
        <f t="shared" si="4"/>
        <v>5</v>
      </c>
      <c r="U71" s="86">
        <f>'61'!P3</f>
        <v>5</v>
      </c>
      <c r="V71" s="85">
        <f t="shared" si="5"/>
        <v>1</v>
      </c>
      <c r="W71" s="86">
        <f>'61'!Q3</f>
        <v>1</v>
      </c>
      <c r="X71" s="86">
        <f>'61'!R3</f>
        <v>0</v>
      </c>
      <c r="Y71" s="86">
        <f>'61'!S3</f>
        <v>0</v>
      </c>
      <c r="Z71" s="85">
        <f t="shared" si="6"/>
        <v>20</v>
      </c>
      <c r="AA71" s="86">
        <f>'61'!T3</f>
        <v>0</v>
      </c>
      <c r="AB71" s="86">
        <f>'61'!U3</f>
        <v>7</v>
      </c>
      <c r="AC71" s="86">
        <f>'61'!V3</f>
        <v>13</v>
      </c>
      <c r="AD71" s="86">
        <f>'61'!W3</f>
        <v>0</v>
      </c>
      <c r="AE71" s="85">
        <f t="shared" si="7"/>
        <v>0</v>
      </c>
      <c r="AF71" s="86">
        <f>'61'!X3</f>
        <v>0</v>
      </c>
      <c r="AG71" s="51">
        <f>'61'!B4</f>
        <v>46</v>
      </c>
      <c r="AH71" s="51">
        <f>'61'!AI4</f>
        <v>0</v>
      </c>
      <c r="AI71" s="87">
        <f>'61'!D4</f>
        <v>0.21739130434782608</v>
      </c>
      <c r="AJ71" s="87">
        <f>'61'!A7</f>
        <v>0</v>
      </c>
      <c r="AK71" s="87">
        <f>'61'!B7</f>
        <v>0.14130434782608695</v>
      </c>
      <c r="AL71" s="87">
        <f>'61'!C7</f>
        <v>0.41304347826086957</v>
      </c>
      <c r="AM71" s="87">
        <f>'61'!D7</f>
        <v>0.796875</v>
      </c>
      <c r="AN71" s="67">
        <f>'61'!G6</f>
        <v>0</v>
      </c>
      <c r="AO71" s="67">
        <f>'61'!G7</f>
        <v>13</v>
      </c>
      <c r="AP71" s="67">
        <f>'61'!G8</f>
        <v>19</v>
      </c>
    </row>
    <row r="72" spans="1:43" ht="12.75">
      <c r="A72" s="51"/>
      <c r="B72" s="53"/>
      <c r="C72" s="51"/>
      <c r="D72" s="76"/>
      <c r="E72" s="53"/>
      <c r="F72" s="53"/>
      <c r="G72" s="40"/>
      <c r="H72" s="53"/>
      <c r="I72" s="51"/>
      <c r="J72" s="45">
        <f t="shared" si="2"/>
        <v>0</v>
      </c>
      <c r="K72" s="41">
        <f t="shared" si="3"/>
        <v>0</v>
      </c>
      <c r="L72" s="65"/>
      <c r="M72" s="65"/>
      <c r="N72" s="65"/>
      <c r="O72" s="65"/>
      <c r="P72" s="65"/>
      <c r="Q72" s="65"/>
      <c r="R72" s="65"/>
      <c r="S72" s="65"/>
      <c r="T72" s="41">
        <f t="shared" si="4"/>
        <v>0</v>
      </c>
      <c r="U72" s="65"/>
      <c r="V72" s="41">
        <f t="shared" si="5"/>
        <v>0</v>
      </c>
      <c r="W72" s="65"/>
      <c r="X72" s="65"/>
      <c r="Y72" s="65"/>
      <c r="Z72" s="41">
        <f t="shared" si="6"/>
        <v>0</v>
      </c>
      <c r="AA72" s="65"/>
      <c r="AB72" s="65"/>
      <c r="AC72" s="65"/>
      <c r="AD72" s="65"/>
      <c r="AE72" s="41">
        <f t="shared" si="7"/>
        <v>0</v>
      </c>
      <c r="AF72" s="65"/>
      <c r="AG72" s="51"/>
      <c r="AH72" s="51"/>
      <c r="AI72" s="65"/>
      <c r="AJ72" s="65"/>
      <c r="AK72" s="65"/>
      <c r="AL72" s="65"/>
      <c r="AM72" s="65"/>
      <c r="AN72" s="51"/>
      <c r="AO72" s="51"/>
      <c r="AP72" s="51"/>
    </row>
    <row r="73" spans="1:43" ht="12.75">
      <c r="A73" s="51"/>
      <c r="B73" s="53"/>
      <c r="C73" s="51"/>
      <c r="D73" s="76"/>
      <c r="E73" s="53"/>
      <c r="F73" s="53"/>
      <c r="G73" s="40"/>
      <c r="H73" s="53"/>
      <c r="I73" s="51"/>
      <c r="J73" s="45">
        <f t="shared" si="2"/>
        <v>0</v>
      </c>
      <c r="K73" s="41">
        <f t="shared" si="3"/>
        <v>0</v>
      </c>
      <c r="L73" s="65"/>
      <c r="M73" s="65"/>
      <c r="N73" s="65"/>
      <c r="O73" s="65"/>
      <c r="P73" s="65"/>
      <c r="Q73" s="65"/>
      <c r="R73" s="65"/>
      <c r="S73" s="65"/>
      <c r="T73" s="41">
        <f t="shared" si="4"/>
        <v>0</v>
      </c>
      <c r="U73" s="65"/>
      <c r="V73" s="41">
        <f t="shared" si="5"/>
        <v>0</v>
      </c>
      <c r="W73" s="65"/>
      <c r="X73" s="65"/>
      <c r="Y73" s="65"/>
      <c r="Z73" s="41">
        <f t="shared" si="6"/>
        <v>0</v>
      </c>
      <c r="AA73" s="65"/>
      <c r="AB73" s="65"/>
      <c r="AC73" s="65"/>
      <c r="AD73" s="65"/>
      <c r="AE73" s="41">
        <f t="shared" si="7"/>
        <v>0</v>
      </c>
      <c r="AF73" s="65"/>
      <c r="AG73" s="51"/>
      <c r="AH73" s="51"/>
      <c r="AI73" s="65"/>
      <c r="AJ73" s="65"/>
      <c r="AK73" s="65"/>
      <c r="AL73" s="65"/>
      <c r="AM73" s="65"/>
      <c r="AN73" s="51"/>
      <c r="AO73" s="51"/>
      <c r="AP73" s="51"/>
    </row>
    <row r="74" spans="1:43" ht="12.75">
      <c r="A74" s="51"/>
      <c r="B74" s="53"/>
      <c r="C74" s="51"/>
      <c r="D74" s="76"/>
      <c r="E74" s="53"/>
      <c r="F74" s="53"/>
      <c r="G74" s="40"/>
      <c r="H74" s="53"/>
      <c r="I74" s="51"/>
      <c r="J74" s="45">
        <f t="shared" ref="J74:J90" si="8">K74+T74+V74+Z74+AE74</f>
        <v>0</v>
      </c>
      <c r="K74" s="41">
        <f t="shared" ref="K74:K90" si="9">SUM(L74:S74)</f>
        <v>0</v>
      </c>
      <c r="L74" s="65"/>
      <c r="M74" s="65"/>
      <c r="N74" s="65"/>
      <c r="O74" s="65"/>
      <c r="P74" s="65"/>
      <c r="Q74" s="65"/>
      <c r="R74" s="65"/>
      <c r="S74" s="65"/>
      <c r="T74" s="41">
        <f t="shared" ref="T74:T90" si="10">U74</f>
        <v>0</v>
      </c>
      <c r="U74" s="65"/>
      <c r="V74" s="41">
        <f t="shared" ref="V74:V90" si="11">SUM(W74:Y74)</f>
        <v>0</v>
      </c>
      <c r="W74" s="65"/>
      <c r="X74" s="65"/>
      <c r="Y74" s="65"/>
      <c r="Z74" s="41">
        <f t="shared" ref="Z74:Z90" si="12">SUM(AA74:AD74)</f>
        <v>0</v>
      </c>
      <c r="AA74" s="65"/>
      <c r="AB74" s="65"/>
      <c r="AC74" s="65"/>
      <c r="AD74" s="65"/>
      <c r="AE74" s="41">
        <f t="shared" ref="AE74:AE90" si="13">AF74</f>
        <v>0</v>
      </c>
      <c r="AF74" s="65"/>
      <c r="AG74" s="51"/>
      <c r="AH74" s="51"/>
      <c r="AI74" s="65"/>
      <c r="AJ74" s="65"/>
      <c r="AK74" s="65"/>
      <c r="AL74" s="65"/>
      <c r="AM74" s="65"/>
      <c r="AN74" s="51"/>
      <c r="AO74" s="51"/>
      <c r="AP74" s="51"/>
    </row>
    <row r="75" spans="1:43" ht="12.75">
      <c r="A75" s="51"/>
      <c r="B75" s="53"/>
      <c r="C75" s="51"/>
      <c r="D75" s="76"/>
      <c r="E75" s="53"/>
      <c r="F75" s="53"/>
      <c r="G75" s="40"/>
      <c r="H75" s="53"/>
      <c r="I75" s="51"/>
      <c r="J75" s="45">
        <f t="shared" si="8"/>
        <v>0</v>
      </c>
      <c r="K75" s="41">
        <f t="shared" si="9"/>
        <v>0</v>
      </c>
      <c r="L75" s="65"/>
      <c r="M75" s="65"/>
      <c r="N75" s="65"/>
      <c r="O75" s="65"/>
      <c r="P75" s="65"/>
      <c r="Q75" s="65"/>
      <c r="R75" s="65"/>
      <c r="S75" s="65"/>
      <c r="T75" s="41">
        <f t="shared" si="10"/>
        <v>0</v>
      </c>
      <c r="U75" s="65"/>
      <c r="V75" s="41">
        <f t="shared" si="11"/>
        <v>0</v>
      </c>
      <c r="W75" s="65"/>
      <c r="X75" s="65"/>
      <c r="Y75" s="65"/>
      <c r="Z75" s="41">
        <f t="shared" si="12"/>
        <v>0</v>
      </c>
      <c r="AA75" s="65"/>
      <c r="AB75" s="65"/>
      <c r="AC75" s="65"/>
      <c r="AD75" s="65"/>
      <c r="AE75" s="41">
        <f t="shared" si="13"/>
        <v>0</v>
      </c>
      <c r="AF75" s="65"/>
      <c r="AG75" s="51"/>
      <c r="AH75" s="51"/>
      <c r="AI75" s="65"/>
      <c r="AJ75" s="65"/>
      <c r="AK75" s="65"/>
      <c r="AL75" s="65"/>
      <c r="AM75" s="65"/>
      <c r="AN75" s="51"/>
      <c r="AO75" s="51"/>
      <c r="AP75" s="51"/>
    </row>
    <row r="76" spans="1:43" ht="12.75">
      <c r="A76" s="51"/>
      <c r="B76" s="53"/>
      <c r="C76" s="51"/>
      <c r="D76" s="76"/>
      <c r="E76" s="53"/>
      <c r="F76" s="53"/>
      <c r="G76" s="40"/>
      <c r="H76" s="53"/>
      <c r="I76" s="51"/>
      <c r="J76" s="45">
        <f t="shared" si="8"/>
        <v>0</v>
      </c>
      <c r="K76" s="41">
        <f t="shared" si="9"/>
        <v>0</v>
      </c>
      <c r="L76" s="65"/>
      <c r="M76" s="65"/>
      <c r="N76" s="65"/>
      <c r="O76" s="65"/>
      <c r="P76" s="65"/>
      <c r="Q76" s="65"/>
      <c r="R76" s="65"/>
      <c r="S76" s="65"/>
      <c r="T76" s="41">
        <f t="shared" si="10"/>
        <v>0</v>
      </c>
      <c r="U76" s="65"/>
      <c r="V76" s="41">
        <f t="shared" si="11"/>
        <v>0</v>
      </c>
      <c r="W76" s="65"/>
      <c r="X76" s="65"/>
      <c r="Y76" s="65"/>
      <c r="Z76" s="41">
        <f t="shared" si="12"/>
        <v>0</v>
      </c>
      <c r="AA76" s="65"/>
      <c r="AB76" s="65"/>
      <c r="AC76" s="65"/>
      <c r="AD76" s="65"/>
      <c r="AE76" s="41">
        <f t="shared" si="13"/>
        <v>0</v>
      </c>
      <c r="AF76" s="65"/>
      <c r="AG76" s="51"/>
      <c r="AH76" s="51"/>
      <c r="AI76" s="65"/>
      <c r="AJ76" s="65"/>
      <c r="AK76" s="65"/>
      <c r="AL76" s="65"/>
      <c r="AM76" s="65"/>
      <c r="AN76" s="51"/>
      <c r="AO76" s="51"/>
      <c r="AP76" s="51"/>
    </row>
    <row r="77" spans="1:43" ht="12.75">
      <c r="A77" s="51"/>
      <c r="B77" s="53"/>
      <c r="C77" s="51"/>
      <c r="D77" s="76"/>
      <c r="E77" s="53"/>
      <c r="F77" s="53"/>
      <c r="G77" s="40"/>
      <c r="H77" s="53"/>
      <c r="I77" s="51"/>
      <c r="J77" s="45">
        <f t="shared" si="8"/>
        <v>0</v>
      </c>
      <c r="K77" s="41">
        <f t="shared" si="9"/>
        <v>0</v>
      </c>
      <c r="L77" s="65"/>
      <c r="M77" s="65"/>
      <c r="N77" s="65"/>
      <c r="O77" s="65"/>
      <c r="P77" s="65"/>
      <c r="Q77" s="65"/>
      <c r="R77" s="65"/>
      <c r="S77" s="65"/>
      <c r="T77" s="41">
        <f t="shared" si="10"/>
        <v>0</v>
      </c>
      <c r="U77" s="65"/>
      <c r="V77" s="41">
        <f t="shared" si="11"/>
        <v>0</v>
      </c>
      <c r="W77" s="65"/>
      <c r="X77" s="65"/>
      <c r="Y77" s="65"/>
      <c r="Z77" s="41">
        <f t="shared" si="12"/>
        <v>0</v>
      </c>
      <c r="AA77" s="65"/>
      <c r="AB77" s="65"/>
      <c r="AC77" s="65"/>
      <c r="AD77" s="65"/>
      <c r="AE77" s="41">
        <f t="shared" si="13"/>
        <v>0</v>
      </c>
      <c r="AF77" s="65"/>
      <c r="AG77" s="51"/>
      <c r="AH77" s="51"/>
      <c r="AI77" s="65"/>
      <c r="AJ77" s="65"/>
      <c r="AK77" s="65"/>
      <c r="AL77" s="65"/>
      <c r="AM77" s="65"/>
      <c r="AN77" s="51"/>
      <c r="AO77" s="51"/>
      <c r="AP77" s="51"/>
    </row>
    <row r="78" spans="1:43" ht="12.75">
      <c r="A78" s="51"/>
      <c r="B78" s="53"/>
      <c r="C78" s="51"/>
      <c r="D78" s="76"/>
      <c r="E78" s="53"/>
      <c r="F78" s="53"/>
      <c r="G78" s="40"/>
      <c r="H78" s="53"/>
      <c r="I78" s="51"/>
      <c r="J78" s="45">
        <f t="shared" si="8"/>
        <v>0</v>
      </c>
      <c r="K78" s="41">
        <f t="shared" si="9"/>
        <v>0</v>
      </c>
      <c r="L78" s="65"/>
      <c r="M78" s="65"/>
      <c r="N78" s="65"/>
      <c r="O78" s="65"/>
      <c r="P78" s="65"/>
      <c r="Q78" s="65"/>
      <c r="R78" s="65"/>
      <c r="S78" s="65"/>
      <c r="T78" s="41">
        <f t="shared" si="10"/>
        <v>0</v>
      </c>
      <c r="U78" s="65"/>
      <c r="V78" s="41">
        <f t="shared" si="11"/>
        <v>0</v>
      </c>
      <c r="W78" s="65"/>
      <c r="X78" s="65"/>
      <c r="Y78" s="65"/>
      <c r="Z78" s="41">
        <f t="shared" si="12"/>
        <v>0</v>
      </c>
      <c r="AA78" s="65"/>
      <c r="AB78" s="65"/>
      <c r="AC78" s="65"/>
      <c r="AD78" s="65"/>
      <c r="AE78" s="41">
        <f t="shared" si="13"/>
        <v>0</v>
      </c>
      <c r="AF78" s="65"/>
      <c r="AG78" s="51"/>
      <c r="AH78" s="51"/>
      <c r="AI78" s="65"/>
      <c r="AJ78" s="65"/>
      <c r="AK78" s="65"/>
      <c r="AL78" s="65"/>
      <c r="AM78" s="65"/>
      <c r="AN78" s="51"/>
      <c r="AO78" s="51"/>
      <c r="AP78" s="51"/>
    </row>
    <row r="79" spans="1:43" ht="12.75">
      <c r="A79" s="51"/>
      <c r="B79" s="53"/>
      <c r="C79" s="51"/>
      <c r="D79" s="76"/>
      <c r="E79" s="53"/>
      <c r="F79" s="53"/>
      <c r="G79" s="40"/>
      <c r="H79" s="53"/>
      <c r="I79" s="51"/>
      <c r="J79" s="45">
        <f t="shared" si="8"/>
        <v>0</v>
      </c>
      <c r="K79" s="41">
        <f t="shared" si="9"/>
        <v>0</v>
      </c>
      <c r="L79" s="65"/>
      <c r="M79" s="65"/>
      <c r="N79" s="65"/>
      <c r="O79" s="65"/>
      <c r="P79" s="65"/>
      <c r="Q79" s="65"/>
      <c r="R79" s="65"/>
      <c r="S79" s="65"/>
      <c r="T79" s="41">
        <f t="shared" si="10"/>
        <v>0</v>
      </c>
      <c r="U79" s="65"/>
      <c r="V79" s="41">
        <f t="shared" si="11"/>
        <v>0</v>
      </c>
      <c r="W79" s="65"/>
      <c r="X79" s="65"/>
      <c r="Y79" s="65"/>
      <c r="Z79" s="41">
        <f t="shared" si="12"/>
        <v>0</v>
      </c>
      <c r="AA79" s="65"/>
      <c r="AB79" s="65"/>
      <c r="AC79" s="65"/>
      <c r="AD79" s="65"/>
      <c r="AE79" s="41">
        <f t="shared" si="13"/>
        <v>0</v>
      </c>
      <c r="AF79" s="65"/>
      <c r="AG79" s="51"/>
      <c r="AH79" s="51"/>
      <c r="AI79" s="65"/>
      <c r="AJ79" s="65"/>
      <c r="AK79" s="65"/>
      <c r="AL79" s="65"/>
      <c r="AM79" s="65"/>
      <c r="AN79" s="51"/>
      <c r="AO79" s="51"/>
      <c r="AP79" s="51"/>
    </row>
    <row r="80" spans="1:43" ht="12.75">
      <c r="A80" s="51"/>
      <c r="B80" s="53"/>
      <c r="C80" s="51"/>
      <c r="D80" s="76"/>
      <c r="E80" s="53"/>
      <c r="F80" s="53"/>
      <c r="G80" s="40"/>
      <c r="H80" s="53"/>
      <c r="I80" s="51"/>
      <c r="J80" s="45">
        <f t="shared" si="8"/>
        <v>0</v>
      </c>
      <c r="K80" s="41">
        <f t="shared" si="9"/>
        <v>0</v>
      </c>
      <c r="L80" s="65"/>
      <c r="M80" s="65"/>
      <c r="N80" s="65"/>
      <c r="O80" s="65"/>
      <c r="P80" s="65"/>
      <c r="Q80" s="65"/>
      <c r="R80" s="65"/>
      <c r="S80" s="65"/>
      <c r="T80" s="41">
        <f t="shared" si="10"/>
        <v>0</v>
      </c>
      <c r="U80" s="65"/>
      <c r="V80" s="41">
        <f t="shared" si="11"/>
        <v>0</v>
      </c>
      <c r="W80" s="65"/>
      <c r="X80" s="65"/>
      <c r="Y80" s="65"/>
      <c r="Z80" s="41">
        <f t="shared" si="12"/>
        <v>0</v>
      </c>
      <c r="AA80" s="65"/>
      <c r="AB80" s="65"/>
      <c r="AC80" s="65"/>
      <c r="AD80" s="65"/>
      <c r="AE80" s="41">
        <f t="shared" si="13"/>
        <v>0</v>
      </c>
      <c r="AF80" s="65"/>
      <c r="AG80" s="51"/>
      <c r="AH80" s="51"/>
      <c r="AI80" s="65"/>
      <c r="AJ80" s="65"/>
      <c r="AK80" s="65"/>
      <c r="AL80" s="65"/>
      <c r="AM80" s="65"/>
      <c r="AN80" s="51"/>
      <c r="AO80" s="51"/>
      <c r="AP80" s="51"/>
    </row>
    <row r="81" spans="1:42" ht="12.75">
      <c r="A81" s="51"/>
      <c r="B81" s="53"/>
      <c r="C81" s="51"/>
      <c r="D81" s="76"/>
      <c r="E81" s="53"/>
      <c r="F81" s="53"/>
      <c r="G81" s="40"/>
      <c r="H81" s="53"/>
      <c r="I81" s="51"/>
      <c r="J81" s="45">
        <f t="shared" si="8"/>
        <v>0</v>
      </c>
      <c r="K81" s="41">
        <f t="shared" si="9"/>
        <v>0</v>
      </c>
      <c r="L81" s="65"/>
      <c r="M81" s="65"/>
      <c r="N81" s="65"/>
      <c r="O81" s="65"/>
      <c r="P81" s="65"/>
      <c r="Q81" s="65"/>
      <c r="R81" s="65"/>
      <c r="S81" s="65"/>
      <c r="T81" s="41">
        <f t="shared" si="10"/>
        <v>0</v>
      </c>
      <c r="U81" s="65"/>
      <c r="V81" s="41">
        <f t="shared" si="11"/>
        <v>0</v>
      </c>
      <c r="W81" s="65"/>
      <c r="X81" s="65"/>
      <c r="Y81" s="65"/>
      <c r="Z81" s="41">
        <f t="shared" si="12"/>
        <v>0</v>
      </c>
      <c r="AA81" s="65"/>
      <c r="AB81" s="65"/>
      <c r="AC81" s="65"/>
      <c r="AD81" s="65"/>
      <c r="AE81" s="41">
        <f t="shared" si="13"/>
        <v>0</v>
      </c>
      <c r="AF81" s="65"/>
      <c r="AG81" s="51"/>
      <c r="AH81" s="51"/>
      <c r="AI81" s="65"/>
      <c r="AJ81" s="65"/>
      <c r="AK81" s="65"/>
      <c r="AL81" s="65"/>
      <c r="AM81" s="65"/>
      <c r="AN81" s="51"/>
      <c r="AO81" s="51"/>
      <c r="AP81" s="51"/>
    </row>
    <row r="82" spans="1:42" ht="12.75">
      <c r="A82" s="51"/>
      <c r="B82" s="53"/>
      <c r="C82" s="51"/>
      <c r="D82" s="76"/>
      <c r="E82" s="53"/>
      <c r="F82" s="53"/>
      <c r="G82" s="40"/>
      <c r="H82" s="53"/>
      <c r="I82" s="51"/>
      <c r="J82" s="45">
        <f t="shared" si="8"/>
        <v>0</v>
      </c>
      <c r="K82" s="41">
        <f t="shared" si="9"/>
        <v>0</v>
      </c>
      <c r="L82" s="65"/>
      <c r="M82" s="65"/>
      <c r="N82" s="65"/>
      <c r="O82" s="65"/>
      <c r="P82" s="65"/>
      <c r="Q82" s="65"/>
      <c r="R82" s="65"/>
      <c r="S82" s="65"/>
      <c r="T82" s="41">
        <f t="shared" si="10"/>
        <v>0</v>
      </c>
      <c r="U82" s="65"/>
      <c r="V82" s="41">
        <f t="shared" si="11"/>
        <v>0</v>
      </c>
      <c r="W82" s="65"/>
      <c r="X82" s="65"/>
      <c r="Y82" s="65"/>
      <c r="Z82" s="41">
        <f t="shared" si="12"/>
        <v>0</v>
      </c>
      <c r="AA82" s="65"/>
      <c r="AB82" s="65"/>
      <c r="AC82" s="65"/>
      <c r="AD82" s="65"/>
      <c r="AE82" s="41">
        <f t="shared" si="13"/>
        <v>0</v>
      </c>
      <c r="AF82" s="65"/>
      <c r="AG82" s="51"/>
      <c r="AH82" s="51"/>
      <c r="AI82" s="65"/>
      <c r="AJ82" s="65"/>
      <c r="AK82" s="65"/>
      <c r="AL82" s="65"/>
      <c r="AM82" s="65"/>
      <c r="AN82" s="51"/>
      <c r="AO82" s="51"/>
      <c r="AP82" s="51"/>
    </row>
    <row r="83" spans="1:42" ht="102">
      <c r="A83" s="51"/>
      <c r="B83" s="97" t="s">
        <v>233</v>
      </c>
      <c r="C83" s="51"/>
      <c r="D83" s="76"/>
      <c r="E83" s="53"/>
      <c r="F83" s="53"/>
      <c r="G83" s="40"/>
      <c r="H83" s="53"/>
      <c r="I83" s="51"/>
      <c r="J83" s="45">
        <f t="shared" si="8"/>
        <v>0</v>
      </c>
      <c r="K83" s="41">
        <f t="shared" si="9"/>
        <v>0</v>
      </c>
      <c r="L83" s="65"/>
      <c r="M83" s="65"/>
      <c r="N83" s="65"/>
      <c r="O83" s="65"/>
      <c r="P83" s="65"/>
      <c r="Q83" s="65"/>
      <c r="R83" s="65"/>
      <c r="S83" s="65"/>
      <c r="T83" s="41">
        <f t="shared" si="10"/>
        <v>0</v>
      </c>
      <c r="U83" s="65"/>
      <c r="V83" s="41">
        <f t="shared" si="11"/>
        <v>0</v>
      </c>
      <c r="W83" s="65"/>
      <c r="X83" s="65"/>
      <c r="Y83" s="65"/>
      <c r="Z83" s="41">
        <f t="shared" si="12"/>
        <v>0</v>
      </c>
      <c r="AA83" s="65"/>
      <c r="AB83" s="65"/>
      <c r="AC83" s="65"/>
      <c r="AD83" s="65"/>
      <c r="AE83" s="41">
        <f t="shared" si="13"/>
        <v>0</v>
      </c>
      <c r="AF83" s="65"/>
      <c r="AG83" s="51"/>
      <c r="AH83" s="51"/>
      <c r="AI83" s="65"/>
      <c r="AJ83" s="65"/>
      <c r="AK83" s="65"/>
      <c r="AL83" s="65"/>
      <c r="AM83" s="65"/>
      <c r="AN83" s="51"/>
      <c r="AO83" s="51"/>
      <c r="AP83" s="51"/>
    </row>
    <row r="84" spans="1:42" ht="102">
      <c r="A84" s="51"/>
      <c r="B84" s="97" t="s">
        <v>234</v>
      </c>
      <c r="C84" s="51"/>
      <c r="D84" s="76"/>
      <c r="E84" s="53"/>
      <c r="F84" s="53"/>
      <c r="G84" s="40"/>
      <c r="H84" s="53"/>
      <c r="I84" s="51"/>
      <c r="J84" s="45">
        <f t="shared" si="8"/>
        <v>0</v>
      </c>
      <c r="K84" s="41">
        <f t="shared" si="9"/>
        <v>0</v>
      </c>
      <c r="L84" s="65"/>
      <c r="M84" s="65"/>
      <c r="N84" s="65"/>
      <c r="O84" s="65"/>
      <c r="P84" s="65"/>
      <c r="Q84" s="65"/>
      <c r="R84" s="65"/>
      <c r="S84" s="65"/>
      <c r="T84" s="41">
        <f t="shared" si="10"/>
        <v>0</v>
      </c>
      <c r="U84" s="65"/>
      <c r="V84" s="41">
        <f t="shared" si="11"/>
        <v>0</v>
      </c>
      <c r="W84" s="65"/>
      <c r="X84" s="65"/>
      <c r="Y84" s="65"/>
      <c r="Z84" s="41">
        <f t="shared" si="12"/>
        <v>0</v>
      </c>
      <c r="AA84" s="65"/>
      <c r="AB84" s="65"/>
      <c r="AC84" s="65"/>
      <c r="AD84" s="65"/>
      <c r="AE84" s="41">
        <f t="shared" si="13"/>
        <v>0</v>
      </c>
      <c r="AF84" s="65"/>
      <c r="AG84" s="51"/>
      <c r="AH84" s="51"/>
      <c r="AI84" s="65"/>
      <c r="AJ84" s="65"/>
      <c r="AK84" s="65"/>
      <c r="AL84" s="65"/>
      <c r="AM84" s="65"/>
      <c r="AN84" s="51"/>
      <c r="AO84" s="51"/>
      <c r="AP84" s="51"/>
    </row>
    <row r="85" spans="1:42" ht="12.75">
      <c r="A85" s="51"/>
      <c r="B85" s="53"/>
      <c r="C85" s="51"/>
      <c r="D85" s="76"/>
      <c r="E85" s="53"/>
      <c r="F85" s="53"/>
      <c r="G85" s="40"/>
      <c r="H85" s="53"/>
      <c r="I85" s="51"/>
      <c r="J85" s="45">
        <f t="shared" si="8"/>
        <v>0</v>
      </c>
      <c r="K85" s="41">
        <f t="shared" si="9"/>
        <v>0</v>
      </c>
      <c r="L85" s="65"/>
      <c r="M85" s="65"/>
      <c r="N85" s="65"/>
      <c r="O85" s="65"/>
      <c r="P85" s="65"/>
      <c r="Q85" s="65"/>
      <c r="R85" s="65"/>
      <c r="S85" s="65"/>
      <c r="T85" s="41">
        <f t="shared" si="10"/>
        <v>0</v>
      </c>
      <c r="U85" s="65"/>
      <c r="V85" s="41">
        <f t="shared" si="11"/>
        <v>0</v>
      </c>
      <c r="W85" s="65"/>
      <c r="X85" s="65"/>
      <c r="Y85" s="65"/>
      <c r="Z85" s="41">
        <f t="shared" si="12"/>
        <v>0</v>
      </c>
      <c r="AA85" s="65"/>
      <c r="AB85" s="65"/>
      <c r="AC85" s="65"/>
      <c r="AD85" s="65"/>
      <c r="AE85" s="41">
        <f t="shared" si="13"/>
        <v>0</v>
      </c>
      <c r="AF85" s="65"/>
      <c r="AG85" s="51"/>
      <c r="AH85" s="51"/>
      <c r="AI85" s="65"/>
      <c r="AJ85" s="65"/>
      <c r="AK85" s="65"/>
      <c r="AL85" s="65"/>
      <c r="AM85" s="65"/>
      <c r="AN85" s="51"/>
      <c r="AO85" s="51"/>
      <c r="AP85" s="51"/>
    </row>
    <row r="86" spans="1:42" ht="12.75">
      <c r="A86" s="51"/>
      <c r="B86" s="53"/>
      <c r="C86" s="51"/>
      <c r="D86" s="76"/>
      <c r="E86" s="53"/>
      <c r="F86" s="53"/>
      <c r="G86" s="40"/>
      <c r="H86" s="53"/>
      <c r="I86" s="51"/>
      <c r="J86" s="45">
        <f t="shared" si="8"/>
        <v>0</v>
      </c>
      <c r="K86" s="41">
        <f t="shared" si="9"/>
        <v>0</v>
      </c>
      <c r="L86" s="65"/>
      <c r="M86" s="65"/>
      <c r="N86" s="65"/>
      <c r="O86" s="65"/>
      <c r="P86" s="65"/>
      <c r="Q86" s="65"/>
      <c r="R86" s="65"/>
      <c r="S86" s="65"/>
      <c r="T86" s="41">
        <f t="shared" si="10"/>
        <v>0</v>
      </c>
      <c r="U86" s="65"/>
      <c r="V86" s="41">
        <f t="shared" si="11"/>
        <v>0</v>
      </c>
      <c r="W86" s="65"/>
      <c r="X86" s="65"/>
      <c r="Y86" s="65"/>
      <c r="Z86" s="41">
        <f t="shared" si="12"/>
        <v>0</v>
      </c>
      <c r="AA86" s="65"/>
      <c r="AB86" s="65"/>
      <c r="AC86" s="65"/>
      <c r="AD86" s="65"/>
      <c r="AE86" s="41">
        <f t="shared" si="13"/>
        <v>0</v>
      </c>
      <c r="AF86" s="65"/>
      <c r="AG86" s="51"/>
      <c r="AH86" s="51"/>
      <c r="AI86" s="65"/>
      <c r="AJ86" s="65"/>
      <c r="AK86" s="65"/>
      <c r="AL86" s="65"/>
      <c r="AM86" s="65"/>
      <c r="AN86" s="51"/>
      <c r="AO86" s="51"/>
      <c r="AP86" s="51"/>
    </row>
    <row r="87" spans="1:42" ht="12.75">
      <c r="A87" s="51"/>
      <c r="B87" s="53"/>
      <c r="C87" s="51"/>
      <c r="D87" s="76"/>
      <c r="E87" s="53"/>
      <c r="F87" s="53"/>
      <c r="G87" s="40"/>
      <c r="H87" s="53"/>
      <c r="I87" s="51"/>
      <c r="J87" s="45">
        <f t="shared" si="8"/>
        <v>0</v>
      </c>
      <c r="K87" s="41">
        <f t="shared" si="9"/>
        <v>0</v>
      </c>
      <c r="L87" s="65"/>
      <c r="M87" s="65"/>
      <c r="N87" s="65"/>
      <c r="O87" s="65"/>
      <c r="P87" s="65"/>
      <c r="Q87" s="65"/>
      <c r="R87" s="65"/>
      <c r="S87" s="65"/>
      <c r="T87" s="41">
        <f t="shared" si="10"/>
        <v>0</v>
      </c>
      <c r="U87" s="65"/>
      <c r="V87" s="41">
        <f t="shared" si="11"/>
        <v>0</v>
      </c>
      <c r="W87" s="65"/>
      <c r="X87" s="65"/>
      <c r="Y87" s="65"/>
      <c r="Z87" s="41">
        <f t="shared" si="12"/>
        <v>0</v>
      </c>
      <c r="AA87" s="65"/>
      <c r="AB87" s="65"/>
      <c r="AC87" s="65"/>
      <c r="AD87" s="65"/>
      <c r="AE87" s="41">
        <f t="shared" si="13"/>
        <v>0</v>
      </c>
      <c r="AF87" s="65"/>
      <c r="AG87" s="51"/>
      <c r="AH87" s="51"/>
      <c r="AI87" s="65"/>
      <c r="AJ87" s="65"/>
      <c r="AK87" s="65"/>
      <c r="AL87" s="65"/>
      <c r="AM87" s="65"/>
      <c r="AN87" s="51"/>
      <c r="AO87" s="51"/>
      <c r="AP87" s="51"/>
    </row>
    <row r="88" spans="1:42" ht="12.75">
      <c r="A88" s="51"/>
      <c r="B88" s="53"/>
      <c r="C88" s="51"/>
      <c r="D88" s="76"/>
      <c r="E88" s="53"/>
      <c r="F88" s="53"/>
      <c r="G88" s="40"/>
      <c r="H88" s="53"/>
      <c r="I88" s="51"/>
      <c r="J88" s="45">
        <f t="shared" si="8"/>
        <v>0</v>
      </c>
      <c r="K88" s="41">
        <f t="shared" si="9"/>
        <v>0</v>
      </c>
      <c r="L88" s="65"/>
      <c r="M88" s="65"/>
      <c r="N88" s="65"/>
      <c r="O88" s="65"/>
      <c r="P88" s="65"/>
      <c r="Q88" s="65"/>
      <c r="R88" s="65"/>
      <c r="S88" s="65"/>
      <c r="T88" s="41">
        <f t="shared" si="10"/>
        <v>0</v>
      </c>
      <c r="U88" s="65"/>
      <c r="V88" s="41">
        <f t="shared" si="11"/>
        <v>0</v>
      </c>
      <c r="W88" s="65"/>
      <c r="X88" s="65"/>
      <c r="Y88" s="65"/>
      <c r="Z88" s="41">
        <f t="shared" si="12"/>
        <v>0</v>
      </c>
      <c r="AA88" s="65"/>
      <c r="AB88" s="65"/>
      <c r="AC88" s="65"/>
      <c r="AD88" s="65"/>
      <c r="AE88" s="41">
        <f t="shared" si="13"/>
        <v>0</v>
      </c>
      <c r="AF88" s="65"/>
      <c r="AG88" s="51"/>
      <c r="AH88" s="51"/>
      <c r="AI88" s="65"/>
      <c r="AJ88" s="65"/>
      <c r="AK88" s="65"/>
      <c r="AL88" s="65"/>
      <c r="AM88" s="65"/>
      <c r="AN88" s="51"/>
      <c r="AO88" s="51"/>
      <c r="AP88" s="51"/>
    </row>
    <row r="89" spans="1:42" ht="12.75">
      <c r="A89" s="51"/>
      <c r="B89" s="53"/>
      <c r="C89" s="51"/>
      <c r="D89" s="76"/>
      <c r="E89" s="53"/>
      <c r="F89" s="53"/>
      <c r="G89" s="40"/>
      <c r="H89" s="53"/>
      <c r="I89" s="51"/>
      <c r="J89" s="45">
        <f t="shared" si="8"/>
        <v>0</v>
      </c>
      <c r="K89" s="41">
        <f t="shared" si="9"/>
        <v>0</v>
      </c>
      <c r="L89" s="65"/>
      <c r="M89" s="65"/>
      <c r="N89" s="65"/>
      <c r="O89" s="65"/>
      <c r="P89" s="65"/>
      <c r="Q89" s="65"/>
      <c r="R89" s="65"/>
      <c r="S89" s="65"/>
      <c r="T89" s="41">
        <f t="shared" si="10"/>
        <v>0</v>
      </c>
      <c r="U89" s="65"/>
      <c r="V89" s="41">
        <f t="shared" si="11"/>
        <v>0</v>
      </c>
      <c r="W89" s="65"/>
      <c r="X89" s="65"/>
      <c r="Y89" s="65"/>
      <c r="Z89" s="41">
        <f t="shared" si="12"/>
        <v>0</v>
      </c>
      <c r="AA89" s="65"/>
      <c r="AB89" s="65"/>
      <c r="AC89" s="65"/>
      <c r="AD89" s="65"/>
      <c r="AE89" s="41">
        <f t="shared" si="13"/>
        <v>0</v>
      </c>
      <c r="AF89" s="65"/>
      <c r="AG89" s="51"/>
      <c r="AH89" s="51"/>
      <c r="AI89" s="65"/>
      <c r="AJ89" s="65"/>
      <c r="AK89" s="65"/>
      <c r="AL89" s="65"/>
      <c r="AM89" s="65"/>
      <c r="AN89" s="51"/>
      <c r="AO89" s="51"/>
      <c r="AP89" s="51"/>
    </row>
    <row r="90" spans="1:42" ht="12.75">
      <c r="A90" s="51"/>
      <c r="B90" s="53"/>
      <c r="C90" s="51"/>
      <c r="D90" s="76"/>
      <c r="E90" s="53"/>
      <c r="F90" s="53"/>
      <c r="G90" s="40"/>
      <c r="H90" s="53"/>
      <c r="I90" s="51"/>
      <c r="J90" s="45">
        <f t="shared" si="8"/>
        <v>0</v>
      </c>
      <c r="K90" s="41">
        <f t="shared" si="9"/>
        <v>0</v>
      </c>
      <c r="L90" s="65"/>
      <c r="M90" s="65"/>
      <c r="N90" s="65"/>
      <c r="O90" s="65"/>
      <c r="P90" s="65"/>
      <c r="Q90" s="65"/>
      <c r="R90" s="65"/>
      <c r="S90" s="65"/>
      <c r="T90" s="41">
        <f t="shared" si="10"/>
        <v>0</v>
      </c>
      <c r="U90" s="65"/>
      <c r="V90" s="41">
        <f t="shared" si="11"/>
        <v>0</v>
      </c>
      <c r="W90" s="65"/>
      <c r="X90" s="65"/>
      <c r="Y90" s="65"/>
      <c r="Z90" s="41">
        <f t="shared" si="12"/>
        <v>0</v>
      </c>
      <c r="AA90" s="65"/>
      <c r="AB90" s="65"/>
      <c r="AC90" s="65"/>
      <c r="AD90" s="65"/>
      <c r="AE90" s="41">
        <f t="shared" si="13"/>
        <v>0</v>
      </c>
      <c r="AF90" s="65"/>
      <c r="AG90" s="51"/>
      <c r="AH90" s="51"/>
      <c r="AI90" s="65"/>
      <c r="AJ90" s="65"/>
      <c r="AK90" s="65"/>
      <c r="AL90" s="65"/>
      <c r="AM90" s="65"/>
      <c r="AN90" s="51"/>
      <c r="AO90" s="51"/>
      <c r="AP90" s="51"/>
    </row>
    <row r="91" spans="1:42" ht="12.75">
      <c r="A91" s="98"/>
      <c r="B91" s="99"/>
      <c r="C91" s="98"/>
      <c r="D91" s="100"/>
      <c r="E91" s="99"/>
      <c r="F91" s="99"/>
      <c r="G91" s="99"/>
      <c r="H91" s="99"/>
      <c r="I91" s="98"/>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98"/>
      <c r="AH91" s="98"/>
      <c r="AI91" s="101"/>
      <c r="AJ91" s="101"/>
      <c r="AK91" s="101"/>
      <c r="AL91" s="101"/>
      <c r="AM91" s="101"/>
      <c r="AN91" s="98"/>
      <c r="AO91" s="98"/>
      <c r="AP91" s="98"/>
    </row>
    <row r="92" spans="1:42" ht="12.75">
      <c r="A92" s="102"/>
      <c r="B92" s="102"/>
      <c r="C92" s="102"/>
      <c r="D92" s="103"/>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row>
  </sheetData>
  <mergeCells count="1">
    <mergeCell ref="J1:X1"/>
  </mergeCells>
  <conditionalFormatting sqref="G1:G92">
    <cfRule type="cellIs" dxfId="11918" priority="8" operator="equal">
      <formula>"загружено повторно"</formula>
    </cfRule>
  </conditionalFormatting>
  <conditionalFormatting sqref="G17">
    <cfRule type="cellIs" dxfId="11917" priority="9" operator="equal">
      <formula>"загружено повторно"</formula>
    </cfRule>
  </conditionalFormatting>
  <conditionalFormatting sqref="G58">
    <cfRule type="cellIs" dxfId="11916" priority="10" operator="equal">
      <formula>"загружено повторно"</formula>
    </cfRule>
  </conditionalFormatting>
  <conditionalFormatting sqref="G59">
    <cfRule type="cellIs" dxfId="11915" priority="11" operator="equal">
      <formula>"загружено повторно"</formula>
    </cfRule>
  </conditionalFormatting>
  <conditionalFormatting sqref="G59">
    <cfRule type="cellIs" dxfId="11914" priority="12" operator="equal">
      <formula>"загружено повторно"</formula>
    </cfRule>
  </conditionalFormatting>
  <conditionalFormatting sqref="G60">
    <cfRule type="cellIs" dxfId="11913" priority="13" operator="equal">
      <formula>"загружено повторно"</formula>
    </cfRule>
  </conditionalFormatting>
  <conditionalFormatting sqref="G60">
    <cfRule type="cellIs" dxfId="11912" priority="14" operator="equal">
      <formula>"загружено повторно"</formula>
    </cfRule>
  </conditionalFormatting>
  <conditionalFormatting sqref="G60">
    <cfRule type="cellIs" dxfId="11911" priority="15" operator="equal">
      <formula>"загружено повторно"</formula>
    </cfRule>
  </conditionalFormatting>
  <conditionalFormatting sqref="G56">
    <cfRule type="cellIs" dxfId="11910" priority="16" operator="equal">
      <formula>"загружено повторно"</formula>
    </cfRule>
  </conditionalFormatting>
  <conditionalFormatting sqref="G57">
    <cfRule type="cellIs" dxfId="11909" priority="17" operator="equal">
      <formula>"загружено повторно"</formula>
    </cfRule>
  </conditionalFormatting>
  <conditionalFormatting sqref="G33">
    <cfRule type="cellIs" dxfId="11908" priority="18" operator="equal">
      <formula>"загружено повторно"</formula>
    </cfRule>
  </conditionalFormatting>
  <conditionalFormatting sqref="G63">
    <cfRule type="cellIs" dxfId="11907" priority="19" operator="equal">
      <formula>"загружено повторно"</formula>
    </cfRule>
  </conditionalFormatting>
  <conditionalFormatting sqref="G12">
    <cfRule type="cellIs" dxfId="11906" priority="20" operator="equal">
      <formula>"загружено повторно"</formula>
    </cfRule>
  </conditionalFormatting>
  <conditionalFormatting sqref="G66">
    <cfRule type="cellIs" dxfId="11905" priority="21" operator="equal">
      <formula>"загружено повторно"</formula>
    </cfRule>
  </conditionalFormatting>
  <conditionalFormatting sqref="G68">
    <cfRule type="cellIs" dxfId="11904" priority="22" operator="equal">
      <formula>"загружено повторно"</formula>
    </cfRule>
  </conditionalFormatting>
  <conditionalFormatting sqref="G1:G92">
    <cfRule type="cellIs" dxfId="11903" priority="7" operator="equal">
      <formula>"в плане"</formula>
    </cfRule>
  </conditionalFormatting>
  <conditionalFormatting sqref="G17">
    <cfRule type="cellIs" dxfId="11902" priority="23" operator="equal">
      <formula>"в плане"</formula>
    </cfRule>
  </conditionalFormatting>
  <conditionalFormatting sqref="G58">
    <cfRule type="cellIs" dxfId="11901" priority="24" operator="equal">
      <formula>"в плане"</formula>
    </cfRule>
  </conditionalFormatting>
  <conditionalFormatting sqref="G59">
    <cfRule type="cellIs" dxfId="11900" priority="25" operator="equal">
      <formula>"в плане"</formula>
    </cfRule>
  </conditionalFormatting>
  <conditionalFormatting sqref="G59">
    <cfRule type="cellIs" dxfId="11899" priority="26" operator="equal">
      <formula>"в плане"</formula>
    </cfRule>
  </conditionalFormatting>
  <conditionalFormatting sqref="G60">
    <cfRule type="cellIs" dxfId="11898" priority="27" operator="equal">
      <formula>"в плане"</formula>
    </cfRule>
  </conditionalFormatting>
  <conditionalFormatting sqref="G60">
    <cfRule type="cellIs" dxfId="11897" priority="28" operator="equal">
      <formula>"в плане"</formula>
    </cfRule>
  </conditionalFormatting>
  <conditionalFormatting sqref="G60">
    <cfRule type="cellIs" dxfId="11896" priority="29" operator="equal">
      <formula>"в плане"</formula>
    </cfRule>
  </conditionalFormatting>
  <conditionalFormatting sqref="G56">
    <cfRule type="cellIs" dxfId="11895" priority="30" operator="equal">
      <formula>"в плане"</formula>
    </cfRule>
  </conditionalFormatting>
  <conditionalFormatting sqref="G57">
    <cfRule type="cellIs" dxfId="11894" priority="31" operator="equal">
      <formula>"в плане"</formula>
    </cfRule>
  </conditionalFormatting>
  <conditionalFormatting sqref="G33">
    <cfRule type="cellIs" dxfId="11893" priority="32" operator="equal">
      <formula>"в плане"</formula>
    </cfRule>
  </conditionalFormatting>
  <conditionalFormatting sqref="G63">
    <cfRule type="cellIs" dxfId="11892" priority="33" operator="equal">
      <formula>"в плане"</formula>
    </cfRule>
  </conditionalFormatting>
  <conditionalFormatting sqref="G12">
    <cfRule type="cellIs" dxfId="11891" priority="34" operator="equal">
      <formula>"в плане"</formula>
    </cfRule>
  </conditionalFormatting>
  <conditionalFormatting sqref="G66">
    <cfRule type="cellIs" dxfId="11890" priority="35" operator="equal">
      <formula>"в плане"</formula>
    </cfRule>
  </conditionalFormatting>
  <conditionalFormatting sqref="G68">
    <cfRule type="cellIs" dxfId="11889" priority="36" operator="equal">
      <formula>"в плане"</formula>
    </cfRule>
  </conditionalFormatting>
  <conditionalFormatting sqref="G1:G92">
    <cfRule type="cellIs" dxfId="11888" priority="6" operator="equal">
      <formula>"без замечаний"</formula>
    </cfRule>
  </conditionalFormatting>
  <conditionalFormatting sqref="G17">
    <cfRule type="cellIs" dxfId="11887" priority="37" operator="equal">
      <formula>"без замечаний"</formula>
    </cfRule>
  </conditionalFormatting>
  <conditionalFormatting sqref="G58">
    <cfRule type="cellIs" dxfId="11886" priority="38" operator="equal">
      <formula>"без замечаний"</formula>
    </cfRule>
  </conditionalFormatting>
  <conditionalFormatting sqref="G59">
    <cfRule type="cellIs" dxfId="11885" priority="39" operator="equal">
      <formula>"без замечаний"</formula>
    </cfRule>
  </conditionalFormatting>
  <conditionalFormatting sqref="G59">
    <cfRule type="cellIs" dxfId="11884" priority="40" operator="equal">
      <formula>"без замечаний"</formula>
    </cfRule>
  </conditionalFormatting>
  <conditionalFormatting sqref="G60">
    <cfRule type="cellIs" dxfId="11883" priority="41" operator="equal">
      <formula>"без замечаний"</formula>
    </cfRule>
  </conditionalFormatting>
  <conditionalFormatting sqref="G60">
    <cfRule type="cellIs" dxfId="11882" priority="42" operator="equal">
      <formula>"без замечаний"</formula>
    </cfRule>
  </conditionalFormatting>
  <conditionalFormatting sqref="G60">
    <cfRule type="cellIs" dxfId="11881" priority="43" operator="equal">
      <formula>"без замечаний"</formula>
    </cfRule>
  </conditionalFormatting>
  <conditionalFormatting sqref="G56">
    <cfRule type="cellIs" dxfId="11880" priority="44" operator="equal">
      <formula>"без замечаний"</formula>
    </cfRule>
  </conditionalFormatting>
  <conditionalFormatting sqref="G57">
    <cfRule type="cellIs" dxfId="11879" priority="45" operator="equal">
      <formula>"без замечаний"</formula>
    </cfRule>
  </conditionalFormatting>
  <conditionalFormatting sqref="G33">
    <cfRule type="cellIs" dxfId="11878" priority="46" operator="equal">
      <formula>"без замечаний"</formula>
    </cfRule>
  </conditionalFormatting>
  <conditionalFormatting sqref="G63">
    <cfRule type="cellIs" dxfId="11877" priority="47" operator="equal">
      <formula>"без замечаний"</formula>
    </cfRule>
  </conditionalFormatting>
  <conditionalFormatting sqref="G12">
    <cfRule type="cellIs" dxfId="11876" priority="48" operator="equal">
      <formula>"без замечаний"</formula>
    </cfRule>
  </conditionalFormatting>
  <conditionalFormatting sqref="G66">
    <cfRule type="cellIs" dxfId="11875" priority="49" operator="equal">
      <formula>"без замечаний"</formula>
    </cfRule>
  </conditionalFormatting>
  <conditionalFormatting sqref="G68">
    <cfRule type="cellIs" dxfId="11874" priority="50" operator="equal">
      <formula>"без замечаний"</formula>
    </cfRule>
  </conditionalFormatting>
  <conditionalFormatting sqref="G1:G92">
    <cfRule type="cellIs" dxfId="11873" priority="5" operator="equal">
      <formula>"повторные замечания"</formula>
    </cfRule>
  </conditionalFormatting>
  <conditionalFormatting sqref="G17">
    <cfRule type="cellIs" dxfId="11872" priority="51" operator="equal">
      <formula>"повторные замечания"</formula>
    </cfRule>
  </conditionalFormatting>
  <conditionalFormatting sqref="G58">
    <cfRule type="cellIs" dxfId="11871" priority="52" operator="equal">
      <formula>"повторные замечания"</formula>
    </cfRule>
  </conditionalFormatting>
  <conditionalFormatting sqref="G59">
    <cfRule type="cellIs" dxfId="11870" priority="53" operator="equal">
      <formula>"повторные замечания"</formula>
    </cfRule>
  </conditionalFormatting>
  <conditionalFormatting sqref="G59">
    <cfRule type="cellIs" dxfId="11869" priority="54" operator="equal">
      <formula>"повторные замечания"</formula>
    </cfRule>
  </conditionalFormatting>
  <conditionalFormatting sqref="G60">
    <cfRule type="cellIs" dxfId="11868" priority="55" operator="equal">
      <formula>"повторные замечания"</formula>
    </cfRule>
  </conditionalFormatting>
  <conditionalFormatting sqref="G60">
    <cfRule type="cellIs" dxfId="11867" priority="56" operator="equal">
      <formula>"повторные замечания"</formula>
    </cfRule>
  </conditionalFormatting>
  <conditionalFormatting sqref="G60">
    <cfRule type="cellIs" dxfId="11866" priority="57" operator="equal">
      <formula>"повторные замечания"</formula>
    </cfRule>
  </conditionalFormatting>
  <conditionalFormatting sqref="G56">
    <cfRule type="cellIs" dxfId="11865" priority="58" operator="equal">
      <formula>"повторные замечания"</formula>
    </cfRule>
  </conditionalFormatting>
  <conditionalFormatting sqref="G57">
    <cfRule type="cellIs" dxfId="11864" priority="59" operator="equal">
      <formula>"повторные замечания"</formula>
    </cfRule>
  </conditionalFormatting>
  <conditionalFormatting sqref="G33">
    <cfRule type="cellIs" dxfId="11863" priority="60" operator="equal">
      <formula>"повторные замечания"</formula>
    </cfRule>
  </conditionalFormatting>
  <conditionalFormatting sqref="G63">
    <cfRule type="cellIs" dxfId="11862" priority="61" operator="equal">
      <formula>"повторные замечания"</formula>
    </cfRule>
  </conditionalFormatting>
  <conditionalFormatting sqref="G12">
    <cfRule type="cellIs" dxfId="11861" priority="62" operator="equal">
      <formula>"повторные замечания"</formula>
    </cfRule>
  </conditionalFormatting>
  <conditionalFormatting sqref="G66">
    <cfRule type="cellIs" dxfId="11860" priority="63" operator="equal">
      <formula>"повторные замечания"</formula>
    </cfRule>
  </conditionalFormatting>
  <conditionalFormatting sqref="G68">
    <cfRule type="cellIs" dxfId="11859" priority="64" operator="equal">
      <formula>"повторные замечания"</formula>
    </cfRule>
  </conditionalFormatting>
  <conditionalFormatting sqref="G1:G92">
    <cfRule type="cellIs" dxfId="11858" priority="4" operator="equal">
      <formula>"на повторной проверке"</formula>
    </cfRule>
  </conditionalFormatting>
  <conditionalFormatting sqref="G17">
    <cfRule type="cellIs" dxfId="11857" priority="65" operator="equal">
      <formula>"на повторной проверке"</formula>
    </cfRule>
  </conditionalFormatting>
  <conditionalFormatting sqref="G58">
    <cfRule type="cellIs" dxfId="11856" priority="66" operator="equal">
      <formula>"на повторной проверке"</formula>
    </cfRule>
  </conditionalFormatting>
  <conditionalFormatting sqref="G59">
    <cfRule type="cellIs" dxfId="11855" priority="67" operator="equal">
      <formula>"на повторной проверке"</formula>
    </cfRule>
  </conditionalFormatting>
  <conditionalFormatting sqref="G59">
    <cfRule type="cellIs" dxfId="11854" priority="68" operator="equal">
      <formula>"на повторной проверке"</formula>
    </cfRule>
  </conditionalFormatting>
  <conditionalFormatting sqref="G60">
    <cfRule type="cellIs" dxfId="11853" priority="69" operator="equal">
      <formula>"на повторной проверке"</formula>
    </cfRule>
  </conditionalFormatting>
  <conditionalFormatting sqref="G60">
    <cfRule type="cellIs" dxfId="11852" priority="70" operator="equal">
      <formula>"на повторной проверке"</formula>
    </cfRule>
  </conditionalFormatting>
  <conditionalFormatting sqref="G60">
    <cfRule type="cellIs" dxfId="11851" priority="71" operator="equal">
      <formula>"на повторной проверке"</formula>
    </cfRule>
  </conditionalFormatting>
  <conditionalFormatting sqref="G56">
    <cfRule type="cellIs" dxfId="11850" priority="72" operator="equal">
      <formula>"на повторной проверке"</formula>
    </cfRule>
  </conditionalFormatting>
  <conditionalFormatting sqref="G57">
    <cfRule type="cellIs" dxfId="11849" priority="73" operator="equal">
      <formula>"на повторной проверке"</formula>
    </cfRule>
  </conditionalFormatting>
  <conditionalFormatting sqref="G33">
    <cfRule type="cellIs" dxfId="11848" priority="74" operator="equal">
      <formula>"на повторной проверке"</formula>
    </cfRule>
  </conditionalFormatting>
  <conditionalFormatting sqref="G63">
    <cfRule type="cellIs" dxfId="11847" priority="75" operator="equal">
      <formula>"на повторной проверке"</formula>
    </cfRule>
  </conditionalFormatting>
  <conditionalFormatting sqref="G12">
    <cfRule type="cellIs" dxfId="11846" priority="76" operator="equal">
      <formula>"на повторной проверке"</formula>
    </cfRule>
  </conditionalFormatting>
  <conditionalFormatting sqref="G66">
    <cfRule type="cellIs" dxfId="11845" priority="77" operator="equal">
      <formula>"на повторной проверке"</formula>
    </cfRule>
  </conditionalFormatting>
  <conditionalFormatting sqref="G68">
    <cfRule type="cellIs" dxfId="11844" priority="78" operator="equal">
      <formula>"на повторной проверке"</formula>
    </cfRule>
  </conditionalFormatting>
  <conditionalFormatting sqref="G1:G92">
    <cfRule type="cellIs" dxfId="11843" priority="3" operator="equal">
      <formula>"выданы замечания"</formula>
    </cfRule>
  </conditionalFormatting>
  <conditionalFormatting sqref="G17">
    <cfRule type="cellIs" dxfId="11842" priority="79" operator="equal">
      <formula>"выданы замечания"</formula>
    </cfRule>
  </conditionalFormatting>
  <conditionalFormatting sqref="G58">
    <cfRule type="cellIs" dxfId="11841" priority="80" operator="equal">
      <formula>"выданы замечания"</formula>
    </cfRule>
  </conditionalFormatting>
  <conditionalFormatting sqref="G59">
    <cfRule type="cellIs" dxfId="11840" priority="81" operator="equal">
      <formula>"выданы замечания"</formula>
    </cfRule>
  </conditionalFormatting>
  <conditionalFormatting sqref="G59">
    <cfRule type="cellIs" dxfId="11839" priority="82" operator="equal">
      <formula>"выданы замечания"</formula>
    </cfRule>
  </conditionalFormatting>
  <conditionalFormatting sqref="G60">
    <cfRule type="cellIs" dxfId="11838" priority="83" operator="equal">
      <formula>"выданы замечания"</formula>
    </cfRule>
  </conditionalFormatting>
  <conditionalFormatting sqref="G60">
    <cfRule type="cellIs" dxfId="11837" priority="84" operator="equal">
      <formula>"выданы замечания"</formula>
    </cfRule>
  </conditionalFormatting>
  <conditionalFormatting sqref="G60">
    <cfRule type="cellIs" dxfId="11836" priority="85" operator="equal">
      <formula>"выданы замечания"</formula>
    </cfRule>
  </conditionalFormatting>
  <conditionalFormatting sqref="G56">
    <cfRule type="cellIs" dxfId="11835" priority="86" operator="equal">
      <formula>"выданы замечания"</formula>
    </cfRule>
  </conditionalFormatting>
  <conditionalFormatting sqref="G57">
    <cfRule type="cellIs" dxfId="11834" priority="87" operator="equal">
      <formula>"выданы замечания"</formula>
    </cfRule>
  </conditionalFormatting>
  <conditionalFormatting sqref="G33">
    <cfRule type="cellIs" dxfId="11833" priority="88" operator="equal">
      <formula>"выданы замечания"</formula>
    </cfRule>
  </conditionalFormatting>
  <conditionalFormatting sqref="G63">
    <cfRule type="cellIs" dxfId="11832" priority="89" operator="equal">
      <formula>"выданы замечания"</formula>
    </cfRule>
  </conditionalFormatting>
  <conditionalFormatting sqref="G12">
    <cfRule type="cellIs" dxfId="11831" priority="90" operator="equal">
      <formula>"выданы замечания"</formula>
    </cfRule>
  </conditionalFormatting>
  <conditionalFormatting sqref="G66">
    <cfRule type="cellIs" dxfId="11830" priority="91" operator="equal">
      <formula>"выданы замечания"</formula>
    </cfRule>
  </conditionalFormatting>
  <conditionalFormatting sqref="G68">
    <cfRule type="cellIs" dxfId="11829" priority="92" operator="equal">
      <formula>"выданы замечания"</formula>
    </cfRule>
  </conditionalFormatting>
  <conditionalFormatting sqref="G1:G92">
    <cfRule type="cellIs" dxfId="11828" priority="2" operator="equal">
      <formula>"на проверке"</formula>
    </cfRule>
  </conditionalFormatting>
  <conditionalFormatting sqref="G17">
    <cfRule type="cellIs" dxfId="11827" priority="93" operator="equal">
      <formula>"на проверке"</formula>
    </cfRule>
  </conditionalFormatting>
  <conditionalFormatting sqref="G58">
    <cfRule type="cellIs" dxfId="11826" priority="94" operator="equal">
      <formula>"на проверке"</formula>
    </cfRule>
  </conditionalFormatting>
  <conditionalFormatting sqref="G59">
    <cfRule type="cellIs" dxfId="11825" priority="95" operator="equal">
      <formula>"на проверке"</formula>
    </cfRule>
  </conditionalFormatting>
  <conditionalFormatting sqref="G59">
    <cfRule type="cellIs" dxfId="11824" priority="96" operator="equal">
      <formula>"на проверке"</formula>
    </cfRule>
  </conditionalFormatting>
  <conditionalFormatting sqref="G60">
    <cfRule type="cellIs" dxfId="11823" priority="97" operator="equal">
      <formula>"на проверке"</formula>
    </cfRule>
  </conditionalFormatting>
  <conditionalFormatting sqref="G60">
    <cfRule type="cellIs" dxfId="11822" priority="98" operator="equal">
      <formula>"на проверке"</formula>
    </cfRule>
  </conditionalFormatting>
  <conditionalFormatting sqref="G60">
    <cfRule type="cellIs" dxfId="11821" priority="99" operator="equal">
      <formula>"на проверке"</formula>
    </cfRule>
  </conditionalFormatting>
  <conditionalFormatting sqref="G56">
    <cfRule type="cellIs" dxfId="11820" priority="100" operator="equal">
      <formula>"на проверке"</formula>
    </cfRule>
  </conditionalFormatting>
  <conditionalFormatting sqref="G57">
    <cfRule type="cellIs" dxfId="11819" priority="101" operator="equal">
      <formula>"на проверке"</formula>
    </cfRule>
  </conditionalFormatting>
  <conditionalFormatting sqref="G33">
    <cfRule type="cellIs" dxfId="11818" priority="102" operator="equal">
      <formula>"на проверке"</formula>
    </cfRule>
  </conditionalFormatting>
  <conditionalFormatting sqref="G63">
    <cfRule type="cellIs" dxfId="11817" priority="103" operator="equal">
      <formula>"на проверке"</formula>
    </cfRule>
  </conditionalFormatting>
  <conditionalFormatting sqref="G12">
    <cfRule type="cellIs" dxfId="11816" priority="104" operator="equal">
      <formula>"на проверке"</formula>
    </cfRule>
  </conditionalFormatting>
  <conditionalFormatting sqref="G66">
    <cfRule type="cellIs" dxfId="11815" priority="105" operator="equal">
      <formula>"на проверке"</formula>
    </cfRule>
  </conditionalFormatting>
  <conditionalFormatting sqref="G68">
    <cfRule type="cellIs" dxfId="11814" priority="106" operator="equal">
      <formula>"на проверке"</formula>
    </cfRule>
  </conditionalFormatting>
  <conditionalFormatting sqref="G1:G92">
    <cfRule type="cellIs" dxfId="11813" priority="1" operator="equal">
      <formula>"согласовано"</formula>
    </cfRule>
  </conditionalFormatting>
  <conditionalFormatting sqref="G17">
    <cfRule type="cellIs" dxfId="11812" priority="107" operator="equal">
      <formula>"согласовано"</formula>
    </cfRule>
  </conditionalFormatting>
  <conditionalFormatting sqref="G58">
    <cfRule type="cellIs" dxfId="11811" priority="108" operator="equal">
      <formula>"согласовано"</formula>
    </cfRule>
  </conditionalFormatting>
  <conditionalFormatting sqref="G59">
    <cfRule type="cellIs" dxfId="11810" priority="109" operator="equal">
      <formula>"согласовано"</formula>
    </cfRule>
  </conditionalFormatting>
  <conditionalFormatting sqref="G59">
    <cfRule type="cellIs" dxfId="11809" priority="110" operator="equal">
      <formula>"согласовано"</formula>
    </cfRule>
  </conditionalFormatting>
  <conditionalFormatting sqref="G60">
    <cfRule type="cellIs" dxfId="11808" priority="111" operator="equal">
      <formula>"согласовано"</formula>
    </cfRule>
  </conditionalFormatting>
  <conditionalFormatting sqref="G60">
    <cfRule type="cellIs" dxfId="11807" priority="112" operator="equal">
      <formula>"согласовано"</formula>
    </cfRule>
  </conditionalFormatting>
  <conditionalFormatting sqref="G60">
    <cfRule type="cellIs" dxfId="11806" priority="113" operator="equal">
      <formula>"согласовано"</formula>
    </cfRule>
  </conditionalFormatting>
  <conditionalFormatting sqref="G56">
    <cfRule type="cellIs" dxfId="11805" priority="114" operator="equal">
      <formula>"согласовано"</formula>
    </cfRule>
  </conditionalFormatting>
  <conditionalFormatting sqref="G57">
    <cfRule type="cellIs" dxfId="11804" priority="115" operator="equal">
      <formula>"согласовано"</formula>
    </cfRule>
  </conditionalFormatting>
  <conditionalFormatting sqref="G33">
    <cfRule type="cellIs" dxfId="11803" priority="116" operator="equal">
      <formula>"согласовано"</formula>
    </cfRule>
  </conditionalFormatting>
  <conditionalFormatting sqref="G63">
    <cfRule type="cellIs" dxfId="11802" priority="117" operator="equal">
      <formula>"согласовано"</formula>
    </cfRule>
  </conditionalFormatting>
  <conditionalFormatting sqref="G12">
    <cfRule type="cellIs" dxfId="11801" priority="118" operator="equal">
      <formula>"согласовано"</formula>
    </cfRule>
  </conditionalFormatting>
  <conditionalFormatting sqref="G66">
    <cfRule type="cellIs" dxfId="11800" priority="119" operator="equal">
      <formula>"согласовано"</formula>
    </cfRule>
  </conditionalFormatting>
  <conditionalFormatting sqref="G68">
    <cfRule type="cellIs" dxfId="11799" priority="120" operator="equal">
      <formula>"согласовано"</formula>
    </cfRule>
  </conditionalFormatting>
  <hyperlinks>
    <hyperlink ref="A10" location="'ШАБЛОН!'!A1" display="Шаблон"/>
    <hyperlink ref="A11" location="'1'!A1" display="'1'!A1"/>
    <hyperlink ref="A12" location="'2'!A1" display="'2'!A1"/>
    <hyperlink ref="A13" location="'3'!A1" display="'3'!A1"/>
    <hyperlink ref="A14" location="'4'!A1" display="'4'!A1"/>
    <hyperlink ref="A15" location="'5'!A1" display="'5'!A1"/>
    <hyperlink ref="A16" location="'6'!A1" display="'6'!A1"/>
    <hyperlink ref="A17" location="'7'!A1" display="'7'!A1"/>
    <hyperlink ref="A18" location="'8'!A1" display="'8'!A1"/>
    <hyperlink ref="A19" location="'9'!A1" display="'9'!A1"/>
    <hyperlink ref="A20" location="'10'!A1" display="'10'!A1"/>
    <hyperlink ref="A21" location="'11'!A1" display="'11'!A1"/>
    <hyperlink ref="A22" location="'12'!A1" display="'12'!A1"/>
    <hyperlink ref="A23" location="'13'!A1" display="'13'!A1"/>
    <hyperlink ref="A24" location="'14'!A1" display="'14'!A1"/>
    <hyperlink ref="A25" location="'15'!A1" display="'15'!A1"/>
    <hyperlink ref="A26" location="'16'!A1" display="'16'!A1"/>
    <hyperlink ref="A27" location="'17'!A1" display="'17'!A1"/>
    <hyperlink ref="A28" location="'18'!A1" display="'18'!A1"/>
    <hyperlink ref="A29" location="null!A1" display="null!A1"/>
    <hyperlink ref="A30" location="'20'!A1" display="'20'!A1"/>
    <hyperlink ref="A31" location="'21'!A1" display="'21'!A1"/>
    <hyperlink ref="A32" location="'22'!A1" display="'22'!A1"/>
    <hyperlink ref="A33" location="'23'!A1" display="'23'!A1"/>
    <hyperlink ref="A34" location="'24'!A1" display="'24'!A1"/>
    <hyperlink ref="A35" location="'25'!A1" display="'25'!A1"/>
    <hyperlink ref="A36" location="'26'!A1" display="'26'!A1"/>
    <hyperlink ref="A37" location="'27'!A1" display="'27'!A1"/>
    <hyperlink ref="A38" location="'28'!A1" display="'28'!A1"/>
    <hyperlink ref="A39" location="'29'!A1" display="'29'!A1"/>
    <hyperlink ref="A40" location="'30'!A1" display="'30'!A1"/>
    <hyperlink ref="A41" location="'31'!A1" display="'31'!A1"/>
    <hyperlink ref="A42" location="'32'!A1" display="'32'!A1"/>
    <hyperlink ref="A43" location="'33'!A1" display="'33'!A1"/>
    <hyperlink ref="A44" location="'34'!A1" display="'34'!A1"/>
    <hyperlink ref="A45" location="'35'!A1" display="'35'!A1"/>
    <hyperlink ref="A46" location="'36'!A1" display="'36'!A1"/>
    <hyperlink ref="A47" location="'37'!A1" display="'37'!A1"/>
    <hyperlink ref="A48" location="'38'!A1" display="'38'!A1"/>
    <hyperlink ref="A49" location="'39'!A1" display="'39'!A1"/>
    <hyperlink ref="A50" location="'40'!A1" display="'40'!A1"/>
    <hyperlink ref="A51" location="'41'!A1" display="'41'!A1"/>
    <hyperlink ref="A52" location="'42'!A1" display="'42'!A1"/>
    <hyperlink ref="A53" location="'43'!A1" display="'43'!A1"/>
    <hyperlink ref="A55" location="'45'!A1" display="'45'!A1"/>
    <hyperlink ref="A56" location="'46'!A1" display="'46'!A1"/>
    <hyperlink ref="A57" location="'47'!A1" display="'47'!A1"/>
    <hyperlink ref="A62" location="'52'!A1" display="'52'!A1"/>
    <hyperlink ref="A63" location="'53'!A1" display="'53'!A1"/>
    <hyperlink ref="A64" location="'54'!A1" display="'54'!A1"/>
    <hyperlink ref="A65" location="'55'!A1" display="'55'!A1"/>
    <hyperlink ref="A66" location="'56'!A1" display="'56'!A1"/>
    <hyperlink ref="A67" location="'57'!A1" display="'57'!A1"/>
    <hyperlink ref="A68" location="'56'!A1" display="'56'!A1"/>
    <hyperlink ref="A69" location="'59'!A1" display="'59'!A1"/>
    <hyperlink ref="A71" location="'61'!A1" display="'61'!A1"/>
  </hyperlinks>
  <pageMargins left="0.70078740157480324" right="0.70078740157480324" top="0.75196850393700787" bottom="0.75196850393700787" header="0.3" footer="0.3"/>
  <pageSetup paperSize="9" orientation="portrait"/>
  <tableParts count="2">
    <tablePart r:id="rId1"/>
    <tablePart r:id="rId2"/>
  </tableParts>
  <extLst>
    <ext xmlns:x14="http://schemas.microsoft.com/office/spreadsheetml/2009/9/main" uri="{CCE6A557-97BC-4b89-ADB6-D9C93CAAB3DF}">
      <x14:dataValidations xmlns:xm="http://schemas.microsoft.com/office/excel/2006/main" count="38">
        <x14:dataValidation type="list" allowBlank="1">
          <x14:formula1>
            <xm:f>Списки!$I$2:$I$10</xm:f>
          </x14:formula1>
          <xm:sqref>C3:C5 C10:C57 C63:C64 C67 C69 C72:C91</xm:sqref>
        </x14:dataValidation>
        <x14:dataValidation type="list" allowBlank="1">
          <x14:formula1>
            <xm:f>Списки!$M:$M</xm:f>
          </x14:formula1>
          <xm:sqref>I3:I5 I10:I11 I13:I55 I62 I67:I69 I71:I92</xm:sqref>
        </x14:dataValidation>
        <x14:dataValidation type="list" allowBlank="1">
          <x14:formula1>
            <xm:f>Списки!$K$2:$K$1002</xm:f>
          </x14:formula1>
          <xm:sqref>G10:G11 G13:G16 G18:G32 G34:G55 G62 G65 G67 G69:G92</xm:sqref>
        </x14:dataValidation>
        <x14:dataValidation type="list" allowBlank="1">
          <x14:formula1>
            <xm:f>Списки!$K$2:$K$1002</xm:f>
          </x14:formula1>
          <xm:sqref>G17</xm:sqref>
        </x14:dataValidation>
        <x14:dataValidation type="list" allowBlank="1">
          <x14:formula1>
            <xm:f>Списки!$I$2:$I$10</xm:f>
          </x14:formula1>
          <xm:sqref>C58</xm:sqref>
        </x14:dataValidation>
        <x14:dataValidation type="list" allowBlank="1">
          <x14:formula1>
            <xm:f>Списки!$M:$M</xm:f>
          </x14:formula1>
          <xm:sqref>I58</xm:sqref>
        </x14:dataValidation>
        <x14:dataValidation type="list" allowBlank="1">
          <x14:formula1>
            <xm:f>Списки!$K$2:$K$1002</xm:f>
          </x14:formula1>
          <xm:sqref>G58</xm:sqref>
        </x14:dataValidation>
        <x14:dataValidation type="list" allowBlank="1">
          <x14:formula1>
            <xm:f>Списки!$M:$M</xm:f>
          </x14:formula1>
          <xm:sqref>I59</xm:sqref>
        </x14:dataValidation>
        <x14:dataValidation type="list" allowBlank="1">
          <x14:formula1>
            <xm:f>Списки!$K$2:$K$1002</xm:f>
          </x14:formula1>
          <xm:sqref>G59</xm:sqref>
        </x14:dataValidation>
        <x14:dataValidation type="list" allowBlank="1">
          <x14:formula1>
            <xm:f>Списки!$I$2:$I$10</xm:f>
          </x14:formula1>
          <xm:sqref>C59</xm:sqref>
        </x14:dataValidation>
        <x14:dataValidation type="list" allowBlank="1">
          <x14:formula1>
            <xm:f>Списки!$M:$M</xm:f>
          </x14:formula1>
          <xm:sqref>I60</xm:sqref>
        </x14:dataValidation>
        <x14:dataValidation type="list" allowBlank="1">
          <x14:formula1>
            <xm:f>Списки!$I$2:$I$10</xm:f>
          </x14:formula1>
          <xm:sqref>C60</xm:sqref>
        </x14:dataValidation>
        <x14:dataValidation type="list" allowBlank="1">
          <x14:formula1>
            <xm:f>Списки!$M:$M</xm:f>
          </x14:formula1>
          <xm:sqref>I61</xm:sqref>
        </x14:dataValidation>
        <x14:dataValidation type="list" allowBlank="1">
          <x14:formula1>
            <xm:f>Списки!$I$2:$I$10</xm:f>
          </x14:formula1>
          <xm:sqref>C62</xm:sqref>
        </x14:dataValidation>
        <x14:dataValidation type="list" allowBlank="1">
          <x14:formula1>
            <xm:f>Списки!$I$2:$I$10</xm:f>
          </x14:formula1>
          <xm:sqref>C61</xm:sqref>
        </x14:dataValidation>
        <x14:dataValidation type="list" allowBlank="1">
          <x14:formula1>
            <xm:f>Списки!$M:$M</xm:f>
          </x14:formula1>
          <xm:sqref>I63</xm:sqref>
        </x14:dataValidation>
        <x14:dataValidation type="list" allowBlank="1">
          <x14:formula1>
            <xm:f>Списки!$M:$M</xm:f>
          </x14:formula1>
          <xm:sqref>I64</xm:sqref>
        </x14:dataValidation>
        <x14:dataValidation type="list" allowBlank="1">
          <x14:formula1>
            <xm:f>Списки!$K$2:$K$1002</xm:f>
          </x14:formula1>
          <xm:sqref>G60</xm:sqref>
        </x14:dataValidation>
        <x14:dataValidation type="list" allowBlank="1">
          <x14:formula1>
            <xm:f>Списки!$K$2:$K$1002</xm:f>
          </x14:formula1>
          <xm:sqref>G61</xm:sqref>
        </x14:dataValidation>
        <x14:dataValidation type="list" allowBlank="1">
          <x14:formula1>
            <xm:f>Списки!$M:$M</xm:f>
          </x14:formula1>
          <xm:sqref>I56</xm:sqref>
        </x14:dataValidation>
        <x14:dataValidation type="list" allowBlank="1">
          <x14:formula1>
            <xm:f>Списки!$M:$M</xm:f>
          </x14:formula1>
          <xm:sqref>I57</xm:sqref>
        </x14:dataValidation>
        <x14:dataValidation type="list" allowBlank="1">
          <x14:formula1>
            <xm:f>Списки!$K$2:$K$1002</xm:f>
          </x14:formula1>
          <xm:sqref>G56</xm:sqref>
        </x14:dataValidation>
        <x14:dataValidation type="list" allowBlank="1">
          <x14:formula1>
            <xm:f>Списки!$K$2:$K$1002</xm:f>
          </x14:formula1>
          <xm:sqref>G57</xm:sqref>
        </x14:dataValidation>
        <x14:dataValidation type="list" allowBlank="1">
          <x14:formula1>
            <xm:f>Списки!$K$2:$K$1002</xm:f>
          </x14:formula1>
          <xm:sqref>G33</xm:sqref>
        </x14:dataValidation>
        <x14:dataValidation type="list" allowBlank="1">
          <x14:formula1>
            <xm:f>Списки!$K$2:$K$1002</xm:f>
          </x14:formula1>
          <xm:sqref>G63</xm:sqref>
        </x14:dataValidation>
        <x14:dataValidation type="list" allowBlank="1">
          <x14:formula1>
            <xm:f>Списки!$K$2:$K$1002</xm:f>
          </x14:formula1>
          <xm:sqref>G64</xm:sqref>
        </x14:dataValidation>
        <x14:dataValidation type="list" allowBlank="1">
          <x14:formula1>
            <xm:f>Списки!$M:$M</xm:f>
          </x14:formula1>
          <xm:sqref>I12</xm:sqref>
        </x14:dataValidation>
        <x14:dataValidation type="list" allowBlank="1">
          <x14:formula1>
            <xm:f>Списки!$K$2:$K$1002</xm:f>
          </x14:formula1>
          <xm:sqref>G12</xm:sqref>
        </x14:dataValidation>
        <x14:dataValidation type="list" allowBlank="1">
          <x14:formula1>
            <xm:f>Списки!$M:$M</xm:f>
          </x14:formula1>
          <xm:sqref>I65</xm:sqref>
        </x14:dataValidation>
        <x14:dataValidation type="list" allowBlank="1">
          <x14:formula1>
            <xm:f>Списки!$M:$M</xm:f>
          </x14:formula1>
          <xm:sqref>I66</xm:sqref>
        </x14:dataValidation>
        <x14:dataValidation type="list" allowBlank="1">
          <x14:formula1>
            <xm:f>Списки!$I$2:$I$10</xm:f>
          </x14:formula1>
          <xm:sqref>C65</xm:sqref>
        </x14:dataValidation>
        <x14:dataValidation type="list" allowBlank="1">
          <x14:formula1>
            <xm:f>Списки!$I$2:$I$10</xm:f>
          </x14:formula1>
          <xm:sqref>C66</xm:sqref>
        </x14:dataValidation>
        <x14:dataValidation type="list" allowBlank="1">
          <x14:formula1>
            <xm:f>Списки!$K$2:$K$1002</xm:f>
          </x14:formula1>
          <xm:sqref>G66</xm:sqref>
        </x14:dataValidation>
        <x14:dataValidation type="list" allowBlank="1">
          <x14:formula1>
            <xm:f>Списки!$I$2:$I$10</xm:f>
          </x14:formula1>
          <xm:sqref>C68</xm:sqref>
        </x14:dataValidation>
        <x14:dataValidation type="list" allowBlank="1">
          <x14:formula1>
            <xm:f>Списки!$K$2:$K$1002</xm:f>
          </x14:formula1>
          <xm:sqref>G68</xm:sqref>
        </x14:dataValidation>
        <x14:dataValidation type="list" allowBlank="1">
          <x14:formula1>
            <xm:f>Списки!$I$2:$I$10</xm:f>
          </x14:formula1>
          <xm:sqref>C70</xm:sqref>
        </x14:dataValidation>
        <x14:dataValidation type="list" allowBlank="1">
          <x14:formula1>
            <xm:f>Списки!$M:$M</xm:f>
          </x14:formula1>
          <xm:sqref>I70</xm:sqref>
        </x14:dataValidation>
        <x14:dataValidation type="list" allowBlank="1">
          <x14:formula1>
            <xm:f>Списки!$I$2:$I$10</xm:f>
          </x14:formula1>
          <xm:sqref>C71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4" max="4" width="53.42578125" customWidth="1"/>
    <col min="5" max="5" width="34.14062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17"/>
      <c r="B3" s="18" t="s">
        <v>251</v>
      </c>
      <c r="C3" s="18" t="s">
        <v>252</v>
      </c>
      <c r="D3" s="18" t="s">
        <v>35</v>
      </c>
      <c r="E3" s="18"/>
      <c r="F3" s="18"/>
      <c r="G3" s="115"/>
      <c r="H3" s="118">
        <f>COUNTIF($H10:$H168,"1 - Несоответствие продуктовым требованиям ПИК-Стандарт")</f>
        <v>1</v>
      </c>
      <c r="I3" s="118">
        <f>COUNTIF($H10:$H168,"2 - Несоответствие Бренд-листам ПИК")</f>
        <v>2</v>
      </c>
      <c r="J3" s="118">
        <f>COUNTIF($H10:$H168,"3 - Несоответствие Каталогу отделки")</f>
        <v>1</v>
      </c>
      <c r="K3" s="118">
        <f>COUNTIF($H10:$H168,"5 - Ошибка в применении СТМ")</f>
        <v>1</v>
      </c>
      <c r="L3" s="118">
        <f>COUNTIF($H10:$H168,"4 - Несоответствие Каталогу оборудования")</f>
        <v>0</v>
      </c>
      <c r="M3" s="118">
        <f>COUNTIF($H10:$H168,"6 - Ошибка в применении сборных ЛМ")</f>
        <v>1</v>
      </c>
      <c r="N3" s="118">
        <f>COUNTIF($H10:$H168,"7 - Ошибка в применении шкаф-пакетов")</f>
        <v>1</v>
      </c>
      <c r="O3" s="118">
        <f>COUNTIF($H10:$H168,"8 - Ошибка в применении шахт-пакетов")</f>
        <v>1</v>
      </c>
      <c r="P3" s="118">
        <f>COUNTIF($H10:$H168,"9 - Несоответствие типологическим требованиям ПИК-Стандарт")</f>
        <v>1</v>
      </c>
      <c r="Q3" s="118">
        <f>COUNTIF($H10:$H168,"10 - Несоответствие НТД РФ")</f>
        <v>2</v>
      </c>
      <c r="R3" s="118">
        <f>COUNTIF($H10:$H168,"11 - Несоответствие ИРД (кроме ТУ, СТУ), АПР, ПД")</f>
        <v>1</v>
      </c>
      <c r="S3" s="118">
        <f>COUNTIF($H10:$H168,"12 - Несоответствие требованиям ТУ, СТУ")</f>
        <v>1</v>
      </c>
      <c r="T3" s="118">
        <f>COUNTIF($H10:$H168,"13 - Ошибка в технических решениях")</f>
        <v>2</v>
      </c>
      <c r="U3" s="118">
        <f>COUNTIF($H10:$H168,"14 - Неувязка м/у собой комплектов РД")</f>
        <v>1</v>
      </c>
      <c r="V3" s="118">
        <f>COUNTIF($H10:$H168,"15 - Недостаточность информации влияющей на СМР")</f>
        <v>1</v>
      </c>
      <c r="W3" s="118">
        <f>COUNTIF($H10:$H168,"16 - Нерациональное решение")</f>
        <v>1</v>
      </c>
      <c r="X3" s="118">
        <f>COUNTIF($H10:$H168,"17 - Оформление")</f>
        <v>2</v>
      </c>
    </row>
    <row r="4" spans="1:24" ht="25.5" hidden="1" outlineLevel="1">
      <c r="A4" s="111" t="s">
        <v>249</v>
      </c>
      <c r="B4" s="119">
        <v>25</v>
      </c>
      <c r="C4" s="119">
        <v>10</v>
      </c>
      <c r="D4" s="120">
        <f>C4/B4</f>
        <v>0.4</v>
      </c>
      <c r="E4" s="1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121"/>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COUNTIFS(G10:G135,"0,2")</f>
        <v>7</v>
      </c>
      <c r="H6" s="122"/>
      <c r="I6" s="123"/>
      <c r="J6" s="124"/>
      <c r="K6" s="123"/>
      <c r="L6" s="124"/>
      <c r="M6" s="124"/>
      <c r="N6" s="123"/>
      <c r="O6" s="124"/>
      <c r="P6" s="124"/>
      <c r="Q6" s="123"/>
      <c r="R6" s="124"/>
      <c r="S6" s="124"/>
      <c r="T6" s="123"/>
      <c r="U6" s="123"/>
      <c r="V6" s="123"/>
      <c r="W6" s="123"/>
      <c r="X6" s="123"/>
    </row>
    <row r="7" spans="1:24" ht="22.5" hidden="1" outlineLevel="1">
      <c r="A7" s="126">
        <f>G6*0.2/B4</f>
        <v>5.6000000000000008E-2</v>
      </c>
      <c r="B7" s="126">
        <f>G7*0.5/B4</f>
        <v>0.1</v>
      </c>
      <c r="C7" s="126">
        <f>G8*1/B4</f>
        <v>0.04</v>
      </c>
      <c r="D7" s="127">
        <f>(G6*A6+G7*B6+G8*C6)/SUM(G6:G8)</f>
        <v>0.37692307692307697</v>
      </c>
      <c r="E7" s="128"/>
      <c r="F7" s="129" t="s">
        <v>254</v>
      </c>
      <c r="G7" s="125">
        <f>COUNTIFS(G10:G135,"0,5")</f>
        <v>5</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COUNTIFS(G10:G135,"1")</f>
        <v>1</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45">
      <c r="A10" s="123">
        <v>1</v>
      </c>
      <c r="B10" s="123" t="s">
        <v>256</v>
      </c>
      <c r="C10" s="123" t="s">
        <v>257</v>
      </c>
      <c r="D10" s="134" t="s">
        <v>258</v>
      </c>
      <c r="E10" s="134"/>
      <c r="F10" s="134"/>
      <c r="G10" s="115">
        <v>0.2</v>
      </c>
      <c r="H10" s="135" t="s">
        <v>13</v>
      </c>
      <c r="I10" s="123" t="s">
        <v>259</v>
      </c>
      <c r="J10" s="124">
        <v>43903</v>
      </c>
      <c r="K10" s="123" t="s">
        <v>260</v>
      </c>
      <c r="L10" s="124"/>
      <c r="M10" s="124">
        <v>43910</v>
      </c>
      <c r="N10" s="123"/>
      <c r="O10" s="124"/>
      <c r="P10" s="124"/>
      <c r="Q10" s="123"/>
      <c r="R10" s="124"/>
      <c r="S10" s="124"/>
      <c r="T10" s="123"/>
      <c r="U10" s="123"/>
      <c r="V10" s="123"/>
      <c r="W10" s="123"/>
      <c r="X10" s="123"/>
    </row>
    <row r="11" spans="1:24" ht="40.5" customHeight="1">
      <c r="A11" s="123">
        <v>2</v>
      </c>
      <c r="B11" s="123" t="s">
        <v>261</v>
      </c>
      <c r="C11" s="123" t="s">
        <v>257</v>
      </c>
      <c r="D11" s="134" t="s">
        <v>258</v>
      </c>
      <c r="E11" s="134"/>
      <c r="F11" s="134"/>
      <c r="G11" s="115">
        <v>0.2</v>
      </c>
      <c r="H11" s="135" t="s">
        <v>13</v>
      </c>
      <c r="I11" s="123"/>
      <c r="J11" s="123"/>
      <c r="K11" s="123" t="s">
        <v>260</v>
      </c>
      <c r="L11" s="123"/>
      <c r="M11" s="123"/>
      <c r="N11" s="123"/>
      <c r="O11" s="123"/>
      <c r="P11" s="123"/>
      <c r="Q11" s="123"/>
      <c r="R11" s="123"/>
      <c r="S11" s="123"/>
      <c r="T11" s="123"/>
      <c r="U11" s="123"/>
      <c r="V11" s="123"/>
      <c r="W11" s="123"/>
      <c r="X11" s="123"/>
    </row>
    <row r="12" spans="1:24" ht="56.25">
      <c r="A12" s="123">
        <v>3</v>
      </c>
      <c r="B12" s="123"/>
      <c r="C12" s="123"/>
      <c r="D12" s="134"/>
      <c r="E12" s="134"/>
      <c r="F12" s="134"/>
      <c r="G12" s="115">
        <v>0.5</v>
      </c>
      <c r="H12" s="135" t="s">
        <v>250</v>
      </c>
      <c r="I12" s="123"/>
      <c r="J12" s="123"/>
      <c r="K12" s="123" t="s">
        <v>262</v>
      </c>
      <c r="L12" s="123"/>
      <c r="M12" s="123"/>
      <c r="N12" s="123"/>
      <c r="O12" s="123"/>
      <c r="P12" s="123"/>
      <c r="Q12" s="123"/>
      <c r="R12" s="123"/>
      <c r="S12" s="123"/>
      <c r="T12" s="123"/>
      <c r="U12" s="123"/>
      <c r="V12" s="123"/>
      <c r="W12" s="123"/>
      <c r="X12" s="123"/>
    </row>
    <row r="13" spans="1:24" ht="38.25">
      <c r="A13" s="123">
        <v>4</v>
      </c>
      <c r="B13" s="123" t="s">
        <v>263</v>
      </c>
      <c r="C13" s="123"/>
      <c r="D13" s="134"/>
      <c r="E13" s="134"/>
      <c r="F13" s="134"/>
      <c r="G13" s="115">
        <v>0.5</v>
      </c>
      <c r="H13" s="135" t="s">
        <v>14</v>
      </c>
      <c r="I13" s="123"/>
      <c r="J13" s="123"/>
      <c r="K13" s="123" t="s">
        <v>262</v>
      </c>
      <c r="L13" s="123"/>
      <c r="M13" s="123"/>
      <c r="N13" s="123"/>
      <c r="O13" s="123"/>
      <c r="P13" s="123"/>
      <c r="Q13" s="123"/>
      <c r="R13" s="123"/>
      <c r="S13" s="123"/>
      <c r="T13" s="123"/>
      <c r="U13" s="123"/>
      <c r="V13" s="123"/>
      <c r="W13" s="123"/>
      <c r="X13" s="123"/>
    </row>
    <row r="14" spans="1:24" ht="63.75">
      <c r="A14" s="123">
        <v>5</v>
      </c>
      <c r="B14" s="123"/>
      <c r="C14" s="123"/>
      <c r="D14" s="134"/>
      <c r="E14" s="134"/>
      <c r="F14" s="134"/>
      <c r="G14" s="115"/>
      <c r="H14" s="135" t="s">
        <v>16</v>
      </c>
      <c r="I14" s="123"/>
      <c r="J14" s="123"/>
      <c r="K14" s="123" t="s">
        <v>264</v>
      </c>
      <c r="L14" s="123" t="s">
        <v>265</v>
      </c>
      <c r="M14" s="123"/>
      <c r="N14" s="123"/>
      <c r="O14" s="123"/>
      <c r="P14" s="123"/>
      <c r="Q14" s="123"/>
      <c r="R14" s="123"/>
      <c r="S14" s="123"/>
      <c r="T14" s="123"/>
      <c r="U14" s="123"/>
      <c r="V14" s="123"/>
      <c r="W14" s="123"/>
      <c r="X14" s="123"/>
    </row>
    <row r="15" spans="1:24" ht="33.75">
      <c r="A15" s="123">
        <v>6</v>
      </c>
      <c r="B15" s="123"/>
      <c r="C15" s="123"/>
      <c r="D15" s="134"/>
      <c r="E15" s="134"/>
      <c r="F15" s="134"/>
      <c r="G15" s="115">
        <v>0.2</v>
      </c>
      <c r="H15" s="135" t="s">
        <v>17</v>
      </c>
      <c r="I15" s="123"/>
      <c r="J15" s="123"/>
      <c r="K15" s="123" t="s">
        <v>266</v>
      </c>
      <c r="L15" s="123"/>
      <c r="M15" s="123"/>
      <c r="N15" s="123"/>
      <c r="O15" s="123"/>
      <c r="P15" s="123"/>
      <c r="Q15" s="123"/>
      <c r="R15" s="123"/>
      <c r="S15" s="123"/>
      <c r="T15" s="123"/>
      <c r="U15" s="123"/>
      <c r="V15" s="123"/>
      <c r="W15" s="123"/>
      <c r="X15" s="123"/>
    </row>
    <row r="16" spans="1:24" ht="33.75">
      <c r="A16" s="123">
        <v>7</v>
      </c>
      <c r="B16" s="123"/>
      <c r="C16" s="123"/>
      <c r="D16" s="134"/>
      <c r="E16" s="134"/>
      <c r="F16" s="134"/>
      <c r="G16" s="115">
        <v>0.2</v>
      </c>
      <c r="H16" s="135" t="s">
        <v>18</v>
      </c>
      <c r="I16" s="123"/>
      <c r="J16" s="123"/>
      <c r="K16" s="123" t="s">
        <v>149</v>
      </c>
      <c r="L16" s="123"/>
      <c r="M16" s="123"/>
      <c r="N16" s="123"/>
      <c r="O16" s="123"/>
      <c r="P16" s="123"/>
      <c r="Q16" s="123"/>
      <c r="R16" s="123"/>
      <c r="S16" s="123"/>
      <c r="T16" s="123"/>
      <c r="U16" s="123"/>
      <c r="V16" s="123"/>
      <c r="W16" s="123"/>
      <c r="X16" s="123"/>
    </row>
    <row r="17" spans="1:24" ht="33.75">
      <c r="A17" s="123">
        <v>8</v>
      </c>
      <c r="B17" s="123"/>
      <c r="C17" s="123"/>
      <c r="D17" s="134"/>
      <c r="E17" s="134"/>
      <c r="F17" s="134"/>
      <c r="G17" s="115">
        <v>0.5</v>
      </c>
      <c r="H17" s="135" t="s">
        <v>19</v>
      </c>
      <c r="I17" s="123"/>
      <c r="J17" s="123"/>
      <c r="K17" s="123" t="s">
        <v>267</v>
      </c>
      <c r="L17" s="123"/>
      <c r="M17" s="123"/>
      <c r="N17" s="123"/>
      <c r="O17" s="123"/>
      <c r="P17" s="123"/>
      <c r="Q17" s="123"/>
      <c r="R17" s="123"/>
      <c r="S17" s="123"/>
      <c r="T17" s="123"/>
      <c r="U17" s="123"/>
      <c r="V17" s="123"/>
      <c r="W17" s="123"/>
      <c r="X17" s="123"/>
    </row>
    <row r="18" spans="1:24" ht="56.25">
      <c r="A18" s="123">
        <v>9</v>
      </c>
      <c r="B18" s="123"/>
      <c r="C18" s="123"/>
      <c r="D18" s="134"/>
      <c r="E18" s="134"/>
      <c r="F18" s="134"/>
      <c r="G18" s="115">
        <v>0.5</v>
      </c>
      <c r="H18" s="135" t="s">
        <v>21</v>
      </c>
      <c r="I18" s="123"/>
      <c r="J18" s="123"/>
      <c r="K18" s="123" t="s">
        <v>267</v>
      </c>
      <c r="L18" s="123"/>
      <c r="M18" s="123"/>
      <c r="N18" s="123"/>
      <c r="O18" s="123"/>
      <c r="P18" s="123"/>
      <c r="Q18" s="123"/>
      <c r="R18" s="123"/>
      <c r="S18" s="123"/>
      <c r="T18" s="123"/>
      <c r="U18" s="123"/>
      <c r="V18" s="123"/>
      <c r="W18" s="123"/>
      <c r="X18" s="123"/>
    </row>
    <row r="19" spans="1:24" ht="33.75">
      <c r="A19" s="123">
        <v>10</v>
      </c>
      <c r="B19" s="123"/>
      <c r="C19" s="123"/>
      <c r="D19" s="134"/>
      <c r="E19" s="134"/>
      <c r="F19" s="134"/>
      <c r="G19" s="115">
        <v>1</v>
      </c>
      <c r="H19" s="135" t="s">
        <v>23</v>
      </c>
      <c r="I19" s="123"/>
      <c r="J19" s="123"/>
      <c r="K19" s="123"/>
      <c r="L19" s="123"/>
      <c r="M19" s="123"/>
      <c r="N19" s="123"/>
      <c r="O19" s="123"/>
      <c r="P19" s="123"/>
      <c r="Q19" s="123"/>
      <c r="R19" s="123"/>
      <c r="S19" s="123"/>
      <c r="T19" s="123"/>
      <c r="U19" s="123"/>
      <c r="V19" s="123"/>
      <c r="W19" s="123"/>
      <c r="X19" s="123"/>
    </row>
    <row r="20" spans="1:24" ht="33.75">
      <c r="A20" s="123">
        <v>11</v>
      </c>
      <c r="B20" s="123"/>
      <c r="C20" s="123"/>
      <c r="D20" s="134"/>
      <c r="E20" s="134"/>
      <c r="F20" s="134"/>
      <c r="G20" s="115">
        <v>0.5</v>
      </c>
      <c r="H20" s="135" t="s">
        <v>23</v>
      </c>
      <c r="I20" s="123"/>
      <c r="J20" s="123"/>
      <c r="K20" s="123"/>
      <c r="L20" s="123"/>
      <c r="M20" s="123"/>
      <c r="N20" s="123"/>
      <c r="O20" s="123"/>
      <c r="P20" s="123"/>
      <c r="Q20" s="123"/>
      <c r="R20" s="123"/>
      <c r="S20" s="123"/>
      <c r="T20" s="123"/>
      <c r="U20" s="123"/>
      <c r="V20" s="123"/>
      <c r="W20" s="123"/>
      <c r="X20" s="123"/>
    </row>
    <row r="21" spans="1:24" ht="45">
      <c r="A21" s="123">
        <v>12</v>
      </c>
      <c r="B21" s="123"/>
      <c r="C21" s="123"/>
      <c r="D21" s="134"/>
      <c r="E21" s="134"/>
      <c r="F21" s="134"/>
      <c r="G21" s="115">
        <v>0.2</v>
      </c>
      <c r="H21" s="135" t="s">
        <v>24</v>
      </c>
      <c r="I21" s="123"/>
      <c r="J21" s="123"/>
      <c r="K21" s="123"/>
      <c r="L21" s="123"/>
      <c r="M21" s="123"/>
      <c r="N21" s="123"/>
      <c r="O21" s="123"/>
      <c r="P21" s="123"/>
      <c r="Q21" s="123"/>
      <c r="R21" s="123"/>
      <c r="S21" s="123"/>
      <c r="T21" s="123"/>
      <c r="U21" s="123"/>
      <c r="V21" s="123"/>
      <c r="W21" s="123"/>
      <c r="X21" s="123"/>
    </row>
    <row r="22" spans="1:24" ht="45">
      <c r="A22" s="123">
        <v>13</v>
      </c>
      <c r="B22" s="123"/>
      <c r="C22" s="123"/>
      <c r="D22" s="134"/>
      <c r="E22" s="134"/>
      <c r="F22" s="134"/>
      <c r="G22" s="115">
        <v>0.2</v>
      </c>
      <c r="H22" s="135" t="s">
        <v>25</v>
      </c>
      <c r="I22" s="123"/>
      <c r="J22" s="123"/>
      <c r="K22" s="123"/>
      <c r="L22" s="123"/>
      <c r="M22" s="123"/>
      <c r="N22" s="123"/>
      <c r="O22" s="123"/>
      <c r="P22" s="123"/>
      <c r="Q22" s="123"/>
      <c r="R22" s="123"/>
      <c r="S22" s="123"/>
      <c r="T22" s="123"/>
      <c r="U22" s="123"/>
      <c r="V22" s="123"/>
      <c r="W22" s="123"/>
      <c r="X22" s="123"/>
    </row>
    <row r="23" spans="1:24" ht="33.75">
      <c r="A23" s="123">
        <v>14</v>
      </c>
      <c r="B23" s="123"/>
      <c r="C23" s="123"/>
      <c r="D23" s="134"/>
      <c r="E23" s="134"/>
      <c r="F23" s="134"/>
      <c r="G23" s="115">
        <v>0.2</v>
      </c>
      <c r="H23" s="135" t="s">
        <v>27</v>
      </c>
      <c r="I23" s="123"/>
      <c r="J23" s="123"/>
      <c r="K23" s="123"/>
      <c r="L23" s="123"/>
      <c r="M23" s="123"/>
      <c r="N23" s="123"/>
      <c r="O23" s="123"/>
      <c r="P23" s="123"/>
      <c r="Q23" s="123"/>
      <c r="R23" s="123"/>
      <c r="S23" s="123"/>
      <c r="T23" s="123"/>
      <c r="U23" s="123"/>
      <c r="V23" s="123"/>
      <c r="W23" s="123"/>
      <c r="X23" s="123"/>
    </row>
    <row r="24" spans="1:24" ht="33.75">
      <c r="A24" s="123">
        <v>15</v>
      </c>
      <c r="B24" s="123"/>
      <c r="C24" s="123"/>
      <c r="D24" s="134"/>
      <c r="E24" s="134"/>
      <c r="F24" s="134"/>
      <c r="G24" s="115"/>
      <c r="H24" s="135" t="s">
        <v>27</v>
      </c>
      <c r="I24" s="123"/>
      <c r="J24" s="123"/>
      <c r="K24" s="123"/>
      <c r="L24" s="123"/>
      <c r="M24" s="123"/>
      <c r="N24" s="123"/>
      <c r="O24" s="123"/>
      <c r="P24" s="123"/>
      <c r="Q24" s="123"/>
      <c r="R24" s="123"/>
      <c r="S24" s="123"/>
      <c r="T24" s="123"/>
      <c r="U24" s="123"/>
      <c r="V24" s="123"/>
      <c r="W24" s="123"/>
      <c r="X24" s="123"/>
    </row>
    <row r="25" spans="1:24" ht="33.75">
      <c r="A25" s="123">
        <v>16</v>
      </c>
      <c r="B25" s="123"/>
      <c r="C25" s="123"/>
      <c r="D25" s="134"/>
      <c r="E25" s="134"/>
      <c r="F25" s="134"/>
      <c r="G25" s="115"/>
      <c r="H25" s="135" t="s">
        <v>28</v>
      </c>
      <c r="I25" s="123"/>
      <c r="J25" s="123"/>
      <c r="K25" s="123"/>
      <c r="L25" s="123"/>
      <c r="M25" s="136"/>
      <c r="N25" s="123"/>
      <c r="O25" s="123"/>
      <c r="P25" s="123"/>
      <c r="Q25" s="123"/>
      <c r="R25" s="123"/>
      <c r="S25" s="123"/>
      <c r="T25" s="123"/>
      <c r="U25" s="123"/>
      <c r="V25" s="123"/>
      <c r="W25" s="123"/>
      <c r="X25" s="123"/>
    </row>
    <row r="26" spans="1:24" ht="56.25">
      <c r="A26" s="123">
        <v>17</v>
      </c>
      <c r="B26" s="123"/>
      <c r="C26" s="123"/>
      <c r="D26" s="134"/>
      <c r="E26" s="134"/>
      <c r="F26" s="134"/>
      <c r="G26" s="115"/>
      <c r="H26" s="135" t="s">
        <v>29</v>
      </c>
      <c r="I26" s="123"/>
      <c r="J26" s="123"/>
      <c r="K26" s="123"/>
      <c r="L26" s="123"/>
      <c r="M26" s="123"/>
      <c r="N26" s="123"/>
      <c r="O26" s="123"/>
      <c r="P26" s="123"/>
      <c r="Q26" s="123"/>
      <c r="R26" s="123"/>
      <c r="S26" s="123"/>
      <c r="T26" s="123"/>
      <c r="U26" s="123"/>
      <c r="V26" s="123"/>
      <c r="W26" s="123"/>
      <c r="X26" s="123"/>
    </row>
    <row r="27" spans="1:24" ht="33.75">
      <c r="A27" s="123">
        <v>18</v>
      </c>
      <c r="B27" s="123"/>
      <c r="C27" s="123"/>
      <c r="D27" s="134"/>
      <c r="E27" s="134"/>
      <c r="F27" s="134"/>
      <c r="G27" s="115"/>
      <c r="H27" s="135" t="s">
        <v>30</v>
      </c>
      <c r="I27" s="123"/>
      <c r="J27" s="123"/>
      <c r="K27" s="123"/>
      <c r="L27" s="123"/>
      <c r="M27" s="123"/>
      <c r="N27" s="123"/>
      <c r="O27" s="123"/>
      <c r="P27" s="123"/>
      <c r="Q27" s="123"/>
      <c r="R27" s="123"/>
      <c r="S27" s="123"/>
      <c r="T27" s="123"/>
      <c r="U27" s="123"/>
      <c r="V27" s="123"/>
      <c r="W27" s="123"/>
      <c r="X27" s="123"/>
    </row>
    <row r="28" spans="1:24" ht="12.75">
      <c r="A28" s="123">
        <v>19</v>
      </c>
      <c r="B28" s="123"/>
      <c r="C28" s="123"/>
      <c r="D28" s="134"/>
      <c r="E28" s="134"/>
      <c r="F28" s="134"/>
      <c r="G28" s="115"/>
      <c r="H28" s="135" t="s">
        <v>32</v>
      </c>
      <c r="I28" s="123"/>
      <c r="J28" s="123"/>
      <c r="K28" s="123"/>
      <c r="L28" s="123"/>
      <c r="M28" s="123"/>
      <c r="N28" s="123"/>
      <c r="O28" s="123"/>
      <c r="P28" s="123"/>
      <c r="Q28" s="123"/>
      <c r="R28" s="123"/>
      <c r="S28" s="123"/>
      <c r="T28" s="123"/>
      <c r="U28" s="123"/>
      <c r="V28" s="123"/>
      <c r="W28" s="123"/>
      <c r="X28" s="123"/>
    </row>
    <row r="29" spans="1:24" ht="12.75">
      <c r="A29" s="123">
        <v>20</v>
      </c>
      <c r="B29" s="123"/>
      <c r="C29" s="123"/>
      <c r="D29" s="134"/>
      <c r="E29" s="134"/>
      <c r="F29" s="134"/>
      <c r="G29" s="115"/>
      <c r="H29" s="135" t="s">
        <v>32</v>
      </c>
      <c r="I29" s="123"/>
      <c r="J29" s="123"/>
      <c r="K29" s="123"/>
      <c r="L29" s="123"/>
      <c r="M29" s="123"/>
      <c r="N29" s="123"/>
      <c r="O29" s="123"/>
      <c r="P29" s="123"/>
      <c r="Q29" s="123"/>
      <c r="R29" s="123"/>
      <c r="S29" s="123"/>
      <c r="T29" s="123"/>
      <c r="U29" s="123"/>
      <c r="V29" s="123"/>
      <c r="W29" s="123"/>
      <c r="X29" s="123"/>
    </row>
    <row r="30" spans="1:24" ht="12.75">
      <c r="A30" s="123">
        <v>21</v>
      </c>
      <c r="B30" s="123"/>
      <c r="C30" s="123"/>
      <c r="D30" s="134"/>
      <c r="E30" s="134"/>
      <c r="F30" s="134"/>
      <c r="G30" s="115"/>
      <c r="H30" s="135"/>
      <c r="I30" s="123"/>
      <c r="J30" s="123"/>
      <c r="K30" s="123"/>
      <c r="L30" s="123"/>
      <c r="M30" s="123"/>
      <c r="N30" s="123"/>
      <c r="O30" s="123"/>
      <c r="P30" s="123"/>
      <c r="Q30" s="123"/>
      <c r="R30" s="123"/>
      <c r="S30" s="123"/>
      <c r="T30" s="123"/>
      <c r="U30" s="123"/>
      <c r="V30" s="123"/>
      <c r="W30" s="123"/>
      <c r="X30" s="123"/>
    </row>
    <row r="31" spans="1:24" ht="12.75">
      <c r="A31" s="123">
        <v>22</v>
      </c>
      <c r="B31" s="123"/>
      <c r="C31" s="123"/>
      <c r="D31" s="134"/>
      <c r="E31" s="134"/>
      <c r="F31" s="134"/>
      <c r="G31" s="115"/>
      <c r="H31" s="135"/>
      <c r="I31" s="123"/>
      <c r="J31" s="123"/>
      <c r="K31" s="123"/>
      <c r="L31" s="123"/>
      <c r="M31" s="123"/>
      <c r="N31" s="123"/>
      <c r="O31" s="123"/>
      <c r="P31" s="123"/>
      <c r="Q31" s="123"/>
      <c r="R31" s="123"/>
      <c r="S31" s="123"/>
      <c r="T31" s="123"/>
      <c r="U31" s="123"/>
      <c r="V31" s="123"/>
      <c r="W31" s="123"/>
      <c r="X31" s="123"/>
    </row>
    <row r="32" spans="1:24" ht="12.75">
      <c r="A32" s="123">
        <v>23</v>
      </c>
      <c r="B32" s="123"/>
      <c r="C32" s="123"/>
      <c r="D32" s="134"/>
      <c r="E32" s="134"/>
      <c r="F32" s="134"/>
      <c r="G32" s="115"/>
      <c r="H32" s="135"/>
      <c r="I32" s="123"/>
      <c r="J32" s="123"/>
      <c r="K32" s="123"/>
      <c r="L32" s="123"/>
      <c r="M32" s="123"/>
      <c r="N32" s="123"/>
      <c r="O32" s="123"/>
      <c r="P32" s="123"/>
      <c r="Q32" s="123"/>
      <c r="R32" s="123"/>
      <c r="S32" s="123"/>
      <c r="T32" s="123"/>
      <c r="U32" s="123"/>
      <c r="V32" s="123"/>
      <c r="W32" s="123"/>
      <c r="X32" s="123"/>
    </row>
    <row r="33" spans="1:24" ht="12.75">
      <c r="A33" s="123">
        <v>24</v>
      </c>
      <c r="B33" s="123"/>
      <c r="C33" s="123"/>
      <c r="D33" s="134"/>
      <c r="E33" s="134"/>
      <c r="F33" s="134"/>
      <c r="G33" s="115"/>
      <c r="H33" s="135"/>
      <c r="I33" s="123"/>
      <c r="J33" s="123"/>
      <c r="K33" s="123"/>
      <c r="L33" s="123"/>
      <c r="M33" s="123"/>
      <c r="N33" s="123"/>
      <c r="O33" s="123"/>
      <c r="P33" s="123"/>
      <c r="Q33" s="123"/>
      <c r="R33" s="123"/>
      <c r="S33" s="123"/>
      <c r="T33" s="123"/>
      <c r="U33" s="123"/>
      <c r="V33" s="123"/>
      <c r="W33" s="123"/>
      <c r="X33" s="123"/>
    </row>
    <row r="34" spans="1:24" ht="12.75">
      <c r="A34" s="123">
        <v>25</v>
      </c>
      <c r="B34" s="123"/>
      <c r="C34" s="123"/>
      <c r="D34" s="134"/>
      <c r="E34" s="134"/>
      <c r="F34" s="134"/>
      <c r="G34" s="115"/>
      <c r="H34" s="135"/>
      <c r="I34" s="123"/>
      <c r="J34" s="123"/>
      <c r="K34" s="123"/>
      <c r="L34" s="123"/>
      <c r="M34" s="123"/>
      <c r="N34" s="123"/>
      <c r="O34" s="123"/>
      <c r="P34" s="123"/>
      <c r="Q34" s="123"/>
      <c r="R34" s="123"/>
      <c r="S34" s="123"/>
      <c r="T34" s="123"/>
      <c r="U34" s="123"/>
      <c r="V34" s="123"/>
      <c r="W34" s="123"/>
      <c r="X34" s="123"/>
    </row>
    <row r="35" spans="1:24" ht="12.75">
      <c r="A35" s="123">
        <v>26</v>
      </c>
      <c r="B35" s="123"/>
      <c r="C35" s="123"/>
      <c r="D35" s="134"/>
      <c r="E35" s="134"/>
      <c r="F35" s="134"/>
      <c r="G35" s="115"/>
      <c r="H35" s="135"/>
      <c r="I35" s="123"/>
      <c r="J35" s="123"/>
      <c r="K35" s="123"/>
      <c r="L35" s="123"/>
      <c r="M35" s="123"/>
      <c r="N35" s="123"/>
      <c r="O35" s="123"/>
      <c r="P35" s="123"/>
      <c r="Q35" s="123"/>
      <c r="R35" s="123"/>
      <c r="S35" s="123"/>
      <c r="T35" s="123"/>
      <c r="U35" s="123"/>
      <c r="V35" s="123"/>
      <c r="W35" s="123"/>
      <c r="X35" s="123"/>
    </row>
    <row r="36" spans="1:24" ht="12.75">
      <c r="A36" s="123">
        <v>27</v>
      </c>
      <c r="B36" s="123"/>
      <c r="C36" s="123"/>
      <c r="D36" s="134"/>
      <c r="E36" s="134"/>
      <c r="F36" s="134"/>
      <c r="G36" s="115"/>
      <c r="H36" s="135"/>
      <c r="I36" s="123"/>
      <c r="J36" s="123"/>
      <c r="K36" s="123"/>
      <c r="L36" s="123"/>
      <c r="M36" s="123"/>
      <c r="N36" s="123"/>
      <c r="O36" s="123"/>
      <c r="P36" s="123"/>
      <c r="Q36" s="123"/>
      <c r="R36" s="123"/>
      <c r="S36" s="123"/>
      <c r="T36" s="123"/>
      <c r="U36" s="123"/>
      <c r="V36" s="123"/>
      <c r="W36" s="123"/>
      <c r="X36" s="123"/>
    </row>
    <row r="37" spans="1:24" ht="12.75">
      <c r="A37" s="123">
        <v>28</v>
      </c>
      <c r="B37" s="123"/>
      <c r="C37" s="123"/>
      <c r="D37" s="134"/>
      <c r="E37" s="134"/>
      <c r="F37" s="134"/>
      <c r="G37" s="115"/>
      <c r="H37" s="135"/>
      <c r="I37" s="123"/>
      <c r="J37" s="123"/>
      <c r="K37" s="123"/>
      <c r="L37" s="123"/>
      <c r="M37" s="123"/>
      <c r="N37" s="123"/>
      <c r="O37" s="123"/>
      <c r="P37" s="123"/>
      <c r="Q37" s="123"/>
      <c r="R37" s="123"/>
      <c r="S37" s="123"/>
      <c r="T37" s="123"/>
      <c r="U37" s="123"/>
      <c r="V37" s="123"/>
      <c r="W37" s="123"/>
      <c r="X37" s="123"/>
    </row>
    <row r="38" spans="1:24" ht="12.75">
      <c r="A38" s="123">
        <v>29</v>
      </c>
      <c r="B38" s="123"/>
      <c r="C38" s="123"/>
      <c r="D38" s="134"/>
      <c r="E38" s="134"/>
      <c r="F38" s="134"/>
      <c r="G38" s="115"/>
      <c r="H38" s="135"/>
      <c r="I38" s="123"/>
      <c r="J38" s="123"/>
      <c r="K38" s="123"/>
      <c r="L38" s="123"/>
      <c r="M38" s="123"/>
      <c r="N38" s="123"/>
      <c r="O38" s="123"/>
      <c r="P38" s="123"/>
      <c r="Q38" s="123"/>
      <c r="R38" s="123"/>
      <c r="S38" s="123"/>
      <c r="T38" s="123"/>
      <c r="U38" s="123"/>
      <c r="V38" s="123"/>
      <c r="W38" s="123"/>
      <c r="X38" s="123"/>
    </row>
    <row r="39" spans="1:24" ht="12.75">
      <c r="A39" s="123">
        <v>30</v>
      </c>
      <c r="B39" s="123"/>
      <c r="C39" s="123"/>
      <c r="D39" s="134"/>
      <c r="E39" s="134"/>
      <c r="F39" s="134"/>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34"/>
      <c r="F40" s="134"/>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34"/>
      <c r="F41" s="134"/>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34"/>
      <c r="F42" s="134"/>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34"/>
      <c r="F43" s="134"/>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34"/>
      <c r="F44" s="134"/>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34"/>
      <c r="F45" s="134"/>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34"/>
      <c r="F46" s="134"/>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34"/>
      <c r="F47" s="134"/>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34"/>
      <c r="F48" s="134"/>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34"/>
      <c r="F49" s="134"/>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34"/>
      <c r="F50" s="134"/>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34"/>
      <c r="F51" s="134"/>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34"/>
      <c r="F52" s="134"/>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34"/>
      <c r="F53" s="134"/>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34"/>
      <c r="F54" s="134"/>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34"/>
      <c r="F55" s="134"/>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34"/>
      <c r="F56" s="134"/>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34"/>
      <c r="F57" s="134"/>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34"/>
      <c r="F58" s="134"/>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34"/>
      <c r="F59" s="134"/>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34"/>
      <c r="F60" s="134"/>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34"/>
      <c r="F61" s="134"/>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34"/>
      <c r="F62" s="134"/>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34"/>
      <c r="F63" s="134"/>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34"/>
      <c r="F64" s="134"/>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34"/>
      <c r="F65" s="134"/>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34"/>
      <c r="F66" s="134"/>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34"/>
      <c r="F67" s="134"/>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34"/>
      <c r="F68" s="134"/>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34"/>
      <c r="F69" s="134"/>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34"/>
      <c r="F70" s="134"/>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34"/>
      <c r="F71" s="134"/>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34"/>
      <c r="F72" s="134"/>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34"/>
      <c r="F73" s="134"/>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34"/>
      <c r="F74" s="134"/>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34"/>
      <c r="F75" s="134"/>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34"/>
      <c r="F76" s="134"/>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34"/>
      <c r="F77" s="134"/>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34"/>
      <c r="F78" s="134"/>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34"/>
      <c r="F79" s="134"/>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34"/>
      <c r="F80" s="134"/>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34"/>
      <c r="F81" s="134"/>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34"/>
      <c r="F82" s="134"/>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34"/>
      <c r="F83" s="134"/>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34"/>
      <c r="F84" s="134"/>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34"/>
      <c r="F85" s="134"/>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34"/>
      <c r="F86" s="134"/>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34"/>
      <c r="F87" s="134"/>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34"/>
      <c r="F88" s="134"/>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34"/>
      <c r="F89" s="134"/>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34"/>
      <c r="F90" s="134"/>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34"/>
      <c r="F91" s="134"/>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34"/>
      <c r="F92" s="134"/>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34"/>
      <c r="F93" s="134"/>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34"/>
      <c r="F94" s="134"/>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34"/>
      <c r="F95" s="134"/>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34"/>
      <c r="F96" s="134"/>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34"/>
      <c r="F97" s="134"/>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34"/>
      <c r="F98" s="134"/>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34"/>
      <c r="F99" s="134"/>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34"/>
      <c r="F100" s="134"/>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34"/>
      <c r="F101" s="134"/>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34"/>
      <c r="F102" s="134"/>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34"/>
      <c r="F103" s="134"/>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34"/>
      <c r="F104" s="134"/>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34"/>
      <c r="F105" s="134"/>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34"/>
      <c r="F106" s="134"/>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34"/>
      <c r="F107" s="134"/>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34"/>
      <c r="F108" s="134"/>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34"/>
      <c r="F109" s="134"/>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34"/>
      <c r="F110" s="134"/>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34"/>
      <c r="F111" s="134"/>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34"/>
      <c r="F112" s="134"/>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34"/>
      <c r="F113" s="134"/>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34"/>
      <c r="F114" s="134"/>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34"/>
      <c r="F115" s="134"/>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34"/>
      <c r="F116" s="134"/>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34"/>
      <c r="F117" s="134"/>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34"/>
      <c r="F118" s="134"/>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34"/>
      <c r="F119" s="134"/>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34"/>
      <c r="F120" s="134"/>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34"/>
      <c r="F121" s="134"/>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34"/>
      <c r="F122" s="134"/>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34"/>
      <c r="F123" s="134"/>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34"/>
      <c r="F124" s="134"/>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34"/>
      <c r="F125" s="134"/>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34"/>
      <c r="F126" s="134"/>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34"/>
      <c r="F127" s="134"/>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34"/>
      <c r="F128" s="134"/>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34"/>
      <c r="F129" s="134"/>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34"/>
      <c r="F130" s="134"/>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34"/>
      <c r="F131" s="134"/>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34"/>
      <c r="F132" s="134"/>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34"/>
      <c r="F133" s="134"/>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34"/>
      <c r="F134" s="134"/>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34"/>
      <c r="F135" s="134"/>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34"/>
      <c r="F136" s="134"/>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34"/>
      <c r="F137" s="134"/>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34"/>
      <c r="F138" s="134"/>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34"/>
      <c r="F139" s="134"/>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34"/>
      <c r="F140" s="134"/>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34"/>
      <c r="F141" s="134"/>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34"/>
      <c r="F142" s="134"/>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34"/>
      <c r="F143" s="134"/>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34"/>
      <c r="F144" s="134"/>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34"/>
      <c r="F145" s="134"/>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34"/>
      <c r="F146" s="134"/>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34"/>
      <c r="F147" s="134"/>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34"/>
      <c r="F148" s="134"/>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34"/>
      <c r="F149" s="134"/>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34"/>
      <c r="F150" s="134"/>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34"/>
      <c r="F151" s="134"/>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34"/>
      <c r="F152" s="134"/>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34"/>
      <c r="F153" s="134"/>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34"/>
      <c r="F154" s="134"/>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34"/>
      <c r="F155" s="134"/>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34"/>
      <c r="F156" s="134"/>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34"/>
      <c r="F157" s="134"/>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34"/>
      <c r="F158" s="134"/>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34"/>
      <c r="F159" s="134"/>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34"/>
      <c r="F160" s="134"/>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34"/>
      <c r="F161" s="134"/>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34"/>
      <c r="F162" s="134"/>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34"/>
      <c r="F163" s="134"/>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34"/>
      <c r="F164" s="134"/>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34"/>
      <c r="F165" s="134"/>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34"/>
      <c r="F166" s="134"/>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34"/>
      <c r="F167" s="134"/>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34"/>
      <c r="F168" s="134"/>
      <c r="G168" s="115"/>
      <c r="H168" s="135"/>
      <c r="I168" s="123"/>
      <c r="J168" s="123"/>
      <c r="K168" s="123"/>
      <c r="L168" s="123"/>
      <c r="M168" s="123"/>
      <c r="N168" s="123"/>
      <c r="O168" s="123"/>
      <c r="P168" s="123"/>
      <c r="Q168" s="123"/>
      <c r="R168" s="123"/>
      <c r="S168" s="123"/>
      <c r="T168" s="123"/>
      <c r="U168" s="123"/>
      <c r="V168" s="123"/>
      <c r="W168" s="123"/>
      <c r="X168" s="123"/>
    </row>
  </sheetData>
  <conditionalFormatting sqref="M1:N1 R1 U1:X1">
    <cfRule type="containsText" dxfId="11798" priority="13" operator="containsText" text="ответ субподрядчика">
      <formula>NOT(ISERROR(SEARCH(("ответ субподрядчика"),(M1))))</formula>
    </cfRule>
  </conditionalFormatting>
  <conditionalFormatting sqref="G10:G168">
    <cfRule type="cellIs" dxfId="11797" priority="12" operator="equal">
      <formula>1</formula>
    </cfRule>
  </conditionalFormatting>
  <conditionalFormatting sqref="G10:G168">
    <cfRule type="cellIs" dxfId="11796" priority="11" operator="equal">
      <formula>0.5</formula>
    </cfRule>
  </conditionalFormatting>
  <conditionalFormatting sqref="G10:G168">
    <cfRule type="cellIs" dxfId="11795" priority="10" operator="equal">
      <formula>0.2</formula>
    </cfRule>
  </conditionalFormatting>
  <conditionalFormatting sqref="K3 K5:K168">
    <cfRule type="containsText" dxfId="11794" priority="9" operator="containsText" text="ПД">
      <formula>NOT(ISERROR(SEARCH(("ПД"),(K3))))</formula>
    </cfRule>
  </conditionalFormatting>
  <conditionalFormatting sqref="K3 K5:K168">
    <cfRule type="containsText" dxfId="11793" priority="8" operator="containsText" text="отменено">
      <formula>NOT(ISERROR(SEARCH(("отменено"),(K3))))</formula>
    </cfRule>
  </conditionalFormatting>
  <conditionalFormatting sqref="G1:H1 H3:X3 H5:H168 A9:G9">
    <cfRule type="cellIs" dxfId="11792" priority="7" operator="equal">
      <formula>"5 - Несоответствие решений ПД и РД"</formula>
    </cfRule>
  </conditionalFormatting>
  <conditionalFormatting sqref="G1:H1 H3:X3 H5:H168 A9:G9">
    <cfRule type="cellIs" dxfId="11791" priority="6" operator="equal">
      <formula>"4 - Несоответствие типовым решениям"</formula>
    </cfRule>
  </conditionalFormatting>
  <conditionalFormatting sqref="G1:H1 H3:X3 H5:H168 A9:G9">
    <cfRule type="cellIs" dxfId="11790" priority="5" operator="equal">
      <formula>"3 - Повторяющиеся замечания МФР"</formula>
    </cfRule>
  </conditionalFormatting>
  <conditionalFormatting sqref="G1:H1 H3:X3 H5:H168 A9:G9">
    <cfRule type="cellIs" dxfId="11789" priority="4" operator="equal">
      <formula>"2 - Несоотвествие смежным разделам"</formula>
    </cfRule>
  </conditionalFormatting>
  <conditionalFormatting sqref="G1:H1 H3:X3 H5:H168 A9:G9">
    <cfRule type="cellIs" dxfId="11788" priority="3" operator="equal">
      <formula>"1 - Ошибка проектировщика"</formula>
    </cfRule>
  </conditionalFormatting>
  <conditionalFormatting sqref="K3 K5:K168">
    <cfRule type="containsText" dxfId="11787" priority="2" operator="containsText" text="повторно">
      <formula>NOT(ISERROR(SEARCH(("повторно"),(K3))))</formula>
    </cfRule>
  </conditionalFormatting>
  <conditionalFormatting sqref="K3 K5:K168">
    <cfRule type="containsText" dxfId="11786"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G10:G168</xm:sqref>
        </x14:dataValidation>
        <x14:dataValidation type="list" allowBlank="1">
          <x14:formula1>
            <xm:f>Списки!$O:$O</xm:f>
          </x14:formula1>
          <xm:sqref>R1 U1 X1</xm:sqref>
        </x14:dataValidation>
        <x14:dataValidation type="list" allowBlank="1">
          <x14:formula1>
            <xm:f>Списки!$E$2:$E$1002</xm:f>
          </x14:formula1>
          <xm:sqref>H10:H168</xm:sqref>
        </x14:dataValidation>
        <x14:dataValidation type="list" allowBlank="1">
          <x14:formula1>
            <xm:f>Списки!$A$2:$A$1002</xm:f>
          </x14:formula1>
          <xm:sqref>K10:K168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outlinePr summaryBelow="0" summaryRight="0"/>
  </sheetPr>
  <dimension ref="A1:X50"/>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137" customWidth="1"/>
    <col min="2" max="2" width="19.42578125" style="137" customWidth="1"/>
    <col min="3" max="3" width="8.42578125" style="137" customWidth="1"/>
    <col min="4" max="4" width="53.42578125" style="137" customWidth="1"/>
    <col min="5" max="5" width="55.42578125" style="137" customWidth="1"/>
    <col min="6" max="6" width="21.42578125" style="137" customWidth="1" collapsed="1"/>
    <col min="7" max="8" width="14.140625" style="137" hidden="1" customWidth="1" outlineLevel="1"/>
    <col min="9" max="9" width="13.85546875" style="137" customWidth="1"/>
    <col min="10" max="10" width="12.5703125" style="137"/>
    <col min="11" max="11" width="13.7109375" style="137" customWidth="1"/>
    <col min="12" max="12" width="49.5703125" style="138" customWidth="1"/>
    <col min="13" max="13" width="12.5703125" style="137" customWidth="1"/>
    <col min="14" max="14" width="38.140625" style="137" customWidth="1"/>
    <col min="15" max="15" width="43.7109375" style="137" customWidth="1"/>
    <col min="16" max="16" width="13.42578125" style="137" hidden="1" customWidth="1"/>
    <col min="17" max="17" width="35.7109375" style="137" hidden="1" customWidth="1"/>
    <col min="18" max="18" width="32.42578125" style="137" hidden="1" customWidth="1"/>
    <col min="19" max="19" width="14.42578125" style="137" hidden="1" customWidth="1"/>
    <col min="20" max="20" width="26.85546875" style="137" hidden="1" customWidth="1"/>
    <col min="21" max="24" width="25.5703125" style="137" hidden="1" customWidth="1"/>
    <col min="25" max="34" width="12.5703125" customWidth="1"/>
  </cols>
  <sheetData>
    <row r="1" spans="1:24" ht="76.5" collapsed="1">
      <c r="A1" s="139" t="s">
        <v>235</v>
      </c>
      <c r="B1" s="139" t="s">
        <v>236</v>
      </c>
      <c r="C1" s="139" t="s">
        <v>237</v>
      </c>
      <c r="D1" s="139" t="s">
        <v>238</v>
      </c>
      <c r="E1" s="139" t="s">
        <v>239</v>
      </c>
      <c r="F1" s="139" t="s">
        <v>240</v>
      </c>
      <c r="G1" s="140" t="s">
        <v>241</v>
      </c>
      <c r="H1" s="140" t="s">
        <v>242</v>
      </c>
      <c r="I1" s="140" t="s">
        <v>5</v>
      </c>
      <c r="J1" s="139" t="s">
        <v>243</v>
      </c>
      <c r="K1" s="139" t="s">
        <v>244</v>
      </c>
      <c r="L1" s="141" t="s">
        <v>245</v>
      </c>
      <c r="M1" s="142" t="s">
        <v>246</v>
      </c>
      <c r="N1" s="142" t="s">
        <v>247</v>
      </c>
      <c r="O1" s="143" t="s">
        <v>245</v>
      </c>
      <c r="P1" s="144" t="s">
        <v>246</v>
      </c>
      <c r="Q1" s="144" t="s">
        <v>247</v>
      </c>
      <c r="R1" s="142" t="s">
        <v>248</v>
      </c>
      <c r="S1" s="145" t="s">
        <v>246</v>
      </c>
      <c r="T1" s="145" t="s">
        <v>247</v>
      </c>
      <c r="U1" s="142" t="s">
        <v>248</v>
      </c>
      <c r="V1" s="145" t="s">
        <v>246</v>
      </c>
      <c r="W1" s="145" t="s">
        <v>247</v>
      </c>
      <c r="X1" s="142" t="s">
        <v>248</v>
      </c>
    </row>
    <row r="2" spans="1:24" ht="67.5" hidden="1" outlineLevel="1">
      <c r="A2" s="146"/>
      <c r="B2" s="147" t="s">
        <v>249</v>
      </c>
      <c r="C2" s="147" t="s">
        <v>249</v>
      </c>
      <c r="D2" s="148" t="s">
        <v>52</v>
      </c>
      <c r="E2" s="149"/>
      <c r="F2" s="146"/>
      <c r="G2" s="150"/>
      <c r="H2" s="151" t="s">
        <v>250</v>
      </c>
      <c r="I2" s="151" t="s">
        <v>13</v>
      </c>
      <c r="J2" s="151" t="s">
        <v>14</v>
      </c>
      <c r="K2" s="151" t="s">
        <v>16</v>
      </c>
      <c r="L2" s="152" t="s">
        <v>15</v>
      </c>
      <c r="M2" s="151" t="s">
        <v>17</v>
      </c>
      <c r="N2" s="151" t="s">
        <v>18</v>
      </c>
      <c r="O2" s="151" t="s">
        <v>19</v>
      </c>
      <c r="P2" s="151" t="s">
        <v>21</v>
      </c>
      <c r="Q2" s="151" t="s">
        <v>23</v>
      </c>
      <c r="R2" s="151" t="s">
        <v>24</v>
      </c>
      <c r="S2" s="151" t="s">
        <v>25</v>
      </c>
      <c r="T2" s="151" t="s">
        <v>27</v>
      </c>
      <c r="U2" s="151" t="s">
        <v>28</v>
      </c>
      <c r="V2" s="151" t="s">
        <v>29</v>
      </c>
      <c r="W2" s="151" t="s">
        <v>30</v>
      </c>
      <c r="X2" s="151" t="s">
        <v>32</v>
      </c>
    </row>
    <row r="3" spans="1:24" ht="56.25" hidden="1" outlineLevel="1">
      <c r="A3" s="153"/>
      <c r="B3" s="154" t="s">
        <v>251</v>
      </c>
      <c r="C3" s="154" t="s">
        <v>252</v>
      </c>
      <c r="D3" s="155" t="s">
        <v>35</v>
      </c>
      <c r="E3" s="154"/>
      <c r="F3" s="154"/>
      <c r="G3" s="156"/>
      <c r="H3" s="157">
        <f>COUNTIF($H11:$H50,"1 - Несоответствие продуктовым требованиям ПИК-Стандарт")</f>
        <v>0</v>
      </c>
      <c r="I3" s="157">
        <f>COUNTIF($H11:$H50,"2 - Несоответствие Бренд-листам ПИК")</f>
        <v>0</v>
      </c>
      <c r="J3" s="157">
        <f>COUNTIF($H11:$H50,"3 - Несоответствие Каталогу отделки")</f>
        <v>0</v>
      </c>
      <c r="K3" s="157">
        <f>COUNTIF($H11:$H50,"5 - Ошибка в применении СТМ")</f>
        <v>0</v>
      </c>
      <c r="L3" s="158">
        <f>COUNTIF($H11:$H50,"4 - Несоответствие Каталогу оборудования")</f>
        <v>0</v>
      </c>
      <c r="M3" s="157">
        <f>COUNTIF($H11:$H50,"6 - Ошибка в применении сборных ЛМ")</f>
        <v>0</v>
      </c>
      <c r="N3" s="157">
        <f>COUNTIF($H11:$H50,"7 - Ошибка в применении шкаф-пакетов")</f>
        <v>0</v>
      </c>
      <c r="O3" s="157">
        <f>COUNTIF($H11:$H50,"8 - Ошибка в применении шахт-пакетов")</f>
        <v>0</v>
      </c>
      <c r="P3" s="157">
        <f>COUNTIF($H11:$H50,"9 - Несоответствие типологическим требованиям ПИК-Стандарт")</f>
        <v>0</v>
      </c>
      <c r="Q3" s="157">
        <f>COUNTIF($H11:$H50,"10 - Несоответствие НТД РФ")</f>
        <v>0</v>
      </c>
      <c r="R3" s="157">
        <f>COUNTIF($H11:$H50,"11 - Несоответствие ИРД (кроме ТУ, СТУ), АПР, ПД")</f>
        <v>0</v>
      </c>
      <c r="S3" s="157">
        <f>COUNTIF($H11:$H50,"12 - Несоответствие требованиям ТУ, СТУ")</f>
        <v>0</v>
      </c>
      <c r="T3" s="157">
        <f>COUNTIF($H11:$H50,"13 - Ошибка в технических решениях")</f>
        <v>0</v>
      </c>
      <c r="U3" s="157">
        <f>COUNTIF($H11:$H50,"14 - Неувязка м/у собой комплектов РД")</f>
        <v>1</v>
      </c>
      <c r="V3" s="157">
        <f>COUNTIF($H11:$H50,"15 - Недостаточность информации влияющей на СМР")</f>
        <v>26</v>
      </c>
      <c r="W3" s="157">
        <f>COUNTIF($H11:$H50,"16 - Нерациональное решение")</f>
        <v>0</v>
      </c>
      <c r="X3" s="157">
        <f>COUNTIF($H11:$H50,"17 - Оформление")</f>
        <v>0</v>
      </c>
    </row>
    <row r="4" spans="1:24" ht="25.5" hidden="1" outlineLevel="1">
      <c r="A4" s="147" t="s">
        <v>249</v>
      </c>
      <c r="B4" s="159">
        <v>15</v>
      </c>
      <c r="C4" s="159">
        <v>7</v>
      </c>
      <c r="D4" s="160">
        <f>C4/B4</f>
        <v>0.46666666666666667</v>
      </c>
      <c r="E4" s="161"/>
      <c r="F4" s="162"/>
      <c r="G4" s="150"/>
      <c r="H4" s="149" t="s">
        <v>52</v>
      </c>
      <c r="I4" s="149" t="s">
        <v>52</v>
      </c>
      <c r="J4" s="149" t="s">
        <v>52</v>
      </c>
      <c r="K4" s="149" t="s">
        <v>52</v>
      </c>
      <c r="L4" s="163" t="s">
        <v>52</v>
      </c>
      <c r="M4" s="149" t="s">
        <v>52</v>
      </c>
      <c r="N4" s="149" t="s">
        <v>52</v>
      </c>
      <c r="O4" s="149" t="s">
        <v>52</v>
      </c>
      <c r="P4" s="149" t="s">
        <v>52</v>
      </c>
      <c r="Q4" s="149" t="s">
        <v>52</v>
      </c>
      <c r="R4" s="149" t="s">
        <v>52</v>
      </c>
      <c r="S4" s="149" t="s">
        <v>52</v>
      </c>
      <c r="T4" s="149" t="s">
        <v>52</v>
      </c>
      <c r="U4" s="149" t="s">
        <v>52</v>
      </c>
      <c r="V4" s="149" t="s">
        <v>52</v>
      </c>
      <c r="W4" s="149" t="s">
        <v>52</v>
      </c>
      <c r="X4" s="149" t="s">
        <v>52</v>
      </c>
    </row>
    <row r="5" spans="1:24" ht="14.25" hidden="1" outlineLevel="1">
      <c r="A5" s="164"/>
      <c r="B5" s="164"/>
      <c r="C5" s="164"/>
      <c r="D5" s="165"/>
      <c r="E5" s="164"/>
      <c r="F5" s="164"/>
      <c r="G5" s="149" t="s">
        <v>52</v>
      </c>
      <c r="H5" s="166"/>
      <c r="I5" s="167"/>
      <c r="J5" s="168"/>
      <c r="K5" s="167"/>
      <c r="L5" s="169"/>
      <c r="M5" s="168"/>
      <c r="N5" s="167"/>
      <c r="O5" s="168"/>
      <c r="P5" s="168"/>
      <c r="Q5" s="167"/>
      <c r="R5" s="168"/>
      <c r="S5" s="168"/>
      <c r="T5" s="167"/>
      <c r="U5" s="167"/>
      <c r="V5" s="167"/>
      <c r="W5" s="167"/>
      <c r="X5" s="167"/>
    </row>
    <row r="6" spans="1:24" ht="22.5" hidden="1" outlineLevel="1">
      <c r="A6" s="154">
        <v>0.2</v>
      </c>
      <c r="B6" s="154">
        <v>0.5</v>
      </c>
      <c r="C6" s="154">
        <v>1</v>
      </c>
      <c r="D6" s="155" t="s">
        <v>39</v>
      </c>
      <c r="E6" s="154"/>
      <c r="F6" s="154" t="s">
        <v>253</v>
      </c>
      <c r="G6" s="170">
        <f>COUNTIFS(G11:G50,"0,2")</f>
        <v>1</v>
      </c>
      <c r="H6" s="171"/>
      <c r="I6" s="172"/>
      <c r="J6" s="173"/>
      <c r="K6" s="172"/>
      <c r="L6" s="174"/>
      <c r="M6" s="173"/>
      <c r="N6" s="172"/>
      <c r="O6" s="173"/>
      <c r="P6" s="173"/>
      <c r="Q6" s="172"/>
      <c r="R6" s="173"/>
      <c r="S6" s="173"/>
      <c r="T6" s="172"/>
      <c r="U6" s="172"/>
      <c r="V6" s="172"/>
      <c r="W6" s="172"/>
      <c r="X6" s="172"/>
    </row>
    <row r="7" spans="1:24" ht="22.5" hidden="1" outlineLevel="1">
      <c r="A7" s="175">
        <f>G6*0.2/B4</f>
        <v>1.3333333333333334E-2</v>
      </c>
      <c r="B7" s="175">
        <f>G7*0.5/B4</f>
        <v>0.83333333333333337</v>
      </c>
      <c r="C7" s="175">
        <f>G8*1/B4</f>
        <v>6.6666666666666666E-2</v>
      </c>
      <c r="D7" s="176">
        <f>(G6*A6+G7*B6+G8*C6)/SUM(G6:G8)</f>
        <v>0.50740740740740742</v>
      </c>
      <c r="E7" s="177"/>
      <c r="F7" s="178" t="s">
        <v>254</v>
      </c>
      <c r="G7" s="179">
        <f>COUNTIFS(G11:G50,"0,5")</f>
        <v>25</v>
      </c>
      <c r="H7" s="166"/>
      <c r="I7" s="180"/>
      <c r="J7" s="180"/>
      <c r="K7" s="180"/>
      <c r="L7" s="181"/>
      <c r="M7" s="180"/>
      <c r="N7" s="180"/>
      <c r="O7" s="180"/>
      <c r="P7" s="180"/>
      <c r="Q7" s="180"/>
      <c r="R7" s="180"/>
      <c r="S7" s="180"/>
      <c r="T7" s="180"/>
      <c r="U7" s="180"/>
      <c r="V7" s="180"/>
      <c r="W7" s="180"/>
      <c r="X7" s="180"/>
    </row>
    <row r="8" spans="1:24" ht="25.5" hidden="1" outlineLevel="1">
      <c r="A8" s="149" t="s">
        <v>52</v>
      </c>
      <c r="B8" s="149" t="s">
        <v>52</v>
      </c>
      <c r="C8" s="149" t="s">
        <v>52</v>
      </c>
      <c r="D8" s="148" t="s">
        <v>52</v>
      </c>
      <c r="E8" s="149"/>
      <c r="F8" s="154" t="s">
        <v>255</v>
      </c>
      <c r="G8" s="170">
        <f>COUNTIFS(G11:G50,"1")</f>
        <v>1</v>
      </c>
      <c r="H8" s="171"/>
      <c r="I8" s="172"/>
      <c r="J8" s="173"/>
      <c r="K8" s="172"/>
      <c r="L8" s="174"/>
      <c r="M8" s="173"/>
      <c r="N8" s="172"/>
      <c r="O8" s="173"/>
      <c r="P8" s="173"/>
      <c r="Q8" s="172"/>
      <c r="R8" s="173"/>
      <c r="S8" s="173"/>
      <c r="T8" s="172"/>
      <c r="U8" s="172"/>
      <c r="V8" s="172"/>
      <c r="W8" s="172"/>
      <c r="X8" s="172"/>
    </row>
    <row r="9" spans="1:24" ht="12.75" collapsed="1">
      <c r="A9" s="182"/>
      <c r="B9" s="182"/>
      <c r="C9" s="182"/>
      <c r="D9" s="183"/>
      <c r="E9" s="182"/>
      <c r="F9" s="182"/>
      <c r="G9" s="182"/>
      <c r="H9" s="182"/>
      <c r="I9" s="184"/>
      <c r="J9" s="185"/>
      <c r="K9" s="184"/>
      <c r="L9" s="186"/>
      <c r="M9" s="185"/>
      <c r="N9" s="184"/>
      <c r="O9" s="185"/>
      <c r="P9" s="185"/>
      <c r="Q9" s="184"/>
      <c r="R9" s="185"/>
      <c r="S9" s="185"/>
      <c r="T9" s="184"/>
      <c r="U9" s="184"/>
      <c r="V9" s="184"/>
      <c r="W9" s="184"/>
      <c r="X9" s="184"/>
    </row>
    <row r="10" spans="1:24" ht="36.75" hidden="1" customHeight="1" outlineLevel="1">
      <c r="A10" s="172"/>
      <c r="B10" s="187" t="s">
        <v>268</v>
      </c>
      <c r="C10" s="172"/>
      <c r="D10" s="188" t="s">
        <v>269</v>
      </c>
      <c r="E10" s="172"/>
      <c r="F10" s="172"/>
      <c r="G10" s="150"/>
      <c r="H10" s="189"/>
      <c r="I10" s="172"/>
      <c r="J10" s="173"/>
      <c r="K10" s="172"/>
      <c r="L10" s="174"/>
      <c r="M10" s="173"/>
      <c r="N10" s="172"/>
      <c r="O10" s="173"/>
      <c r="P10" s="173"/>
      <c r="Q10" s="172"/>
      <c r="R10" s="173"/>
      <c r="S10" s="173"/>
      <c r="T10" s="172"/>
      <c r="U10" s="172"/>
      <c r="V10" s="172"/>
      <c r="W10" s="172"/>
      <c r="X10" s="172"/>
    </row>
    <row r="11" spans="1:24" ht="36.75" hidden="1" customHeight="1" outlineLevel="1">
      <c r="A11" s="167">
        <v>1</v>
      </c>
      <c r="B11" s="190" t="s">
        <v>268</v>
      </c>
      <c r="C11" s="167"/>
      <c r="D11" s="191" t="s">
        <v>270</v>
      </c>
      <c r="E11" s="167"/>
      <c r="F11" s="192" t="s">
        <v>271</v>
      </c>
      <c r="G11" s="156">
        <v>0.5</v>
      </c>
      <c r="H11" s="193" t="s">
        <v>29</v>
      </c>
      <c r="I11" s="167" t="s">
        <v>95</v>
      </c>
      <c r="J11" s="168">
        <v>45036</v>
      </c>
      <c r="K11" s="167" t="s">
        <v>260</v>
      </c>
      <c r="L11" s="169"/>
      <c r="M11" s="168">
        <v>45337</v>
      </c>
      <c r="N11" s="194" t="s">
        <v>272</v>
      </c>
      <c r="O11" s="168"/>
      <c r="P11" s="168"/>
      <c r="Q11" s="167"/>
      <c r="R11" s="168"/>
      <c r="S11" s="168"/>
      <c r="T11" s="167"/>
      <c r="U11" s="167"/>
      <c r="V11" s="167"/>
      <c r="W11" s="167"/>
      <c r="X11" s="167"/>
    </row>
    <row r="12" spans="1:24" ht="53.25" hidden="1" customHeight="1" outlineLevel="1">
      <c r="A12" s="172">
        <v>2</v>
      </c>
      <c r="B12" s="187" t="s">
        <v>268</v>
      </c>
      <c r="C12" s="172"/>
      <c r="D12" s="191" t="s">
        <v>273</v>
      </c>
      <c r="E12" s="172"/>
      <c r="F12" s="195" t="s">
        <v>271</v>
      </c>
      <c r="G12" s="150">
        <v>0.5</v>
      </c>
      <c r="H12" s="189" t="s">
        <v>29</v>
      </c>
      <c r="I12" s="172" t="s">
        <v>95</v>
      </c>
      <c r="J12" s="173">
        <v>45036</v>
      </c>
      <c r="K12" s="172" t="s">
        <v>260</v>
      </c>
      <c r="L12" s="196"/>
      <c r="M12" s="173">
        <v>45337</v>
      </c>
      <c r="N12" s="197" t="s">
        <v>272</v>
      </c>
      <c r="O12" s="172"/>
      <c r="P12" s="172"/>
      <c r="Q12" s="172"/>
      <c r="R12" s="172"/>
      <c r="S12" s="172"/>
      <c r="T12" s="172"/>
      <c r="U12" s="172"/>
      <c r="V12" s="172"/>
      <c r="W12" s="172"/>
      <c r="X12" s="172"/>
    </row>
    <row r="13" spans="1:24" ht="69.75" hidden="1" customHeight="1" outlineLevel="1">
      <c r="A13" s="167">
        <v>3</v>
      </c>
      <c r="B13" s="190" t="s">
        <v>268</v>
      </c>
      <c r="C13" s="167"/>
      <c r="D13" s="191" t="s">
        <v>274</v>
      </c>
      <c r="E13" s="167"/>
      <c r="F13" s="192" t="s">
        <v>275</v>
      </c>
      <c r="G13" s="156">
        <v>0.5</v>
      </c>
      <c r="H13" s="193" t="s">
        <v>29</v>
      </c>
      <c r="I13" s="167" t="s">
        <v>95</v>
      </c>
      <c r="J13" s="168">
        <v>45036</v>
      </c>
      <c r="K13" s="167" t="s">
        <v>260</v>
      </c>
      <c r="L13" s="198"/>
      <c r="M13" s="168">
        <v>45337</v>
      </c>
      <c r="N13" s="194" t="s">
        <v>272</v>
      </c>
      <c r="O13" s="167"/>
      <c r="P13" s="167"/>
      <c r="Q13" s="167"/>
      <c r="R13" s="167"/>
      <c r="S13" s="167"/>
      <c r="T13" s="167"/>
      <c r="U13" s="167"/>
      <c r="V13" s="167"/>
      <c r="W13" s="167"/>
      <c r="X13" s="167"/>
    </row>
    <row r="14" spans="1:24" ht="51.75" hidden="1" customHeight="1" outlineLevel="1">
      <c r="A14" s="172">
        <v>4</v>
      </c>
      <c r="B14" s="187" t="s">
        <v>268</v>
      </c>
      <c r="C14" s="172"/>
      <c r="D14" s="191" t="s">
        <v>276</v>
      </c>
      <c r="E14" s="172"/>
      <c r="F14" s="195" t="s">
        <v>277</v>
      </c>
      <c r="G14" s="150">
        <v>0.5</v>
      </c>
      <c r="H14" s="189" t="s">
        <v>29</v>
      </c>
      <c r="I14" s="172" t="s">
        <v>95</v>
      </c>
      <c r="J14" s="173">
        <v>45036</v>
      </c>
      <c r="K14" s="172" t="s">
        <v>260</v>
      </c>
      <c r="L14" s="196"/>
      <c r="M14" s="173">
        <v>45337</v>
      </c>
      <c r="N14" s="197" t="s">
        <v>272</v>
      </c>
      <c r="O14" s="172"/>
      <c r="P14" s="172"/>
      <c r="Q14" s="172"/>
      <c r="R14" s="172"/>
      <c r="S14" s="172"/>
      <c r="T14" s="172"/>
      <c r="U14" s="172"/>
      <c r="V14" s="172"/>
      <c r="W14" s="172"/>
      <c r="X14" s="172"/>
    </row>
    <row r="15" spans="1:24" ht="119.25" hidden="1" customHeight="1" outlineLevel="1">
      <c r="A15" s="167">
        <v>5</v>
      </c>
      <c r="B15" s="190" t="s">
        <v>268</v>
      </c>
      <c r="C15" s="167"/>
      <c r="D15" s="191" t="s">
        <v>278</v>
      </c>
      <c r="E15" s="167"/>
      <c r="F15" s="192" t="s">
        <v>271</v>
      </c>
      <c r="G15" s="156">
        <v>0.5</v>
      </c>
      <c r="H15" s="193" t="s">
        <v>29</v>
      </c>
      <c r="I15" s="167" t="s">
        <v>95</v>
      </c>
      <c r="J15" s="168">
        <v>45036</v>
      </c>
      <c r="K15" s="167" t="s">
        <v>260</v>
      </c>
      <c r="L15" s="198"/>
      <c r="M15" s="168">
        <v>45337</v>
      </c>
      <c r="N15" s="194" t="s">
        <v>272</v>
      </c>
      <c r="O15" s="167"/>
      <c r="P15" s="167"/>
      <c r="Q15" s="167"/>
      <c r="R15" s="167"/>
      <c r="S15" s="167"/>
      <c r="T15" s="167"/>
      <c r="U15" s="167"/>
      <c r="V15" s="167"/>
      <c r="W15" s="167"/>
      <c r="X15" s="167"/>
    </row>
    <row r="16" spans="1:24" ht="56.25" hidden="1" outlineLevel="1">
      <c r="A16" s="172">
        <v>6</v>
      </c>
      <c r="B16" s="187" t="s">
        <v>268</v>
      </c>
      <c r="C16" s="172"/>
      <c r="D16" s="191" t="s">
        <v>279</v>
      </c>
      <c r="E16" s="172"/>
      <c r="F16" s="195" t="s">
        <v>280</v>
      </c>
      <c r="G16" s="150">
        <v>0.5</v>
      </c>
      <c r="H16" s="189" t="s">
        <v>29</v>
      </c>
      <c r="I16" s="172" t="s">
        <v>95</v>
      </c>
      <c r="J16" s="173">
        <v>45036</v>
      </c>
      <c r="K16" s="172" t="s">
        <v>260</v>
      </c>
      <c r="L16" s="196"/>
      <c r="M16" s="173">
        <v>45337</v>
      </c>
      <c r="N16" s="197" t="s">
        <v>272</v>
      </c>
      <c r="O16" s="172"/>
      <c r="P16" s="172"/>
      <c r="Q16" s="172"/>
      <c r="R16" s="172"/>
      <c r="S16" s="172"/>
      <c r="T16" s="172"/>
      <c r="U16" s="172"/>
      <c r="V16" s="172"/>
      <c r="W16" s="172"/>
      <c r="X16" s="172"/>
    </row>
    <row r="17" spans="1:24" ht="99.75" hidden="1" customHeight="1" outlineLevel="1">
      <c r="A17" s="167">
        <v>7</v>
      </c>
      <c r="B17" s="190" t="s">
        <v>268</v>
      </c>
      <c r="C17" s="167"/>
      <c r="D17" s="191" t="s">
        <v>281</v>
      </c>
      <c r="E17" s="167"/>
      <c r="F17" s="192" t="s">
        <v>271</v>
      </c>
      <c r="G17" s="156">
        <v>0.5</v>
      </c>
      <c r="H17" s="193" t="s">
        <v>29</v>
      </c>
      <c r="I17" s="167" t="s">
        <v>95</v>
      </c>
      <c r="J17" s="168">
        <v>45036</v>
      </c>
      <c r="K17" s="167" t="s">
        <v>260</v>
      </c>
      <c r="L17" s="198"/>
      <c r="M17" s="168">
        <v>45337</v>
      </c>
      <c r="N17" s="194" t="s">
        <v>272</v>
      </c>
      <c r="O17" s="167"/>
      <c r="P17" s="167"/>
      <c r="Q17" s="167"/>
      <c r="R17" s="167"/>
      <c r="S17" s="167"/>
      <c r="T17" s="167"/>
      <c r="U17" s="167"/>
      <c r="V17" s="167"/>
      <c r="W17" s="167"/>
      <c r="X17" s="167"/>
    </row>
    <row r="18" spans="1:24" ht="56.25" hidden="1" outlineLevel="1">
      <c r="A18" s="172">
        <v>8</v>
      </c>
      <c r="B18" s="187" t="s">
        <v>268</v>
      </c>
      <c r="C18" s="172"/>
      <c r="D18" s="191" t="s">
        <v>282</v>
      </c>
      <c r="E18" s="172"/>
      <c r="F18" s="195" t="s">
        <v>283</v>
      </c>
      <c r="G18" s="150">
        <v>0.5</v>
      </c>
      <c r="H18" s="189" t="s">
        <v>29</v>
      </c>
      <c r="I18" s="172" t="s">
        <v>95</v>
      </c>
      <c r="J18" s="173">
        <v>45036</v>
      </c>
      <c r="K18" s="172" t="s">
        <v>260</v>
      </c>
      <c r="L18" s="196"/>
      <c r="M18" s="173">
        <v>45337</v>
      </c>
      <c r="N18" s="197" t="s">
        <v>272</v>
      </c>
      <c r="O18" s="172"/>
      <c r="P18" s="172"/>
      <c r="Q18" s="172"/>
      <c r="R18" s="172"/>
      <c r="S18" s="172"/>
      <c r="T18" s="172"/>
      <c r="U18" s="172"/>
      <c r="V18" s="172"/>
      <c r="W18" s="172"/>
      <c r="X18" s="172"/>
    </row>
    <row r="19" spans="1:24" ht="75.75" hidden="1" customHeight="1" outlineLevel="1">
      <c r="A19" s="167">
        <v>9</v>
      </c>
      <c r="B19" s="190" t="s">
        <v>268</v>
      </c>
      <c r="C19" s="167"/>
      <c r="D19" s="191" t="s">
        <v>284</v>
      </c>
      <c r="E19" s="167"/>
      <c r="F19" s="192" t="s">
        <v>277</v>
      </c>
      <c r="G19" s="199">
        <v>0.5</v>
      </c>
      <c r="H19" s="190" t="s">
        <v>29</v>
      </c>
      <c r="I19" s="167" t="s">
        <v>95</v>
      </c>
      <c r="J19" s="168">
        <v>45036</v>
      </c>
      <c r="K19" s="167" t="s">
        <v>260</v>
      </c>
      <c r="L19" s="198"/>
      <c r="M19" s="168">
        <v>45337</v>
      </c>
      <c r="N19" s="194" t="s">
        <v>272</v>
      </c>
      <c r="O19" s="167"/>
      <c r="P19" s="167"/>
      <c r="Q19" s="167"/>
      <c r="R19" s="167"/>
      <c r="S19" s="167"/>
      <c r="T19" s="167"/>
      <c r="U19" s="167"/>
      <c r="V19" s="167"/>
      <c r="W19" s="167"/>
      <c r="X19" s="167"/>
    </row>
    <row r="20" spans="1:24" ht="37.5" hidden="1" customHeight="1" outlineLevel="1">
      <c r="A20" s="172"/>
      <c r="B20" s="187" t="s">
        <v>268</v>
      </c>
      <c r="C20" s="172"/>
      <c r="D20" s="200" t="s">
        <v>285</v>
      </c>
      <c r="E20" s="172"/>
      <c r="F20" s="172"/>
      <c r="G20" s="150"/>
      <c r="H20" s="189"/>
      <c r="I20" s="172"/>
      <c r="J20" s="173"/>
      <c r="K20" s="172"/>
      <c r="L20" s="196"/>
      <c r="M20" s="172"/>
      <c r="N20" s="172"/>
      <c r="O20" s="172"/>
      <c r="P20" s="172"/>
      <c r="Q20" s="172"/>
      <c r="R20" s="172"/>
      <c r="S20" s="172"/>
      <c r="T20" s="172"/>
      <c r="U20" s="172"/>
      <c r="V20" s="172"/>
      <c r="W20" s="172"/>
      <c r="X20" s="172"/>
    </row>
    <row r="21" spans="1:24" ht="37.5" hidden="1" customHeight="1" outlineLevel="1">
      <c r="A21" s="167">
        <v>10</v>
      </c>
      <c r="B21" s="190" t="s">
        <v>268</v>
      </c>
      <c r="C21" s="167" t="s">
        <v>286</v>
      </c>
      <c r="D21" s="201" t="s">
        <v>287</v>
      </c>
      <c r="E21" s="167"/>
      <c r="F21" s="192" t="s">
        <v>271</v>
      </c>
      <c r="G21" s="156">
        <v>0.5</v>
      </c>
      <c r="H21" s="193" t="s">
        <v>29</v>
      </c>
      <c r="I21" s="167" t="s">
        <v>95</v>
      </c>
      <c r="J21" s="168">
        <v>45036</v>
      </c>
      <c r="K21" s="167" t="s">
        <v>260</v>
      </c>
      <c r="L21" s="198"/>
      <c r="M21" s="168">
        <v>45337</v>
      </c>
      <c r="N21" s="194" t="s">
        <v>272</v>
      </c>
      <c r="O21" s="167"/>
      <c r="P21" s="167"/>
      <c r="Q21" s="167"/>
      <c r="R21" s="167"/>
      <c r="S21" s="167"/>
      <c r="T21" s="167"/>
      <c r="U21" s="167"/>
      <c r="V21" s="167"/>
      <c r="W21" s="167"/>
      <c r="X21" s="167"/>
    </row>
    <row r="22" spans="1:24" ht="37.5" hidden="1" customHeight="1" outlineLevel="1">
      <c r="A22" s="172">
        <v>11</v>
      </c>
      <c r="B22" s="187" t="s">
        <v>268</v>
      </c>
      <c r="C22" s="172"/>
      <c r="D22" s="201" t="s">
        <v>288</v>
      </c>
      <c r="E22" s="172"/>
      <c r="F22" s="195" t="s">
        <v>271</v>
      </c>
      <c r="G22" s="150">
        <v>0.5</v>
      </c>
      <c r="H22" s="189" t="s">
        <v>29</v>
      </c>
      <c r="I22" s="172" t="s">
        <v>95</v>
      </c>
      <c r="J22" s="173">
        <v>45036</v>
      </c>
      <c r="K22" s="172" t="s">
        <v>260</v>
      </c>
      <c r="L22" s="196"/>
      <c r="M22" s="173">
        <v>45337</v>
      </c>
      <c r="N22" s="197" t="s">
        <v>272</v>
      </c>
      <c r="O22" s="172"/>
      <c r="P22" s="172"/>
      <c r="Q22" s="172"/>
      <c r="R22" s="172"/>
      <c r="S22" s="172"/>
      <c r="T22" s="172"/>
      <c r="U22" s="172"/>
      <c r="V22" s="172"/>
      <c r="W22" s="172"/>
      <c r="X22" s="172"/>
    </row>
    <row r="23" spans="1:24" ht="64.5" hidden="1" customHeight="1" outlineLevel="1">
      <c r="A23" s="167">
        <v>12</v>
      </c>
      <c r="B23" s="190" t="s">
        <v>268</v>
      </c>
      <c r="C23" s="167"/>
      <c r="D23" s="201" t="s">
        <v>289</v>
      </c>
      <c r="E23" s="167"/>
      <c r="F23" s="192" t="s">
        <v>290</v>
      </c>
      <c r="G23" s="156">
        <v>0.5</v>
      </c>
      <c r="H23" s="193" t="s">
        <v>29</v>
      </c>
      <c r="I23" s="167" t="s">
        <v>95</v>
      </c>
      <c r="J23" s="168">
        <v>45036</v>
      </c>
      <c r="K23" s="167" t="s">
        <v>260</v>
      </c>
      <c r="L23" s="198"/>
      <c r="M23" s="168">
        <v>45337</v>
      </c>
      <c r="N23" s="194" t="s">
        <v>272</v>
      </c>
      <c r="O23" s="167"/>
      <c r="P23" s="167"/>
      <c r="Q23" s="167"/>
      <c r="R23" s="167"/>
      <c r="S23" s="167"/>
      <c r="T23" s="167"/>
      <c r="U23" s="167"/>
      <c r="V23" s="167"/>
      <c r="W23" s="167"/>
      <c r="X23" s="167"/>
    </row>
    <row r="24" spans="1:24" ht="63.75" hidden="1" outlineLevel="1">
      <c r="A24" s="172">
        <v>13</v>
      </c>
      <c r="B24" s="187" t="s">
        <v>268</v>
      </c>
      <c r="C24" s="172"/>
      <c r="D24" s="201" t="s">
        <v>291</v>
      </c>
      <c r="E24" s="172"/>
      <c r="F24" s="195" t="s">
        <v>271</v>
      </c>
      <c r="G24" s="202">
        <v>0.5</v>
      </c>
      <c r="H24" s="187" t="s">
        <v>29</v>
      </c>
      <c r="I24" s="172" t="s">
        <v>95</v>
      </c>
      <c r="J24" s="173">
        <v>45036</v>
      </c>
      <c r="K24" s="172" t="s">
        <v>260</v>
      </c>
      <c r="L24" s="196"/>
      <c r="M24" s="173">
        <v>45337</v>
      </c>
      <c r="N24" s="197" t="s">
        <v>272</v>
      </c>
      <c r="O24" s="172"/>
      <c r="P24" s="172"/>
      <c r="Q24" s="172"/>
      <c r="R24" s="172"/>
      <c r="S24" s="172"/>
      <c r="T24" s="172"/>
      <c r="U24" s="172"/>
      <c r="V24" s="172"/>
      <c r="W24" s="172"/>
      <c r="X24" s="172"/>
    </row>
    <row r="25" spans="1:24" ht="56.25" hidden="1" outlineLevel="1">
      <c r="A25" s="167">
        <v>14</v>
      </c>
      <c r="B25" s="190" t="s">
        <v>268</v>
      </c>
      <c r="C25" s="167"/>
      <c r="D25" s="201" t="s">
        <v>292</v>
      </c>
      <c r="E25" s="167"/>
      <c r="F25" s="192" t="s">
        <v>283</v>
      </c>
      <c r="G25" s="156">
        <v>0.5</v>
      </c>
      <c r="H25" s="193" t="s">
        <v>29</v>
      </c>
      <c r="I25" s="167" t="s">
        <v>95</v>
      </c>
      <c r="J25" s="168">
        <v>45036</v>
      </c>
      <c r="K25" s="167" t="s">
        <v>260</v>
      </c>
      <c r="L25" s="198"/>
      <c r="M25" s="168">
        <v>45337</v>
      </c>
      <c r="N25" s="194" t="s">
        <v>272</v>
      </c>
      <c r="O25" s="167"/>
      <c r="P25" s="167"/>
      <c r="Q25" s="167"/>
      <c r="R25" s="167"/>
      <c r="S25" s="167"/>
      <c r="T25" s="167"/>
      <c r="U25" s="167"/>
      <c r="V25" s="167"/>
      <c r="W25" s="167"/>
      <c r="X25" s="167"/>
    </row>
    <row r="26" spans="1:24" ht="22.5" hidden="1" outlineLevel="1">
      <c r="A26" s="172"/>
      <c r="B26" s="187" t="s">
        <v>268</v>
      </c>
      <c r="C26" s="172"/>
      <c r="D26" s="203" t="s">
        <v>293</v>
      </c>
      <c r="E26" s="172"/>
      <c r="F26" s="172"/>
      <c r="G26" s="150"/>
      <c r="H26" s="189"/>
      <c r="I26" s="172"/>
      <c r="J26" s="173"/>
      <c r="K26" s="172"/>
      <c r="L26" s="196"/>
      <c r="M26" s="172"/>
      <c r="N26" s="172"/>
      <c r="O26" s="172"/>
      <c r="P26" s="172"/>
      <c r="Q26" s="172"/>
      <c r="R26" s="172"/>
      <c r="S26" s="172"/>
      <c r="T26" s="172"/>
      <c r="U26" s="172"/>
      <c r="V26" s="172"/>
      <c r="W26" s="172"/>
      <c r="X26" s="172"/>
    </row>
    <row r="27" spans="1:24" ht="63.75" hidden="1" outlineLevel="1">
      <c r="A27" s="167">
        <v>15</v>
      </c>
      <c r="B27" s="190" t="s">
        <v>268</v>
      </c>
      <c r="C27" s="167"/>
      <c r="D27" s="204" t="s">
        <v>294</v>
      </c>
      <c r="E27" s="167"/>
      <c r="F27" s="192" t="s">
        <v>271</v>
      </c>
      <c r="G27" s="199">
        <v>0.5</v>
      </c>
      <c r="H27" s="190" t="s">
        <v>29</v>
      </c>
      <c r="I27" s="167" t="s">
        <v>95</v>
      </c>
      <c r="J27" s="168">
        <v>45036</v>
      </c>
      <c r="K27" s="167" t="s">
        <v>260</v>
      </c>
      <c r="L27" s="198"/>
      <c r="M27" s="168">
        <v>45337</v>
      </c>
      <c r="N27" s="194" t="s">
        <v>272</v>
      </c>
      <c r="O27" s="167"/>
      <c r="P27" s="167"/>
      <c r="Q27" s="167"/>
      <c r="R27" s="167"/>
      <c r="S27" s="167"/>
      <c r="T27" s="167"/>
      <c r="U27" s="167"/>
      <c r="V27" s="167"/>
      <c r="W27" s="167"/>
      <c r="X27" s="167"/>
    </row>
    <row r="28" spans="1:24" ht="56.25" hidden="1" customHeight="1" outlineLevel="1">
      <c r="A28" s="172">
        <v>16</v>
      </c>
      <c r="B28" s="187" t="s">
        <v>268</v>
      </c>
      <c r="C28" s="172"/>
      <c r="D28" s="205" t="s">
        <v>295</v>
      </c>
      <c r="E28" s="172"/>
      <c r="F28" s="172" t="s">
        <v>296</v>
      </c>
      <c r="G28" s="202">
        <v>1</v>
      </c>
      <c r="H28" s="187" t="s">
        <v>28</v>
      </c>
      <c r="I28" s="172" t="s">
        <v>95</v>
      </c>
      <c r="J28" s="173">
        <v>45036</v>
      </c>
      <c r="K28" s="172" t="s">
        <v>260</v>
      </c>
      <c r="L28" s="196"/>
      <c r="M28" s="173">
        <v>45337</v>
      </c>
      <c r="N28" s="172"/>
      <c r="O28" s="172"/>
      <c r="P28" s="172"/>
      <c r="Q28" s="172"/>
      <c r="R28" s="172"/>
      <c r="S28" s="172"/>
      <c r="T28" s="172"/>
      <c r="U28" s="172"/>
      <c r="V28" s="172"/>
      <c r="W28" s="172"/>
      <c r="X28" s="172"/>
    </row>
    <row r="29" spans="1:24" ht="45.75" hidden="1" customHeight="1" outlineLevel="1">
      <c r="A29" s="167">
        <v>17</v>
      </c>
      <c r="B29" s="190" t="s">
        <v>268</v>
      </c>
      <c r="C29" s="167"/>
      <c r="D29" s="204" t="s">
        <v>297</v>
      </c>
      <c r="E29" s="167"/>
      <c r="F29" s="167"/>
      <c r="G29" s="156">
        <v>0.5</v>
      </c>
      <c r="H29" s="193" t="s">
        <v>29</v>
      </c>
      <c r="I29" s="206" t="s">
        <v>95</v>
      </c>
      <c r="J29" s="168">
        <v>45036</v>
      </c>
      <c r="K29" s="167" t="s">
        <v>260</v>
      </c>
      <c r="L29" s="198"/>
      <c r="M29" s="168">
        <v>45337</v>
      </c>
      <c r="N29" s="167"/>
      <c r="O29" s="167"/>
      <c r="P29" s="167"/>
      <c r="Q29" s="167"/>
      <c r="R29" s="167"/>
      <c r="S29" s="167"/>
      <c r="T29" s="167"/>
      <c r="U29" s="167"/>
      <c r="V29" s="167"/>
      <c r="W29" s="167"/>
      <c r="X29" s="167"/>
    </row>
    <row r="30" spans="1:24" ht="46.5" hidden="1" customHeight="1" outlineLevel="1">
      <c r="A30" s="172">
        <v>18</v>
      </c>
      <c r="B30" s="187" t="s">
        <v>268</v>
      </c>
      <c r="C30" s="172"/>
      <c r="D30" s="205" t="s">
        <v>298</v>
      </c>
      <c r="E30" s="172"/>
      <c r="F30" s="172"/>
      <c r="G30" s="202">
        <v>0.2</v>
      </c>
      <c r="H30" s="187" t="s">
        <v>29</v>
      </c>
      <c r="I30" s="172" t="s">
        <v>95</v>
      </c>
      <c r="J30" s="173">
        <v>45036</v>
      </c>
      <c r="K30" s="172" t="s">
        <v>260</v>
      </c>
      <c r="L30" s="196"/>
      <c r="M30" s="173">
        <v>45337</v>
      </c>
      <c r="N30" s="172"/>
      <c r="O30" s="172"/>
      <c r="P30" s="172"/>
      <c r="Q30" s="172"/>
      <c r="R30" s="172"/>
      <c r="S30" s="172"/>
      <c r="T30" s="172"/>
      <c r="U30" s="172"/>
      <c r="V30" s="172"/>
      <c r="W30" s="172"/>
      <c r="X30" s="172"/>
    </row>
    <row r="31" spans="1:24" ht="56.25">
      <c r="A31" s="167">
        <v>19</v>
      </c>
      <c r="B31" s="190" t="s">
        <v>299</v>
      </c>
      <c r="C31" s="167">
        <v>1</v>
      </c>
      <c r="D31" s="204" t="s">
        <v>300</v>
      </c>
      <c r="E31" s="167"/>
      <c r="F31" s="167"/>
      <c r="G31" s="199">
        <v>0.5</v>
      </c>
      <c r="H31" s="190" t="s">
        <v>29</v>
      </c>
      <c r="I31" s="167" t="s">
        <v>301</v>
      </c>
      <c r="J31" s="168">
        <v>45338</v>
      </c>
      <c r="K31" s="167" t="s">
        <v>260</v>
      </c>
      <c r="L31" s="198" t="s">
        <v>302</v>
      </c>
      <c r="M31" s="207">
        <v>45392</v>
      </c>
      <c r="N31" s="167" t="s">
        <v>303</v>
      </c>
      <c r="O31" s="198"/>
      <c r="P31" s="207"/>
      <c r="Q31" s="167"/>
      <c r="R31" s="167"/>
      <c r="S31" s="167"/>
      <c r="T31" s="167"/>
      <c r="U31" s="167"/>
      <c r="V31" s="167"/>
      <c r="W31" s="167"/>
      <c r="X31" s="167"/>
    </row>
    <row r="32" spans="1:24" ht="225.75" customHeight="1">
      <c r="A32" s="172">
        <v>20</v>
      </c>
      <c r="B32" s="187" t="s">
        <v>299</v>
      </c>
      <c r="C32" s="172">
        <v>1</v>
      </c>
      <c r="D32" s="205" t="s">
        <v>304</v>
      </c>
      <c r="E32" s="172"/>
      <c r="F32" s="172"/>
      <c r="G32" s="202">
        <v>0.5</v>
      </c>
      <c r="H32" s="187" t="s">
        <v>29</v>
      </c>
      <c r="I32" s="172" t="s">
        <v>301</v>
      </c>
      <c r="J32" s="173">
        <v>45338</v>
      </c>
      <c r="K32" s="208" t="s">
        <v>305</v>
      </c>
      <c r="L32" s="209" t="s">
        <v>306</v>
      </c>
      <c r="M32" s="207">
        <v>45392</v>
      </c>
      <c r="N32" s="205" t="s">
        <v>307</v>
      </c>
      <c r="O32" s="210"/>
      <c r="P32" s="207"/>
      <c r="Q32" s="172"/>
      <c r="R32" s="172"/>
      <c r="S32" s="172"/>
      <c r="T32" s="172"/>
      <c r="U32" s="172"/>
      <c r="V32" s="172"/>
      <c r="W32" s="172"/>
      <c r="X32" s="172"/>
    </row>
    <row r="33" spans="1:24" ht="110.25" customHeight="1">
      <c r="A33" s="167">
        <v>21</v>
      </c>
      <c r="B33" s="190" t="s">
        <v>299</v>
      </c>
      <c r="C33" s="167" t="s">
        <v>308</v>
      </c>
      <c r="D33" s="204" t="s">
        <v>309</v>
      </c>
      <c r="E33" s="167"/>
      <c r="F33" s="167"/>
      <c r="G33" s="199">
        <v>0.5</v>
      </c>
      <c r="H33" s="190" t="s">
        <v>29</v>
      </c>
      <c r="I33" s="167" t="s">
        <v>301</v>
      </c>
      <c r="J33" s="168">
        <v>45338</v>
      </c>
      <c r="K33" s="167" t="s">
        <v>266</v>
      </c>
      <c r="L33" s="198" t="s">
        <v>310</v>
      </c>
      <c r="M33" s="207">
        <v>45392</v>
      </c>
      <c r="N33" s="204" t="s">
        <v>311</v>
      </c>
      <c r="O33" s="198"/>
      <c r="P33" s="207"/>
      <c r="Q33" s="204"/>
      <c r="R33" s="167"/>
      <c r="S33" s="167"/>
      <c r="T33" s="167"/>
      <c r="U33" s="167"/>
      <c r="V33" s="167"/>
      <c r="W33" s="167"/>
      <c r="X33" s="167"/>
    </row>
    <row r="34" spans="1:24" ht="120" customHeight="1">
      <c r="A34" s="172">
        <v>22</v>
      </c>
      <c r="B34" s="187" t="s">
        <v>299</v>
      </c>
      <c r="C34" s="172" t="s">
        <v>308</v>
      </c>
      <c r="D34" s="205" t="s">
        <v>312</v>
      </c>
      <c r="E34" s="172"/>
      <c r="F34" s="172"/>
      <c r="G34" s="202">
        <v>0.5</v>
      </c>
      <c r="H34" s="187" t="s">
        <v>29</v>
      </c>
      <c r="I34" s="172" t="s">
        <v>301</v>
      </c>
      <c r="J34" s="173">
        <v>45338</v>
      </c>
      <c r="K34" s="167" t="s">
        <v>260</v>
      </c>
      <c r="L34" s="198" t="s">
        <v>310</v>
      </c>
      <c r="M34" s="207">
        <v>45392</v>
      </c>
      <c r="N34" s="172" t="s">
        <v>303</v>
      </c>
      <c r="O34" s="198"/>
      <c r="P34" s="207"/>
      <c r="Q34" s="172"/>
      <c r="R34" s="172"/>
      <c r="S34" s="172"/>
      <c r="T34" s="172"/>
      <c r="U34" s="172"/>
      <c r="V34" s="172"/>
      <c r="W34" s="172"/>
      <c r="X34" s="172"/>
    </row>
    <row r="35" spans="1:24" ht="168.75" customHeight="1">
      <c r="A35" s="167">
        <v>23</v>
      </c>
      <c r="B35" s="190" t="s">
        <v>299</v>
      </c>
      <c r="C35" s="167" t="s">
        <v>308</v>
      </c>
      <c r="D35" s="204" t="s">
        <v>313</v>
      </c>
      <c r="E35" s="167"/>
      <c r="F35" s="167"/>
      <c r="G35" s="199">
        <v>0.5</v>
      </c>
      <c r="H35" s="190" t="s">
        <v>29</v>
      </c>
      <c r="I35" s="167" t="s">
        <v>301</v>
      </c>
      <c r="J35" s="168">
        <v>45338</v>
      </c>
      <c r="K35" s="167" t="s">
        <v>260</v>
      </c>
      <c r="L35" s="198" t="s">
        <v>310</v>
      </c>
      <c r="M35" s="207">
        <v>45392</v>
      </c>
      <c r="N35" s="172" t="s">
        <v>303</v>
      </c>
      <c r="O35" s="198"/>
      <c r="P35" s="207"/>
      <c r="Q35" s="172"/>
      <c r="R35" s="172"/>
      <c r="S35" s="167"/>
      <c r="T35" s="167"/>
      <c r="U35" s="167"/>
      <c r="V35" s="167"/>
      <c r="W35" s="167"/>
      <c r="X35" s="167"/>
    </row>
    <row r="36" spans="1:24" ht="56.25">
      <c r="A36" s="172">
        <v>24</v>
      </c>
      <c r="B36" s="187" t="s">
        <v>299</v>
      </c>
      <c r="C36" s="172" t="s">
        <v>308</v>
      </c>
      <c r="D36" s="205" t="s">
        <v>314</v>
      </c>
      <c r="E36" s="172"/>
      <c r="F36" s="172"/>
      <c r="G36" s="202">
        <v>0.5</v>
      </c>
      <c r="H36" s="187" t="s">
        <v>29</v>
      </c>
      <c r="I36" s="172" t="s">
        <v>301</v>
      </c>
      <c r="J36" s="173">
        <v>45338</v>
      </c>
      <c r="K36" s="167" t="s">
        <v>260</v>
      </c>
      <c r="L36" s="198" t="s">
        <v>310</v>
      </c>
      <c r="M36" s="207">
        <v>45392</v>
      </c>
      <c r="N36" s="172" t="s">
        <v>303</v>
      </c>
      <c r="O36" s="198"/>
      <c r="P36" s="207"/>
      <c r="Q36" s="172"/>
      <c r="R36" s="172"/>
      <c r="S36" s="172"/>
      <c r="T36" s="172"/>
      <c r="U36" s="172"/>
      <c r="V36" s="172"/>
      <c r="W36" s="172"/>
      <c r="X36" s="172"/>
    </row>
    <row r="37" spans="1:24" ht="56.25">
      <c r="A37" s="167">
        <v>25</v>
      </c>
      <c r="B37" s="190" t="s">
        <v>299</v>
      </c>
      <c r="C37" s="167" t="s">
        <v>308</v>
      </c>
      <c r="D37" s="204" t="s">
        <v>315</v>
      </c>
      <c r="E37" s="167"/>
      <c r="F37" s="167"/>
      <c r="G37" s="199">
        <v>0.5</v>
      </c>
      <c r="H37" s="190" t="s">
        <v>29</v>
      </c>
      <c r="I37" s="167" t="s">
        <v>301</v>
      </c>
      <c r="J37" s="168">
        <v>45338</v>
      </c>
      <c r="K37" s="167" t="s">
        <v>266</v>
      </c>
      <c r="L37" s="198" t="s">
        <v>316</v>
      </c>
      <c r="M37" s="207">
        <v>45392</v>
      </c>
      <c r="N37" s="204" t="s">
        <v>317</v>
      </c>
      <c r="O37" s="198"/>
      <c r="P37" s="207"/>
      <c r="Q37" s="204"/>
      <c r="R37" s="167"/>
      <c r="S37" s="167"/>
      <c r="T37" s="167"/>
      <c r="U37" s="167"/>
      <c r="V37" s="167"/>
      <c r="W37" s="167"/>
      <c r="X37" s="167"/>
    </row>
    <row r="38" spans="1:24" ht="110.25" customHeight="1">
      <c r="A38" s="172">
        <v>26</v>
      </c>
      <c r="B38" s="187" t="s">
        <v>299</v>
      </c>
      <c r="C38" s="172" t="s">
        <v>308</v>
      </c>
      <c r="D38" s="205" t="s">
        <v>318</v>
      </c>
      <c r="E38" s="775"/>
      <c r="F38" s="776"/>
      <c r="G38" s="202">
        <v>0.5</v>
      </c>
      <c r="H38" s="187" t="s">
        <v>29</v>
      </c>
      <c r="I38" s="172" t="s">
        <v>301</v>
      </c>
      <c r="J38" s="173">
        <v>45338</v>
      </c>
      <c r="K38" s="167" t="s">
        <v>260</v>
      </c>
      <c r="L38" s="198" t="s">
        <v>310</v>
      </c>
      <c r="M38" s="207">
        <v>45392</v>
      </c>
      <c r="N38" s="172" t="s">
        <v>303</v>
      </c>
      <c r="O38" s="198"/>
      <c r="P38" s="207"/>
      <c r="Q38" s="172"/>
      <c r="R38" s="172"/>
      <c r="S38" s="172"/>
      <c r="T38" s="172"/>
      <c r="U38" s="172"/>
      <c r="V38" s="172"/>
      <c r="W38" s="172"/>
      <c r="X38" s="172"/>
    </row>
    <row r="39" spans="1:24" ht="78.75" customHeight="1">
      <c r="A39" s="167">
        <v>27</v>
      </c>
      <c r="B39" s="190" t="s">
        <v>299</v>
      </c>
      <c r="C39" s="167" t="s">
        <v>308</v>
      </c>
      <c r="D39" s="204" t="s">
        <v>319</v>
      </c>
      <c r="E39" s="777"/>
      <c r="F39" s="776"/>
      <c r="G39" s="199">
        <v>0.5</v>
      </c>
      <c r="H39" s="190" t="s">
        <v>29</v>
      </c>
      <c r="I39" s="167" t="s">
        <v>301</v>
      </c>
      <c r="J39" s="168">
        <v>45338</v>
      </c>
      <c r="K39" s="167" t="s">
        <v>260</v>
      </c>
      <c r="L39" s="198" t="s">
        <v>320</v>
      </c>
      <c r="M39" s="207">
        <v>45392</v>
      </c>
      <c r="N39" s="172" t="s">
        <v>303</v>
      </c>
      <c r="O39" s="198"/>
      <c r="P39" s="207"/>
      <c r="Q39" s="172"/>
      <c r="R39" s="167"/>
      <c r="S39" s="167"/>
      <c r="T39" s="167"/>
      <c r="U39" s="167"/>
      <c r="V39" s="167"/>
      <c r="W39" s="167"/>
      <c r="X39" s="167"/>
    </row>
    <row r="40" spans="1:24" ht="99.75" customHeight="1">
      <c r="A40" s="172">
        <v>28</v>
      </c>
      <c r="B40" s="187" t="s">
        <v>299</v>
      </c>
      <c r="C40" s="172" t="s">
        <v>321</v>
      </c>
      <c r="D40" s="205" t="s">
        <v>322</v>
      </c>
      <c r="E40" s="172"/>
      <c r="F40" s="172"/>
      <c r="G40" s="150"/>
      <c r="H40" s="189"/>
      <c r="I40" s="172" t="s">
        <v>301</v>
      </c>
      <c r="J40" s="173">
        <v>45338</v>
      </c>
      <c r="K40" s="172"/>
      <c r="L40" s="196"/>
      <c r="M40" s="207"/>
      <c r="N40" s="172"/>
      <c r="O40" s="196"/>
      <c r="P40" s="172"/>
      <c r="Q40" s="172"/>
      <c r="R40" s="172"/>
      <c r="S40" s="172"/>
      <c r="T40" s="172"/>
      <c r="U40" s="172"/>
      <c r="V40" s="172"/>
      <c r="W40" s="172"/>
      <c r="X40" s="172"/>
    </row>
    <row r="41" spans="1:24" ht="12.75">
      <c r="A41" s="167"/>
      <c r="B41" s="167"/>
      <c r="C41" s="167"/>
      <c r="D41" s="204"/>
      <c r="E41" s="167"/>
      <c r="F41" s="167"/>
      <c r="G41" s="156"/>
      <c r="H41" s="193"/>
      <c r="I41" s="167"/>
      <c r="J41" s="167"/>
      <c r="K41" s="167"/>
      <c r="L41" s="198"/>
      <c r="M41" s="207"/>
      <c r="N41" s="167"/>
      <c r="O41" s="198"/>
      <c r="P41" s="167"/>
      <c r="Q41" s="167"/>
      <c r="R41" s="167"/>
      <c r="S41" s="167"/>
      <c r="T41" s="167"/>
      <c r="U41" s="167"/>
      <c r="V41" s="167"/>
      <c r="W41" s="167"/>
      <c r="X41" s="167"/>
    </row>
    <row r="42" spans="1:24" ht="12.75">
      <c r="A42" s="172"/>
      <c r="B42" s="172"/>
      <c r="C42" s="172"/>
      <c r="D42" s="205"/>
      <c r="E42" s="172"/>
      <c r="F42" s="172"/>
      <c r="G42" s="150"/>
      <c r="H42" s="189"/>
      <c r="I42" s="172"/>
      <c r="J42" s="172"/>
      <c r="K42" s="172"/>
      <c r="L42" s="196"/>
      <c r="M42" s="207"/>
      <c r="N42" s="172"/>
      <c r="O42" s="196"/>
      <c r="P42" s="172"/>
      <c r="Q42" s="172"/>
      <c r="R42" s="172"/>
      <c r="S42" s="172"/>
      <c r="T42" s="172"/>
      <c r="U42" s="172"/>
      <c r="V42" s="172"/>
      <c r="W42" s="172"/>
      <c r="X42" s="172"/>
    </row>
    <row r="43" spans="1:24" ht="12.75">
      <c r="A43" s="167"/>
      <c r="B43" s="167"/>
      <c r="C43" s="167"/>
      <c r="D43" s="204"/>
      <c r="E43" s="167"/>
      <c r="F43" s="167"/>
      <c r="G43" s="156"/>
      <c r="H43" s="193"/>
      <c r="I43" s="167"/>
      <c r="J43" s="167"/>
      <c r="K43" s="167"/>
      <c r="L43" s="198"/>
      <c r="M43" s="207"/>
      <c r="N43" s="167"/>
      <c r="O43" s="198"/>
      <c r="P43" s="167"/>
      <c r="Q43" s="167"/>
      <c r="R43" s="167"/>
      <c r="S43" s="167"/>
      <c r="T43" s="167"/>
      <c r="U43" s="167"/>
      <c r="V43" s="167"/>
      <c r="W43" s="167"/>
      <c r="X43" s="167"/>
    </row>
    <row r="44" spans="1:24" ht="12.75">
      <c r="A44" s="172"/>
      <c r="B44" s="172"/>
      <c r="C44" s="172"/>
      <c r="D44" s="205"/>
      <c r="E44" s="172"/>
      <c r="F44" s="172"/>
      <c r="G44" s="150"/>
      <c r="H44" s="189"/>
      <c r="I44" s="172"/>
      <c r="J44" s="172"/>
      <c r="K44" s="172"/>
      <c r="L44" s="196"/>
      <c r="M44" s="207"/>
      <c r="N44" s="172"/>
      <c r="O44" s="196"/>
      <c r="P44" s="172"/>
      <c r="Q44" s="172"/>
      <c r="R44" s="172"/>
      <c r="S44" s="172"/>
      <c r="T44" s="172"/>
      <c r="U44" s="172"/>
      <c r="V44" s="172"/>
      <c r="W44" s="172"/>
      <c r="X44" s="172"/>
    </row>
    <row r="45" spans="1:24" ht="12.75">
      <c r="A45" s="167"/>
      <c r="B45" s="167"/>
      <c r="C45" s="167"/>
      <c r="D45" s="204"/>
      <c r="E45" s="167"/>
      <c r="F45" s="167"/>
      <c r="G45" s="156"/>
      <c r="H45" s="193"/>
      <c r="I45" s="167"/>
      <c r="J45" s="167"/>
      <c r="K45" s="167"/>
      <c r="L45" s="198"/>
      <c r="M45" s="207"/>
      <c r="N45" s="167"/>
      <c r="O45" s="198"/>
      <c r="P45" s="167"/>
      <c r="Q45" s="167"/>
      <c r="R45" s="167"/>
      <c r="S45" s="167"/>
      <c r="T45" s="167"/>
      <c r="U45" s="167"/>
      <c r="V45" s="167"/>
      <c r="W45" s="167"/>
      <c r="X45" s="167"/>
    </row>
    <row r="46" spans="1:24" ht="12.75">
      <c r="A46" s="172"/>
      <c r="B46" s="172"/>
      <c r="C46" s="172"/>
      <c r="D46" s="205"/>
      <c r="E46" s="172"/>
      <c r="F46" s="172"/>
      <c r="G46" s="150"/>
      <c r="H46" s="189"/>
      <c r="I46" s="172"/>
      <c r="J46" s="172"/>
      <c r="K46" s="172"/>
      <c r="L46" s="196"/>
      <c r="M46" s="207"/>
      <c r="N46" s="172"/>
      <c r="O46" s="196"/>
      <c r="P46" s="172"/>
      <c r="Q46" s="172"/>
      <c r="R46" s="172"/>
      <c r="S46" s="172"/>
      <c r="T46" s="172"/>
      <c r="U46" s="172"/>
      <c r="V46" s="172"/>
      <c r="W46" s="172"/>
      <c r="X46" s="172"/>
    </row>
    <row r="47" spans="1:24" ht="12.75">
      <c r="A47" s="167"/>
      <c r="B47" s="167"/>
      <c r="C47" s="167"/>
      <c r="D47" s="204"/>
      <c r="E47" s="167"/>
      <c r="F47" s="167"/>
      <c r="G47" s="156"/>
      <c r="H47" s="193"/>
      <c r="I47" s="167"/>
      <c r="J47" s="167"/>
      <c r="K47" s="167"/>
      <c r="L47" s="198"/>
      <c r="M47" s="207"/>
      <c r="N47" s="167"/>
      <c r="O47" s="198"/>
      <c r="P47" s="167"/>
      <c r="Q47" s="167"/>
      <c r="R47" s="167"/>
      <c r="S47" s="167"/>
      <c r="T47" s="167"/>
      <c r="U47" s="167"/>
      <c r="V47" s="167"/>
      <c r="W47" s="167"/>
      <c r="X47" s="167"/>
    </row>
    <row r="48" spans="1:24" ht="12.75">
      <c r="A48" s="172"/>
      <c r="B48" s="172"/>
      <c r="C48" s="172"/>
      <c r="D48" s="205"/>
      <c r="E48" s="172"/>
      <c r="F48" s="172"/>
      <c r="G48" s="150"/>
      <c r="H48" s="189"/>
      <c r="I48" s="172"/>
      <c r="J48" s="172"/>
      <c r="K48" s="172"/>
      <c r="L48" s="196"/>
      <c r="M48" s="207"/>
      <c r="N48" s="172"/>
      <c r="O48" s="196"/>
      <c r="P48" s="172"/>
      <c r="Q48" s="172"/>
      <c r="R48" s="172"/>
      <c r="S48" s="172"/>
      <c r="T48" s="172"/>
      <c r="U48" s="172"/>
      <c r="V48" s="172"/>
      <c r="W48" s="172"/>
      <c r="X48" s="172"/>
    </row>
    <row r="49" spans="1:24" ht="12.75">
      <c r="A49" s="167"/>
      <c r="B49" s="167"/>
      <c r="C49" s="167"/>
      <c r="D49" s="204"/>
      <c r="E49" s="167"/>
      <c r="F49" s="167"/>
      <c r="G49" s="156"/>
      <c r="H49" s="193"/>
      <c r="I49" s="167"/>
      <c r="J49" s="167"/>
      <c r="K49" s="167"/>
      <c r="L49" s="198"/>
      <c r="M49" s="207"/>
      <c r="N49" s="167"/>
      <c r="O49" s="198"/>
      <c r="P49" s="167"/>
      <c r="Q49" s="167"/>
      <c r="R49" s="167"/>
      <c r="S49" s="167"/>
      <c r="T49" s="167"/>
      <c r="U49" s="167"/>
      <c r="V49" s="167"/>
      <c r="W49" s="167"/>
      <c r="X49" s="167"/>
    </row>
    <row r="50" spans="1:24" ht="12.75">
      <c r="A50" s="172"/>
      <c r="B50" s="172"/>
      <c r="C50" s="172"/>
      <c r="D50" s="205"/>
      <c r="E50" s="172"/>
      <c r="F50" s="172"/>
      <c r="G50" s="150"/>
      <c r="H50" s="189"/>
      <c r="I50" s="172"/>
      <c r="J50" s="172"/>
      <c r="K50" s="172"/>
      <c r="L50" s="196"/>
      <c r="M50" s="207"/>
      <c r="N50" s="172"/>
      <c r="O50" s="196"/>
      <c r="P50" s="172"/>
      <c r="Q50" s="172"/>
      <c r="R50" s="172"/>
      <c r="S50" s="172"/>
      <c r="T50" s="172"/>
      <c r="U50" s="172"/>
      <c r="V50" s="172"/>
      <c r="W50" s="172"/>
      <c r="X50" s="172"/>
    </row>
  </sheetData>
  <mergeCells count="2">
    <mergeCell ref="E38:F38"/>
    <mergeCell ref="E39:F39"/>
  </mergeCells>
  <conditionalFormatting sqref="M1:N1 R1 U1:X1">
    <cfRule type="containsText" dxfId="11785" priority="13" operator="containsText" text="ответ субподрядчика">
      <formula>NOT(ISERROR(SEARCH(("ответ субподрядчика"),(M1))))</formula>
    </cfRule>
  </conditionalFormatting>
  <conditionalFormatting sqref="G10:G50">
    <cfRule type="cellIs" dxfId="11784" priority="12" operator="equal">
      <formula>1</formula>
    </cfRule>
  </conditionalFormatting>
  <conditionalFormatting sqref="G10:G50">
    <cfRule type="cellIs" dxfId="11783" priority="11" operator="equal">
      <formula>0.5</formula>
    </cfRule>
  </conditionalFormatting>
  <conditionalFormatting sqref="G10:G50">
    <cfRule type="cellIs" dxfId="11782" priority="10" operator="equal">
      <formula>0.2</formula>
    </cfRule>
  </conditionalFormatting>
  <conditionalFormatting sqref="K3 K5:K50">
    <cfRule type="containsText" dxfId="11781" priority="9" operator="containsText" text="ПД">
      <formula>NOT(ISERROR(SEARCH(("ПД"),(K3))))</formula>
    </cfRule>
  </conditionalFormatting>
  <conditionalFormatting sqref="K33">
    <cfRule type="containsText" dxfId="11780" priority="14" operator="containsText" text="ПД">
      <formula>NOT(ISERROR(SEARCH(("ПД"),(K3))))</formula>
    </cfRule>
  </conditionalFormatting>
  <conditionalFormatting sqref="K33">
    <cfRule type="containsText" dxfId="11779" priority="15" operator="containsText" text="ПД">
      <formula>NOT(ISERROR(SEARCH(("ПД"),(K3))))</formula>
    </cfRule>
  </conditionalFormatting>
  <conditionalFormatting sqref="K34">
    <cfRule type="containsText" dxfId="11778" priority="16" operator="containsText" text="ПД">
      <formula>NOT(ISERROR(SEARCH(("ПД"),(K3))))</formula>
    </cfRule>
  </conditionalFormatting>
  <conditionalFormatting sqref="K34">
    <cfRule type="containsText" dxfId="11777" priority="17" operator="containsText" text="ПД">
      <formula>NOT(ISERROR(SEARCH(("ПД"),(K3))))</formula>
    </cfRule>
  </conditionalFormatting>
  <conditionalFormatting sqref="K34">
    <cfRule type="containsText" dxfId="11776" priority="18" operator="containsText" text="ПД">
      <formula>NOT(ISERROR(SEARCH(("ПД"),(K3))))</formula>
    </cfRule>
  </conditionalFormatting>
  <conditionalFormatting sqref="K37">
    <cfRule type="containsText" dxfId="11775" priority="19" operator="containsText" text="ПД">
      <formula>NOT(ISERROR(SEARCH(("ПД"),(K3))))</formula>
    </cfRule>
  </conditionalFormatting>
  <conditionalFormatting sqref="K37">
    <cfRule type="containsText" dxfId="11774" priority="20" operator="containsText" text="ПД">
      <formula>NOT(ISERROR(SEARCH(("ПД"),(K3))))</formula>
    </cfRule>
  </conditionalFormatting>
  <conditionalFormatting sqref="K37">
    <cfRule type="containsText" dxfId="11773" priority="21" operator="containsText" text="ПД">
      <formula>NOT(ISERROR(SEARCH(("ПД"),(K3))))</formula>
    </cfRule>
  </conditionalFormatting>
  <conditionalFormatting sqref="K37">
    <cfRule type="containsText" dxfId="11772" priority="22" operator="containsText" text="ПД">
      <formula>NOT(ISERROR(SEARCH(("ПД"),(K3))))</formula>
    </cfRule>
  </conditionalFormatting>
  <conditionalFormatting sqref="K32">
    <cfRule type="containsText" dxfId="11771" priority="23" operator="containsText" text="ПД">
      <formula>NOT(ISERROR(SEARCH(("ПД"),(K3))))</formula>
    </cfRule>
  </conditionalFormatting>
  <conditionalFormatting sqref="K35">
    <cfRule type="containsText" dxfId="11770" priority="24" operator="containsText" text="ПД">
      <formula>NOT(ISERROR(SEARCH(("ПД"),(K3))))</formula>
    </cfRule>
  </conditionalFormatting>
  <conditionalFormatting sqref="K35">
    <cfRule type="containsText" dxfId="11769" priority="25" operator="containsText" text="ПД">
      <formula>NOT(ISERROR(SEARCH(("ПД"),(K3))))</formula>
    </cfRule>
  </conditionalFormatting>
  <conditionalFormatting sqref="K35">
    <cfRule type="containsText" dxfId="11768" priority="26" operator="containsText" text="ПД">
      <formula>NOT(ISERROR(SEARCH(("ПД"),(K3))))</formula>
    </cfRule>
  </conditionalFormatting>
  <conditionalFormatting sqref="K35">
    <cfRule type="containsText" dxfId="11767" priority="27" operator="containsText" text="ПД">
      <formula>NOT(ISERROR(SEARCH(("ПД"),(K3))))</formula>
    </cfRule>
  </conditionalFormatting>
  <conditionalFormatting sqref="K36">
    <cfRule type="containsText" dxfId="11766" priority="28" operator="containsText" text="ПД">
      <formula>NOT(ISERROR(SEARCH(("ПД"),(K3))))</formula>
    </cfRule>
  </conditionalFormatting>
  <conditionalFormatting sqref="K36">
    <cfRule type="containsText" dxfId="11765" priority="29" operator="containsText" text="ПД">
      <formula>NOT(ISERROR(SEARCH(("ПД"),(K3))))</formula>
    </cfRule>
  </conditionalFormatting>
  <conditionalFormatting sqref="K36">
    <cfRule type="containsText" dxfId="11764" priority="30" operator="containsText" text="ПД">
      <formula>NOT(ISERROR(SEARCH(("ПД"),(K3))))</formula>
    </cfRule>
  </conditionalFormatting>
  <conditionalFormatting sqref="K36">
    <cfRule type="containsText" dxfId="11763" priority="31" operator="containsText" text="ПД">
      <formula>NOT(ISERROR(SEARCH(("ПД"),(K3))))</formula>
    </cfRule>
  </conditionalFormatting>
  <conditionalFormatting sqref="K36">
    <cfRule type="containsText" dxfId="11762" priority="32" operator="containsText" text="ПД">
      <formula>NOT(ISERROR(SEARCH(("ПД"),(K3))))</formula>
    </cfRule>
  </conditionalFormatting>
  <conditionalFormatting sqref="K38">
    <cfRule type="containsText" dxfId="11761" priority="33" operator="containsText" text="ПД">
      <formula>NOT(ISERROR(SEARCH(("ПД"),(K3))))</formula>
    </cfRule>
  </conditionalFormatting>
  <conditionalFormatting sqref="K38">
    <cfRule type="containsText" dxfId="11760" priority="34" operator="containsText" text="ПД">
      <formula>NOT(ISERROR(SEARCH(("ПД"),(K3))))</formula>
    </cfRule>
  </conditionalFormatting>
  <conditionalFormatting sqref="K38">
    <cfRule type="containsText" dxfId="11759" priority="35" operator="containsText" text="ПД">
      <formula>NOT(ISERROR(SEARCH(("ПД"),(K3))))</formula>
    </cfRule>
  </conditionalFormatting>
  <conditionalFormatting sqref="K38">
    <cfRule type="containsText" dxfId="11758" priority="36" operator="containsText" text="ПД">
      <formula>NOT(ISERROR(SEARCH(("ПД"),(K3))))</formula>
    </cfRule>
  </conditionalFormatting>
  <conditionalFormatting sqref="K38">
    <cfRule type="containsText" dxfId="11757" priority="37" operator="containsText" text="ПД">
      <formula>NOT(ISERROR(SEARCH(("ПД"),(K3))))</formula>
    </cfRule>
  </conditionalFormatting>
  <conditionalFormatting sqref="K38">
    <cfRule type="containsText" dxfId="11756" priority="38" operator="containsText" text="ПД">
      <formula>NOT(ISERROR(SEARCH(("ПД"),(K3))))</formula>
    </cfRule>
  </conditionalFormatting>
  <conditionalFormatting sqref="K39">
    <cfRule type="containsText" dxfId="11755" priority="39" operator="containsText" text="ПД">
      <formula>NOT(ISERROR(SEARCH(("ПД"),(K3))))</formula>
    </cfRule>
  </conditionalFormatting>
  <conditionalFormatting sqref="K39">
    <cfRule type="containsText" dxfId="11754" priority="40" operator="containsText" text="ПД">
      <formula>NOT(ISERROR(SEARCH(("ПД"),(K3))))</formula>
    </cfRule>
  </conditionalFormatting>
  <conditionalFormatting sqref="K39">
    <cfRule type="containsText" dxfId="11753" priority="41" operator="containsText" text="ПД">
      <formula>NOT(ISERROR(SEARCH(("ПД"),(K3))))</formula>
    </cfRule>
  </conditionalFormatting>
  <conditionalFormatting sqref="K39">
    <cfRule type="containsText" dxfId="11752" priority="42" operator="containsText" text="ПД">
      <formula>NOT(ISERROR(SEARCH(("ПД"),(K3))))</formula>
    </cfRule>
  </conditionalFormatting>
  <conditionalFormatting sqref="K39">
    <cfRule type="containsText" dxfId="11751" priority="43" operator="containsText" text="ПД">
      <formula>NOT(ISERROR(SEARCH(("ПД"),(K3))))</formula>
    </cfRule>
  </conditionalFormatting>
  <conditionalFormatting sqref="K39">
    <cfRule type="containsText" dxfId="11750" priority="44" operator="containsText" text="ПД">
      <formula>NOT(ISERROR(SEARCH(("ПД"),(K3))))</formula>
    </cfRule>
  </conditionalFormatting>
  <conditionalFormatting sqref="K39">
    <cfRule type="containsText" dxfId="11749" priority="45" operator="containsText" text="ПД">
      <formula>NOT(ISERROR(SEARCH(("ПД"),(K3))))</formula>
    </cfRule>
  </conditionalFormatting>
  <conditionalFormatting sqref="K3 K5:K50">
    <cfRule type="containsText" dxfId="11748" priority="8" operator="containsText" text="отменено">
      <formula>NOT(ISERROR(SEARCH(("отменено"),(K3))))</formula>
    </cfRule>
  </conditionalFormatting>
  <conditionalFormatting sqref="K33">
    <cfRule type="containsText" dxfId="11747" priority="46" operator="containsText" text="отменено">
      <formula>NOT(ISERROR(SEARCH(("отменено"),(K3))))</formula>
    </cfRule>
  </conditionalFormatting>
  <conditionalFormatting sqref="K33">
    <cfRule type="containsText" dxfId="11746" priority="47" operator="containsText" text="отменено">
      <formula>NOT(ISERROR(SEARCH(("отменено"),(K3))))</formula>
    </cfRule>
  </conditionalFormatting>
  <conditionalFormatting sqref="K34">
    <cfRule type="containsText" dxfId="11745" priority="48" operator="containsText" text="отменено">
      <formula>NOT(ISERROR(SEARCH(("отменено"),(K3))))</formula>
    </cfRule>
  </conditionalFormatting>
  <conditionalFormatting sqref="K34">
    <cfRule type="containsText" dxfId="11744" priority="49" operator="containsText" text="отменено">
      <formula>NOT(ISERROR(SEARCH(("отменено"),(K3))))</formula>
    </cfRule>
  </conditionalFormatting>
  <conditionalFormatting sqref="K34">
    <cfRule type="containsText" dxfId="11743" priority="50" operator="containsText" text="отменено">
      <formula>NOT(ISERROR(SEARCH(("отменено"),(K3))))</formula>
    </cfRule>
  </conditionalFormatting>
  <conditionalFormatting sqref="K37">
    <cfRule type="containsText" dxfId="11742" priority="51" operator="containsText" text="отменено">
      <formula>NOT(ISERROR(SEARCH(("отменено"),(K3))))</formula>
    </cfRule>
  </conditionalFormatting>
  <conditionalFormatting sqref="K37">
    <cfRule type="containsText" dxfId="11741" priority="52" operator="containsText" text="отменено">
      <formula>NOT(ISERROR(SEARCH(("отменено"),(K3))))</formula>
    </cfRule>
  </conditionalFormatting>
  <conditionalFormatting sqref="K37">
    <cfRule type="containsText" dxfId="11740" priority="53" operator="containsText" text="отменено">
      <formula>NOT(ISERROR(SEARCH(("отменено"),(K3))))</formula>
    </cfRule>
  </conditionalFormatting>
  <conditionalFormatting sqref="K37">
    <cfRule type="containsText" dxfId="11739" priority="54" operator="containsText" text="отменено">
      <formula>NOT(ISERROR(SEARCH(("отменено"),(K3))))</formula>
    </cfRule>
  </conditionalFormatting>
  <conditionalFormatting sqref="K32">
    <cfRule type="containsText" dxfId="11738" priority="55" operator="containsText" text="отменено">
      <formula>NOT(ISERROR(SEARCH(("отменено"),(K3))))</formula>
    </cfRule>
  </conditionalFormatting>
  <conditionalFormatting sqref="K35">
    <cfRule type="containsText" dxfId="11737" priority="56" operator="containsText" text="отменено">
      <formula>NOT(ISERROR(SEARCH(("отменено"),(K3))))</formula>
    </cfRule>
  </conditionalFormatting>
  <conditionalFormatting sqref="K35">
    <cfRule type="containsText" dxfId="11736" priority="57" operator="containsText" text="отменено">
      <formula>NOT(ISERROR(SEARCH(("отменено"),(K3))))</formula>
    </cfRule>
  </conditionalFormatting>
  <conditionalFormatting sqref="K35">
    <cfRule type="containsText" dxfId="11735" priority="58" operator="containsText" text="отменено">
      <formula>NOT(ISERROR(SEARCH(("отменено"),(K3))))</formula>
    </cfRule>
  </conditionalFormatting>
  <conditionalFormatting sqref="K35">
    <cfRule type="containsText" dxfId="11734" priority="59" operator="containsText" text="отменено">
      <formula>NOT(ISERROR(SEARCH(("отменено"),(K3))))</formula>
    </cfRule>
  </conditionalFormatting>
  <conditionalFormatting sqref="K36">
    <cfRule type="containsText" dxfId="11733" priority="60" operator="containsText" text="отменено">
      <formula>NOT(ISERROR(SEARCH(("отменено"),(K3))))</formula>
    </cfRule>
  </conditionalFormatting>
  <conditionalFormatting sqref="K36">
    <cfRule type="containsText" dxfId="11732" priority="61" operator="containsText" text="отменено">
      <formula>NOT(ISERROR(SEARCH(("отменено"),(K3))))</formula>
    </cfRule>
  </conditionalFormatting>
  <conditionalFormatting sqref="K36">
    <cfRule type="containsText" dxfId="11731" priority="62" operator="containsText" text="отменено">
      <formula>NOT(ISERROR(SEARCH(("отменено"),(K3))))</formula>
    </cfRule>
  </conditionalFormatting>
  <conditionalFormatting sqref="K36">
    <cfRule type="containsText" dxfId="11730" priority="63" operator="containsText" text="отменено">
      <formula>NOT(ISERROR(SEARCH(("отменено"),(K3))))</formula>
    </cfRule>
  </conditionalFormatting>
  <conditionalFormatting sqref="K36">
    <cfRule type="containsText" dxfId="11729" priority="64" operator="containsText" text="отменено">
      <formula>NOT(ISERROR(SEARCH(("отменено"),(K3))))</formula>
    </cfRule>
  </conditionalFormatting>
  <conditionalFormatting sqref="K38">
    <cfRule type="containsText" dxfId="11728" priority="65" operator="containsText" text="отменено">
      <formula>NOT(ISERROR(SEARCH(("отменено"),(K3))))</formula>
    </cfRule>
  </conditionalFormatting>
  <conditionalFormatting sqref="K38">
    <cfRule type="containsText" dxfId="11727" priority="66" operator="containsText" text="отменено">
      <formula>NOT(ISERROR(SEARCH(("отменено"),(K3))))</formula>
    </cfRule>
  </conditionalFormatting>
  <conditionalFormatting sqref="K38">
    <cfRule type="containsText" dxfId="11726" priority="67" operator="containsText" text="отменено">
      <formula>NOT(ISERROR(SEARCH(("отменено"),(K3))))</formula>
    </cfRule>
  </conditionalFormatting>
  <conditionalFormatting sqref="K38">
    <cfRule type="containsText" dxfId="11725" priority="68" operator="containsText" text="отменено">
      <formula>NOT(ISERROR(SEARCH(("отменено"),(K3))))</formula>
    </cfRule>
  </conditionalFormatting>
  <conditionalFormatting sqref="K38">
    <cfRule type="containsText" dxfId="11724" priority="69" operator="containsText" text="отменено">
      <formula>NOT(ISERROR(SEARCH(("отменено"),(K3))))</formula>
    </cfRule>
  </conditionalFormatting>
  <conditionalFormatting sqref="K38">
    <cfRule type="containsText" dxfId="11723" priority="70" operator="containsText" text="отменено">
      <formula>NOT(ISERROR(SEARCH(("отменено"),(K3))))</formula>
    </cfRule>
  </conditionalFormatting>
  <conditionalFormatting sqref="K39">
    <cfRule type="containsText" dxfId="11722" priority="71" operator="containsText" text="отменено">
      <formula>NOT(ISERROR(SEARCH(("отменено"),(K3))))</formula>
    </cfRule>
  </conditionalFormatting>
  <conditionalFormatting sqref="K39">
    <cfRule type="containsText" dxfId="11721" priority="72" operator="containsText" text="отменено">
      <formula>NOT(ISERROR(SEARCH(("отменено"),(K3))))</formula>
    </cfRule>
  </conditionalFormatting>
  <conditionalFormatting sqref="K39">
    <cfRule type="containsText" dxfId="11720" priority="73" operator="containsText" text="отменено">
      <formula>NOT(ISERROR(SEARCH(("отменено"),(K3))))</formula>
    </cfRule>
  </conditionalFormatting>
  <conditionalFormatting sqref="K39">
    <cfRule type="containsText" dxfId="11719" priority="74" operator="containsText" text="отменено">
      <formula>NOT(ISERROR(SEARCH(("отменено"),(K3))))</formula>
    </cfRule>
  </conditionalFormatting>
  <conditionalFormatting sqref="K39">
    <cfRule type="containsText" dxfId="11718" priority="75" operator="containsText" text="отменено">
      <formula>NOT(ISERROR(SEARCH(("отменено"),(K3))))</formula>
    </cfRule>
  </conditionalFormatting>
  <conditionalFormatting sqref="K39">
    <cfRule type="containsText" dxfId="11717" priority="76" operator="containsText" text="отменено">
      <formula>NOT(ISERROR(SEARCH(("отменено"),(K3))))</formula>
    </cfRule>
  </conditionalFormatting>
  <conditionalFormatting sqref="K39">
    <cfRule type="containsText" dxfId="11716" priority="77" operator="containsText" text="отменено">
      <formula>NOT(ISERROR(SEARCH(("отменено"),(K3))))</formula>
    </cfRule>
  </conditionalFormatting>
  <conditionalFormatting sqref="G1:H1 H3:X3 H5:H50 A9:G9">
    <cfRule type="cellIs" dxfId="11715" priority="7" operator="equal">
      <formula>"5 - Несоответствие решений ПД и РД"</formula>
    </cfRule>
  </conditionalFormatting>
  <conditionalFormatting sqref="G1:H1 H3:X3 H5:H50 A9:G9">
    <cfRule type="cellIs" dxfId="11714" priority="6" operator="equal">
      <formula>"4 - Несоответствие типовым решениям"</formula>
    </cfRule>
  </conditionalFormatting>
  <conditionalFormatting sqref="G1:H1 H3:X3 H5:H50 A9:G9">
    <cfRule type="cellIs" dxfId="11713" priority="5" operator="equal">
      <formula>"3 - Повторяющиеся замечания МФР"</formula>
    </cfRule>
  </conditionalFormatting>
  <conditionalFormatting sqref="G1:H1 H3:X3 H5:H50 A9:G9">
    <cfRule type="cellIs" dxfId="11712" priority="4" operator="equal">
      <formula>"2 - Несоотвествие смежным разделам"</formula>
    </cfRule>
  </conditionalFormatting>
  <conditionalFormatting sqref="G1:H1 H3:X3 H5:H50 A9:G9">
    <cfRule type="cellIs" dxfId="11711" priority="3" operator="equal">
      <formula>"1 - Ошибка проектировщика"</formula>
    </cfRule>
  </conditionalFormatting>
  <conditionalFormatting sqref="K3 K5:K50">
    <cfRule type="containsText" dxfId="11710" priority="2" operator="containsText" text="повторно">
      <formula>NOT(ISERROR(SEARCH(("повторно"),(K3))))</formula>
    </cfRule>
  </conditionalFormatting>
  <conditionalFormatting sqref="K33">
    <cfRule type="containsText" dxfId="11709" priority="78" operator="containsText" text="повторно">
      <formula>NOT(ISERROR(SEARCH(("повторно"),(K3))))</formula>
    </cfRule>
  </conditionalFormatting>
  <conditionalFormatting sqref="K33">
    <cfRule type="containsText" dxfId="11708" priority="79" operator="containsText" text="повторно">
      <formula>NOT(ISERROR(SEARCH(("повторно"),(K3))))</formula>
    </cfRule>
  </conditionalFormatting>
  <conditionalFormatting sqref="K34">
    <cfRule type="containsText" dxfId="11707" priority="80" operator="containsText" text="повторно">
      <formula>NOT(ISERROR(SEARCH(("повторно"),(K3))))</formula>
    </cfRule>
  </conditionalFormatting>
  <conditionalFormatting sqref="K34">
    <cfRule type="containsText" dxfId="11706" priority="81" operator="containsText" text="повторно">
      <formula>NOT(ISERROR(SEARCH(("повторно"),(K3))))</formula>
    </cfRule>
  </conditionalFormatting>
  <conditionalFormatting sqref="K34">
    <cfRule type="containsText" dxfId="11705" priority="82" operator="containsText" text="повторно">
      <formula>NOT(ISERROR(SEARCH(("повторно"),(K3))))</formula>
    </cfRule>
  </conditionalFormatting>
  <conditionalFormatting sqref="K37">
    <cfRule type="containsText" dxfId="11704" priority="83" operator="containsText" text="повторно">
      <formula>NOT(ISERROR(SEARCH(("повторно"),(K3))))</formula>
    </cfRule>
  </conditionalFormatting>
  <conditionalFormatting sqref="K37">
    <cfRule type="containsText" dxfId="11703" priority="84" operator="containsText" text="повторно">
      <formula>NOT(ISERROR(SEARCH(("повторно"),(K3))))</formula>
    </cfRule>
  </conditionalFormatting>
  <conditionalFormatting sqref="K37">
    <cfRule type="containsText" dxfId="11702" priority="85" operator="containsText" text="повторно">
      <formula>NOT(ISERROR(SEARCH(("повторно"),(K3))))</formula>
    </cfRule>
  </conditionalFormatting>
  <conditionalFormatting sqref="K37">
    <cfRule type="containsText" dxfId="11701" priority="86" operator="containsText" text="повторно">
      <formula>NOT(ISERROR(SEARCH(("повторно"),(K3))))</formula>
    </cfRule>
  </conditionalFormatting>
  <conditionalFormatting sqref="K32">
    <cfRule type="containsText" dxfId="11700" priority="87" operator="containsText" text="повторно">
      <formula>NOT(ISERROR(SEARCH(("повторно"),(K3))))</formula>
    </cfRule>
  </conditionalFormatting>
  <conditionalFormatting sqref="K35">
    <cfRule type="containsText" dxfId="11699" priority="88" operator="containsText" text="повторно">
      <formula>NOT(ISERROR(SEARCH(("повторно"),(K3))))</formula>
    </cfRule>
  </conditionalFormatting>
  <conditionalFormatting sqref="K35">
    <cfRule type="containsText" dxfId="11698" priority="89" operator="containsText" text="повторно">
      <formula>NOT(ISERROR(SEARCH(("повторно"),(K3))))</formula>
    </cfRule>
  </conditionalFormatting>
  <conditionalFormatting sqref="K35">
    <cfRule type="containsText" dxfId="11697" priority="90" operator="containsText" text="повторно">
      <formula>NOT(ISERROR(SEARCH(("повторно"),(K3))))</formula>
    </cfRule>
  </conditionalFormatting>
  <conditionalFormatting sqref="K35">
    <cfRule type="containsText" dxfId="11696" priority="91" operator="containsText" text="повторно">
      <formula>NOT(ISERROR(SEARCH(("повторно"),(K3))))</formula>
    </cfRule>
  </conditionalFormatting>
  <conditionalFormatting sqref="K36">
    <cfRule type="containsText" dxfId="11695" priority="92" operator="containsText" text="повторно">
      <formula>NOT(ISERROR(SEARCH(("повторно"),(K3))))</formula>
    </cfRule>
  </conditionalFormatting>
  <conditionalFormatting sqref="K36">
    <cfRule type="containsText" dxfId="11694" priority="93" operator="containsText" text="повторно">
      <formula>NOT(ISERROR(SEARCH(("повторно"),(K3))))</formula>
    </cfRule>
  </conditionalFormatting>
  <conditionalFormatting sqref="K36">
    <cfRule type="containsText" dxfId="11693" priority="94" operator="containsText" text="повторно">
      <formula>NOT(ISERROR(SEARCH(("повторно"),(K3))))</formula>
    </cfRule>
  </conditionalFormatting>
  <conditionalFormatting sqref="K36">
    <cfRule type="containsText" dxfId="11692" priority="95" operator="containsText" text="повторно">
      <formula>NOT(ISERROR(SEARCH(("повторно"),(K3))))</formula>
    </cfRule>
  </conditionalFormatting>
  <conditionalFormatting sqref="K36">
    <cfRule type="containsText" dxfId="11691" priority="96" operator="containsText" text="повторно">
      <formula>NOT(ISERROR(SEARCH(("повторно"),(K3))))</formula>
    </cfRule>
  </conditionalFormatting>
  <conditionalFormatting sqref="K38">
    <cfRule type="containsText" dxfId="11690" priority="97" operator="containsText" text="повторно">
      <formula>NOT(ISERROR(SEARCH(("повторно"),(K3))))</formula>
    </cfRule>
  </conditionalFormatting>
  <conditionalFormatting sqref="K38">
    <cfRule type="containsText" dxfId="11689" priority="98" operator="containsText" text="повторно">
      <formula>NOT(ISERROR(SEARCH(("повторно"),(K3))))</formula>
    </cfRule>
  </conditionalFormatting>
  <conditionalFormatting sqref="K38">
    <cfRule type="containsText" dxfId="11688" priority="99" operator="containsText" text="повторно">
      <formula>NOT(ISERROR(SEARCH(("повторно"),(K3))))</formula>
    </cfRule>
  </conditionalFormatting>
  <conditionalFormatting sqref="K38">
    <cfRule type="containsText" dxfId="11687" priority="100" operator="containsText" text="повторно">
      <formula>NOT(ISERROR(SEARCH(("повторно"),(K3))))</formula>
    </cfRule>
  </conditionalFormatting>
  <conditionalFormatting sqref="K38">
    <cfRule type="containsText" dxfId="11686" priority="101" operator="containsText" text="повторно">
      <formula>NOT(ISERROR(SEARCH(("повторно"),(K3))))</formula>
    </cfRule>
  </conditionalFormatting>
  <conditionalFormatting sqref="K38">
    <cfRule type="containsText" dxfId="11685" priority="102" operator="containsText" text="повторно">
      <formula>NOT(ISERROR(SEARCH(("повторно"),(K3))))</formula>
    </cfRule>
  </conditionalFormatting>
  <conditionalFormatting sqref="K39">
    <cfRule type="containsText" dxfId="11684" priority="103" operator="containsText" text="повторно">
      <formula>NOT(ISERROR(SEARCH(("повторно"),(K3))))</formula>
    </cfRule>
  </conditionalFormatting>
  <conditionalFormatting sqref="K39">
    <cfRule type="containsText" dxfId="11683" priority="104" operator="containsText" text="повторно">
      <formula>NOT(ISERROR(SEARCH(("повторно"),(K3))))</formula>
    </cfRule>
  </conditionalFormatting>
  <conditionalFormatting sqref="K39">
    <cfRule type="containsText" dxfId="11682" priority="105" operator="containsText" text="повторно">
      <formula>NOT(ISERROR(SEARCH(("повторно"),(K3))))</formula>
    </cfRule>
  </conditionalFormatting>
  <conditionalFormatting sqref="K39">
    <cfRule type="containsText" dxfId="11681" priority="106" operator="containsText" text="повторно">
      <formula>NOT(ISERROR(SEARCH(("повторно"),(K3))))</formula>
    </cfRule>
  </conditionalFormatting>
  <conditionalFormatting sqref="K39">
    <cfRule type="containsText" dxfId="11680" priority="107" operator="containsText" text="повторно">
      <formula>NOT(ISERROR(SEARCH(("повторно"),(K3))))</formula>
    </cfRule>
  </conditionalFormatting>
  <conditionalFormatting sqref="K39">
    <cfRule type="containsText" dxfId="11679" priority="108" operator="containsText" text="повторно">
      <formula>NOT(ISERROR(SEARCH(("повторно"),(K3))))</formula>
    </cfRule>
  </conditionalFormatting>
  <conditionalFormatting sqref="K39">
    <cfRule type="containsText" dxfId="11678" priority="109" operator="containsText" text="повторно">
      <formula>NOT(ISERROR(SEARCH(("повторно"),(K3))))</formula>
    </cfRule>
  </conditionalFormatting>
  <conditionalFormatting sqref="K3 K5:K50">
    <cfRule type="containsText" dxfId="11677" priority="1" operator="containsText" text="снято">
      <formula>NOT(ISERROR(SEARCH(("снято"),(K3))))</formula>
    </cfRule>
  </conditionalFormatting>
  <conditionalFormatting sqref="K33">
    <cfRule type="containsText" dxfId="11676" priority="110" operator="containsText" text="снято">
      <formula>NOT(ISERROR(SEARCH(("снято"),(K3))))</formula>
    </cfRule>
  </conditionalFormatting>
  <conditionalFormatting sqref="K33">
    <cfRule type="containsText" dxfId="11675" priority="111" operator="containsText" text="снято">
      <formula>NOT(ISERROR(SEARCH(("снято"),(K3))))</formula>
    </cfRule>
  </conditionalFormatting>
  <conditionalFormatting sqref="K34">
    <cfRule type="containsText" dxfId="11674" priority="112" operator="containsText" text="снято">
      <formula>NOT(ISERROR(SEARCH(("снято"),(K3))))</formula>
    </cfRule>
  </conditionalFormatting>
  <conditionalFormatting sqref="K34">
    <cfRule type="containsText" dxfId="11673" priority="113" operator="containsText" text="снято">
      <formula>NOT(ISERROR(SEARCH(("снято"),(K3))))</formula>
    </cfRule>
  </conditionalFormatting>
  <conditionalFormatting sqref="K34">
    <cfRule type="containsText" dxfId="11672" priority="114" operator="containsText" text="снято">
      <formula>NOT(ISERROR(SEARCH(("снято"),(K3))))</formula>
    </cfRule>
  </conditionalFormatting>
  <conditionalFormatting sqref="K37">
    <cfRule type="containsText" dxfId="11671" priority="115" operator="containsText" text="снято">
      <formula>NOT(ISERROR(SEARCH(("снято"),(K3))))</formula>
    </cfRule>
  </conditionalFormatting>
  <conditionalFormatting sqref="K37">
    <cfRule type="containsText" dxfId="11670" priority="116" operator="containsText" text="снято">
      <formula>NOT(ISERROR(SEARCH(("снято"),(K3))))</formula>
    </cfRule>
  </conditionalFormatting>
  <conditionalFormatting sqref="K37">
    <cfRule type="containsText" dxfId="11669" priority="117" operator="containsText" text="снято">
      <formula>NOT(ISERROR(SEARCH(("снято"),(K3))))</formula>
    </cfRule>
  </conditionalFormatting>
  <conditionalFormatting sqref="K37">
    <cfRule type="containsText" dxfId="11668" priority="118" operator="containsText" text="снято">
      <formula>NOT(ISERROR(SEARCH(("снято"),(K3))))</formula>
    </cfRule>
  </conditionalFormatting>
  <conditionalFormatting sqref="K32">
    <cfRule type="containsText" dxfId="11667" priority="119" operator="containsText" text="снято">
      <formula>NOT(ISERROR(SEARCH(("снято"),(K3))))</formula>
    </cfRule>
  </conditionalFormatting>
  <conditionalFormatting sqref="K35">
    <cfRule type="containsText" dxfId="11666" priority="120" operator="containsText" text="снято">
      <formula>NOT(ISERROR(SEARCH(("снято"),(K3))))</formula>
    </cfRule>
  </conditionalFormatting>
  <conditionalFormatting sqref="K35">
    <cfRule type="containsText" dxfId="11665" priority="121" operator="containsText" text="снято">
      <formula>NOT(ISERROR(SEARCH(("снято"),(K3))))</formula>
    </cfRule>
  </conditionalFormatting>
  <conditionalFormatting sqref="K35">
    <cfRule type="containsText" dxfId="11664" priority="122" operator="containsText" text="снято">
      <formula>NOT(ISERROR(SEARCH(("снято"),(K3))))</formula>
    </cfRule>
  </conditionalFormatting>
  <conditionalFormatting sqref="K35">
    <cfRule type="containsText" dxfId="11663" priority="123" operator="containsText" text="снято">
      <formula>NOT(ISERROR(SEARCH(("снято"),(K3))))</formula>
    </cfRule>
  </conditionalFormatting>
  <conditionalFormatting sqref="K36">
    <cfRule type="containsText" dxfId="11662" priority="124" operator="containsText" text="снято">
      <formula>NOT(ISERROR(SEARCH(("снято"),(K3))))</formula>
    </cfRule>
  </conditionalFormatting>
  <conditionalFormatting sqref="K36">
    <cfRule type="containsText" dxfId="11661" priority="125" operator="containsText" text="снято">
      <formula>NOT(ISERROR(SEARCH(("снято"),(K3))))</formula>
    </cfRule>
  </conditionalFormatting>
  <conditionalFormatting sqref="K36">
    <cfRule type="containsText" dxfId="11660" priority="126" operator="containsText" text="снято">
      <formula>NOT(ISERROR(SEARCH(("снято"),(K3))))</formula>
    </cfRule>
  </conditionalFormatting>
  <conditionalFormatting sqref="K36">
    <cfRule type="containsText" dxfId="11659" priority="127" operator="containsText" text="снято">
      <formula>NOT(ISERROR(SEARCH(("снято"),(K3))))</formula>
    </cfRule>
  </conditionalFormatting>
  <conditionalFormatting sqref="K36">
    <cfRule type="containsText" dxfId="11658" priority="128" operator="containsText" text="снято">
      <formula>NOT(ISERROR(SEARCH(("снято"),(K3))))</formula>
    </cfRule>
  </conditionalFormatting>
  <conditionalFormatting sqref="K38">
    <cfRule type="containsText" dxfId="11657" priority="129" operator="containsText" text="снято">
      <formula>NOT(ISERROR(SEARCH(("снято"),(K3))))</formula>
    </cfRule>
  </conditionalFormatting>
  <conditionalFormatting sqref="K38">
    <cfRule type="containsText" dxfId="11656" priority="130" operator="containsText" text="снято">
      <formula>NOT(ISERROR(SEARCH(("снято"),(K3))))</formula>
    </cfRule>
  </conditionalFormatting>
  <conditionalFormatting sqref="K38">
    <cfRule type="containsText" dxfId="11655" priority="131" operator="containsText" text="снято">
      <formula>NOT(ISERROR(SEARCH(("снято"),(K3))))</formula>
    </cfRule>
  </conditionalFormatting>
  <conditionalFormatting sqref="K38">
    <cfRule type="containsText" dxfId="11654" priority="132" operator="containsText" text="снято">
      <formula>NOT(ISERROR(SEARCH(("снято"),(K3))))</formula>
    </cfRule>
  </conditionalFormatting>
  <conditionalFormatting sqref="K38">
    <cfRule type="containsText" dxfId="11653" priority="133" operator="containsText" text="снято">
      <formula>NOT(ISERROR(SEARCH(("снято"),(K3))))</formula>
    </cfRule>
  </conditionalFormatting>
  <conditionalFormatting sqref="K38">
    <cfRule type="containsText" dxfId="11652" priority="134" operator="containsText" text="снято">
      <formula>NOT(ISERROR(SEARCH(("снято"),(K3))))</formula>
    </cfRule>
  </conditionalFormatting>
  <conditionalFormatting sqref="K39">
    <cfRule type="containsText" dxfId="11651" priority="135" operator="containsText" text="снято">
      <formula>NOT(ISERROR(SEARCH(("снято"),(K3))))</formula>
    </cfRule>
  </conditionalFormatting>
  <conditionalFormatting sqref="K39">
    <cfRule type="containsText" dxfId="11650" priority="136" operator="containsText" text="снято">
      <formula>NOT(ISERROR(SEARCH(("снято"),(K3))))</formula>
    </cfRule>
  </conditionalFormatting>
  <conditionalFormatting sqref="K39">
    <cfRule type="containsText" dxfId="11649" priority="137" operator="containsText" text="снято">
      <formula>NOT(ISERROR(SEARCH(("снято"),(K3))))</formula>
    </cfRule>
  </conditionalFormatting>
  <conditionalFormatting sqref="K39">
    <cfRule type="containsText" dxfId="11648" priority="138" operator="containsText" text="снято">
      <formula>NOT(ISERROR(SEARCH(("снято"),(K3))))</formula>
    </cfRule>
  </conditionalFormatting>
  <conditionalFormatting sqref="K39">
    <cfRule type="containsText" dxfId="11647" priority="139" operator="containsText" text="снято">
      <formula>NOT(ISERROR(SEARCH(("снято"),(K3))))</formula>
    </cfRule>
  </conditionalFormatting>
  <conditionalFormatting sqref="K39">
    <cfRule type="containsText" dxfId="11646" priority="140" operator="containsText" text="снято">
      <formula>NOT(ISERROR(SEARCH(("снято"),(K3))))</formula>
    </cfRule>
  </conditionalFormatting>
  <conditionalFormatting sqref="K39">
    <cfRule type="containsText" dxfId="11645" priority="141" operator="containsText" text="снято">
      <formula>NOT(ISERROR(SEARCH(("снято"),(K3))))</formula>
    </cfRule>
  </conditionalFormatting>
  <hyperlinks>
    <hyperlink ref="F11" r:id="rId1"/>
    <hyperlink ref="N11" location="'37'!A1" display="Согласован комплект АР4.3 https://docs.google.com/spreadsheets/d/1YuiVJh5g_X5jHE5eOh_2DEvATkVyA1tZkiQMcCOB9Wo/edit#gid=1891348856"/>
    <hyperlink ref="F12" r:id="rId2"/>
    <hyperlink ref="N12" location="'37'!A1" display="Согласован комплект АР4.3 https://docs.google.com/spreadsheets/d/1YuiVJh5g_X5jHE5eOh_2DEvATkVyA1tZkiQMcCOB9Wo/edit#gid=1891348856"/>
    <hyperlink ref="F13" r:id="rId3"/>
    <hyperlink ref="N13" location="'37'!A1" display="Согласован комплект АР4.3 https://docs.google.com/spreadsheets/d/1YuiVJh5g_X5jHE5eOh_2DEvATkVyA1tZkiQMcCOB9Wo/edit#gid=1891348856"/>
    <hyperlink ref="F14" r:id="rId4"/>
    <hyperlink ref="N14" location="'37'!A1" display="Согласован комплект АР4.3 https://docs.google.com/spreadsheets/d/1YuiVJh5g_X5jHE5eOh_2DEvATkVyA1tZkiQMcCOB9Wo/edit#gid=1891348856"/>
    <hyperlink ref="F15" r:id="rId5"/>
    <hyperlink ref="N15" location="'37'!A1" display="Согласован комплект АР4.3 https://docs.google.com/spreadsheets/d/1YuiVJh5g_X5jHE5eOh_2DEvATkVyA1tZkiQMcCOB9Wo/edit#gid=1891348856"/>
    <hyperlink ref="F16" r:id="rId6"/>
    <hyperlink ref="N16" location="'37'!A1" display="Согласован комплект АР4.3 https://docs.google.com/spreadsheets/d/1YuiVJh5g_X5jHE5eOh_2DEvATkVyA1tZkiQMcCOB9Wo/edit#gid=1891348856"/>
    <hyperlink ref="F17" r:id="rId7"/>
    <hyperlink ref="N17" location="'37'!A1" display="Согласован комплект АР4.3 https://docs.google.com/spreadsheets/d/1YuiVJh5g_X5jHE5eOh_2DEvATkVyA1tZkiQMcCOB9Wo/edit#gid=1891348856"/>
    <hyperlink ref="F18" r:id="rId8"/>
    <hyperlink ref="N18" location="'37'!A1" display="Согласован комплект АР4.3 https://docs.google.com/spreadsheets/d/1YuiVJh5g_X5jHE5eOh_2DEvATkVyA1tZkiQMcCOB9Wo/edit#gid=1891348856"/>
    <hyperlink ref="F19" r:id="rId9"/>
    <hyperlink ref="N19" location="'37'!A1" display="Согласован комплект АР4.3 https://docs.google.com/spreadsheets/d/1YuiVJh5g_X5jHE5eOh_2DEvATkVyA1tZkiQMcCOB9Wo/edit#gid=1891348856"/>
    <hyperlink ref="F21" r:id="rId10"/>
    <hyperlink ref="N21" location="'37'!A1" display="Согласован комплект АР4.3 https://docs.google.com/spreadsheets/d/1YuiVJh5g_X5jHE5eOh_2DEvATkVyA1tZkiQMcCOB9Wo/edit#gid=1891348856"/>
    <hyperlink ref="F22" r:id="rId11"/>
    <hyperlink ref="N22" location="'37'!A1" display="Согласован комплект АР4.3 https://docs.google.com/spreadsheets/d/1YuiVJh5g_X5jHE5eOh_2DEvATkVyA1tZkiQMcCOB9Wo/edit#gid=1891348856"/>
    <hyperlink ref="F23" r:id="rId12"/>
    <hyperlink ref="N23" location="'37'!A1" display="Согласован комплект АР4.3 https://docs.google.com/spreadsheets/d/1YuiVJh5g_X5jHE5eOh_2DEvATkVyA1tZkiQMcCOB9Wo/edit#gid=1891348856"/>
    <hyperlink ref="F24" r:id="rId13"/>
    <hyperlink ref="N24" location="'37'!A1" display="Согласован комплект АР4.3 https://docs.google.com/spreadsheets/d/1YuiVJh5g_X5jHE5eOh_2DEvATkVyA1tZkiQMcCOB9Wo/edit#gid=1891348856"/>
    <hyperlink ref="F25" r:id="rId14"/>
    <hyperlink ref="N25" location="'37'!A1" display="Согласован комплект АР4.3 https://docs.google.com/spreadsheets/d/1YuiVJh5g_X5jHE5eOh_2DEvATkVyA1tZkiQMcCOB9Wo/edit#gid=1891348856"/>
    <hyperlink ref="F27" r:id="rId15"/>
    <hyperlink ref="N27" location="'37'!A1" display="Согласован комплект АР4.3 https://docs.google.com/spreadsheets/d/1YuiVJh5g_X5jHE5eOh_2DEvATkVyA1tZkiQMcCOB9Wo/edit#gid=1891348856"/>
  </hyperlinks>
  <pageMargins left="0.70078740157480324" right="0.70078740157480324" top="0.75196850393700787" bottom="0.75196850393700787" header="0.3" footer="0.3"/>
  <pageSetup paperSize="9" orientation="portrait"/>
  <drawing r:id="rId16"/>
  <extLst>
    <ext xmlns:x14="http://schemas.microsoft.com/office/spreadsheetml/2009/9/main" uri="{CCE6A557-97BC-4b89-ADB6-D9C93CAAB3DF}">
      <x14:dataValidations xmlns:xm="http://schemas.microsoft.com/office/excel/2006/main" count="12">
        <x14:dataValidation type="list" allowBlank="1">
          <x14:formula1>
            <xm:f>Списки!$G$2:$G$4</xm:f>
          </x14:formula1>
          <xm:sqref>G10:G50</xm:sqref>
        </x14:dataValidation>
        <x14:dataValidation type="list" allowBlank="1">
          <x14:formula1>
            <xm:f>Списки!$O:$O</xm:f>
          </x14:formula1>
          <xm:sqref>R1 U1 X1</xm:sqref>
        </x14:dataValidation>
        <x14:dataValidation type="list" allowBlank="1">
          <x14:formula1>
            <xm:f>Списки!$E$2:$E$1002</xm:f>
          </x14:formula1>
          <xm:sqref>H10:H50</xm:sqref>
        </x14:dataValidation>
        <x14:dataValidation type="list" allowBlank="1">
          <x14:formula1>
            <xm:f>Списки!$A$2:$A$1002</xm:f>
          </x14:formula1>
          <xm:sqref>K10:K31 K40:K50</xm:sqref>
        </x14:dataValidation>
        <x14:dataValidation type="list" allowBlank="1">
          <x14:formula1>
            <xm:f>Списки!$A$2:$A$1002</xm:f>
          </x14:formula1>
          <xm:sqref>K33</xm:sqref>
        </x14:dataValidation>
        <x14:dataValidation type="list" allowBlank="1">
          <x14:formula1>
            <xm:f>Списки!$A$2:$A$1002</xm:f>
          </x14:formula1>
          <xm:sqref>K34</xm:sqref>
        </x14:dataValidation>
        <x14:dataValidation type="list" allowBlank="1">
          <x14:formula1>
            <xm:f>Списки!$A$2:$A$1002</xm:f>
          </x14:formula1>
          <xm:sqref>K37</xm:sqref>
        </x14:dataValidation>
        <x14:dataValidation type="list" allowBlank="1">
          <x14:formula1>
            <xm:f>Списки!$A$2:$A$1002</xm:f>
          </x14:formula1>
          <xm:sqref>K32</xm:sqref>
        </x14:dataValidation>
        <x14:dataValidation type="list" allowBlank="1">
          <x14:formula1>
            <xm:f>Списки!$A$2:$A$1002</xm:f>
          </x14:formula1>
          <xm:sqref>K35</xm:sqref>
        </x14:dataValidation>
        <x14:dataValidation type="list" allowBlank="1">
          <x14:formula1>
            <xm:f>Списки!$A$2:$A$1002</xm:f>
          </x14:formula1>
          <xm:sqref>K36</xm:sqref>
        </x14:dataValidation>
        <x14:dataValidation type="list" allowBlank="1">
          <x14:formula1>
            <xm:f>Списки!$A$2:$A$1002</xm:f>
          </x14:formula1>
          <xm:sqref>K38</xm:sqref>
        </x14:dataValidation>
        <x14:dataValidation type="list" allowBlank="1">
          <x14:formula1>
            <xm:f>Списки!$A$2:$A$1002</xm:f>
          </x14:formula1>
          <xm:sqref>K39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outlinePr summaryBelow="0" summaryRight="0"/>
  </sheetPr>
  <dimension ref="A1:X4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9.7109375" style="137" customWidth="1"/>
    <col min="2" max="2" width="21.85546875" style="137" customWidth="1"/>
    <col min="3" max="3" width="8.42578125" style="137" customWidth="1"/>
    <col min="4" max="5" width="53.42578125" style="137" customWidth="1"/>
    <col min="6" max="6" width="21.42578125" style="137" customWidth="1" collapsed="1"/>
    <col min="7" max="8" width="14.140625" style="137" hidden="1" customWidth="1" outlineLevel="1"/>
    <col min="9" max="9" width="14.42578125" style="137" customWidth="1"/>
    <col min="10" max="11" width="12.5703125" style="137"/>
    <col min="12" max="12" width="22.85546875" style="138" customWidth="1"/>
    <col min="13" max="13" width="12.5703125" style="137" customWidth="1"/>
    <col min="14" max="14" width="35.7109375" style="137" customWidth="1"/>
    <col min="15" max="15" width="42.28515625" style="137" customWidth="1"/>
    <col min="16" max="16" width="11.42578125" style="137" hidden="1" customWidth="1"/>
    <col min="17" max="17" width="34.42578125" style="137" hidden="1" customWidth="1"/>
    <col min="18" max="18" width="31" style="137" hidden="1" customWidth="1"/>
    <col min="19" max="19" width="14.42578125" style="137" hidden="1" customWidth="1"/>
    <col min="20" max="20" width="26.85546875" style="137" hidden="1" customWidth="1"/>
    <col min="21" max="24" width="25.5703125" style="137" hidden="1" customWidth="1"/>
    <col min="25" max="33" width="12.5703125" customWidth="1"/>
  </cols>
  <sheetData>
    <row r="1" spans="1:24" ht="76.5" collapsed="1">
      <c r="A1" s="139" t="s">
        <v>235</v>
      </c>
      <c r="B1" s="139" t="s">
        <v>236</v>
      </c>
      <c r="C1" s="139" t="s">
        <v>237</v>
      </c>
      <c r="D1" s="139" t="s">
        <v>238</v>
      </c>
      <c r="E1" s="139" t="s">
        <v>239</v>
      </c>
      <c r="F1" s="139" t="s">
        <v>240</v>
      </c>
      <c r="G1" s="140" t="s">
        <v>241</v>
      </c>
      <c r="H1" s="140" t="s">
        <v>242</v>
      </c>
      <c r="I1" s="140" t="s">
        <v>5</v>
      </c>
      <c r="J1" s="139" t="s">
        <v>243</v>
      </c>
      <c r="K1" s="139" t="s">
        <v>244</v>
      </c>
      <c r="L1" s="141" t="s">
        <v>245</v>
      </c>
      <c r="M1" s="142" t="s">
        <v>246</v>
      </c>
      <c r="N1" s="142" t="s">
        <v>247</v>
      </c>
      <c r="O1" s="143" t="s">
        <v>245</v>
      </c>
      <c r="P1" s="144" t="s">
        <v>246</v>
      </c>
      <c r="Q1" s="144" t="s">
        <v>247</v>
      </c>
      <c r="R1" s="142" t="s">
        <v>248</v>
      </c>
      <c r="S1" s="145" t="s">
        <v>246</v>
      </c>
      <c r="T1" s="145" t="s">
        <v>247</v>
      </c>
      <c r="U1" s="142" t="s">
        <v>248</v>
      </c>
      <c r="V1" s="145" t="s">
        <v>246</v>
      </c>
      <c r="W1" s="145" t="s">
        <v>247</v>
      </c>
      <c r="X1" s="142" t="s">
        <v>248</v>
      </c>
    </row>
    <row r="2" spans="1:24" ht="90" hidden="1" outlineLevel="1">
      <c r="A2" s="146"/>
      <c r="B2" s="147" t="s">
        <v>249</v>
      </c>
      <c r="C2" s="147" t="s">
        <v>249</v>
      </c>
      <c r="D2" s="149" t="s">
        <v>52</v>
      </c>
      <c r="E2" s="149"/>
      <c r="F2" s="212"/>
      <c r="G2" s="150"/>
      <c r="H2" s="151" t="s">
        <v>250</v>
      </c>
      <c r="I2" s="151" t="s">
        <v>13</v>
      </c>
      <c r="J2" s="151" t="s">
        <v>14</v>
      </c>
      <c r="K2" s="151" t="s">
        <v>16</v>
      </c>
      <c r="L2" s="152" t="s">
        <v>15</v>
      </c>
      <c r="M2" s="151" t="s">
        <v>17</v>
      </c>
      <c r="N2" s="151" t="s">
        <v>18</v>
      </c>
      <c r="O2" s="151" t="s">
        <v>19</v>
      </c>
      <c r="P2" s="151" t="s">
        <v>21</v>
      </c>
      <c r="Q2" s="151" t="s">
        <v>23</v>
      </c>
      <c r="R2" s="151" t="s">
        <v>24</v>
      </c>
      <c r="S2" s="151" t="s">
        <v>25</v>
      </c>
      <c r="T2" s="151" t="s">
        <v>27</v>
      </c>
      <c r="U2" s="151" t="s">
        <v>28</v>
      </c>
      <c r="V2" s="151" t="s">
        <v>29</v>
      </c>
      <c r="W2" s="151" t="s">
        <v>30</v>
      </c>
      <c r="X2" s="151" t="s">
        <v>32</v>
      </c>
    </row>
    <row r="3" spans="1:24" ht="56.25" hidden="1" outlineLevel="1">
      <c r="A3" s="153"/>
      <c r="B3" s="154" t="s">
        <v>251</v>
      </c>
      <c r="C3" s="154" t="s">
        <v>252</v>
      </c>
      <c r="D3" s="154" t="s">
        <v>35</v>
      </c>
      <c r="E3" s="154"/>
      <c r="F3" s="154"/>
      <c r="G3" s="156"/>
      <c r="H3" s="157">
        <f>COUNTIF($H11:$H49,"1 - Несоответствие продуктовым требованиям ПИК-Стандарт")</f>
        <v>0</v>
      </c>
      <c r="I3" s="157">
        <f>COUNTIF($H11:$H49,"2 - Несоответствие Бренд-листам ПИК")</f>
        <v>0</v>
      </c>
      <c r="J3" s="157">
        <f>COUNTIF($H11:$H49,"3 - Несоответствие Каталогу отделки")</f>
        <v>0</v>
      </c>
      <c r="K3" s="157">
        <f>COUNTIF($H11:$H49,"5 - Ошибка в применении СТМ")</f>
        <v>0</v>
      </c>
      <c r="L3" s="158">
        <f>COUNTIF($H11:$H49,"4 - Несоответствие Каталогу оборудования")</f>
        <v>0</v>
      </c>
      <c r="M3" s="157">
        <f>COUNTIF($H11:$H49,"6 - Ошибка в применении сборных ЛМ")</f>
        <v>0</v>
      </c>
      <c r="N3" s="157">
        <f>COUNTIF($H11:$H49,"7 - Ошибка в применении шкаф-пакетов")</f>
        <v>0</v>
      </c>
      <c r="O3" s="157">
        <f>COUNTIF($H11:$H49,"8 - Ошибка в применении шахт-пакетов")</f>
        <v>0</v>
      </c>
      <c r="P3" s="157">
        <f>COUNTIF($H11:$H49,"9 - Несоответствие типологическим требованиям ПИК-Стандарт")</f>
        <v>0</v>
      </c>
      <c r="Q3" s="157">
        <f>COUNTIF($H11:$H49,"10 - Несоответствие НТД РФ")</f>
        <v>0</v>
      </c>
      <c r="R3" s="157">
        <f>COUNTIF($H11:$H49,"11 - Несоответствие ИРД (кроме ТУ, СТУ), АПР, ПД")</f>
        <v>0</v>
      </c>
      <c r="S3" s="157">
        <f>COUNTIF($H11:$H49,"12 - Несоответствие требованиям ТУ, СТУ")</f>
        <v>0</v>
      </c>
      <c r="T3" s="157">
        <f>COUNTIF($H11:$H49,"13 - Ошибка в технических решениях")</f>
        <v>0</v>
      </c>
      <c r="U3" s="157">
        <f>COUNTIF($H11:$H49,"14 - Неувязка м/у собой комплектов РД")</f>
        <v>0</v>
      </c>
      <c r="V3" s="157">
        <f>COUNTIF($H11:$H49,"15 - Недостаточность информации влияющей на СМР")</f>
        <v>25</v>
      </c>
      <c r="W3" s="157">
        <f>COUNTIF($H11:$H49,"16 - Нерациональное решение")</f>
        <v>0</v>
      </c>
      <c r="X3" s="157">
        <f>COUNTIF($H11:$H49,"17 - Оформление")</f>
        <v>0</v>
      </c>
    </row>
    <row r="4" spans="1:24" ht="38.25" hidden="1" outlineLevel="1">
      <c r="A4" s="147" t="s">
        <v>249</v>
      </c>
      <c r="B4" s="159">
        <v>15</v>
      </c>
      <c r="C4" s="159">
        <v>7</v>
      </c>
      <c r="D4" s="160">
        <f>C4/B4</f>
        <v>0.46666666666666667</v>
      </c>
      <c r="E4" s="160"/>
      <c r="F4" s="213"/>
      <c r="G4" s="150"/>
      <c r="H4" s="149" t="s">
        <v>52</v>
      </c>
      <c r="I4" s="149" t="s">
        <v>52</v>
      </c>
      <c r="J4" s="149" t="s">
        <v>52</v>
      </c>
      <c r="K4" s="149" t="s">
        <v>52</v>
      </c>
      <c r="L4" s="163" t="s">
        <v>52</v>
      </c>
      <c r="M4" s="149" t="s">
        <v>52</v>
      </c>
      <c r="N4" s="149" t="s">
        <v>52</v>
      </c>
      <c r="O4" s="149" t="s">
        <v>52</v>
      </c>
      <c r="P4" s="149" t="s">
        <v>52</v>
      </c>
      <c r="Q4" s="149" t="s">
        <v>52</v>
      </c>
      <c r="R4" s="149" t="s">
        <v>52</v>
      </c>
      <c r="S4" s="149" t="s">
        <v>52</v>
      </c>
      <c r="T4" s="149" t="s">
        <v>52</v>
      </c>
      <c r="U4" s="149" t="s">
        <v>52</v>
      </c>
      <c r="V4" s="149" t="s">
        <v>52</v>
      </c>
      <c r="W4" s="149" t="s">
        <v>52</v>
      </c>
      <c r="X4" s="149" t="s">
        <v>52</v>
      </c>
    </row>
    <row r="5" spans="1:24" ht="14.25" hidden="1" outlineLevel="1">
      <c r="A5" s="214"/>
      <c r="B5" s="214"/>
      <c r="C5" s="214"/>
      <c r="D5" s="165"/>
      <c r="E5" s="165"/>
      <c r="F5" s="214"/>
      <c r="G5" s="149" t="s">
        <v>52</v>
      </c>
      <c r="H5" s="166"/>
      <c r="I5" s="167"/>
      <c r="J5" s="168"/>
      <c r="K5" s="167"/>
      <c r="L5" s="169"/>
      <c r="M5" s="168"/>
      <c r="N5" s="167"/>
      <c r="O5" s="168"/>
      <c r="P5" s="168"/>
      <c r="Q5" s="167"/>
      <c r="R5" s="168"/>
      <c r="S5" s="168"/>
      <c r="T5" s="167"/>
      <c r="U5" s="167"/>
      <c r="V5" s="167"/>
      <c r="W5" s="167"/>
      <c r="X5" s="167"/>
    </row>
    <row r="6" spans="1:24" ht="22.5" hidden="1" outlineLevel="1">
      <c r="A6" s="154">
        <v>0.2</v>
      </c>
      <c r="B6" s="154">
        <v>0.5</v>
      </c>
      <c r="C6" s="154">
        <v>1</v>
      </c>
      <c r="D6" s="154" t="s">
        <v>39</v>
      </c>
      <c r="E6" s="154"/>
      <c r="F6" s="154" t="s">
        <v>253</v>
      </c>
      <c r="G6" s="170">
        <f>COUNTIFS(G11:G49,"0,2")</f>
        <v>1</v>
      </c>
      <c r="H6" s="171"/>
      <c r="I6" s="172"/>
      <c r="J6" s="173"/>
      <c r="K6" s="172"/>
      <c r="L6" s="174"/>
      <c r="M6" s="173"/>
      <c r="N6" s="172"/>
      <c r="O6" s="173"/>
      <c r="P6" s="173"/>
      <c r="Q6" s="172"/>
      <c r="R6" s="173"/>
      <c r="S6" s="173"/>
      <c r="T6" s="172"/>
      <c r="U6" s="172"/>
      <c r="V6" s="172"/>
      <c r="W6" s="172"/>
      <c r="X6" s="172"/>
    </row>
    <row r="7" spans="1:24" ht="22.5" hidden="1" outlineLevel="1">
      <c r="A7" s="175">
        <f>G6*0.2/B4</f>
        <v>1.3333333333333334E-2</v>
      </c>
      <c r="B7" s="175">
        <f>G7*0.5/B4</f>
        <v>0.8</v>
      </c>
      <c r="C7" s="175">
        <f>G8*1/B4</f>
        <v>0</v>
      </c>
      <c r="D7" s="176">
        <f>(G6*A6+G7*B6+G8*C6)/SUM(G6:G8)</f>
        <v>0.48799999999999999</v>
      </c>
      <c r="E7" s="215"/>
      <c r="F7" s="178" t="s">
        <v>254</v>
      </c>
      <c r="G7" s="179">
        <f>COUNTIFS(G11:G49,"0,5")</f>
        <v>24</v>
      </c>
      <c r="H7" s="166"/>
      <c r="I7" s="180"/>
      <c r="J7" s="180"/>
      <c r="K7" s="180"/>
      <c r="L7" s="181"/>
      <c r="M7" s="180"/>
      <c r="N7" s="180"/>
      <c r="O7" s="180"/>
      <c r="P7" s="180"/>
      <c r="Q7" s="180"/>
      <c r="R7" s="180"/>
      <c r="S7" s="180"/>
      <c r="T7" s="180"/>
      <c r="U7" s="180"/>
      <c r="V7" s="180"/>
      <c r="W7" s="180"/>
      <c r="X7" s="180"/>
    </row>
    <row r="8" spans="1:24" ht="25.5" hidden="1" outlineLevel="1">
      <c r="A8" s="149" t="s">
        <v>52</v>
      </c>
      <c r="B8" s="149" t="s">
        <v>52</v>
      </c>
      <c r="C8" s="149" t="s">
        <v>52</v>
      </c>
      <c r="D8" s="149" t="s">
        <v>52</v>
      </c>
      <c r="E8" s="149"/>
      <c r="F8" s="154" t="s">
        <v>255</v>
      </c>
      <c r="G8" s="170">
        <f>COUNTIFS(G11:G49,"1")</f>
        <v>0</v>
      </c>
      <c r="H8" s="171"/>
      <c r="I8" s="172"/>
      <c r="J8" s="173"/>
      <c r="K8" s="172"/>
      <c r="L8" s="174"/>
      <c r="M8" s="173"/>
      <c r="N8" s="172"/>
      <c r="O8" s="173"/>
      <c r="P8" s="173"/>
      <c r="Q8" s="172"/>
      <c r="R8" s="173"/>
      <c r="S8" s="173"/>
      <c r="T8" s="172"/>
      <c r="U8" s="172"/>
      <c r="V8" s="172"/>
      <c r="W8" s="172"/>
      <c r="X8" s="172"/>
    </row>
    <row r="9" spans="1:24" ht="12.75" collapsed="1">
      <c r="A9" s="182"/>
      <c r="B9" s="182"/>
      <c r="C9" s="182"/>
      <c r="D9" s="182"/>
      <c r="E9" s="182"/>
      <c r="F9" s="182"/>
      <c r="G9" s="182"/>
      <c r="H9" s="182"/>
      <c r="I9" s="184"/>
      <c r="J9" s="185"/>
      <c r="K9" s="184"/>
      <c r="L9" s="186"/>
      <c r="M9" s="185"/>
      <c r="N9" s="184"/>
      <c r="O9" s="185"/>
      <c r="P9" s="185"/>
      <c r="Q9" s="184"/>
      <c r="R9" s="185"/>
      <c r="S9" s="185"/>
      <c r="T9" s="184"/>
      <c r="U9" s="184"/>
      <c r="V9" s="184"/>
      <c r="W9" s="184"/>
      <c r="X9" s="184"/>
    </row>
    <row r="10" spans="1:24" ht="36.75" hidden="1" customHeight="1" outlineLevel="1">
      <c r="A10" s="172"/>
      <c r="B10" s="172" t="s">
        <v>323</v>
      </c>
      <c r="C10" s="172"/>
      <c r="D10" s="188" t="s">
        <v>269</v>
      </c>
      <c r="E10" s="172"/>
      <c r="F10" s="172"/>
      <c r="G10" s="150"/>
      <c r="H10" s="189"/>
      <c r="I10" s="172"/>
      <c r="J10" s="173"/>
      <c r="K10" s="172"/>
      <c r="L10" s="174"/>
      <c r="M10" s="173"/>
      <c r="N10" s="172"/>
      <c r="O10" s="173"/>
      <c r="P10" s="173"/>
      <c r="Q10" s="172"/>
      <c r="R10" s="173"/>
      <c r="S10" s="173"/>
      <c r="T10" s="172"/>
      <c r="U10" s="172"/>
      <c r="V10" s="172"/>
      <c r="W10" s="172"/>
      <c r="X10" s="172"/>
    </row>
    <row r="11" spans="1:24" ht="56.25" hidden="1" outlineLevel="1">
      <c r="A11" s="167">
        <v>1</v>
      </c>
      <c r="B11" s="167" t="s">
        <v>323</v>
      </c>
      <c r="C11" s="167"/>
      <c r="D11" s="191" t="s">
        <v>270</v>
      </c>
      <c r="E11" s="167"/>
      <c r="F11" s="192" t="s">
        <v>271</v>
      </c>
      <c r="G11" s="156">
        <v>0.5</v>
      </c>
      <c r="H11" s="193" t="s">
        <v>29</v>
      </c>
      <c r="I11" s="167" t="s">
        <v>95</v>
      </c>
      <c r="J11" s="168">
        <v>45036</v>
      </c>
      <c r="K11" s="167" t="s">
        <v>260</v>
      </c>
      <c r="L11" s="169"/>
      <c r="M11" s="168">
        <v>45337</v>
      </c>
      <c r="N11" s="192" t="s">
        <v>324</v>
      </c>
      <c r="O11" s="168"/>
      <c r="P11" s="168"/>
      <c r="Q11" s="167"/>
      <c r="R11" s="168"/>
      <c r="S11" s="168"/>
      <c r="T11" s="167"/>
      <c r="U11" s="167"/>
      <c r="V11" s="167"/>
      <c r="W11" s="167"/>
      <c r="X11" s="167"/>
    </row>
    <row r="12" spans="1:24" ht="40.5" hidden="1" customHeight="1" outlineLevel="1">
      <c r="A12" s="172">
        <v>2</v>
      </c>
      <c r="B12" s="172" t="s">
        <v>323</v>
      </c>
      <c r="C12" s="172"/>
      <c r="D12" s="191" t="s">
        <v>273</v>
      </c>
      <c r="E12" s="172"/>
      <c r="F12" s="195" t="s">
        <v>271</v>
      </c>
      <c r="G12" s="150">
        <v>0.5</v>
      </c>
      <c r="H12" s="189" t="s">
        <v>29</v>
      </c>
      <c r="I12" s="172" t="s">
        <v>95</v>
      </c>
      <c r="J12" s="173">
        <v>45036</v>
      </c>
      <c r="K12" s="172" t="s">
        <v>260</v>
      </c>
      <c r="L12" s="196"/>
      <c r="M12" s="173">
        <v>45337</v>
      </c>
      <c r="N12" s="195" t="s">
        <v>324</v>
      </c>
      <c r="O12" s="172"/>
      <c r="P12" s="172"/>
      <c r="Q12" s="172"/>
      <c r="R12" s="172"/>
      <c r="S12" s="172"/>
      <c r="T12" s="172"/>
      <c r="U12" s="172"/>
      <c r="V12" s="172"/>
      <c r="W12" s="172"/>
      <c r="X12" s="172"/>
    </row>
    <row r="13" spans="1:24" ht="63.75" hidden="1" outlineLevel="1">
      <c r="A13" s="167">
        <v>3</v>
      </c>
      <c r="B13" s="167" t="s">
        <v>323</v>
      </c>
      <c r="C13" s="167"/>
      <c r="D13" s="191" t="s">
        <v>325</v>
      </c>
      <c r="E13" s="167"/>
      <c r="F13" s="192" t="s">
        <v>326</v>
      </c>
      <c r="G13" s="156">
        <v>0.5</v>
      </c>
      <c r="H13" s="193" t="s">
        <v>29</v>
      </c>
      <c r="I13" s="167" t="s">
        <v>95</v>
      </c>
      <c r="J13" s="168">
        <v>45036</v>
      </c>
      <c r="K13" s="167" t="s">
        <v>260</v>
      </c>
      <c r="L13" s="198"/>
      <c r="M13" s="168">
        <v>45337</v>
      </c>
      <c r="N13" s="192" t="s">
        <v>324</v>
      </c>
      <c r="O13" s="167"/>
      <c r="P13" s="167"/>
      <c r="Q13" s="167"/>
      <c r="R13" s="167"/>
      <c r="S13" s="167"/>
      <c r="T13" s="167"/>
      <c r="U13" s="167"/>
      <c r="V13" s="167"/>
      <c r="W13" s="167"/>
      <c r="X13" s="167"/>
    </row>
    <row r="14" spans="1:24" ht="56.25" hidden="1" outlineLevel="1">
      <c r="A14" s="172">
        <v>4</v>
      </c>
      <c r="B14" s="172" t="s">
        <v>323</v>
      </c>
      <c r="C14" s="172"/>
      <c r="D14" s="191" t="s">
        <v>276</v>
      </c>
      <c r="E14" s="172"/>
      <c r="F14" s="195" t="s">
        <v>277</v>
      </c>
      <c r="G14" s="150">
        <v>0.5</v>
      </c>
      <c r="H14" s="189" t="s">
        <v>29</v>
      </c>
      <c r="I14" s="172" t="s">
        <v>95</v>
      </c>
      <c r="J14" s="173">
        <v>45036</v>
      </c>
      <c r="K14" s="172" t="s">
        <v>260</v>
      </c>
      <c r="L14" s="196"/>
      <c r="M14" s="173">
        <v>45337</v>
      </c>
      <c r="N14" s="195" t="s">
        <v>324</v>
      </c>
      <c r="O14" s="172"/>
      <c r="P14" s="172"/>
      <c r="Q14" s="172"/>
      <c r="R14" s="172"/>
      <c r="S14" s="172"/>
      <c r="T14" s="172"/>
      <c r="U14" s="172"/>
      <c r="V14" s="172"/>
      <c r="W14" s="172"/>
      <c r="X14" s="172"/>
    </row>
    <row r="15" spans="1:24" ht="114.75" hidden="1" outlineLevel="1">
      <c r="A15" s="167">
        <v>5</v>
      </c>
      <c r="B15" s="167" t="s">
        <v>323</v>
      </c>
      <c r="C15" s="167"/>
      <c r="D15" s="191" t="s">
        <v>278</v>
      </c>
      <c r="E15" s="167"/>
      <c r="F15" s="192" t="s">
        <v>271</v>
      </c>
      <c r="G15" s="156">
        <v>0.5</v>
      </c>
      <c r="H15" s="193" t="s">
        <v>29</v>
      </c>
      <c r="I15" s="167" t="s">
        <v>95</v>
      </c>
      <c r="J15" s="168">
        <v>45036</v>
      </c>
      <c r="K15" s="167" t="s">
        <v>260</v>
      </c>
      <c r="L15" s="198"/>
      <c r="M15" s="168">
        <v>45337</v>
      </c>
      <c r="N15" s="192" t="s">
        <v>324</v>
      </c>
      <c r="O15" s="167"/>
      <c r="P15" s="167"/>
      <c r="Q15" s="167"/>
      <c r="R15" s="167"/>
      <c r="S15" s="167"/>
      <c r="T15" s="167"/>
      <c r="U15" s="167"/>
      <c r="V15" s="167"/>
      <c r="W15" s="167"/>
      <c r="X15" s="167"/>
    </row>
    <row r="16" spans="1:24" ht="56.25" hidden="1" outlineLevel="1">
      <c r="A16" s="172">
        <v>6</v>
      </c>
      <c r="B16" s="172" t="s">
        <v>323</v>
      </c>
      <c r="C16" s="172"/>
      <c r="D16" s="191" t="s">
        <v>279</v>
      </c>
      <c r="E16" s="172"/>
      <c r="F16" s="195" t="s">
        <v>280</v>
      </c>
      <c r="G16" s="150">
        <v>0.5</v>
      </c>
      <c r="H16" s="189" t="s">
        <v>29</v>
      </c>
      <c r="I16" s="172" t="s">
        <v>95</v>
      </c>
      <c r="J16" s="173">
        <v>45036</v>
      </c>
      <c r="K16" s="172" t="s">
        <v>260</v>
      </c>
      <c r="L16" s="196"/>
      <c r="M16" s="173">
        <v>45337</v>
      </c>
      <c r="N16" s="195" t="s">
        <v>324</v>
      </c>
      <c r="O16" s="172"/>
      <c r="P16" s="172"/>
      <c r="Q16" s="172"/>
      <c r="R16" s="172"/>
      <c r="S16" s="172"/>
      <c r="T16" s="172"/>
      <c r="U16" s="172"/>
      <c r="V16" s="172"/>
      <c r="W16" s="172"/>
      <c r="X16" s="172"/>
    </row>
    <row r="17" spans="1:24" ht="102" hidden="1" outlineLevel="1">
      <c r="A17" s="167">
        <v>7</v>
      </c>
      <c r="B17" s="167" t="s">
        <v>323</v>
      </c>
      <c r="C17" s="167"/>
      <c r="D17" s="191" t="s">
        <v>281</v>
      </c>
      <c r="E17" s="167"/>
      <c r="F17" s="192" t="s">
        <v>271</v>
      </c>
      <c r="G17" s="156">
        <v>0.5</v>
      </c>
      <c r="H17" s="193" t="s">
        <v>29</v>
      </c>
      <c r="I17" s="167" t="s">
        <v>95</v>
      </c>
      <c r="J17" s="168">
        <v>45036</v>
      </c>
      <c r="K17" s="167" t="s">
        <v>260</v>
      </c>
      <c r="L17" s="198"/>
      <c r="M17" s="168">
        <v>45337</v>
      </c>
      <c r="N17" s="192" t="s">
        <v>324</v>
      </c>
      <c r="O17" s="167"/>
      <c r="P17" s="167"/>
      <c r="Q17" s="167"/>
      <c r="R17" s="167"/>
      <c r="S17" s="167"/>
      <c r="T17" s="167"/>
      <c r="U17" s="167"/>
      <c r="V17" s="167"/>
      <c r="W17" s="167"/>
      <c r="X17" s="167"/>
    </row>
    <row r="18" spans="1:24" ht="56.25" hidden="1" outlineLevel="1">
      <c r="A18" s="172">
        <v>8</v>
      </c>
      <c r="B18" s="172"/>
      <c r="C18" s="172"/>
      <c r="D18" s="191" t="s">
        <v>282</v>
      </c>
      <c r="E18" s="172"/>
      <c r="F18" s="172"/>
      <c r="G18" s="150">
        <v>0.5</v>
      </c>
      <c r="H18" s="189" t="s">
        <v>29</v>
      </c>
      <c r="I18" s="172" t="s">
        <v>95</v>
      </c>
      <c r="J18" s="173">
        <v>45036</v>
      </c>
      <c r="K18" s="172" t="s">
        <v>260</v>
      </c>
      <c r="L18" s="196"/>
      <c r="M18" s="173">
        <v>45337</v>
      </c>
      <c r="N18" s="195" t="s">
        <v>324</v>
      </c>
      <c r="O18" s="172"/>
      <c r="P18" s="172"/>
      <c r="Q18" s="172"/>
      <c r="R18" s="172"/>
      <c r="S18" s="172"/>
      <c r="T18" s="172"/>
      <c r="U18" s="172"/>
      <c r="V18" s="172"/>
      <c r="W18" s="172"/>
      <c r="X18" s="172"/>
    </row>
    <row r="19" spans="1:24" ht="63.75" hidden="1" outlineLevel="1">
      <c r="A19" s="167">
        <v>9</v>
      </c>
      <c r="B19" s="167" t="s">
        <v>323</v>
      </c>
      <c r="C19" s="167"/>
      <c r="D19" s="191" t="s">
        <v>284</v>
      </c>
      <c r="E19" s="167"/>
      <c r="F19" s="192" t="s">
        <v>277</v>
      </c>
      <c r="G19" s="199">
        <v>0.5</v>
      </c>
      <c r="H19" s="190" t="s">
        <v>29</v>
      </c>
      <c r="I19" s="167" t="s">
        <v>95</v>
      </c>
      <c r="J19" s="168">
        <v>45036</v>
      </c>
      <c r="K19" s="167" t="s">
        <v>260</v>
      </c>
      <c r="L19" s="198"/>
      <c r="M19" s="168">
        <v>45337</v>
      </c>
      <c r="N19" s="192" t="s">
        <v>324</v>
      </c>
      <c r="O19" s="167"/>
      <c r="P19" s="167"/>
      <c r="Q19" s="167"/>
      <c r="R19" s="167"/>
      <c r="S19" s="167"/>
      <c r="T19" s="167"/>
      <c r="U19" s="167"/>
      <c r="V19" s="167"/>
      <c r="W19" s="167"/>
      <c r="X19" s="167"/>
    </row>
    <row r="20" spans="1:24" ht="37.5" hidden="1" customHeight="1" outlineLevel="1">
      <c r="A20" s="172"/>
      <c r="B20" s="172" t="s">
        <v>323</v>
      </c>
      <c r="C20" s="172"/>
      <c r="D20" s="200" t="s">
        <v>285</v>
      </c>
      <c r="E20" s="172"/>
      <c r="F20" s="172"/>
      <c r="G20" s="150"/>
      <c r="H20" s="189"/>
      <c r="I20" s="172"/>
      <c r="J20" s="173"/>
      <c r="K20" s="172"/>
      <c r="L20" s="196"/>
      <c r="M20" s="172"/>
      <c r="N20" s="172"/>
      <c r="O20" s="172"/>
      <c r="P20" s="172"/>
      <c r="Q20" s="172"/>
      <c r="R20" s="172"/>
      <c r="S20" s="172"/>
      <c r="T20" s="172"/>
      <c r="U20" s="172"/>
      <c r="V20" s="172"/>
      <c r="W20" s="172"/>
      <c r="X20" s="172"/>
    </row>
    <row r="21" spans="1:24" ht="56.25" hidden="1" outlineLevel="1">
      <c r="A21" s="167">
        <v>10</v>
      </c>
      <c r="B21" s="167" t="s">
        <v>323</v>
      </c>
      <c r="C21" s="167" t="s">
        <v>286</v>
      </c>
      <c r="D21" s="201" t="s">
        <v>287</v>
      </c>
      <c r="E21" s="167"/>
      <c r="F21" s="192" t="s">
        <v>271</v>
      </c>
      <c r="G21" s="156">
        <v>0.5</v>
      </c>
      <c r="H21" s="193" t="s">
        <v>29</v>
      </c>
      <c r="I21" s="167" t="s">
        <v>95</v>
      </c>
      <c r="J21" s="168">
        <v>45036</v>
      </c>
      <c r="K21" s="167" t="s">
        <v>260</v>
      </c>
      <c r="L21" s="198"/>
      <c r="M21" s="168">
        <v>45337</v>
      </c>
      <c r="N21" s="192" t="s">
        <v>324</v>
      </c>
      <c r="O21" s="167"/>
      <c r="P21" s="167"/>
      <c r="Q21" s="167"/>
      <c r="R21" s="167"/>
      <c r="S21" s="167"/>
      <c r="T21" s="167"/>
      <c r="U21" s="167"/>
      <c r="V21" s="167"/>
      <c r="W21" s="167"/>
      <c r="X21" s="167"/>
    </row>
    <row r="22" spans="1:24" ht="56.25" hidden="1" outlineLevel="1">
      <c r="A22" s="172">
        <v>11</v>
      </c>
      <c r="B22" s="172" t="s">
        <v>323</v>
      </c>
      <c r="C22" s="172"/>
      <c r="D22" s="201" t="s">
        <v>288</v>
      </c>
      <c r="E22" s="172"/>
      <c r="F22" s="195" t="s">
        <v>271</v>
      </c>
      <c r="G22" s="150">
        <v>0.5</v>
      </c>
      <c r="H22" s="189" t="s">
        <v>29</v>
      </c>
      <c r="I22" s="172" t="s">
        <v>95</v>
      </c>
      <c r="J22" s="173">
        <v>45036</v>
      </c>
      <c r="K22" s="172" t="s">
        <v>260</v>
      </c>
      <c r="L22" s="196"/>
      <c r="M22" s="173">
        <v>45337</v>
      </c>
      <c r="N22" s="195" t="s">
        <v>324</v>
      </c>
      <c r="O22" s="172"/>
      <c r="P22" s="172"/>
      <c r="Q22" s="172"/>
      <c r="R22" s="172"/>
      <c r="S22" s="172"/>
      <c r="T22" s="172"/>
      <c r="U22" s="172"/>
      <c r="V22" s="172"/>
      <c r="W22" s="172"/>
      <c r="X22" s="172"/>
    </row>
    <row r="23" spans="1:24" ht="63.75" hidden="1" outlineLevel="1">
      <c r="A23" s="167">
        <v>12</v>
      </c>
      <c r="B23" s="167" t="s">
        <v>323</v>
      </c>
      <c r="C23" s="167"/>
      <c r="D23" s="201" t="s">
        <v>289</v>
      </c>
      <c r="E23" s="167"/>
      <c r="F23" s="192" t="s">
        <v>290</v>
      </c>
      <c r="G23" s="156">
        <v>0.5</v>
      </c>
      <c r="H23" s="193" t="s">
        <v>29</v>
      </c>
      <c r="I23" s="167" t="s">
        <v>95</v>
      </c>
      <c r="J23" s="168">
        <v>45036</v>
      </c>
      <c r="K23" s="167" t="s">
        <v>260</v>
      </c>
      <c r="L23" s="198"/>
      <c r="M23" s="168">
        <v>45337</v>
      </c>
      <c r="N23" s="192" t="s">
        <v>324</v>
      </c>
      <c r="O23" s="167"/>
      <c r="P23" s="167"/>
      <c r="Q23" s="167"/>
      <c r="R23" s="167"/>
      <c r="S23" s="167"/>
      <c r="T23" s="167"/>
      <c r="U23" s="167"/>
      <c r="V23" s="167"/>
      <c r="W23" s="167"/>
      <c r="X23" s="167"/>
    </row>
    <row r="24" spans="1:24" ht="56.25" hidden="1" outlineLevel="1">
      <c r="A24" s="172">
        <v>13</v>
      </c>
      <c r="B24" s="172" t="s">
        <v>323</v>
      </c>
      <c r="C24" s="172"/>
      <c r="D24" s="201" t="s">
        <v>327</v>
      </c>
      <c r="E24" s="172"/>
      <c r="F24" s="195" t="s">
        <v>283</v>
      </c>
      <c r="G24" s="150">
        <v>0.5</v>
      </c>
      <c r="H24" s="189" t="s">
        <v>29</v>
      </c>
      <c r="I24" s="172" t="s">
        <v>95</v>
      </c>
      <c r="J24" s="173">
        <v>45036</v>
      </c>
      <c r="K24" s="172" t="s">
        <v>260</v>
      </c>
      <c r="L24" s="196"/>
      <c r="M24" s="173">
        <v>45337</v>
      </c>
      <c r="N24" s="195" t="s">
        <v>324</v>
      </c>
      <c r="O24" s="172"/>
      <c r="P24" s="172"/>
      <c r="Q24" s="172"/>
      <c r="R24" s="172"/>
      <c r="S24" s="172"/>
      <c r="T24" s="172"/>
      <c r="U24" s="172"/>
      <c r="V24" s="172"/>
      <c r="W24" s="172"/>
      <c r="X24" s="172"/>
    </row>
    <row r="25" spans="1:24" ht="63.75" hidden="1" outlineLevel="1">
      <c r="A25" s="167">
        <v>14</v>
      </c>
      <c r="B25" s="167" t="s">
        <v>323</v>
      </c>
      <c r="C25" s="167"/>
      <c r="D25" s="201" t="s">
        <v>291</v>
      </c>
      <c r="E25" s="167"/>
      <c r="F25" s="192" t="s">
        <v>271</v>
      </c>
      <c r="G25" s="199">
        <v>0.5</v>
      </c>
      <c r="H25" s="190" t="s">
        <v>29</v>
      </c>
      <c r="I25" s="167" t="s">
        <v>95</v>
      </c>
      <c r="J25" s="168">
        <v>45036</v>
      </c>
      <c r="K25" s="167" t="s">
        <v>260</v>
      </c>
      <c r="L25" s="198"/>
      <c r="M25" s="168">
        <v>45337</v>
      </c>
      <c r="N25" s="192" t="s">
        <v>324</v>
      </c>
      <c r="O25" s="167"/>
      <c r="P25" s="167"/>
      <c r="Q25" s="167"/>
      <c r="R25" s="167"/>
      <c r="S25" s="167"/>
      <c r="T25" s="167"/>
      <c r="U25" s="167"/>
      <c r="V25" s="167"/>
      <c r="W25" s="167"/>
      <c r="X25" s="167"/>
    </row>
    <row r="26" spans="1:24" ht="25.5" hidden="1" outlineLevel="1">
      <c r="A26" s="172"/>
      <c r="B26" s="172" t="s">
        <v>323</v>
      </c>
      <c r="C26" s="172"/>
      <c r="D26" s="203" t="s">
        <v>293</v>
      </c>
      <c r="E26" s="172"/>
      <c r="F26" s="172"/>
      <c r="G26" s="202"/>
      <c r="H26" s="187"/>
      <c r="I26" s="172"/>
      <c r="J26" s="173"/>
      <c r="K26" s="172"/>
      <c r="L26" s="196"/>
      <c r="M26" s="172"/>
      <c r="N26" s="172"/>
      <c r="O26" s="172"/>
      <c r="P26" s="172"/>
      <c r="Q26" s="172"/>
      <c r="R26" s="172"/>
      <c r="S26" s="172"/>
      <c r="T26" s="172"/>
      <c r="U26" s="172"/>
      <c r="V26" s="172"/>
      <c r="W26" s="172"/>
      <c r="X26" s="172"/>
    </row>
    <row r="27" spans="1:24" ht="63.75" hidden="1" outlineLevel="1">
      <c r="A27" s="167">
        <v>15</v>
      </c>
      <c r="B27" s="167" t="s">
        <v>323</v>
      </c>
      <c r="C27" s="167"/>
      <c r="D27" s="204" t="s">
        <v>294</v>
      </c>
      <c r="E27" s="167"/>
      <c r="F27" s="192" t="s">
        <v>271</v>
      </c>
      <c r="G27" s="199">
        <v>0.5</v>
      </c>
      <c r="H27" s="190" t="s">
        <v>29</v>
      </c>
      <c r="I27" s="167" t="s">
        <v>95</v>
      </c>
      <c r="J27" s="168">
        <v>45036</v>
      </c>
      <c r="K27" s="167" t="s">
        <v>260</v>
      </c>
      <c r="L27" s="198"/>
      <c r="M27" s="168">
        <v>45337</v>
      </c>
      <c r="N27" s="192" t="s">
        <v>324</v>
      </c>
      <c r="O27" s="167"/>
      <c r="P27" s="167"/>
      <c r="Q27" s="167"/>
      <c r="R27" s="167"/>
      <c r="S27" s="167"/>
      <c r="T27" s="167"/>
      <c r="U27" s="167"/>
      <c r="V27" s="167"/>
      <c r="W27" s="167"/>
      <c r="X27" s="167"/>
    </row>
    <row r="28" spans="1:24" ht="56.25" hidden="1" outlineLevel="1">
      <c r="A28" s="172">
        <v>16</v>
      </c>
      <c r="B28" s="172" t="s">
        <v>323</v>
      </c>
      <c r="C28" s="172"/>
      <c r="D28" s="205" t="s">
        <v>297</v>
      </c>
      <c r="E28" s="172"/>
      <c r="F28" s="172"/>
      <c r="G28" s="150">
        <v>0.5</v>
      </c>
      <c r="H28" s="189" t="s">
        <v>29</v>
      </c>
      <c r="I28" s="216" t="s">
        <v>95</v>
      </c>
      <c r="J28" s="173">
        <v>45036</v>
      </c>
      <c r="K28" s="172" t="s">
        <v>260</v>
      </c>
      <c r="L28" s="196"/>
      <c r="M28" s="173">
        <v>45337</v>
      </c>
      <c r="N28" s="172"/>
      <c r="O28" s="172"/>
      <c r="P28" s="172"/>
      <c r="Q28" s="172"/>
      <c r="R28" s="172"/>
      <c r="S28" s="172"/>
      <c r="T28" s="172"/>
      <c r="U28" s="172"/>
      <c r="V28" s="172"/>
      <c r="W28" s="172"/>
      <c r="X28" s="172"/>
    </row>
    <row r="29" spans="1:24" ht="56.25" hidden="1" outlineLevel="1">
      <c r="A29" s="167">
        <v>17</v>
      </c>
      <c r="B29" s="167" t="s">
        <v>323</v>
      </c>
      <c r="C29" s="167"/>
      <c r="D29" s="204" t="s">
        <v>298</v>
      </c>
      <c r="E29" s="167"/>
      <c r="F29" s="167"/>
      <c r="G29" s="199">
        <v>0.2</v>
      </c>
      <c r="H29" s="190" t="s">
        <v>29</v>
      </c>
      <c r="I29" s="167" t="s">
        <v>95</v>
      </c>
      <c r="J29" s="168">
        <v>45036</v>
      </c>
      <c r="K29" s="167" t="s">
        <v>260</v>
      </c>
      <c r="L29" s="198"/>
      <c r="M29" s="168">
        <v>45337</v>
      </c>
      <c r="N29" s="167"/>
      <c r="O29" s="167"/>
      <c r="P29" s="167"/>
      <c r="Q29" s="167"/>
      <c r="R29" s="167"/>
      <c r="S29" s="167"/>
      <c r="T29" s="167"/>
      <c r="U29" s="167"/>
      <c r="V29" s="167"/>
      <c r="W29" s="167"/>
      <c r="X29" s="167"/>
    </row>
    <row r="30" spans="1:24" ht="56.25">
      <c r="A30" s="172">
        <v>18</v>
      </c>
      <c r="B30" s="187" t="s">
        <v>328</v>
      </c>
      <c r="C30" s="172">
        <v>1</v>
      </c>
      <c r="D30" s="205" t="s">
        <v>300</v>
      </c>
      <c r="E30" s="172"/>
      <c r="F30" s="172"/>
      <c r="G30" s="202">
        <v>0.5</v>
      </c>
      <c r="H30" s="187" t="s">
        <v>29</v>
      </c>
      <c r="I30" s="172" t="s">
        <v>301</v>
      </c>
      <c r="J30" s="173">
        <v>45338</v>
      </c>
      <c r="K30" s="172" t="s">
        <v>260</v>
      </c>
      <c r="L30" s="196"/>
      <c r="M30" s="207">
        <v>45392</v>
      </c>
      <c r="N30" s="167" t="s">
        <v>303</v>
      </c>
      <c r="O30" s="172"/>
      <c r="P30" s="207"/>
      <c r="Q30" s="167"/>
      <c r="R30" s="172"/>
      <c r="S30" s="172"/>
      <c r="T30" s="172"/>
      <c r="U30" s="172"/>
      <c r="V30" s="172"/>
      <c r="W30" s="172"/>
      <c r="X30" s="172"/>
    </row>
    <row r="31" spans="1:24" ht="198.75" customHeight="1">
      <c r="A31" s="167">
        <v>19</v>
      </c>
      <c r="B31" s="190" t="s">
        <v>328</v>
      </c>
      <c r="C31" s="167">
        <v>1</v>
      </c>
      <c r="D31" s="204" t="s">
        <v>329</v>
      </c>
      <c r="E31" s="167"/>
      <c r="F31" s="167"/>
      <c r="G31" s="199">
        <v>0.5</v>
      </c>
      <c r="H31" s="190" t="s">
        <v>29</v>
      </c>
      <c r="I31" s="167" t="s">
        <v>301</v>
      </c>
      <c r="J31" s="168">
        <v>45338</v>
      </c>
      <c r="K31" s="217" t="s">
        <v>305</v>
      </c>
      <c r="L31" s="198"/>
      <c r="M31" s="207">
        <v>45392</v>
      </c>
      <c r="N31" s="205" t="s">
        <v>307</v>
      </c>
      <c r="O31" s="167"/>
      <c r="P31" s="167"/>
      <c r="Q31" s="167"/>
      <c r="R31" s="167"/>
      <c r="S31" s="167"/>
      <c r="T31" s="167"/>
      <c r="U31" s="167"/>
      <c r="V31" s="167"/>
      <c r="W31" s="167"/>
      <c r="X31" s="167"/>
    </row>
    <row r="32" spans="1:24" ht="143.25" customHeight="1">
      <c r="A32" s="172">
        <v>20</v>
      </c>
      <c r="B32" s="187" t="s">
        <v>328</v>
      </c>
      <c r="C32" s="172" t="s">
        <v>308</v>
      </c>
      <c r="D32" s="205" t="s">
        <v>309</v>
      </c>
      <c r="E32" s="172"/>
      <c r="F32" s="172"/>
      <c r="G32" s="202">
        <v>0.5</v>
      </c>
      <c r="H32" s="187" t="s">
        <v>29</v>
      </c>
      <c r="I32" s="172" t="s">
        <v>301</v>
      </c>
      <c r="J32" s="173">
        <v>45338</v>
      </c>
      <c r="K32" s="172" t="s">
        <v>266</v>
      </c>
      <c r="L32" s="196"/>
      <c r="M32" s="207">
        <v>45392</v>
      </c>
      <c r="N32" s="204" t="s">
        <v>311</v>
      </c>
      <c r="O32" s="172"/>
      <c r="P32" s="172"/>
      <c r="Q32" s="172"/>
      <c r="R32" s="172"/>
      <c r="S32" s="172"/>
      <c r="T32" s="172"/>
      <c r="U32" s="172"/>
      <c r="V32" s="172"/>
      <c r="W32" s="172"/>
      <c r="X32" s="172"/>
    </row>
    <row r="33" spans="1:24" ht="113.25" customHeight="1">
      <c r="A33" s="167">
        <v>21</v>
      </c>
      <c r="B33" s="190" t="s">
        <v>328</v>
      </c>
      <c r="C33" s="167" t="s">
        <v>308</v>
      </c>
      <c r="D33" s="204" t="s">
        <v>312</v>
      </c>
      <c r="E33" s="167"/>
      <c r="F33" s="167"/>
      <c r="G33" s="199">
        <v>0.5</v>
      </c>
      <c r="H33" s="190" t="s">
        <v>29</v>
      </c>
      <c r="I33" s="167" t="s">
        <v>301</v>
      </c>
      <c r="J33" s="168">
        <v>45338</v>
      </c>
      <c r="K33" s="172" t="s">
        <v>260</v>
      </c>
      <c r="L33" s="198"/>
      <c r="M33" s="207">
        <v>45392</v>
      </c>
      <c r="N33" s="167" t="s">
        <v>303</v>
      </c>
      <c r="O33" s="167"/>
      <c r="P33" s="167"/>
      <c r="Q33" s="167"/>
      <c r="R33" s="167"/>
      <c r="S33" s="167"/>
      <c r="T33" s="167"/>
      <c r="U33" s="167"/>
      <c r="V33" s="167"/>
      <c r="W33" s="167"/>
      <c r="X33" s="167"/>
    </row>
    <row r="34" spans="1:24" ht="168" customHeight="1">
      <c r="A34" s="172">
        <v>22</v>
      </c>
      <c r="B34" s="187" t="s">
        <v>328</v>
      </c>
      <c r="C34" s="172" t="s">
        <v>308</v>
      </c>
      <c r="D34" s="205" t="s">
        <v>313</v>
      </c>
      <c r="E34" s="172"/>
      <c r="F34" s="172"/>
      <c r="G34" s="202">
        <v>0.5</v>
      </c>
      <c r="H34" s="187" t="s">
        <v>29</v>
      </c>
      <c r="I34" s="172" t="s">
        <v>301</v>
      </c>
      <c r="J34" s="173">
        <v>45338</v>
      </c>
      <c r="K34" s="172" t="s">
        <v>260</v>
      </c>
      <c r="L34" s="196"/>
      <c r="M34" s="207">
        <v>45392</v>
      </c>
      <c r="N34" s="167" t="s">
        <v>303</v>
      </c>
      <c r="O34" s="172"/>
      <c r="P34" s="172"/>
      <c r="Q34" s="172"/>
      <c r="R34" s="172"/>
      <c r="S34" s="172"/>
      <c r="T34" s="172"/>
      <c r="U34" s="172"/>
      <c r="V34" s="172"/>
      <c r="W34" s="172"/>
      <c r="X34" s="172"/>
    </row>
    <row r="35" spans="1:24" ht="56.25">
      <c r="A35" s="167">
        <v>23</v>
      </c>
      <c r="B35" s="190" t="s">
        <v>328</v>
      </c>
      <c r="C35" s="167" t="s">
        <v>308</v>
      </c>
      <c r="D35" s="204" t="s">
        <v>314</v>
      </c>
      <c r="E35" s="167"/>
      <c r="F35" s="167"/>
      <c r="G35" s="199">
        <v>0.5</v>
      </c>
      <c r="H35" s="190" t="s">
        <v>29</v>
      </c>
      <c r="I35" s="167" t="s">
        <v>301</v>
      </c>
      <c r="J35" s="168">
        <v>45338</v>
      </c>
      <c r="K35" s="172" t="s">
        <v>260</v>
      </c>
      <c r="L35" s="198"/>
      <c r="M35" s="207">
        <v>45392</v>
      </c>
      <c r="N35" s="167" t="s">
        <v>303</v>
      </c>
      <c r="O35" s="167"/>
      <c r="P35" s="167"/>
      <c r="Q35" s="167"/>
      <c r="R35" s="167"/>
      <c r="S35" s="167"/>
      <c r="T35" s="167"/>
      <c r="U35" s="167"/>
      <c r="V35" s="167"/>
      <c r="W35" s="167"/>
      <c r="X35" s="167"/>
    </row>
    <row r="36" spans="1:24" ht="102.75" customHeight="1">
      <c r="A36" s="172">
        <v>24</v>
      </c>
      <c r="B36" s="187" t="s">
        <v>328</v>
      </c>
      <c r="C36" s="172" t="s">
        <v>308</v>
      </c>
      <c r="D36" s="205" t="s">
        <v>318</v>
      </c>
      <c r="E36" s="775"/>
      <c r="F36" s="776"/>
      <c r="G36" s="202">
        <v>0.5</v>
      </c>
      <c r="H36" s="187" t="s">
        <v>29</v>
      </c>
      <c r="I36" s="172" t="s">
        <v>301</v>
      </c>
      <c r="J36" s="173">
        <v>45338</v>
      </c>
      <c r="K36" s="172" t="s">
        <v>260</v>
      </c>
      <c r="L36" s="196"/>
      <c r="M36" s="207">
        <v>45392</v>
      </c>
      <c r="N36" s="167" t="s">
        <v>303</v>
      </c>
      <c r="O36" s="172"/>
      <c r="P36" s="172"/>
      <c r="Q36" s="172"/>
      <c r="R36" s="172"/>
      <c r="S36" s="172"/>
      <c r="T36" s="172"/>
      <c r="U36" s="172"/>
      <c r="V36" s="172"/>
      <c r="W36" s="172"/>
      <c r="X36" s="172"/>
    </row>
    <row r="37" spans="1:24" ht="84.75" customHeight="1">
      <c r="A37" s="167">
        <v>25</v>
      </c>
      <c r="B37" s="190" t="s">
        <v>328</v>
      </c>
      <c r="C37" s="167" t="s">
        <v>308</v>
      </c>
      <c r="D37" s="204" t="s">
        <v>319</v>
      </c>
      <c r="E37" s="777"/>
      <c r="F37" s="776"/>
      <c r="G37" s="199">
        <v>0.5</v>
      </c>
      <c r="H37" s="190" t="s">
        <v>29</v>
      </c>
      <c r="I37" s="167" t="s">
        <v>301</v>
      </c>
      <c r="J37" s="168">
        <v>45338</v>
      </c>
      <c r="K37" s="172" t="s">
        <v>260</v>
      </c>
      <c r="L37" s="198"/>
      <c r="M37" s="207">
        <v>45392</v>
      </c>
      <c r="N37" s="167" t="s">
        <v>303</v>
      </c>
      <c r="O37" s="167"/>
      <c r="P37" s="167"/>
      <c r="Q37" s="167"/>
      <c r="R37" s="167"/>
      <c r="S37" s="167"/>
      <c r="T37" s="167"/>
      <c r="U37" s="167"/>
      <c r="V37" s="167"/>
      <c r="W37" s="167"/>
      <c r="X37" s="167"/>
    </row>
    <row r="38" spans="1:24" ht="108" customHeight="1">
      <c r="A38" s="172">
        <v>26</v>
      </c>
      <c r="B38" s="187" t="s">
        <v>328</v>
      </c>
      <c r="C38" s="172" t="s">
        <v>321</v>
      </c>
      <c r="D38" s="205" t="s">
        <v>322</v>
      </c>
      <c r="E38" s="172"/>
      <c r="F38" s="172"/>
      <c r="G38" s="150"/>
      <c r="H38" s="189"/>
      <c r="I38" s="172" t="s">
        <v>301</v>
      </c>
      <c r="J38" s="173">
        <v>45338</v>
      </c>
      <c r="K38" s="172"/>
      <c r="L38" s="196"/>
      <c r="M38" s="172"/>
      <c r="N38" s="172"/>
      <c r="O38" s="172"/>
      <c r="P38" s="172"/>
      <c r="Q38" s="172"/>
      <c r="R38" s="172"/>
      <c r="S38" s="172"/>
      <c r="T38" s="172"/>
      <c r="U38" s="172"/>
      <c r="V38" s="172"/>
      <c r="W38" s="172"/>
      <c r="X38" s="172"/>
    </row>
    <row r="39" spans="1:24" ht="12.75">
      <c r="A39" s="167"/>
      <c r="B39" s="167"/>
      <c r="C39" s="167"/>
      <c r="D39" s="204"/>
      <c r="E39" s="204"/>
      <c r="F39" s="204"/>
      <c r="G39" s="156"/>
      <c r="H39" s="193"/>
      <c r="I39" s="167"/>
      <c r="J39" s="167"/>
      <c r="K39" s="167"/>
      <c r="L39" s="198"/>
      <c r="M39" s="167"/>
      <c r="N39" s="167"/>
      <c r="O39" s="167"/>
      <c r="P39" s="167"/>
      <c r="Q39" s="167"/>
      <c r="R39" s="167"/>
      <c r="S39" s="167"/>
      <c r="T39" s="167"/>
      <c r="U39" s="167"/>
      <c r="V39" s="167"/>
      <c r="W39" s="167"/>
      <c r="X39" s="167"/>
    </row>
    <row r="40" spans="1:24" ht="12.75">
      <c r="A40" s="172"/>
      <c r="B40" s="172"/>
      <c r="C40" s="172"/>
      <c r="D40" s="205"/>
      <c r="E40" s="205"/>
      <c r="F40" s="205"/>
      <c r="G40" s="150"/>
      <c r="H40" s="189"/>
      <c r="I40" s="172"/>
      <c r="J40" s="172"/>
      <c r="K40" s="172"/>
      <c r="L40" s="196"/>
      <c r="M40" s="172"/>
      <c r="N40" s="172"/>
      <c r="O40" s="172"/>
      <c r="P40" s="172"/>
      <c r="Q40" s="172"/>
      <c r="R40" s="172"/>
      <c r="S40" s="172"/>
      <c r="T40" s="172"/>
      <c r="U40" s="172"/>
      <c r="V40" s="172"/>
      <c r="W40" s="172"/>
      <c r="X40" s="172"/>
    </row>
    <row r="41" spans="1:24" ht="12.75">
      <c r="A41" s="167"/>
      <c r="B41" s="167"/>
      <c r="C41" s="167"/>
      <c r="D41" s="204"/>
      <c r="E41" s="204"/>
      <c r="F41" s="204"/>
      <c r="G41" s="156"/>
      <c r="H41" s="193"/>
      <c r="I41" s="167"/>
      <c r="J41" s="167"/>
      <c r="K41" s="167"/>
      <c r="L41" s="198"/>
      <c r="M41" s="167"/>
      <c r="N41" s="167"/>
      <c r="O41" s="167"/>
      <c r="P41" s="167"/>
      <c r="Q41" s="167"/>
      <c r="R41" s="167"/>
      <c r="S41" s="167"/>
      <c r="T41" s="167"/>
      <c r="U41" s="167"/>
      <c r="V41" s="167"/>
      <c r="W41" s="167"/>
      <c r="X41" s="167"/>
    </row>
    <row r="42" spans="1:24" ht="12.75">
      <c r="A42" s="172"/>
      <c r="B42" s="172"/>
      <c r="C42" s="172"/>
      <c r="D42" s="205"/>
      <c r="E42" s="205"/>
      <c r="F42" s="205"/>
      <c r="G42" s="150"/>
      <c r="H42" s="189"/>
      <c r="I42" s="172"/>
      <c r="J42" s="172"/>
      <c r="K42" s="172"/>
      <c r="L42" s="196"/>
      <c r="M42" s="172"/>
      <c r="N42" s="172"/>
      <c r="O42" s="172"/>
      <c r="P42" s="172"/>
      <c r="Q42" s="172"/>
      <c r="R42" s="172"/>
      <c r="S42" s="172"/>
      <c r="T42" s="172"/>
      <c r="U42" s="172"/>
      <c r="V42" s="172"/>
      <c r="W42" s="172"/>
      <c r="X42" s="172"/>
    </row>
    <row r="43" spans="1:24" ht="12.75">
      <c r="A43" s="167"/>
      <c r="B43" s="167"/>
      <c r="C43" s="167"/>
      <c r="D43" s="204"/>
      <c r="E43" s="204"/>
      <c r="F43" s="204"/>
      <c r="G43" s="156"/>
      <c r="H43" s="193"/>
      <c r="I43" s="167"/>
      <c r="J43" s="167"/>
      <c r="K43" s="167"/>
      <c r="L43" s="198"/>
      <c r="M43" s="167"/>
      <c r="N43" s="167"/>
      <c r="O43" s="167"/>
      <c r="P43" s="167"/>
      <c r="Q43" s="167"/>
      <c r="R43" s="167"/>
      <c r="S43" s="167"/>
      <c r="T43" s="167"/>
      <c r="U43" s="167"/>
      <c r="V43" s="167"/>
      <c r="W43" s="167"/>
      <c r="X43" s="167"/>
    </row>
    <row r="44" spans="1:24" ht="12.75">
      <c r="A44" s="172"/>
      <c r="B44" s="172"/>
      <c r="C44" s="172"/>
      <c r="D44" s="205"/>
      <c r="E44" s="205"/>
      <c r="F44" s="205"/>
      <c r="G44" s="150"/>
      <c r="H44" s="189"/>
      <c r="I44" s="172"/>
      <c r="J44" s="172"/>
      <c r="K44" s="172"/>
      <c r="L44" s="196"/>
      <c r="M44" s="172"/>
      <c r="N44" s="172"/>
      <c r="O44" s="172"/>
      <c r="P44" s="172"/>
      <c r="Q44" s="172"/>
      <c r="R44" s="172"/>
      <c r="S44" s="172"/>
      <c r="T44" s="172"/>
      <c r="U44" s="172"/>
      <c r="V44" s="172"/>
      <c r="W44" s="172"/>
      <c r="X44" s="172"/>
    </row>
    <row r="45" spans="1:24" ht="12.75">
      <c r="A45" s="167"/>
      <c r="B45" s="167"/>
      <c r="C45" s="167"/>
      <c r="D45" s="204"/>
      <c r="E45" s="204"/>
      <c r="F45" s="204"/>
      <c r="G45" s="156"/>
      <c r="H45" s="193"/>
      <c r="I45" s="167"/>
      <c r="J45" s="167"/>
      <c r="K45" s="167"/>
      <c r="L45" s="198"/>
      <c r="M45" s="167"/>
      <c r="N45" s="167"/>
      <c r="O45" s="167"/>
      <c r="P45" s="167"/>
      <c r="Q45" s="167"/>
      <c r="R45" s="167"/>
      <c r="S45" s="167"/>
      <c r="T45" s="167"/>
      <c r="U45" s="167"/>
      <c r="V45" s="167"/>
      <c r="W45" s="167"/>
      <c r="X45" s="167"/>
    </row>
    <row r="46" spans="1:24" ht="12.75">
      <c r="A46" s="172"/>
      <c r="B46" s="172"/>
      <c r="C46" s="172"/>
      <c r="D46" s="205"/>
      <c r="E46" s="205"/>
      <c r="F46" s="205"/>
      <c r="G46" s="150"/>
      <c r="H46" s="189"/>
      <c r="I46" s="172"/>
      <c r="J46" s="172"/>
      <c r="K46" s="172"/>
      <c r="L46" s="196"/>
      <c r="M46" s="172"/>
      <c r="N46" s="172"/>
      <c r="O46" s="172"/>
      <c r="P46" s="172"/>
      <c r="Q46" s="172"/>
      <c r="R46" s="172"/>
      <c r="S46" s="172"/>
      <c r="T46" s="172"/>
      <c r="U46" s="172"/>
      <c r="V46" s="172"/>
      <c r="W46" s="172"/>
      <c r="X46" s="172"/>
    </row>
    <row r="47" spans="1:24" ht="12.75">
      <c r="A47" s="167"/>
      <c r="B47" s="167"/>
      <c r="C47" s="167"/>
      <c r="D47" s="204"/>
      <c r="E47" s="204"/>
      <c r="F47" s="204"/>
      <c r="G47" s="156"/>
      <c r="H47" s="193"/>
      <c r="I47" s="167"/>
      <c r="J47" s="167"/>
      <c r="K47" s="167"/>
      <c r="L47" s="198"/>
      <c r="M47" s="167"/>
      <c r="N47" s="167"/>
      <c r="O47" s="167"/>
      <c r="P47" s="167"/>
      <c r="Q47" s="167"/>
      <c r="R47" s="167"/>
      <c r="S47" s="167"/>
      <c r="T47" s="167"/>
      <c r="U47" s="167"/>
      <c r="V47" s="167"/>
      <c r="W47" s="167"/>
      <c r="X47" s="167"/>
    </row>
    <row r="48" spans="1:24" ht="12.75">
      <c r="A48" s="172"/>
      <c r="B48" s="172"/>
      <c r="C48" s="172"/>
      <c r="D48" s="205"/>
      <c r="E48" s="205"/>
      <c r="F48" s="205"/>
      <c r="G48" s="150"/>
      <c r="H48" s="189"/>
      <c r="I48" s="172"/>
      <c r="J48" s="172"/>
      <c r="K48" s="172"/>
      <c r="L48" s="196"/>
      <c r="M48" s="172"/>
      <c r="N48" s="172"/>
      <c r="O48" s="172"/>
      <c r="P48" s="172"/>
      <c r="Q48" s="172"/>
      <c r="R48" s="172"/>
      <c r="S48" s="172"/>
      <c r="T48" s="172"/>
      <c r="U48" s="172"/>
      <c r="V48" s="172"/>
      <c r="W48" s="172"/>
      <c r="X48" s="172"/>
    </row>
    <row r="49" spans="1:24" ht="12.75">
      <c r="A49" s="167"/>
      <c r="B49" s="167"/>
      <c r="C49" s="167"/>
      <c r="D49" s="204"/>
      <c r="E49" s="204"/>
      <c r="F49" s="204"/>
      <c r="G49" s="156"/>
      <c r="H49" s="193"/>
      <c r="I49" s="167"/>
      <c r="J49" s="167"/>
      <c r="K49" s="167"/>
      <c r="L49" s="198"/>
      <c r="M49" s="167"/>
      <c r="N49" s="167"/>
      <c r="O49" s="167"/>
      <c r="P49" s="167"/>
      <c r="Q49" s="167"/>
      <c r="R49" s="167"/>
      <c r="S49" s="167"/>
      <c r="T49" s="167"/>
      <c r="U49" s="167"/>
      <c r="V49" s="167"/>
      <c r="W49" s="167"/>
      <c r="X49" s="167"/>
    </row>
  </sheetData>
  <mergeCells count="2">
    <mergeCell ref="E36:F36"/>
    <mergeCell ref="E37:F37"/>
  </mergeCells>
  <conditionalFormatting sqref="M1:N1 R1 U1:X1">
    <cfRule type="containsText" dxfId="11644" priority="13" operator="containsText" text="ответ субподрядчика">
      <formula>NOT(ISERROR(SEARCH(("ответ субподрядчика"),(M1))))</formula>
    </cfRule>
  </conditionalFormatting>
  <conditionalFormatting sqref="G10:G49">
    <cfRule type="cellIs" dxfId="11643" priority="12" operator="equal">
      <formula>1</formula>
    </cfRule>
  </conditionalFormatting>
  <conditionalFormatting sqref="G10:G49">
    <cfRule type="cellIs" dxfId="11642" priority="11" operator="equal">
      <formula>0.5</formula>
    </cfRule>
  </conditionalFormatting>
  <conditionalFormatting sqref="G10:G49">
    <cfRule type="cellIs" dxfId="11641" priority="10" operator="equal">
      <formula>0.2</formula>
    </cfRule>
  </conditionalFormatting>
  <conditionalFormatting sqref="K3 K5:K49">
    <cfRule type="containsText" dxfId="11640" priority="9" operator="containsText" text="ПД">
      <formula>NOT(ISERROR(SEARCH(("ПД"),(K3))))</formula>
    </cfRule>
  </conditionalFormatting>
  <conditionalFormatting sqref="K31">
    <cfRule type="containsText" dxfId="11639" priority="14" operator="containsText" text="ПД">
      <formula>NOT(ISERROR(SEARCH(("ПД"),(K3))))</formula>
    </cfRule>
  </conditionalFormatting>
  <conditionalFormatting sqref="K31">
    <cfRule type="containsText" dxfId="11638" priority="15" operator="containsText" text="ПД">
      <formula>NOT(ISERROR(SEARCH(("ПД"),(K3))))</formula>
    </cfRule>
  </conditionalFormatting>
  <conditionalFormatting sqref="K32">
    <cfRule type="containsText" dxfId="11637" priority="16" operator="containsText" text="ПД">
      <formula>NOT(ISERROR(SEARCH(("ПД"),(K3))))</formula>
    </cfRule>
  </conditionalFormatting>
  <conditionalFormatting sqref="K33">
    <cfRule type="containsText" dxfId="11636" priority="17" operator="containsText" text="ПД">
      <formula>NOT(ISERROR(SEARCH(("ПД"),(K3))))</formula>
    </cfRule>
  </conditionalFormatting>
  <conditionalFormatting sqref="K33">
    <cfRule type="containsText" dxfId="11635" priority="18" operator="containsText" text="ПД">
      <formula>NOT(ISERROR(SEARCH(("ПД"),(K3))))</formula>
    </cfRule>
  </conditionalFormatting>
  <conditionalFormatting sqref="K34">
    <cfRule type="containsText" dxfId="11634" priority="19" operator="containsText" text="ПД">
      <formula>NOT(ISERROR(SEARCH(("ПД"),(K3))))</formula>
    </cfRule>
  </conditionalFormatting>
  <conditionalFormatting sqref="K34">
    <cfRule type="containsText" dxfId="11633" priority="20" operator="containsText" text="ПД">
      <formula>NOT(ISERROR(SEARCH(("ПД"),(K3))))</formula>
    </cfRule>
  </conditionalFormatting>
  <conditionalFormatting sqref="K34">
    <cfRule type="containsText" dxfId="11632" priority="21" operator="containsText" text="ПД">
      <formula>NOT(ISERROR(SEARCH(("ПД"),(K3))))</formula>
    </cfRule>
  </conditionalFormatting>
  <conditionalFormatting sqref="K36">
    <cfRule type="containsText" dxfId="11631" priority="22" operator="containsText" text="ПД">
      <formula>NOT(ISERROR(SEARCH(("ПД"),(K3))))</formula>
    </cfRule>
  </conditionalFormatting>
  <conditionalFormatting sqref="K37">
    <cfRule type="containsText" dxfId="11630" priority="23" operator="containsText" text="ПД">
      <formula>NOT(ISERROR(SEARCH(("ПД"),(K3))))</formula>
    </cfRule>
  </conditionalFormatting>
  <conditionalFormatting sqref="K37">
    <cfRule type="containsText" dxfId="11629" priority="24" operator="containsText" text="ПД">
      <formula>NOT(ISERROR(SEARCH(("ПД"),(K3))))</formula>
    </cfRule>
  </conditionalFormatting>
  <conditionalFormatting sqref="K3 K5:K49">
    <cfRule type="containsText" dxfId="11628" priority="8" operator="containsText" text="отменено">
      <formula>NOT(ISERROR(SEARCH(("отменено"),(K3))))</formula>
    </cfRule>
  </conditionalFormatting>
  <conditionalFormatting sqref="K31">
    <cfRule type="containsText" dxfId="11627" priority="25" operator="containsText" text="отменено">
      <formula>NOT(ISERROR(SEARCH(("отменено"),(K3))))</formula>
    </cfRule>
  </conditionalFormatting>
  <conditionalFormatting sqref="K31">
    <cfRule type="containsText" dxfId="11626" priority="26" operator="containsText" text="отменено">
      <formula>NOT(ISERROR(SEARCH(("отменено"),(K3))))</formula>
    </cfRule>
  </conditionalFormatting>
  <conditionalFormatting sqref="K32">
    <cfRule type="containsText" dxfId="11625" priority="27" operator="containsText" text="отменено">
      <formula>NOT(ISERROR(SEARCH(("отменено"),(K3))))</formula>
    </cfRule>
  </conditionalFormatting>
  <conditionalFormatting sqref="K33">
    <cfRule type="containsText" dxfId="11624" priority="28" operator="containsText" text="отменено">
      <formula>NOT(ISERROR(SEARCH(("отменено"),(K3))))</formula>
    </cfRule>
  </conditionalFormatting>
  <conditionalFormatting sqref="K33">
    <cfRule type="containsText" dxfId="11623" priority="29" operator="containsText" text="отменено">
      <formula>NOT(ISERROR(SEARCH(("отменено"),(K3))))</formula>
    </cfRule>
  </conditionalFormatting>
  <conditionalFormatting sqref="K34">
    <cfRule type="containsText" dxfId="11622" priority="30" operator="containsText" text="отменено">
      <formula>NOT(ISERROR(SEARCH(("отменено"),(K3))))</formula>
    </cfRule>
  </conditionalFormatting>
  <conditionalFormatting sqref="K34">
    <cfRule type="containsText" dxfId="11621" priority="31" operator="containsText" text="отменено">
      <formula>NOT(ISERROR(SEARCH(("отменено"),(K3))))</formula>
    </cfRule>
  </conditionalFormatting>
  <conditionalFormatting sqref="K34">
    <cfRule type="containsText" dxfId="11620" priority="32" operator="containsText" text="отменено">
      <formula>NOT(ISERROR(SEARCH(("отменено"),(K3))))</formula>
    </cfRule>
  </conditionalFormatting>
  <conditionalFormatting sqref="K36">
    <cfRule type="containsText" dxfId="11619" priority="33" operator="containsText" text="отменено">
      <formula>NOT(ISERROR(SEARCH(("отменено"),(K3))))</formula>
    </cfRule>
  </conditionalFormatting>
  <conditionalFormatting sqref="K37">
    <cfRule type="containsText" dxfId="11618" priority="34" operator="containsText" text="отменено">
      <formula>NOT(ISERROR(SEARCH(("отменено"),(K3))))</formula>
    </cfRule>
  </conditionalFormatting>
  <conditionalFormatting sqref="K37">
    <cfRule type="containsText" dxfId="11617" priority="35" operator="containsText" text="отменено">
      <formula>NOT(ISERROR(SEARCH(("отменено"),(K3))))</formula>
    </cfRule>
  </conditionalFormatting>
  <conditionalFormatting sqref="G1:H1 H3:X3 H5:H49 A9:G9">
    <cfRule type="cellIs" dxfId="11616" priority="7" operator="equal">
      <formula>"5 - Несоответствие решений ПД и РД"</formula>
    </cfRule>
  </conditionalFormatting>
  <conditionalFormatting sqref="G1:H1 H3:X3 H5:H49 A9:G9">
    <cfRule type="cellIs" dxfId="11615" priority="6" operator="equal">
      <formula>"4 - Несоответствие типовым решениям"</formula>
    </cfRule>
  </conditionalFormatting>
  <conditionalFormatting sqref="G1:H1 H3:X3 H5:H49 A9:G9">
    <cfRule type="cellIs" dxfId="11614" priority="5" operator="equal">
      <formula>"3 - Повторяющиеся замечания МФР"</formula>
    </cfRule>
  </conditionalFormatting>
  <conditionalFormatting sqref="G1:H1 H3:X3 H5:H49 A9:G9">
    <cfRule type="cellIs" dxfId="11613" priority="4" operator="equal">
      <formula>"2 - Несоотвествие смежным разделам"</formula>
    </cfRule>
  </conditionalFormatting>
  <conditionalFormatting sqref="G1:H1 H3:X3 H5:H49 A9:G9">
    <cfRule type="cellIs" dxfId="11612" priority="3" operator="equal">
      <formula>"1 - Ошибка проектировщика"</formula>
    </cfRule>
  </conditionalFormatting>
  <conditionalFormatting sqref="K3 K5:K49">
    <cfRule type="containsText" dxfId="11611" priority="2" operator="containsText" text="повторно">
      <formula>NOT(ISERROR(SEARCH(("повторно"),(K3))))</formula>
    </cfRule>
  </conditionalFormatting>
  <conditionalFormatting sqref="K31">
    <cfRule type="containsText" dxfId="11610" priority="36" operator="containsText" text="повторно">
      <formula>NOT(ISERROR(SEARCH(("повторно"),(K3))))</formula>
    </cfRule>
  </conditionalFormatting>
  <conditionalFormatting sqref="K31">
    <cfRule type="containsText" dxfId="11609" priority="37" operator="containsText" text="повторно">
      <formula>NOT(ISERROR(SEARCH(("повторно"),(K3))))</formula>
    </cfRule>
  </conditionalFormatting>
  <conditionalFormatting sqref="K32">
    <cfRule type="containsText" dxfId="11608" priority="38" operator="containsText" text="повторно">
      <formula>NOT(ISERROR(SEARCH(("повторно"),(K3))))</formula>
    </cfRule>
  </conditionalFormatting>
  <conditionalFormatting sqref="K33">
    <cfRule type="containsText" dxfId="11607" priority="39" operator="containsText" text="повторно">
      <formula>NOT(ISERROR(SEARCH(("повторно"),(K3))))</formula>
    </cfRule>
  </conditionalFormatting>
  <conditionalFormatting sqref="K33">
    <cfRule type="containsText" dxfId="11606" priority="40" operator="containsText" text="повторно">
      <formula>NOT(ISERROR(SEARCH(("повторно"),(K3))))</formula>
    </cfRule>
  </conditionalFormatting>
  <conditionalFormatting sqref="K34">
    <cfRule type="containsText" dxfId="11605" priority="41" operator="containsText" text="повторно">
      <formula>NOT(ISERROR(SEARCH(("повторно"),(K3))))</formula>
    </cfRule>
  </conditionalFormatting>
  <conditionalFormatting sqref="K34">
    <cfRule type="containsText" dxfId="11604" priority="42" operator="containsText" text="повторно">
      <formula>NOT(ISERROR(SEARCH(("повторно"),(K3))))</formula>
    </cfRule>
  </conditionalFormatting>
  <conditionalFormatting sqref="K34">
    <cfRule type="containsText" dxfId="11603" priority="43" operator="containsText" text="повторно">
      <formula>NOT(ISERROR(SEARCH(("повторно"),(K3))))</formula>
    </cfRule>
  </conditionalFormatting>
  <conditionalFormatting sqref="K36">
    <cfRule type="containsText" dxfId="11602" priority="44" operator="containsText" text="повторно">
      <formula>NOT(ISERROR(SEARCH(("повторно"),(K3))))</formula>
    </cfRule>
  </conditionalFormatting>
  <conditionalFormatting sqref="K37">
    <cfRule type="containsText" dxfId="11601" priority="45" operator="containsText" text="повторно">
      <formula>NOT(ISERROR(SEARCH(("повторно"),(K3))))</formula>
    </cfRule>
  </conditionalFormatting>
  <conditionalFormatting sqref="K37">
    <cfRule type="containsText" dxfId="11600" priority="46" operator="containsText" text="повторно">
      <formula>NOT(ISERROR(SEARCH(("повторно"),(K3))))</formula>
    </cfRule>
  </conditionalFormatting>
  <conditionalFormatting sqref="K3 K5:K49">
    <cfRule type="containsText" dxfId="11599" priority="1" operator="containsText" text="снято">
      <formula>NOT(ISERROR(SEARCH(("снято"),(K3))))</formula>
    </cfRule>
  </conditionalFormatting>
  <conditionalFormatting sqref="K31">
    <cfRule type="containsText" dxfId="11598" priority="47" operator="containsText" text="снято">
      <formula>NOT(ISERROR(SEARCH(("снято"),(K3))))</formula>
    </cfRule>
  </conditionalFormatting>
  <conditionalFormatting sqref="K31">
    <cfRule type="containsText" dxfId="11597" priority="48" operator="containsText" text="снято">
      <formula>NOT(ISERROR(SEARCH(("снято"),(K3))))</formula>
    </cfRule>
  </conditionalFormatting>
  <conditionalFormatting sqref="K32">
    <cfRule type="containsText" dxfId="11596" priority="49" operator="containsText" text="снято">
      <formula>NOT(ISERROR(SEARCH(("снято"),(K3))))</formula>
    </cfRule>
  </conditionalFormatting>
  <conditionalFormatting sqref="K33">
    <cfRule type="containsText" dxfId="11595" priority="50" operator="containsText" text="снято">
      <formula>NOT(ISERROR(SEARCH(("снято"),(K3))))</formula>
    </cfRule>
  </conditionalFormatting>
  <conditionalFormatting sqref="K33">
    <cfRule type="containsText" dxfId="11594" priority="51" operator="containsText" text="снято">
      <formula>NOT(ISERROR(SEARCH(("снято"),(K3))))</formula>
    </cfRule>
  </conditionalFormatting>
  <conditionalFormatting sqref="K34">
    <cfRule type="containsText" dxfId="11593" priority="52" operator="containsText" text="снято">
      <formula>NOT(ISERROR(SEARCH(("снято"),(K3))))</formula>
    </cfRule>
  </conditionalFormatting>
  <conditionalFormatting sqref="K34">
    <cfRule type="containsText" dxfId="11592" priority="53" operator="containsText" text="снято">
      <formula>NOT(ISERROR(SEARCH(("снято"),(K3))))</formula>
    </cfRule>
  </conditionalFormatting>
  <conditionalFormatting sqref="K34">
    <cfRule type="containsText" dxfId="11591" priority="54" operator="containsText" text="снято">
      <formula>NOT(ISERROR(SEARCH(("снято"),(K3))))</formula>
    </cfRule>
  </conditionalFormatting>
  <conditionalFormatting sqref="K36">
    <cfRule type="containsText" dxfId="11590" priority="55" operator="containsText" text="снято">
      <formula>NOT(ISERROR(SEARCH(("снято"),(K3))))</formula>
    </cfRule>
  </conditionalFormatting>
  <conditionalFormatting sqref="K37">
    <cfRule type="containsText" dxfId="11589" priority="56" operator="containsText" text="снято">
      <formula>NOT(ISERROR(SEARCH(("снято"),(K3))))</formula>
    </cfRule>
  </conditionalFormatting>
  <conditionalFormatting sqref="K37">
    <cfRule type="containsText" dxfId="11588" priority="57" operator="containsText" text="снято">
      <formula>NOT(ISERROR(SEARCH(("снято"),(K3))))</formula>
    </cfRule>
  </conditionalFormatting>
  <hyperlinks>
    <hyperlink ref="F11" r:id="rId1"/>
    <hyperlink ref="N11" location="'29'!A1" display="см.комплект АР4.3 https://docs.google.com/spreadsheets/d/1YuiVJh5g_X5jHE5eOh_2DEvATkVyA1tZkiQMcCOB9Wo/edit#gid=1097608423"/>
    <hyperlink ref="F12" r:id="rId2"/>
    <hyperlink ref="N12" location="'29'!A1" display="см.комплект АР4.3 https://docs.google.com/spreadsheets/d/1YuiVJh5g_X5jHE5eOh_2DEvATkVyA1tZkiQMcCOB9Wo/edit#gid=1097608423"/>
    <hyperlink ref="F13" r:id="rId3"/>
    <hyperlink ref="N13" location="'29'!A1" display="см.комплект АР4.3 https://docs.google.com/spreadsheets/d/1YuiVJh5g_X5jHE5eOh_2DEvATkVyA1tZkiQMcCOB9Wo/edit#gid=1097608423"/>
    <hyperlink ref="F14" r:id="rId4"/>
    <hyperlink ref="N14" location="'29'!A1" display="см.комплект АР4.3 https://docs.google.com/spreadsheets/d/1YuiVJh5g_X5jHE5eOh_2DEvATkVyA1tZkiQMcCOB9Wo/edit#gid=1097608423"/>
    <hyperlink ref="F15" r:id="rId5"/>
    <hyperlink ref="N15" location="'29'!A1" display="см.комплект АР4.3 https://docs.google.com/spreadsheets/d/1YuiVJh5g_X5jHE5eOh_2DEvATkVyA1tZkiQMcCOB9Wo/edit#gid=1097608423"/>
    <hyperlink ref="F16" r:id="rId6"/>
    <hyperlink ref="N16" location="'29'!A1" display="см.комплект АР4.3 https://docs.google.com/spreadsheets/d/1YuiVJh5g_X5jHE5eOh_2DEvATkVyA1tZkiQMcCOB9Wo/edit#gid=1097608423"/>
    <hyperlink ref="F17" r:id="rId7"/>
    <hyperlink ref="N17" location="'29'!A1" display="см.комплект АР4.3 https://docs.google.com/spreadsheets/d/1YuiVJh5g_X5jHE5eOh_2DEvATkVyA1tZkiQMcCOB9Wo/edit#gid=1097608423"/>
    <hyperlink ref="N18" location="'29'!A1" display="см.комплект АР4.3 https://docs.google.com/spreadsheets/d/1YuiVJh5g_X5jHE5eOh_2DEvATkVyA1tZkiQMcCOB9Wo/edit#gid=1097608423"/>
    <hyperlink ref="F19" r:id="rId8"/>
    <hyperlink ref="N19" location="'29'!A1" display="см.комплект АР4.3 https://docs.google.com/spreadsheets/d/1YuiVJh5g_X5jHE5eOh_2DEvATkVyA1tZkiQMcCOB9Wo/edit#gid=1097608423"/>
    <hyperlink ref="F21" r:id="rId9"/>
    <hyperlink ref="N21" location="'29'!A1" display="см.комплект АР4.3 https://docs.google.com/spreadsheets/d/1YuiVJh5g_X5jHE5eOh_2DEvATkVyA1tZkiQMcCOB9Wo/edit#gid=1097608423"/>
    <hyperlink ref="F22" r:id="rId10"/>
    <hyperlink ref="N22" location="'29'!A1" display="см.комплект АР4.3 https://docs.google.com/spreadsheets/d/1YuiVJh5g_X5jHE5eOh_2DEvATkVyA1tZkiQMcCOB9Wo/edit#gid=1097608423"/>
    <hyperlink ref="F23" r:id="rId11"/>
    <hyperlink ref="N23" location="'29'!A1" display="см.комплект АР4.3 https://docs.google.com/spreadsheets/d/1YuiVJh5g_X5jHE5eOh_2DEvATkVyA1tZkiQMcCOB9Wo/edit#gid=1097608423"/>
    <hyperlink ref="F24" r:id="rId12"/>
    <hyperlink ref="N24" location="'29'!A1" display="см.комплект АР4.3 https://docs.google.com/spreadsheets/d/1YuiVJh5g_X5jHE5eOh_2DEvATkVyA1tZkiQMcCOB9Wo/edit#gid=1097608423"/>
    <hyperlink ref="F25" r:id="rId13"/>
    <hyperlink ref="N25" location="'29'!A1" display="см.комплект АР4.3 https://docs.google.com/spreadsheets/d/1YuiVJh5g_X5jHE5eOh_2DEvATkVyA1tZkiQMcCOB9Wo/edit#gid=1097608423"/>
    <hyperlink ref="F27" r:id="rId14"/>
    <hyperlink ref="N27" location="'29'!A1" display="см.комплект АР4.3 https://docs.google.com/spreadsheets/d/1YuiVJh5g_X5jHE5eOh_2DEvATkVyA1tZkiQMcCOB9Wo/edit#gid=1097608423"/>
  </hyperlinks>
  <pageMargins left="0.70078740157480324" right="0.70078740157480324" top="0.75196850393700787" bottom="0.75196850393700787" header="0.3" footer="0.3"/>
  <pageSetup paperSize="9" orientation="portrait"/>
  <drawing r:id="rId15"/>
  <extLst>
    <ext xmlns:x14="http://schemas.microsoft.com/office/spreadsheetml/2009/9/main" uri="{CCE6A557-97BC-4b89-ADB6-D9C93CAAB3DF}">
      <x14:dataValidations xmlns:xm="http://schemas.microsoft.com/office/excel/2006/main" count="11">
        <x14:dataValidation type="list" allowBlank="1">
          <x14:formula1>
            <xm:f>Списки!$G$2:$G$4</xm:f>
          </x14:formula1>
          <xm:sqref>G10:G49</xm:sqref>
        </x14:dataValidation>
        <x14:dataValidation type="list" allowBlank="1">
          <x14:formula1>
            <xm:f>Списки!$O:$O</xm:f>
          </x14:formula1>
          <xm:sqref>R1 U1 X1</xm:sqref>
        </x14:dataValidation>
        <x14:dataValidation type="list" allowBlank="1">
          <x14:formula1>
            <xm:f>Списки!$E$2:$E$1002</xm:f>
          </x14:formula1>
          <xm:sqref>H10:H49</xm:sqref>
        </x14:dataValidation>
        <x14:dataValidation type="list" allowBlank="1">
          <x14:formula1>
            <xm:f>Списки!$A$2:$A$1002</xm:f>
          </x14:formula1>
          <xm:sqref>K10:K30 K38:K49</xm:sqref>
        </x14:dataValidation>
        <x14:dataValidation type="list" allowBlank="1">
          <x14:formula1>
            <xm:f>Списки!$A$2:$A$1002</xm:f>
          </x14:formula1>
          <xm:sqref>K31</xm:sqref>
        </x14:dataValidation>
        <x14:dataValidation type="list" allowBlank="1">
          <x14:formula1>
            <xm:f>Списки!$A$2:$A$1002</xm:f>
          </x14:formula1>
          <xm:sqref>K32</xm:sqref>
        </x14:dataValidation>
        <x14:dataValidation type="list" allowBlank="1">
          <x14:formula1>
            <xm:f>Списки!$A$2:$A$1002</xm:f>
          </x14:formula1>
          <xm:sqref>K33</xm:sqref>
        </x14:dataValidation>
        <x14:dataValidation type="list" allowBlank="1">
          <x14:formula1>
            <xm:f>Списки!$A$2:$A$1002</xm:f>
          </x14:formula1>
          <xm:sqref>K34</xm:sqref>
        </x14:dataValidation>
        <x14:dataValidation type="list" allowBlank="1">
          <x14:formula1>
            <xm:f>Списки!$A$2:$A$1002</xm:f>
          </x14:formula1>
          <xm:sqref>K35</xm:sqref>
        </x14:dataValidation>
        <x14:dataValidation type="list" allowBlank="1">
          <x14:formula1>
            <xm:f>Списки!$A$2:$A$1002</xm:f>
          </x14:formula1>
          <xm:sqref>K36</xm:sqref>
        </x14:dataValidation>
        <x14:dataValidation type="list" allowBlank="1">
          <x14:formula1>
            <xm:f>Списки!$A$2:$A$1002</xm:f>
          </x14:formula1>
          <xm:sqref>K37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C47D"/>
    <outlinePr summaryBelow="0" summaryRight="0"/>
  </sheetPr>
  <dimension ref="A1:AA15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7109375" customWidth="1"/>
    <col min="4" max="4" width="53.42578125" customWidth="1"/>
    <col min="5" max="5" width="75.140625" customWidth="1"/>
    <col min="6" max="6" width="18.28515625" customWidth="1" collapsed="1"/>
    <col min="7" max="8" width="14.140625" hidden="1" customWidth="1" outlineLevel="1"/>
    <col min="10" max="10" width="9.140625" customWidth="1"/>
    <col min="11" max="11" width="13.85546875" customWidth="1"/>
    <col min="12" max="12" width="28.28515625" customWidth="1"/>
    <col min="13" max="13" width="9.42578125" customWidth="1"/>
    <col min="14" max="14" width="25.42578125" customWidth="1"/>
    <col min="15" max="15" width="31.42578125" customWidth="1"/>
    <col min="16" max="16" width="9.42578125" customWidth="1"/>
    <col min="17" max="18" width="31.42578125" customWidth="1"/>
    <col min="19" max="19" width="10.85546875" customWidth="1"/>
    <col min="20" max="20" width="26.85546875" customWidth="1"/>
    <col min="21" max="21" width="22" customWidth="1"/>
    <col min="22" max="22" width="14.42578125" hidden="1" customWidth="1"/>
    <col min="23" max="23" width="26.85546875" hidden="1" customWidth="1"/>
    <col min="24" max="27" width="25.5703125" hidden="1" customWidth="1"/>
  </cols>
  <sheetData>
    <row r="1" spans="1:27"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9" t="s">
        <v>246</v>
      </c>
      <c r="Q1" s="109" t="s">
        <v>247</v>
      </c>
      <c r="R1" s="106" t="s">
        <v>245</v>
      </c>
      <c r="S1" s="108" t="s">
        <v>246</v>
      </c>
      <c r="T1" s="108" t="s">
        <v>247</v>
      </c>
      <c r="U1" s="107" t="s">
        <v>248</v>
      </c>
      <c r="V1" s="109" t="s">
        <v>246</v>
      </c>
      <c r="W1" s="109" t="s">
        <v>247</v>
      </c>
      <c r="X1" s="107" t="s">
        <v>248</v>
      </c>
      <c r="Y1" s="109" t="s">
        <v>246</v>
      </c>
      <c r="Z1" s="109" t="s">
        <v>247</v>
      </c>
      <c r="AA1" s="107" t="s">
        <v>248</v>
      </c>
    </row>
    <row r="2" spans="1:27" ht="90" hidden="1" outlineLevel="1">
      <c r="A2" s="110"/>
      <c r="B2" s="111" t="s">
        <v>249</v>
      </c>
      <c r="C2" s="111" t="s">
        <v>249</v>
      </c>
      <c r="D2" s="112" t="s">
        <v>52</v>
      </c>
      <c r="E2" s="113"/>
      <c r="F2" s="110"/>
      <c r="G2" s="115"/>
      <c r="H2" s="116" t="s">
        <v>250</v>
      </c>
      <c r="I2" s="116" t="s">
        <v>13</v>
      </c>
      <c r="J2" s="116" t="s">
        <v>14</v>
      </c>
      <c r="K2" s="116" t="s">
        <v>16</v>
      </c>
      <c r="L2" s="116" t="s">
        <v>15</v>
      </c>
      <c r="M2" s="116" t="s">
        <v>17</v>
      </c>
      <c r="N2" s="116" t="s">
        <v>18</v>
      </c>
      <c r="O2" s="116" t="s">
        <v>19</v>
      </c>
      <c r="P2" s="116"/>
      <c r="Q2" s="116"/>
      <c r="R2" s="116"/>
      <c r="S2" s="116" t="s">
        <v>21</v>
      </c>
      <c r="T2" s="116" t="s">
        <v>23</v>
      </c>
      <c r="U2" s="116" t="s">
        <v>24</v>
      </c>
      <c r="V2" s="116" t="s">
        <v>25</v>
      </c>
      <c r="W2" s="116" t="s">
        <v>27</v>
      </c>
      <c r="X2" s="116" t="s">
        <v>28</v>
      </c>
      <c r="Y2" s="116" t="s">
        <v>29</v>
      </c>
      <c r="Z2" s="116" t="s">
        <v>30</v>
      </c>
      <c r="AA2" s="116" t="s">
        <v>32</v>
      </c>
    </row>
    <row r="3" spans="1:27" ht="45" hidden="1" outlineLevel="1">
      <c r="A3" s="1"/>
      <c r="B3" s="18" t="s">
        <v>251</v>
      </c>
      <c r="C3" s="18" t="s">
        <v>252</v>
      </c>
      <c r="D3" s="18" t="s">
        <v>35</v>
      </c>
      <c r="E3" s="18"/>
      <c r="F3" s="18"/>
      <c r="G3" s="115"/>
      <c r="H3" s="118">
        <f>COUNTIF($H10:$H154,"1 - Несоответствие продуктовым требованиям ПИК-Стандарт")</f>
        <v>4</v>
      </c>
      <c r="I3" s="118">
        <f>COUNTIF($H10:$H154,"2 - Несоответствие Бренд-листам ПИК")</f>
        <v>0</v>
      </c>
      <c r="J3" s="118">
        <f>COUNTIF($H10:$H154,"3 - Несоответствие Каталогу отделки")</f>
        <v>0</v>
      </c>
      <c r="K3" s="118">
        <f>COUNTIF($H10:$H154,"5 - Ошибка в применении СТМ")</f>
        <v>0</v>
      </c>
      <c r="L3" s="118">
        <f>COUNTIF($H10:$H154,"4 - Несоответствие Каталогу оборудования")</f>
        <v>0</v>
      </c>
      <c r="M3" s="118">
        <f>COUNTIF($H10:$H154,"6 - Ошибка в применении сборных ЛМ")</f>
        <v>0</v>
      </c>
      <c r="N3" s="118">
        <f>COUNTIF($H10:$H154,"7 - Ошибка в применении шкаф-пакетов")</f>
        <v>0</v>
      </c>
      <c r="O3" s="118">
        <f>COUNTIF($H10:$H154,"8 - Ошибка в применении шахт-пакетов")</f>
        <v>0</v>
      </c>
      <c r="P3" s="118"/>
      <c r="Q3" s="118"/>
      <c r="R3" s="118"/>
      <c r="S3" s="118">
        <f>COUNTIF($H10:$H154,"9 - Несоответствие типологическим требованиям ПИК-Стандарт")</f>
        <v>1</v>
      </c>
      <c r="T3" s="118">
        <f>COUNTIF($H10:$H154,"10 - Несоответствие НТД РФ")</f>
        <v>1</v>
      </c>
      <c r="U3" s="118">
        <f>COUNTIF($H10:$H154,"11 - Несоответствие ИРД (кроме ТУ, СТУ), АПР, ПД")</f>
        <v>0</v>
      </c>
      <c r="V3" s="118">
        <f>COUNTIF($H10:$H154,"12 - Несоответствие требованиям ТУ, СТУ")</f>
        <v>0</v>
      </c>
      <c r="W3" s="118">
        <f>COUNTIF($H10:$H154,"13 - Ошибка в технических решениях")</f>
        <v>0</v>
      </c>
      <c r="X3" s="118">
        <f>COUNTIF($H10:$H154,"14 - Неувязка м/у собой комплектов РД")</f>
        <v>3</v>
      </c>
      <c r="Y3" s="118">
        <f>COUNTIF($H10:$H154,"15 - Недостаточность информации влияющей на СМР")</f>
        <v>5</v>
      </c>
      <c r="Z3" s="118">
        <f>COUNTIF($H10:$H154,"16 - Нерациональное решение")</f>
        <v>0</v>
      </c>
      <c r="AA3" s="118">
        <f>COUNTIF($H10:$H154,"17 - Оформление")</f>
        <v>0</v>
      </c>
    </row>
    <row r="4" spans="1:27" ht="25.5" hidden="1" outlineLevel="1">
      <c r="A4" s="111" t="s">
        <v>249</v>
      </c>
      <c r="B4" s="119">
        <v>19</v>
      </c>
      <c r="C4" s="119">
        <v>19</v>
      </c>
      <c r="D4" s="120">
        <f>C4/B4</f>
        <v>1</v>
      </c>
      <c r="E4" s="218"/>
      <c r="F4" s="219"/>
      <c r="G4" s="115"/>
      <c r="H4" s="112" t="s">
        <v>52</v>
      </c>
      <c r="I4" s="112" t="s">
        <v>52</v>
      </c>
      <c r="J4" s="112" t="s">
        <v>52</v>
      </c>
      <c r="K4" s="112" t="s">
        <v>52</v>
      </c>
      <c r="L4" s="112" t="s">
        <v>52</v>
      </c>
      <c r="M4" s="112" t="s">
        <v>52</v>
      </c>
      <c r="N4" s="112" t="s">
        <v>52</v>
      </c>
      <c r="O4" s="112" t="s">
        <v>52</v>
      </c>
      <c r="P4" s="112"/>
      <c r="Q4" s="112"/>
      <c r="R4" s="112"/>
      <c r="S4" s="112" t="s">
        <v>52</v>
      </c>
      <c r="T4" s="112" t="s">
        <v>52</v>
      </c>
      <c r="U4" s="112" t="s">
        <v>52</v>
      </c>
      <c r="V4" s="112" t="s">
        <v>52</v>
      </c>
      <c r="W4" s="112" t="s">
        <v>52</v>
      </c>
      <c r="X4" s="112" t="s">
        <v>52</v>
      </c>
      <c r="Y4" s="112" t="s">
        <v>52</v>
      </c>
      <c r="Z4" s="112" t="s">
        <v>52</v>
      </c>
      <c r="AA4" s="112" t="s">
        <v>52</v>
      </c>
    </row>
    <row r="5" spans="1:27" ht="14.25" hidden="1" outlineLevel="1">
      <c r="A5" s="220"/>
      <c r="B5" s="220"/>
      <c r="C5" s="220"/>
      <c r="D5" s="221"/>
      <c r="E5" s="219"/>
      <c r="F5" s="219"/>
      <c r="G5" s="112" t="s">
        <v>52</v>
      </c>
      <c r="H5" s="222"/>
      <c r="I5" s="102"/>
      <c r="J5" s="223"/>
      <c r="K5" s="102"/>
      <c r="L5" s="223"/>
      <c r="M5" s="223"/>
      <c r="N5" s="102"/>
      <c r="O5" s="223"/>
      <c r="P5" s="223"/>
      <c r="Q5" s="223"/>
      <c r="R5" s="223"/>
      <c r="S5" s="223"/>
      <c r="T5" s="102"/>
      <c r="U5" s="223"/>
      <c r="V5" s="223"/>
      <c r="W5" s="102"/>
      <c r="X5" s="102"/>
      <c r="Y5" s="102"/>
      <c r="Z5" s="102"/>
      <c r="AA5" s="102"/>
    </row>
    <row r="6" spans="1:27" ht="22.5" hidden="1" outlineLevel="1">
      <c r="A6" s="18">
        <v>0.2</v>
      </c>
      <c r="B6" s="18">
        <v>0.5</v>
      </c>
      <c r="C6" s="18">
        <v>1</v>
      </c>
      <c r="D6" s="18" t="s">
        <v>39</v>
      </c>
      <c r="E6" s="18"/>
      <c r="F6" s="18" t="s">
        <v>253</v>
      </c>
      <c r="G6" s="125">
        <f>COUNTIFS(G10:G121,"0,2")</f>
        <v>2</v>
      </c>
      <c r="H6" s="222"/>
      <c r="I6" s="102"/>
      <c r="J6" s="223"/>
      <c r="K6" s="102"/>
      <c r="L6" s="223"/>
      <c r="M6" s="223"/>
      <c r="N6" s="102"/>
      <c r="O6" s="223"/>
      <c r="P6" s="223"/>
      <c r="Q6" s="223"/>
      <c r="R6" s="223"/>
      <c r="S6" s="223"/>
      <c r="T6" s="102"/>
      <c r="U6" s="223"/>
      <c r="V6" s="223"/>
      <c r="W6" s="102"/>
      <c r="X6" s="102"/>
      <c r="Y6" s="102"/>
      <c r="Z6" s="102"/>
      <c r="AA6" s="102"/>
    </row>
    <row r="7" spans="1:27" ht="22.5" hidden="1" outlineLevel="1">
      <c r="A7" s="126">
        <f>G6*0.2/B4</f>
        <v>2.1052631578947368E-2</v>
      </c>
      <c r="B7" s="126">
        <f>G7*0.5/B4</f>
        <v>0.26315789473684209</v>
      </c>
      <c r="C7" s="126">
        <f>G8*1/B4</f>
        <v>0.10526315789473684</v>
      </c>
      <c r="D7" s="127">
        <f>(G6*A6+G7*B6+G8*C6)/SUM(G6:G8)</f>
        <v>0.52857142857142858</v>
      </c>
      <c r="E7" s="224"/>
      <c r="F7" s="129" t="s">
        <v>254</v>
      </c>
      <c r="G7" s="125">
        <f>COUNTIFS(G10:G121,"0,5")</f>
        <v>10</v>
      </c>
      <c r="H7" s="222"/>
      <c r="I7" s="225"/>
      <c r="J7" s="225"/>
      <c r="K7" s="225"/>
      <c r="L7" s="225"/>
      <c r="M7" s="225"/>
      <c r="N7" s="225"/>
      <c r="O7" s="225"/>
      <c r="P7" s="225"/>
      <c r="Q7" s="225"/>
      <c r="R7" s="225"/>
      <c r="S7" s="225"/>
      <c r="T7" s="225"/>
      <c r="U7" s="225"/>
      <c r="V7" s="225"/>
      <c r="W7" s="225"/>
      <c r="X7" s="225"/>
      <c r="Y7" s="225"/>
      <c r="Z7" s="225"/>
      <c r="AA7" s="225"/>
    </row>
    <row r="8" spans="1:27" ht="22.5" hidden="1" outlineLevel="1">
      <c r="A8" s="112" t="s">
        <v>52</v>
      </c>
      <c r="B8" s="112" t="s">
        <v>52</v>
      </c>
      <c r="C8" s="112" t="s">
        <v>52</v>
      </c>
      <c r="D8" s="112" t="s">
        <v>52</v>
      </c>
      <c r="E8" s="112"/>
      <c r="F8" s="18" t="s">
        <v>255</v>
      </c>
      <c r="G8" s="125">
        <f>COUNTIFS(G10:G121,"1")</f>
        <v>2</v>
      </c>
      <c r="H8" s="222"/>
      <c r="I8" s="102"/>
      <c r="J8" s="223"/>
      <c r="K8" s="102"/>
      <c r="L8" s="223"/>
      <c r="M8" s="223"/>
      <c r="N8" s="102"/>
      <c r="O8" s="223"/>
      <c r="P8" s="223"/>
      <c r="Q8" s="223"/>
      <c r="R8" s="223"/>
      <c r="S8" s="223"/>
      <c r="T8" s="102"/>
      <c r="U8" s="223"/>
      <c r="V8" s="223"/>
      <c r="W8" s="102"/>
      <c r="X8" s="102"/>
      <c r="Y8" s="102"/>
      <c r="Z8" s="102"/>
      <c r="AA8" s="102"/>
    </row>
    <row r="9" spans="1:27" ht="12.75">
      <c r="A9" s="131"/>
      <c r="B9" s="131"/>
      <c r="C9" s="131"/>
      <c r="D9" s="131"/>
      <c r="E9" s="131"/>
      <c r="F9" s="131"/>
      <c r="G9" s="131"/>
      <c r="H9" s="131"/>
      <c r="I9" s="226"/>
      <c r="J9" s="227"/>
      <c r="K9" s="226"/>
      <c r="L9" s="227"/>
      <c r="M9" s="227"/>
      <c r="N9" s="226"/>
      <c r="O9" s="227"/>
      <c r="P9" s="227"/>
      <c r="Q9" s="227"/>
      <c r="R9" s="227"/>
      <c r="S9" s="227"/>
      <c r="T9" s="226"/>
      <c r="U9" s="227"/>
      <c r="V9" s="227"/>
      <c r="W9" s="226"/>
      <c r="X9" s="226"/>
      <c r="Y9" s="226"/>
      <c r="Z9" s="226"/>
      <c r="AA9" s="226"/>
    </row>
    <row r="10" spans="1:27" ht="63.75" hidden="1">
      <c r="A10" s="102">
        <v>1</v>
      </c>
      <c r="B10" s="102" t="s">
        <v>330</v>
      </c>
      <c r="C10" s="102">
        <v>1</v>
      </c>
      <c r="D10" s="221" t="s">
        <v>331</v>
      </c>
      <c r="E10" s="102"/>
      <c r="F10" s="228" t="s">
        <v>332</v>
      </c>
      <c r="G10" s="115">
        <v>0.5</v>
      </c>
      <c r="H10" s="135" t="s">
        <v>250</v>
      </c>
      <c r="I10" s="229" t="s">
        <v>61</v>
      </c>
      <c r="J10" s="223">
        <v>45042</v>
      </c>
      <c r="K10" s="102" t="s">
        <v>260</v>
      </c>
      <c r="L10" s="102" t="s">
        <v>333</v>
      </c>
      <c r="M10" s="223">
        <v>45141</v>
      </c>
      <c r="N10" s="102" t="s">
        <v>334</v>
      </c>
      <c r="O10" s="223"/>
      <c r="P10" s="223"/>
      <c r="Q10" s="223"/>
      <c r="R10" s="223"/>
      <c r="S10" s="223"/>
      <c r="T10" s="102"/>
      <c r="U10" s="223"/>
      <c r="V10" s="223"/>
      <c r="W10" s="102"/>
      <c r="X10" s="102"/>
      <c r="Y10" s="102"/>
      <c r="Z10" s="102"/>
      <c r="AA10" s="102"/>
    </row>
    <row r="11" spans="1:27" ht="112.5" hidden="1" customHeight="1">
      <c r="A11" s="102">
        <v>2</v>
      </c>
      <c r="B11" s="102" t="s">
        <v>330</v>
      </c>
      <c r="C11" s="102" t="s">
        <v>335</v>
      </c>
      <c r="D11" s="221" t="s">
        <v>336</v>
      </c>
      <c r="E11" s="102"/>
      <c r="F11" s="228" t="s">
        <v>332</v>
      </c>
      <c r="G11" s="115">
        <v>0.5</v>
      </c>
      <c r="H11" s="135" t="s">
        <v>250</v>
      </c>
      <c r="I11" s="229" t="s">
        <v>61</v>
      </c>
      <c r="J11" s="223">
        <v>45042</v>
      </c>
      <c r="K11" s="102" t="s">
        <v>260</v>
      </c>
      <c r="L11" s="102" t="s">
        <v>337</v>
      </c>
      <c r="M11" s="223">
        <v>45141</v>
      </c>
      <c r="N11" s="102" t="s">
        <v>338</v>
      </c>
      <c r="O11" s="102"/>
      <c r="P11" s="102"/>
      <c r="Q11" s="102"/>
      <c r="R11" s="102"/>
      <c r="S11" s="102"/>
      <c r="T11" s="102"/>
      <c r="U11" s="102"/>
      <c r="V11" s="102"/>
      <c r="W11" s="102"/>
      <c r="X11" s="102"/>
      <c r="Y11" s="102"/>
      <c r="Z11" s="102"/>
      <c r="AA11" s="102"/>
    </row>
    <row r="12" spans="1:27" ht="302.25" hidden="1" customHeight="1">
      <c r="A12" s="102">
        <v>3</v>
      </c>
      <c r="B12" s="102" t="s">
        <v>330</v>
      </c>
      <c r="C12" s="102">
        <v>5</v>
      </c>
      <c r="D12" s="221" t="s">
        <v>339</v>
      </c>
      <c r="E12" s="102"/>
      <c r="F12" s="228" t="s">
        <v>340</v>
      </c>
      <c r="G12" s="115">
        <v>1</v>
      </c>
      <c r="H12" s="135" t="s">
        <v>21</v>
      </c>
      <c r="I12" s="229" t="s">
        <v>61</v>
      </c>
      <c r="J12" s="223">
        <v>45042</v>
      </c>
      <c r="K12" s="102" t="s">
        <v>260</v>
      </c>
      <c r="L12" s="102" t="s">
        <v>333</v>
      </c>
      <c r="M12" s="223">
        <v>45141</v>
      </c>
      <c r="N12" s="102" t="s">
        <v>341</v>
      </c>
      <c r="O12" s="102"/>
      <c r="P12" s="102"/>
      <c r="Q12" s="102"/>
      <c r="R12" s="102"/>
      <c r="S12" s="102"/>
      <c r="T12" s="102"/>
      <c r="U12" s="102"/>
      <c r="V12" s="102"/>
      <c r="W12" s="102"/>
      <c r="X12" s="102"/>
      <c r="Y12" s="102"/>
      <c r="Z12" s="102"/>
      <c r="AA12" s="102"/>
    </row>
    <row r="13" spans="1:27" ht="150" hidden="1" customHeight="1">
      <c r="A13" s="102">
        <v>4</v>
      </c>
      <c r="B13" s="102" t="s">
        <v>330</v>
      </c>
      <c r="C13" s="102" t="s">
        <v>335</v>
      </c>
      <c r="D13" s="230" t="s">
        <v>342</v>
      </c>
      <c r="E13" s="102"/>
      <c r="F13" s="231" t="s">
        <v>343</v>
      </c>
      <c r="G13" s="115">
        <v>1</v>
      </c>
      <c r="H13" s="135" t="s">
        <v>23</v>
      </c>
      <c r="I13" s="229" t="s">
        <v>61</v>
      </c>
      <c r="J13" s="223">
        <v>45042</v>
      </c>
      <c r="K13" s="102" t="s">
        <v>260</v>
      </c>
      <c r="L13" s="102" t="s">
        <v>333</v>
      </c>
      <c r="M13" s="223">
        <v>45141</v>
      </c>
      <c r="N13" s="102" t="s">
        <v>344</v>
      </c>
      <c r="O13" s="102"/>
      <c r="P13" s="102"/>
      <c r="Q13" s="102"/>
      <c r="R13" s="102"/>
      <c r="S13" s="102"/>
      <c r="T13" s="102"/>
      <c r="U13" s="102"/>
      <c r="V13" s="102"/>
      <c r="W13" s="102"/>
      <c r="X13" s="102"/>
      <c r="Y13" s="102"/>
      <c r="Z13" s="102"/>
      <c r="AA13" s="102"/>
    </row>
    <row r="14" spans="1:27" ht="178.5" customHeight="1">
      <c r="A14" s="102">
        <v>5</v>
      </c>
      <c r="B14" s="102" t="s">
        <v>330</v>
      </c>
      <c r="C14" s="102" t="s">
        <v>335</v>
      </c>
      <c r="D14" s="221" t="s">
        <v>345</v>
      </c>
      <c r="E14" s="229"/>
      <c r="F14" s="102" t="s">
        <v>268</v>
      </c>
      <c r="G14" s="115">
        <v>0.5</v>
      </c>
      <c r="H14" s="135" t="s">
        <v>28</v>
      </c>
      <c r="I14" s="229" t="s">
        <v>61</v>
      </c>
      <c r="J14" s="223">
        <v>45042</v>
      </c>
      <c r="K14" s="232" t="s">
        <v>260</v>
      </c>
      <c r="L14" s="102" t="s">
        <v>333</v>
      </c>
      <c r="M14" s="223">
        <v>45141</v>
      </c>
      <c r="N14" s="102" t="s">
        <v>346</v>
      </c>
      <c r="O14" s="102"/>
      <c r="P14" s="223"/>
      <c r="Q14" s="102"/>
      <c r="R14" s="102"/>
      <c r="S14" s="223">
        <v>45337</v>
      </c>
      <c r="T14" s="102" t="s">
        <v>347</v>
      </c>
      <c r="U14" s="102"/>
      <c r="V14" s="102"/>
      <c r="W14" s="102"/>
      <c r="X14" s="102"/>
      <c r="Y14" s="102"/>
      <c r="Z14" s="102"/>
      <c r="AA14" s="102"/>
    </row>
    <row r="15" spans="1:27" ht="172.5" customHeight="1">
      <c r="A15" s="102">
        <v>6</v>
      </c>
      <c r="B15" s="102" t="s">
        <v>330</v>
      </c>
      <c r="C15" s="102" t="s">
        <v>348</v>
      </c>
      <c r="D15" s="221" t="s">
        <v>349</v>
      </c>
      <c r="E15" s="102"/>
      <c r="F15" s="102" t="s">
        <v>268</v>
      </c>
      <c r="G15" s="115">
        <v>0.5</v>
      </c>
      <c r="H15" s="135" t="s">
        <v>28</v>
      </c>
      <c r="I15" s="229" t="s">
        <v>61</v>
      </c>
      <c r="J15" s="223">
        <v>45042</v>
      </c>
      <c r="K15" s="232" t="s">
        <v>260</v>
      </c>
      <c r="L15" s="102" t="s">
        <v>350</v>
      </c>
      <c r="M15" s="223">
        <v>45141</v>
      </c>
      <c r="N15" s="102" t="s">
        <v>346</v>
      </c>
      <c r="O15" s="102"/>
      <c r="P15" s="223"/>
      <c r="Q15" s="102"/>
      <c r="R15" s="102"/>
      <c r="S15" s="223">
        <v>45337</v>
      </c>
      <c r="T15" s="102" t="s">
        <v>347</v>
      </c>
      <c r="U15" s="102"/>
      <c r="V15" s="102"/>
      <c r="W15" s="102"/>
      <c r="X15" s="102"/>
      <c r="Y15" s="102"/>
      <c r="Z15" s="102"/>
      <c r="AA15" s="102"/>
    </row>
    <row r="16" spans="1:27" ht="142.5" customHeight="1">
      <c r="A16" s="102">
        <v>7</v>
      </c>
      <c r="B16" s="102" t="s">
        <v>330</v>
      </c>
      <c r="C16" s="102"/>
      <c r="D16" s="221" t="s">
        <v>351</v>
      </c>
      <c r="E16" s="102"/>
      <c r="F16" s="102"/>
      <c r="G16" s="115">
        <v>0.5</v>
      </c>
      <c r="H16" s="135" t="s">
        <v>29</v>
      </c>
      <c r="I16" s="229" t="s">
        <v>61</v>
      </c>
      <c r="J16" s="223">
        <v>45042</v>
      </c>
      <c r="K16" s="102" t="s">
        <v>352</v>
      </c>
      <c r="L16" s="102" t="s">
        <v>333</v>
      </c>
      <c r="M16" s="223">
        <v>45141</v>
      </c>
      <c r="N16" s="228" t="s">
        <v>353</v>
      </c>
      <c r="O16" s="102"/>
      <c r="P16" s="102"/>
      <c r="Q16" s="102"/>
      <c r="R16" s="102"/>
      <c r="S16" s="102"/>
      <c r="T16" s="102"/>
      <c r="U16" s="102"/>
      <c r="V16" s="102"/>
      <c r="W16" s="102"/>
      <c r="X16" s="102"/>
      <c r="Y16" s="102"/>
      <c r="Z16" s="102"/>
      <c r="AA16" s="102"/>
    </row>
    <row r="17" spans="1:27" ht="81" customHeight="1">
      <c r="A17" s="102">
        <v>8</v>
      </c>
      <c r="B17" s="102" t="s">
        <v>330</v>
      </c>
      <c r="C17" s="102"/>
      <c r="D17" s="221" t="s">
        <v>354</v>
      </c>
      <c r="E17" s="102"/>
      <c r="F17" s="102"/>
      <c r="G17" s="115">
        <v>0.5</v>
      </c>
      <c r="H17" s="135" t="s">
        <v>29</v>
      </c>
      <c r="I17" s="229" t="s">
        <v>61</v>
      </c>
      <c r="J17" s="223">
        <v>45042</v>
      </c>
      <c r="K17" s="102" t="s">
        <v>352</v>
      </c>
      <c r="L17" s="102" t="s">
        <v>333</v>
      </c>
      <c r="M17" s="223">
        <v>45141</v>
      </c>
      <c r="N17" s="228" t="s">
        <v>353</v>
      </c>
      <c r="O17" s="102"/>
      <c r="P17" s="102"/>
      <c r="Q17" s="102"/>
      <c r="R17" s="102"/>
      <c r="S17" s="102"/>
      <c r="T17" s="102"/>
      <c r="U17" s="102"/>
      <c r="V17" s="102"/>
      <c r="W17" s="102"/>
      <c r="X17" s="102"/>
      <c r="Y17" s="102"/>
      <c r="Z17" s="102"/>
      <c r="AA17" s="102"/>
    </row>
    <row r="18" spans="1:27" ht="117.75" customHeight="1">
      <c r="A18" s="102">
        <v>9</v>
      </c>
      <c r="B18" s="102" t="s">
        <v>330</v>
      </c>
      <c r="C18" s="102" t="s">
        <v>335</v>
      </c>
      <c r="D18" s="221" t="s">
        <v>355</v>
      </c>
      <c r="E18" s="102"/>
      <c r="F18" s="102"/>
      <c r="G18" s="115">
        <v>0.5</v>
      </c>
      <c r="H18" s="135" t="s">
        <v>28</v>
      </c>
      <c r="I18" s="229" t="s">
        <v>61</v>
      </c>
      <c r="J18" s="223">
        <v>45042</v>
      </c>
      <c r="K18" s="102" t="s">
        <v>260</v>
      </c>
      <c r="L18" s="102" t="s">
        <v>356</v>
      </c>
      <c r="M18" s="223">
        <v>45141</v>
      </c>
      <c r="N18" s="102" t="s">
        <v>357</v>
      </c>
      <c r="O18" s="102"/>
      <c r="P18" s="102"/>
      <c r="Q18" s="102"/>
      <c r="R18" s="102"/>
      <c r="S18" s="102"/>
      <c r="T18" s="102"/>
      <c r="U18" s="102"/>
      <c r="V18" s="102"/>
      <c r="W18" s="102"/>
      <c r="X18" s="102"/>
      <c r="Y18" s="102"/>
      <c r="Z18" s="102"/>
      <c r="AA18" s="102"/>
    </row>
    <row r="19" spans="1:27" ht="96.75" customHeight="1">
      <c r="A19" s="102">
        <v>10</v>
      </c>
      <c r="B19" s="102" t="s">
        <v>330</v>
      </c>
      <c r="C19" s="102" t="s">
        <v>335</v>
      </c>
      <c r="D19" s="230" t="s">
        <v>358</v>
      </c>
      <c r="E19" s="233"/>
      <c r="F19" s="228" t="s">
        <v>359</v>
      </c>
      <c r="G19" s="115">
        <v>0.5</v>
      </c>
      <c r="H19" s="135" t="s">
        <v>29</v>
      </c>
      <c r="I19" s="229" t="s">
        <v>61</v>
      </c>
      <c r="J19" s="223">
        <v>45042</v>
      </c>
      <c r="K19" s="102" t="s">
        <v>260</v>
      </c>
      <c r="L19" s="102" t="s">
        <v>333</v>
      </c>
      <c r="M19" s="223">
        <v>45141</v>
      </c>
      <c r="N19" s="102" t="s">
        <v>360</v>
      </c>
      <c r="O19" s="102"/>
      <c r="P19" s="102"/>
      <c r="Q19" s="102"/>
      <c r="R19" s="102"/>
      <c r="S19" s="102"/>
      <c r="T19" s="102"/>
      <c r="U19" s="102"/>
      <c r="V19" s="102"/>
      <c r="W19" s="102"/>
      <c r="X19" s="102"/>
      <c r="Y19" s="102"/>
      <c r="Z19" s="102"/>
      <c r="AA19" s="102"/>
    </row>
    <row r="20" spans="1:27" ht="72.75" customHeight="1">
      <c r="A20" s="102">
        <v>11</v>
      </c>
      <c r="B20" s="102" t="s">
        <v>330</v>
      </c>
      <c r="C20" s="102"/>
      <c r="D20" s="221" t="s">
        <v>361</v>
      </c>
      <c r="E20" s="102"/>
      <c r="F20" s="228" t="s">
        <v>362</v>
      </c>
      <c r="G20" s="115">
        <v>0.5</v>
      </c>
      <c r="H20" s="135" t="s">
        <v>29</v>
      </c>
      <c r="I20" s="229" t="s">
        <v>61</v>
      </c>
      <c r="J20" s="223">
        <v>45042</v>
      </c>
      <c r="K20" s="102" t="s">
        <v>260</v>
      </c>
      <c r="L20" s="102" t="s">
        <v>333</v>
      </c>
      <c r="M20" s="223">
        <v>45141</v>
      </c>
      <c r="N20" s="102" t="s">
        <v>360</v>
      </c>
      <c r="O20" s="102"/>
      <c r="P20" s="102"/>
      <c r="Q20" s="102"/>
      <c r="R20" s="102"/>
      <c r="S20" s="102"/>
      <c r="T20" s="102"/>
      <c r="U20" s="102"/>
      <c r="V20" s="102"/>
      <c r="W20" s="102"/>
      <c r="X20" s="102"/>
      <c r="Y20" s="102"/>
      <c r="Z20" s="102"/>
      <c r="AA20" s="102"/>
    </row>
    <row r="21" spans="1:27" ht="51">
      <c r="A21" s="102">
        <v>12</v>
      </c>
      <c r="B21" s="102" t="s">
        <v>330</v>
      </c>
      <c r="C21" s="102"/>
      <c r="D21" s="221" t="s">
        <v>363</v>
      </c>
      <c r="E21" s="102"/>
      <c r="F21" s="102"/>
      <c r="G21" s="115"/>
      <c r="H21" s="135"/>
      <c r="I21" s="229" t="s">
        <v>61</v>
      </c>
      <c r="J21" s="223">
        <v>45042</v>
      </c>
      <c r="K21" s="232" t="s">
        <v>260</v>
      </c>
      <c r="L21" s="102" t="s">
        <v>364</v>
      </c>
      <c r="M21" s="223">
        <v>45141</v>
      </c>
      <c r="N21" s="102" t="s">
        <v>346</v>
      </c>
      <c r="O21" s="102"/>
      <c r="P21" s="223"/>
      <c r="Q21" s="102"/>
      <c r="R21" s="102"/>
      <c r="S21" s="223">
        <v>45337</v>
      </c>
      <c r="T21" s="102" t="s">
        <v>347</v>
      </c>
      <c r="U21" s="102"/>
      <c r="V21" s="102"/>
      <c r="W21" s="102"/>
      <c r="X21" s="102"/>
      <c r="Y21" s="102"/>
      <c r="Z21" s="102"/>
      <c r="AA21" s="102"/>
    </row>
    <row r="22" spans="1:27" ht="60" customHeight="1">
      <c r="A22" s="102">
        <v>13</v>
      </c>
      <c r="B22" s="102" t="s">
        <v>365</v>
      </c>
      <c r="C22" s="102">
        <v>1</v>
      </c>
      <c r="D22" s="234" t="s">
        <v>366</v>
      </c>
      <c r="E22" s="102"/>
      <c r="F22" s="102"/>
      <c r="G22" s="115">
        <v>0.2</v>
      </c>
      <c r="H22" s="135" t="s">
        <v>250</v>
      </c>
      <c r="I22" s="229" t="s">
        <v>76</v>
      </c>
      <c r="J22" s="223">
        <v>45141</v>
      </c>
      <c r="K22" s="102" t="s">
        <v>260</v>
      </c>
      <c r="L22" s="102"/>
      <c r="M22" s="102"/>
      <c r="N22" s="102"/>
      <c r="O22" s="235" t="s">
        <v>367</v>
      </c>
      <c r="P22" s="236">
        <v>45275</v>
      </c>
      <c r="Q22" s="102" t="s">
        <v>368</v>
      </c>
      <c r="R22" s="102"/>
      <c r="S22" s="102"/>
      <c r="T22" s="102"/>
      <c r="U22" s="102"/>
      <c r="V22" s="102"/>
      <c r="W22" s="102"/>
      <c r="X22" s="102"/>
      <c r="Y22" s="102"/>
      <c r="Z22" s="102"/>
      <c r="AA22" s="102"/>
    </row>
    <row r="23" spans="1:27" ht="242.25">
      <c r="A23" s="102">
        <v>14</v>
      </c>
      <c r="B23" s="102" t="s">
        <v>365</v>
      </c>
      <c r="C23" s="102" t="s">
        <v>369</v>
      </c>
      <c r="D23" s="234" t="s">
        <v>370</v>
      </c>
      <c r="E23" s="102"/>
      <c r="F23" s="102"/>
      <c r="G23" s="115">
        <v>0.2</v>
      </c>
      <c r="H23" s="135" t="s">
        <v>29</v>
      </c>
      <c r="I23" s="229" t="s">
        <v>76</v>
      </c>
      <c r="J23" s="223">
        <v>45141</v>
      </c>
      <c r="K23" s="232" t="s">
        <v>262</v>
      </c>
      <c r="L23" s="102"/>
      <c r="M23" s="102"/>
      <c r="N23" s="102"/>
      <c r="O23" s="102" t="s">
        <v>371</v>
      </c>
      <c r="P23" s="236">
        <v>45275</v>
      </c>
      <c r="Q23" s="237" t="s">
        <v>372</v>
      </c>
      <c r="R23" s="102"/>
      <c r="S23" s="102"/>
      <c r="T23" s="102"/>
      <c r="U23" s="102"/>
      <c r="V23" s="102"/>
      <c r="W23" s="102"/>
      <c r="X23" s="102"/>
      <c r="Y23" s="102"/>
      <c r="Z23" s="102"/>
      <c r="AA23" s="102"/>
    </row>
    <row r="24" spans="1:27" ht="89.25" customHeight="1">
      <c r="A24" s="238">
        <v>15</v>
      </c>
      <c r="B24" s="238" t="s">
        <v>373</v>
      </c>
      <c r="C24" s="238" t="s">
        <v>374</v>
      </c>
      <c r="D24" s="239" t="s">
        <v>375</v>
      </c>
      <c r="E24" s="238"/>
      <c r="F24" s="238"/>
      <c r="G24" s="240"/>
      <c r="H24" s="241"/>
      <c r="I24" s="242" t="s">
        <v>76</v>
      </c>
      <c r="J24" s="243">
        <v>45141</v>
      </c>
      <c r="K24" s="244" t="s">
        <v>376</v>
      </c>
      <c r="L24" s="238"/>
      <c r="M24" s="238"/>
      <c r="N24" s="238"/>
      <c r="O24" s="238" t="s">
        <v>377</v>
      </c>
      <c r="P24" s="238"/>
      <c r="Q24" s="238"/>
      <c r="R24" s="238"/>
      <c r="S24" s="238"/>
      <c r="T24" s="238"/>
      <c r="U24" s="238"/>
      <c r="V24" s="238"/>
      <c r="W24" s="238"/>
      <c r="X24" s="238"/>
      <c r="Y24" s="238"/>
      <c r="Z24" s="238"/>
      <c r="AA24" s="238"/>
    </row>
    <row r="25" spans="1:27" ht="56.25">
      <c r="A25" s="102">
        <v>16</v>
      </c>
      <c r="B25" s="102" t="s">
        <v>365</v>
      </c>
      <c r="C25" s="102">
        <v>29</v>
      </c>
      <c r="D25" s="234" t="s">
        <v>378</v>
      </c>
      <c r="E25" s="102"/>
      <c r="F25" s="102"/>
      <c r="G25" s="115">
        <v>0.5</v>
      </c>
      <c r="H25" s="135" t="s">
        <v>250</v>
      </c>
      <c r="I25" s="229" t="s">
        <v>76</v>
      </c>
      <c r="J25" s="223">
        <v>45141</v>
      </c>
      <c r="K25" s="102" t="s">
        <v>260</v>
      </c>
      <c r="L25" s="102"/>
      <c r="M25" s="102"/>
      <c r="N25" s="102"/>
      <c r="O25" s="102" t="s">
        <v>303</v>
      </c>
      <c r="P25" s="236">
        <v>45275</v>
      </c>
      <c r="Q25" s="102"/>
      <c r="R25" s="102"/>
      <c r="S25" s="102"/>
      <c r="T25" s="102"/>
      <c r="U25" s="102"/>
      <c r="V25" s="102"/>
      <c r="W25" s="102"/>
      <c r="X25" s="102"/>
      <c r="Y25" s="102"/>
      <c r="Z25" s="102"/>
      <c r="AA25" s="102"/>
    </row>
    <row r="26" spans="1:27" ht="38.25">
      <c r="A26" s="245"/>
      <c r="B26" s="245"/>
      <c r="C26" s="245"/>
      <c r="D26" s="246" t="s">
        <v>379</v>
      </c>
      <c r="E26" s="245"/>
      <c r="F26" s="245"/>
      <c r="G26" s="247"/>
      <c r="H26" s="248"/>
      <c r="I26" s="245"/>
      <c r="J26" s="245"/>
      <c r="K26" s="245"/>
      <c r="L26" s="245"/>
      <c r="M26" s="245"/>
      <c r="N26" s="245"/>
      <c r="O26" s="245"/>
      <c r="P26" s="245"/>
      <c r="Q26" s="245"/>
      <c r="R26" s="245"/>
      <c r="S26" s="245"/>
      <c r="T26" s="245"/>
      <c r="U26" s="245"/>
      <c r="V26" s="245"/>
      <c r="W26" s="245"/>
      <c r="X26" s="245"/>
      <c r="Y26" s="245"/>
      <c r="Z26" s="245"/>
      <c r="AA26" s="245"/>
    </row>
    <row r="27" spans="1:27" ht="38.25" outlineLevel="1">
      <c r="A27" s="102">
        <v>1</v>
      </c>
      <c r="B27" s="102" t="s">
        <v>330</v>
      </c>
      <c r="C27" s="102"/>
      <c r="D27" s="221" t="s">
        <v>380</v>
      </c>
      <c r="E27" s="102"/>
      <c r="F27" s="102"/>
      <c r="G27" s="115"/>
      <c r="H27" s="135"/>
      <c r="I27" s="102" t="s">
        <v>381</v>
      </c>
      <c r="J27" s="223">
        <v>45023</v>
      </c>
      <c r="K27" s="102"/>
      <c r="L27" s="102" t="s">
        <v>382</v>
      </c>
      <c r="M27" s="223">
        <v>45141</v>
      </c>
      <c r="N27" s="102"/>
      <c r="O27" s="102"/>
      <c r="P27" s="102"/>
      <c r="Q27" s="102"/>
      <c r="R27" s="102"/>
      <c r="S27" s="102"/>
      <c r="T27" s="102"/>
      <c r="U27" s="102"/>
      <c r="V27" s="102"/>
      <c r="W27" s="102"/>
      <c r="X27" s="102"/>
      <c r="Y27" s="102"/>
      <c r="Z27" s="102"/>
      <c r="AA27" s="102"/>
    </row>
    <row r="28" spans="1:27" ht="38.25" outlineLevel="1">
      <c r="A28" s="102">
        <v>2</v>
      </c>
      <c r="B28" s="102" t="s">
        <v>330</v>
      </c>
      <c r="C28" s="102"/>
      <c r="D28" s="221" t="s">
        <v>383</v>
      </c>
      <c r="E28" s="102"/>
      <c r="F28" s="102"/>
      <c r="G28" s="115"/>
      <c r="H28" s="135"/>
      <c r="I28" s="102" t="s">
        <v>381</v>
      </c>
      <c r="J28" s="223">
        <v>45023</v>
      </c>
      <c r="K28" s="102"/>
      <c r="L28" s="102" t="s">
        <v>382</v>
      </c>
      <c r="M28" s="223">
        <v>45141</v>
      </c>
      <c r="N28" s="102"/>
      <c r="O28" s="102"/>
      <c r="P28" s="102"/>
      <c r="Q28" s="102"/>
      <c r="R28" s="102"/>
      <c r="S28" s="102"/>
      <c r="T28" s="102"/>
      <c r="U28" s="102"/>
      <c r="V28" s="102"/>
      <c r="W28" s="102"/>
      <c r="X28" s="102"/>
      <c r="Y28" s="102"/>
      <c r="Z28" s="102"/>
      <c r="AA28" s="102"/>
    </row>
    <row r="29" spans="1:27" ht="76.5" outlineLevel="1">
      <c r="A29" s="102">
        <v>3</v>
      </c>
      <c r="B29" s="102" t="s">
        <v>330</v>
      </c>
      <c r="C29" s="102"/>
      <c r="D29" s="221" t="s">
        <v>384</v>
      </c>
      <c r="E29" s="102"/>
      <c r="F29" s="102"/>
      <c r="G29" s="115"/>
      <c r="H29" s="135"/>
      <c r="I29" s="102" t="s">
        <v>381</v>
      </c>
      <c r="J29" s="223">
        <v>45023</v>
      </c>
      <c r="K29" s="102" t="s">
        <v>260</v>
      </c>
      <c r="L29" s="102" t="s">
        <v>385</v>
      </c>
      <c r="M29" s="223">
        <v>45141</v>
      </c>
      <c r="N29" s="102" t="s">
        <v>341</v>
      </c>
      <c r="O29" s="102"/>
      <c r="P29" s="102"/>
      <c r="Q29" s="102"/>
      <c r="R29" s="102"/>
      <c r="S29" s="102"/>
      <c r="T29" s="102"/>
      <c r="U29" s="102"/>
      <c r="V29" s="102"/>
      <c r="W29" s="102"/>
      <c r="X29" s="102"/>
      <c r="Y29" s="102"/>
      <c r="Z29" s="102"/>
      <c r="AA29" s="102"/>
    </row>
    <row r="30" spans="1:27" ht="38.25" outlineLevel="1">
      <c r="A30" s="102">
        <v>4</v>
      </c>
      <c r="B30" s="102" t="s">
        <v>330</v>
      </c>
      <c r="C30" s="102"/>
      <c r="D30" s="221" t="s">
        <v>386</v>
      </c>
      <c r="E30" s="102"/>
      <c r="F30" s="221"/>
      <c r="G30" s="115"/>
      <c r="H30" s="135"/>
      <c r="I30" s="102" t="s">
        <v>381</v>
      </c>
      <c r="J30" s="223">
        <v>45023</v>
      </c>
      <c r="K30" s="102"/>
      <c r="L30" s="102" t="s">
        <v>382</v>
      </c>
      <c r="M30" s="223">
        <v>45141</v>
      </c>
      <c r="N30" s="102"/>
      <c r="O30" s="102"/>
      <c r="P30" s="102"/>
      <c r="Q30" s="102"/>
      <c r="R30" s="102"/>
      <c r="S30" s="102"/>
      <c r="T30" s="102"/>
      <c r="U30" s="102"/>
      <c r="V30" s="102"/>
      <c r="W30" s="102"/>
      <c r="X30" s="102"/>
      <c r="Y30" s="102"/>
      <c r="Z30" s="102"/>
      <c r="AA30" s="102"/>
    </row>
    <row r="31" spans="1:27" ht="189.75" customHeight="1" outlineLevel="1">
      <c r="A31" s="102">
        <v>5</v>
      </c>
      <c r="B31" s="102" t="s">
        <v>330</v>
      </c>
      <c r="C31" s="102"/>
      <c r="D31" s="221" t="s">
        <v>387</v>
      </c>
      <c r="E31" s="102"/>
      <c r="F31" s="221"/>
      <c r="G31" s="115"/>
      <c r="H31" s="135"/>
      <c r="I31" s="102" t="s">
        <v>381</v>
      </c>
      <c r="J31" s="223">
        <v>45023</v>
      </c>
      <c r="K31" s="102" t="s">
        <v>260</v>
      </c>
      <c r="L31" s="102" t="s">
        <v>333</v>
      </c>
      <c r="M31" s="223">
        <v>45141</v>
      </c>
      <c r="N31" s="102" t="s">
        <v>341</v>
      </c>
      <c r="O31" s="102"/>
      <c r="P31" s="102"/>
      <c r="Q31" s="102"/>
      <c r="R31" s="102"/>
      <c r="S31" s="102"/>
      <c r="T31" s="102"/>
      <c r="U31" s="102"/>
      <c r="V31" s="102"/>
      <c r="W31" s="102"/>
      <c r="X31" s="102"/>
      <c r="Y31" s="102"/>
      <c r="Z31" s="102"/>
      <c r="AA31" s="102"/>
    </row>
    <row r="32" spans="1:27" ht="32.1" customHeight="1" outlineLevel="1">
      <c r="A32" s="102">
        <v>6</v>
      </c>
      <c r="B32" s="102" t="s">
        <v>330</v>
      </c>
      <c r="C32" s="102"/>
      <c r="D32" s="230" t="s">
        <v>388</v>
      </c>
      <c r="E32" s="102"/>
      <c r="F32" s="102"/>
      <c r="G32" s="115"/>
      <c r="H32" s="135"/>
      <c r="I32" s="102" t="s">
        <v>381</v>
      </c>
      <c r="J32" s="223">
        <v>45023</v>
      </c>
      <c r="K32" s="102" t="s">
        <v>266</v>
      </c>
      <c r="L32" s="102" t="s">
        <v>389</v>
      </c>
      <c r="M32" s="223">
        <v>45141</v>
      </c>
      <c r="N32" s="102" t="s">
        <v>390</v>
      </c>
      <c r="O32" s="102" t="s">
        <v>377</v>
      </c>
      <c r="P32" s="102"/>
      <c r="Q32" s="102"/>
      <c r="R32" s="102"/>
      <c r="S32" s="102"/>
      <c r="T32" s="102"/>
      <c r="U32" s="102"/>
      <c r="V32" s="102"/>
      <c r="W32" s="102"/>
      <c r="X32" s="102"/>
      <c r="Y32" s="102"/>
      <c r="Z32" s="102"/>
      <c r="AA32" s="102"/>
    </row>
    <row r="33" spans="1:27" ht="144.75" customHeight="1" outlineLevel="1">
      <c r="A33" s="102">
        <v>7</v>
      </c>
      <c r="B33" s="102" t="s">
        <v>330</v>
      </c>
      <c r="C33" s="102"/>
      <c r="D33" s="221" t="s">
        <v>391</v>
      </c>
      <c r="E33" s="102"/>
      <c r="F33" s="102"/>
      <c r="G33" s="115"/>
      <c r="H33" s="135"/>
      <c r="I33" s="102" t="s">
        <v>381</v>
      </c>
      <c r="J33" s="223">
        <v>45023</v>
      </c>
      <c r="K33" s="102" t="s">
        <v>266</v>
      </c>
      <c r="L33" s="102" t="s">
        <v>389</v>
      </c>
      <c r="M33" s="223">
        <v>45141</v>
      </c>
      <c r="N33" s="102" t="s">
        <v>390</v>
      </c>
      <c r="O33" s="102" t="s">
        <v>377</v>
      </c>
      <c r="P33" s="102"/>
      <c r="Q33" s="102"/>
      <c r="R33" s="102"/>
      <c r="S33" s="102"/>
      <c r="T33" s="102"/>
      <c r="U33" s="102"/>
      <c r="V33" s="102"/>
      <c r="W33" s="102"/>
      <c r="X33" s="102"/>
      <c r="Y33" s="102"/>
      <c r="Z33" s="102"/>
      <c r="AA33" s="102"/>
    </row>
    <row r="34" spans="1:27" ht="51" outlineLevel="1">
      <c r="A34" s="102">
        <v>8</v>
      </c>
      <c r="B34" s="102" t="s">
        <v>330</v>
      </c>
      <c r="C34" s="102"/>
      <c r="D34" s="221" t="s">
        <v>392</v>
      </c>
      <c r="E34" s="102"/>
      <c r="F34" s="102"/>
      <c r="G34" s="115"/>
      <c r="H34" s="135"/>
      <c r="I34" s="102" t="s">
        <v>381</v>
      </c>
      <c r="J34" s="249">
        <v>45023</v>
      </c>
      <c r="K34" s="102" t="s">
        <v>260</v>
      </c>
      <c r="L34" s="102" t="s">
        <v>393</v>
      </c>
      <c r="M34" s="223">
        <v>45141</v>
      </c>
      <c r="N34" s="102" t="s">
        <v>360</v>
      </c>
      <c r="O34" s="102"/>
      <c r="P34" s="102"/>
      <c r="Q34" s="102"/>
      <c r="R34" s="102"/>
      <c r="S34" s="102"/>
      <c r="T34" s="102"/>
      <c r="U34" s="102"/>
      <c r="V34" s="102"/>
      <c r="W34" s="102"/>
      <c r="X34" s="102"/>
      <c r="Y34" s="102"/>
      <c r="Z34" s="102"/>
      <c r="AA34" s="102"/>
    </row>
    <row r="35" spans="1:27" ht="38.25" outlineLevel="1">
      <c r="A35" s="102">
        <v>9</v>
      </c>
      <c r="B35" s="102" t="s">
        <v>330</v>
      </c>
      <c r="C35" s="102"/>
      <c r="D35" s="221" t="s">
        <v>394</v>
      </c>
      <c r="E35" s="102"/>
      <c r="F35" s="102"/>
      <c r="G35" s="115"/>
      <c r="H35" s="135"/>
      <c r="I35" s="102" t="s">
        <v>381</v>
      </c>
      <c r="J35" s="250">
        <v>45023</v>
      </c>
      <c r="K35" s="102" t="s">
        <v>260</v>
      </c>
      <c r="L35" s="102" t="s">
        <v>303</v>
      </c>
      <c r="M35" s="223">
        <v>45141</v>
      </c>
      <c r="N35" s="102" t="s">
        <v>360</v>
      </c>
      <c r="O35" s="102"/>
      <c r="P35" s="102"/>
      <c r="Q35" s="102"/>
      <c r="R35" s="102"/>
      <c r="S35" s="102"/>
      <c r="T35" s="102"/>
      <c r="U35" s="102"/>
      <c r="V35" s="102"/>
      <c r="W35" s="102"/>
      <c r="X35" s="102"/>
      <c r="Y35" s="102"/>
      <c r="Z35" s="102"/>
      <c r="AA35" s="102"/>
    </row>
    <row r="36" spans="1:27" ht="12.75">
      <c r="A36" s="102"/>
      <c r="B36" s="102"/>
      <c r="C36" s="102"/>
      <c r="D36" s="221"/>
      <c r="E36" s="102"/>
      <c r="F36" s="102"/>
      <c r="G36" s="115"/>
      <c r="H36" s="135"/>
      <c r="I36" s="102"/>
      <c r="J36" s="102"/>
      <c r="K36" s="102"/>
      <c r="L36" s="102"/>
      <c r="M36" s="102"/>
      <c r="N36" s="102"/>
      <c r="O36" s="102"/>
      <c r="P36" s="102"/>
      <c r="Q36" s="102"/>
      <c r="R36" s="102"/>
      <c r="S36" s="102"/>
      <c r="T36" s="102"/>
      <c r="U36" s="102"/>
      <c r="V36" s="102"/>
      <c r="W36" s="102"/>
      <c r="X36" s="102"/>
      <c r="Y36" s="102"/>
      <c r="Z36" s="102"/>
      <c r="AA36" s="102"/>
    </row>
    <row r="37" spans="1:27" ht="12.75" hidden="1">
      <c r="A37" s="102"/>
      <c r="B37" s="102"/>
      <c r="C37" s="102"/>
      <c r="D37" s="221"/>
      <c r="E37" s="102"/>
      <c r="F37" s="102"/>
      <c r="G37" s="115"/>
      <c r="H37" s="135"/>
      <c r="I37" s="102"/>
      <c r="J37" s="102"/>
      <c r="K37" s="102"/>
      <c r="L37" s="102"/>
      <c r="M37" s="102"/>
      <c r="N37" s="102"/>
      <c r="O37" s="102"/>
      <c r="P37" s="102"/>
      <c r="Q37" s="102"/>
      <c r="R37" s="102"/>
      <c r="S37" s="102"/>
      <c r="T37" s="102"/>
      <c r="U37" s="102"/>
      <c r="V37" s="102"/>
      <c r="W37" s="102"/>
      <c r="X37" s="102"/>
      <c r="Y37" s="102"/>
      <c r="Z37" s="102"/>
      <c r="AA37" s="102"/>
    </row>
    <row r="38" spans="1:27" ht="12.75" hidden="1">
      <c r="A38" s="102"/>
      <c r="B38" s="102"/>
      <c r="C38" s="102"/>
      <c r="D38" s="221"/>
      <c r="E38" s="102"/>
      <c r="F38" s="102"/>
      <c r="G38" s="115"/>
      <c r="H38" s="135"/>
      <c r="I38" s="102"/>
      <c r="J38" s="102"/>
      <c r="K38" s="102"/>
      <c r="L38" s="102"/>
      <c r="M38" s="102"/>
      <c r="N38" s="102"/>
      <c r="O38" s="102"/>
      <c r="P38" s="102"/>
      <c r="Q38" s="102"/>
      <c r="R38" s="102"/>
      <c r="S38" s="102"/>
      <c r="T38" s="102"/>
      <c r="U38" s="102"/>
      <c r="V38" s="102"/>
      <c r="W38" s="102"/>
      <c r="X38" s="102"/>
      <c r="Y38" s="102"/>
      <c r="Z38" s="102"/>
      <c r="AA38" s="102"/>
    </row>
    <row r="39" spans="1:27" ht="12.75" hidden="1">
      <c r="A39" s="102"/>
      <c r="B39" s="102"/>
      <c r="C39" s="102"/>
      <c r="D39" s="221"/>
      <c r="E39" s="102"/>
      <c r="F39" s="102"/>
      <c r="G39" s="115"/>
      <c r="H39" s="135"/>
      <c r="I39" s="102"/>
      <c r="J39" s="102"/>
      <c r="K39" s="102"/>
      <c r="L39" s="102"/>
      <c r="M39" s="102"/>
      <c r="N39" s="102"/>
      <c r="O39" s="102"/>
      <c r="P39" s="102"/>
      <c r="Q39" s="102"/>
      <c r="R39" s="102"/>
      <c r="S39" s="102"/>
      <c r="T39" s="102"/>
      <c r="U39" s="102"/>
      <c r="V39" s="102"/>
      <c r="W39" s="102"/>
      <c r="X39" s="102"/>
      <c r="Y39" s="102"/>
      <c r="Z39" s="102"/>
      <c r="AA39" s="102"/>
    </row>
    <row r="40" spans="1:27" ht="12.75" hidden="1">
      <c r="A40" s="102"/>
      <c r="B40" s="102"/>
      <c r="C40" s="102"/>
      <c r="D40" s="221"/>
      <c r="E40" s="102"/>
      <c r="F40" s="102"/>
      <c r="G40" s="115"/>
      <c r="H40" s="135"/>
      <c r="I40" s="102"/>
      <c r="J40" s="102"/>
      <c r="K40" s="102"/>
      <c r="L40" s="102"/>
      <c r="M40" s="102"/>
      <c r="N40" s="102"/>
      <c r="O40" s="102"/>
      <c r="P40" s="102"/>
      <c r="Q40" s="102"/>
      <c r="R40" s="102"/>
      <c r="S40" s="102"/>
      <c r="T40" s="102"/>
      <c r="U40" s="102"/>
      <c r="V40" s="102"/>
      <c r="W40" s="102"/>
      <c r="X40" s="102"/>
      <c r="Y40" s="102"/>
      <c r="Z40" s="102"/>
      <c r="AA40" s="102"/>
    </row>
    <row r="41" spans="1:27" ht="12.75" hidden="1">
      <c r="A41" s="102"/>
      <c r="B41" s="102"/>
      <c r="C41" s="102"/>
      <c r="D41" s="221"/>
      <c r="E41" s="102"/>
      <c r="F41" s="102"/>
      <c r="G41" s="115"/>
      <c r="H41" s="135"/>
      <c r="I41" s="102"/>
      <c r="J41" s="102"/>
      <c r="K41" s="102"/>
      <c r="L41" s="102"/>
      <c r="M41" s="102"/>
      <c r="N41" s="102"/>
      <c r="O41" s="102"/>
      <c r="P41" s="102"/>
      <c r="Q41" s="102"/>
      <c r="R41" s="102"/>
      <c r="S41" s="102"/>
      <c r="T41" s="102"/>
      <c r="U41" s="102"/>
      <c r="V41" s="102"/>
      <c r="W41" s="102"/>
      <c r="X41" s="102"/>
      <c r="Y41" s="102"/>
      <c r="Z41" s="102"/>
      <c r="AA41" s="102"/>
    </row>
    <row r="42" spans="1:27" ht="12.75" hidden="1">
      <c r="A42" s="102"/>
      <c r="B42" s="102"/>
      <c r="C42" s="102"/>
      <c r="D42" s="221"/>
      <c r="E42" s="102"/>
      <c r="F42" s="102"/>
      <c r="G42" s="115"/>
      <c r="H42" s="135"/>
      <c r="I42" s="102"/>
      <c r="J42" s="102"/>
      <c r="K42" s="102"/>
      <c r="L42" s="102"/>
      <c r="M42" s="102"/>
      <c r="N42" s="102"/>
      <c r="O42" s="102"/>
      <c r="P42" s="102"/>
      <c r="Q42" s="102"/>
      <c r="R42" s="102"/>
      <c r="S42" s="102"/>
      <c r="T42" s="102"/>
      <c r="U42" s="102"/>
      <c r="V42" s="102"/>
      <c r="W42" s="102"/>
      <c r="X42" s="102"/>
      <c r="Y42" s="102"/>
      <c r="Z42" s="102"/>
      <c r="AA42" s="102"/>
    </row>
    <row r="43" spans="1:27" ht="12.75" hidden="1">
      <c r="A43" s="102"/>
      <c r="B43" s="102"/>
      <c r="C43" s="102"/>
      <c r="D43" s="221"/>
      <c r="E43" s="102"/>
      <c r="F43" s="102"/>
      <c r="G43" s="115"/>
      <c r="H43" s="135"/>
      <c r="I43" s="102"/>
      <c r="J43" s="102"/>
      <c r="K43" s="102"/>
      <c r="L43" s="102"/>
      <c r="M43" s="102"/>
      <c r="N43" s="102"/>
      <c r="O43" s="102"/>
      <c r="P43" s="102"/>
      <c r="Q43" s="102"/>
      <c r="R43" s="102"/>
      <c r="S43" s="102"/>
      <c r="T43" s="102"/>
      <c r="U43" s="102"/>
      <c r="V43" s="102"/>
      <c r="W43" s="102"/>
      <c r="X43" s="102"/>
      <c r="Y43" s="102"/>
      <c r="Z43" s="102"/>
      <c r="AA43" s="102"/>
    </row>
    <row r="44" spans="1:27" ht="12.75" hidden="1">
      <c r="A44" s="102"/>
      <c r="B44" s="102"/>
      <c r="C44" s="102"/>
      <c r="D44" s="221"/>
      <c r="E44" s="102"/>
      <c r="F44" s="102"/>
      <c r="G44" s="115"/>
      <c r="H44" s="135"/>
      <c r="I44" s="102"/>
      <c r="J44" s="102"/>
      <c r="K44" s="102"/>
      <c r="L44" s="102"/>
      <c r="M44" s="102"/>
      <c r="N44" s="102"/>
      <c r="O44" s="102"/>
      <c r="P44" s="102"/>
      <c r="Q44" s="102"/>
      <c r="R44" s="102"/>
      <c r="S44" s="102"/>
      <c r="T44" s="102"/>
      <c r="U44" s="102"/>
      <c r="V44" s="102"/>
      <c r="W44" s="102"/>
      <c r="X44" s="102"/>
      <c r="Y44" s="102"/>
      <c r="Z44" s="102"/>
      <c r="AA44" s="102"/>
    </row>
    <row r="45" spans="1:27" ht="12.75" hidden="1">
      <c r="A45" s="102"/>
      <c r="B45" s="102"/>
      <c r="C45" s="102"/>
      <c r="D45" s="221"/>
      <c r="E45" s="102"/>
      <c r="F45" s="102"/>
      <c r="G45" s="115"/>
      <c r="H45" s="135"/>
      <c r="I45" s="102"/>
      <c r="J45" s="102"/>
      <c r="K45" s="102"/>
      <c r="L45" s="102"/>
      <c r="M45" s="102"/>
      <c r="N45" s="102"/>
      <c r="O45" s="102"/>
      <c r="P45" s="102"/>
      <c r="Q45" s="102"/>
      <c r="R45" s="102"/>
      <c r="S45" s="102"/>
      <c r="T45" s="102"/>
      <c r="U45" s="102"/>
      <c r="V45" s="102"/>
      <c r="W45" s="102"/>
      <c r="X45" s="102"/>
      <c r="Y45" s="102"/>
      <c r="Z45" s="102"/>
      <c r="AA45" s="102"/>
    </row>
    <row r="46" spans="1:27" ht="12.75" hidden="1">
      <c r="A46" s="102"/>
      <c r="B46" s="102"/>
      <c r="C46" s="102"/>
      <c r="D46" s="221"/>
      <c r="E46" s="102"/>
      <c r="F46" s="102"/>
      <c r="G46" s="115"/>
      <c r="H46" s="135"/>
      <c r="I46" s="102"/>
      <c r="J46" s="102"/>
      <c r="K46" s="102"/>
      <c r="L46" s="102"/>
      <c r="M46" s="102"/>
      <c r="N46" s="102"/>
      <c r="O46" s="102"/>
      <c r="P46" s="102"/>
      <c r="Q46" s="102"/>
      <c r="R46" s="102"/>
      <c r="S46" s="102"/>
      <c r="T46" s="102"/>
      <c r="U46" s="102"/>
      <c r="V46" s="102"/>
      <c r="W46" s="102"/>
      <c r="X46" s="102"/>
      <c r="Y46" s="102"/>
      <c r="Z46" s="102"/>
      <c r="AA46" s="102"/>
    </row>
    <row r="47" spans="1:27" ht="12.75" hidden="1">
      <c r="A47" s="102"/>
      <c r="B47" s="102"/>
      <c r="C47" s="102"/>
      <c r="D47" s="221"/>
      <c r="E47" s="102"/>
      <c r="F47" s="102"/>
      <c r="G47" s="115"/>
      <c r="H47" s="135"/>
      <c r="I47" s="102"/>
      <c r="J47" s="102"/>
      <c r="K47" s="102"/>
      <c r="L47" s="102"/>
      <c r="M47" s="102"/>
      <c r="N47" s="102"/>
      <c r="O47" s="102"/>
      <c r="P47" s="102"/>
      <c r="Q47" s="102"/>
      <c r="R47" s="102"/>
      <c r="S47" s="102"/>
      <c r="T47" s="102"/>
      <c r="U47" s="102"/>
      <c r="V47" s="102"/>
      <c r="W47" s="102"/>
      <c r="X47" s="102"/>
      <c r="Y47" s="102"/>
      <c r="Z47" s="102"/>
      <c r="AA47" s="102"/>
    </row>
    <row r="48" spans="1:27" ht="12.75" hidden="1">
      <c r="A48" s="102"/>
      <c r="B48" s="102"/>
      <c r="C48" s="102"/>
      <c r="D48" s="221"/>
      <c r="E48" s="102"/>
      <c r="F48" s="102"/>
      <c r="G48" s="115"/>
      <c r="H48" s="135"/>
      <c r="I48" s="102"/>
      <c r="J48" s="102"/>
      <c r="K48" s="102"/>
      <c r="L48" s="102"/>
      <c r="M48" s="102"/>
      <c r="N48" s="102"/>
      <c r="O48" s="102"/>
      <c r="P48" s="102"/>
      <c r="Q48" s="102"/>
      <c r="R48" s="102"/>
      <c r="S48" s="102"/>
      <c r="T48" s="102"/>
      <c r="U48" s="102"/>
      <c r="V48" s="102"/>
      <c r="W48" s="102"/>
      <c r="X48" s="102"/>
      <c r="Y48" s="102"/>
      <c r="Z48" s="102"/>
      <c r="AA48" s="102"/>
    </row>
    <row r="49" spans="1:27" ht="12.75" hidden="1">
      <c r="A49" s="102"/>
      <c r="B49" s="102"/>
      <c r="C49" s="102"/>
      <c r="D49" s="221"/>
      <c r="E49" s="102"/>
      <c r="F49" s="102"/>
      <c r="G49" s="115"/>
      <c r="H49" s="135"/>
      <c r="I49" s="102"/>
      <c r="J49" s="102"/>
      <c r="K49" s="102"/>
      <c r="L49" s="102"/>
      <c r="M49" s="102"/>
      <c r="N49" s="102"/>
      <c r="O49" s="102"/>
      <c r="P49" s="102"/>
      <c r="Q49" s="102"/>
      <c r="R49" s="102"/>
      <c r="S49" s="102"/>
      <c r="T49" s="102"/>
      <c r="U49" s="102"/>
      <c r="V49" s="102"/>
      <c r="W49" s="102"/>
      <c r="X49" s="102"/>
      <c r="Y49" s="102"/>
      <c r="Z49" s="102"/>
      <c r="AA49" s="102"/>
    </row>
    <row r="50" spans="1:27" ht="12.75" hidden="1">
      <c r="A50" s="102"/>
      <c r="B50" s="102"/>
      <c r="C50" s="102"/>
      <c r="D50" s="221"/>
      <c r="E50" s="102"/>
      <c r="F50" s="102"/>
      <c r="G50" s="115"/>
      <c r="H50" s="135"/>
      <c r="I50" s="102"/>
      <c r="J50" s="102"/>
      <c r="K50" s="102"/>
      <c r="L50" s="102"/>
      <c r="M50" s="102"/>
      <c r="N50" s="102"/>
      <c r="O50" s="102"/>
      <c r="P50" s="102"/>
      <c r="Q50" s="102"/>
      <c r="R50" s="102"/>
      <c r="S50" s="102"/>
      <c r="T50" s="102"/>
      <c r="U50" s="102"/>
      <c r="V50" s="102"/>
      <c r="W50" s="102"/>
      <c r="X50" s="102"/>
      <c r="Y50" s="102"/>
      <c r="Z50" s="102"/>
      <c r="AA50" s="102"/>
    </row>
    <row r="51" spans="1:27" ht="12.75" hidden="1">
      <c r="A51" s="102"/>
      <c r="B51" s="102"/>
      <c r="C51" s="102"/>
      <c r="D51" s="221"/>
      <c r="E51" s="102"/>
      <c r="F51" s="102"/>
      <c r="G51" s="115"/>
      <c r="H51" s="135"/>
      <c r="I51" s="102"/>
      <c r="J51" s="102"/>
      <c r="K51" s="102"/>
      <c r="L51" s="102"/>
      <c r="M51" s="102"/>
      <c r="N51" s="102"/>
      <c r="O51" s="102"/>
      <c r="P51" s="102"/>
      <c r="Q51" s="102"/>
      <c r="R51" s="102"/>
      <c r="S51" s="102"/>
      <c r="T51" s="102"/>
      <c r="U51" s="102"/>
      <c r="V51" s="102"/>
      <c r="W51" s="102"/>
      <c r="X51" s="102"/>
      <c r="Y51" s="102"/>
      <c r="Z51" s="102"/>
      <c r="AA51" s="102"/>
    </row>
    <row r="52" spans="1:27" ht="12.75" hidden="1">
      <c r="A52" s="102"/>
      <c r="B52" s="102"/>
      <c r="C52" s="102"/>
      <c r="D52" s="221"/>
      <c r="E52" s="102"/>
      <c r="F52" s="102"/>
      <c r="G52" s="115"/>
      <c r="H52" s="135"/>
      <c r="I52" s="102"/>
      <c r="J52" s="102"/>
      <c r="K52" s="102"/>
      <c r="L52" s="102"/>
      <c r="M52" s="102"/>
      <c r="N52" s="102"/>
      <c r="O52" s="102"/>
      <c r="P52" s="102"/>
      <c r="Q52" s="102"/>
      <c r="R52" s="102"/>
      <c r="S52" s="102"/>
      <c r="T52" s="102"/>
      <c r="U52" s="102"/>
      <c r="V52" s="102"/>
      <c r="W52" s="102"/>
      <c r="X52" s="102"/>
      <c r="Y52" s="102"/>
      <c r="Z52" s="102"/>
      <c r="AA52" s="102"/>
    </row>
    <row r="53" spans="1:27" ht="12.75" hidden="1">
      <c r="A53" s="102"/>
      <c r="B53" s="102"/>
      <c r="C53" s="102"/>
      <c r="D53" s="221"/>
      <c r="E53" s="102"/>
      <c r="F53" s="102"/>
      <c r="G53" s="115"/>
      <c r="H53" s="135"/>
      <c r="I53" s="102"/>
      <c r="J53" s="102"/>
      <c r="K53" s="102"/>
      <c r="L53" s="102"/>
      <c r="M53" s="102"/>
      <c r="N53" s="102"/>
      <c r="O53" s="102"/>
      <c r="P53" s="102"/>
      <c r="Q53" s="102"/>
      <c r="R53" s="102"/>
      <c r="S53" s="102"/>
      <c r="T53" s="102"/>
      <c r="U53" s="102"/>
      <c r="V53" s="102"/>
      <c r="W53" s="102"/>
      <c r="X53" s="102"/>
      <c r="Y53" s="102"/>
      <c r="Z53" s="102"/>
      <c r="AA53" s="102"/>
    </row>
    <row r="54" spans="1:27" ht="12.75" hidden="1">
      <c r="A54" s="102"/>
      <c r="B54" s="102"/>
      <c r="C54" s="102"/>
      <c r="D54" s="221"/>
      <c r="E54" s="102"/>
      <c r="F54" s="102"/>
      <c r="G54" s="115"/>
      <c r="H54" s="135"/>
      <c r="I54" s="102"/>
      <c r="J54" s="102"/>
      <c r="K54" s="102"/>
      <c r="L54" s="102"/>
      <c r="M54" s="102"/>
      <c r="N54" s="102"/>
      <c r="O54" s="102"/>
      <c r="P54" s="102"/>
      <c r="Q54" s="102"/>
      <c r="R54" s="102"/>
      <c r="S54" s="102"/>
      <c r="T54" s="102"/>
      <c r="U54" s="102"/>
      <c r="V54" s="102"/>
      <c r="W54" s="102"/>
      <c r="X54" s="102"/>
      <c r="Y54" s="102"/>
      <c r="Z54" s="102"/>
      <c r="AA54" s="102"/>
    </row>
    <row r="55" spans="1:27" ht="12.75" hidden="1">
      <c r="A55" s="102"/>
      <c r="B55" s="102"/>
      <c r="C55" s="102"/>
      <c r="D55" s="221"/>
      <c r="E55" s="102"/>
      <c r="F55" s="102"/>
      <c r="G55" s="115"/>
      <c r="H55" s="135"/>
      <c r="I55" s="102"/>
      <c r="J55" s="102"/>
      <c r="K55" s="102"/>
      <c r="L55" s="102"/>
      <c r="M55" s="102"/>
      <c r="N55" s="102"/>
      <c r="O55" s="102"/>
      <c r="P55" s="102"/>
      <c r="Q55" s="102"/>
      <c r="R55" s="102"/>
      <c r="S55" s="102"/>
      <c r="T55" s="102"/>
      <c r="U55" s="102"/>
      <c r="V55" s="102"/>
      <c r="W55" s="102"/>
      <c r="X55" s="102"/>
      <c r="Y55" s="102"/>
      <c r="Z55" s="102"/>
      <c r="AA55" s="102"/>
    </row>
    <row r="56" spans="1:27" ht="12.75" hidden="1">
      <c r="A56" s="102"/>
      <c r="B56" s="102"/>
      <c r="C56" s="102"/>
      <c r="D56" s="221"/>
      <c r="E56" s="102"/>
      <c r="F56" s="102"/>
      <c r="G56" s="115"/>
      <c r="H56" s="135"/>
      <c r="I56" s="102"/>
      <c r="J56" s="102"/>
      <c r="K56" s="102"/>
      <c r="L56" s="102"/>
      <c r="M56" s="102"/>
      <c r="N56" s="102"/>
      <c r="O56" s="102"/>
      <c r="P56" s="102"/>
      <c r="Q56" s="102"/>
      <c r="R56" s="102"/>
      <c r="S56" s="102"/>
      <c r="T56" s="102"/>
      <c r="U56" s="102"/>
      <c r="V56" s="102"/>
      <c r="W56" s="102"/>
      <c r="X56" s="102"/>
      <c r="Y56" s="102"/>
      <c r="Z56" s="102"/>
      <c r="AA56" s="102"/>
    </row>
    <row r="57" spans="1:27" ht="12.75" hidden="1">
      <c r="A57" s="102"/>
      <c r="B57" s="102"/>
      <c r="C57" s="102"/>
      <c r="D57" s="221"/>
      <c r="E57" s="102"/>
      <c r="F57" s="102"/>
      <c r="G57" s="115"/>
      <c r="H57" s="135"/>
      <c r="I57" s="102"/>
      <c r="J57" s="102"/>
      <c r="K57" s="102"/>
      <c r="L57" s="102"/>
      <c r="M57" s="102"/>
      <c r="N57" s="102"/>
      <c r="O57" s="102"/>
      <c r="P57" s="102"/>
      <c r="Q57" s="102"/>
      <c r="R57" s="102"/>
      <c r="S57" s="102"/>
      <c r="T57" s="102"/>
      <c r="U57" s="102"/>
      <c r="V57" s="102"/>
      <c r="W57" s="102"/>
      <c r="X57" s="102"/>
      <c r="Y57" s="102"/>
      <c r="Z57" s="102"/>
      <c r="AA57" s="102"/>
    </row>
    <row r="58" spans="1:27" ht="12.75" hidden="1">
      <c r="A58" s="102"/>
      <c r="B58" s="102"/>
      <c r="C58" s="102"/>
      <c r="D58" s="221"/>
      <c r="E58" s="102"/>
      <c r="F58" s="102"/>
      <c r="G58" s="115"/>
      <c r="H58" s="135"/>
      <c r="I58" s="102"/>
      <c r="J58" s="102"/>
      <c r="K58" s="102"/>
      <c r="L58" s="102"/>
      <c r="M58" s="102"/>
      <c r="N58" s="102"/>
      <c r="O58" s="102"/>
      <c r="P58" s="102"/>
      <c r="Q58" s="102"/>
      <c r="R58" s="102"/>
      <c r="S58" s="102"/>
      <c r="T58" s="102"/>
      <c r="U58" s="102"/>
      <c r="V58" s="102"/>
      <c r="W58" s="102"/>
      <c r="X58" s="102"/>
      <c r="Y58" s="102"/>
      <c r="Z58" s="102"/>
      <c r="AA58" s="102"/>
    </row>
    <row r="59" spans="1:27" ht="12.75" hidden="1">
      <c r="A59" s="102"/>
      <c r="B59" s="102"/>
      <c r="C59" s="102"/>
      <c r="D59" s="221"/>
      <c r="E59" s="102"/>
      <c r="F59" s="102"/>
      <c r="G59" s="115"/>
      <c r="H59" s="135"/>
      <c r="I59" s="102"/>
      <c r="J59" s="102"/>
      <c r="K59" s="102"/>
      <c r="L59" s="102"/>
      <c r="M59" s="102"/>
      <c r="N59" s="102"/>
      <c r="O59" s="102"/>
      <c r="P59" s="102"/>
      <c r="Q59" s="102"/>
      <c r="R59" s="102"/>
      <c r="S59" s="102"/>
      <c r="T59" s="102"/>
      <c r="U59" s="102"/>
      <c r="V59" s="102"/>
      <c r="W59" s="102"/>
      <c r="X59" s="102"/>
      <c r="Y59" s="102"/>
      <c r="Z59" s="102"/>
      <c r="AA59" s="102"/>
    </row>
    <row r="60" spans="1:27" ht="12.75" hidden="1">
      <c r="A60" s="102"/>
      <c r="B60" s="102"/>
      <c r="C60" s="102"/>
      <c r="D60" s="221"/>
      <c r="E60" s="102"/>
      <c r="F60" s="102"/>
      <c r="G60" s="115"/>
      <c r="H60" s="135"/>
      <c r="I60" s="102"/>
      <c r="J60" s="102"/>
      <c r="K60" s="102"/>
      <c r="L60" s="102"/>
      <c r="M60" s="102"/>
      <c r="N60" s="102"/>
      <c r="O60" s="102"/>
      <c r="P60" s="102"/>
      <c r="Q60" s="102"/>
      <c r="R60" s="102"/>
      <c r="S60" s="102"/>
      <c r="T60" s="102"/>
      <c r="U60" s="102"/>
      <c r="V60" s="102"/>
      <c r="W60" s="102"/>
      <c r="X60" s="102"/>
      <c r="Y60" s="102"/>
      <c r="Z60" s="102"/>
      <c r="AA60" s="102"/>
    </row>
    <row r="61" spans="1:27" ht="12.75" hidden="1">
      <c r="A61" s="102"/>
      <c r="B61" s="102"/>
      <c r="C61" s="102"/>
      <c r="D61" s="221"/>
      <c r="E61" s="102"/>
      <c r="F61" s="102"/>
      <c r="G61" s="115"/>
      <c r="H61" s="135"/>
      <c r="I61" s="102"/>
      <c r="J61" s="102"/>
      <c r="K61" s="102"/>
      <c r="L61" s="102"/>
      <c r="M61" s="102"/>
      <c r="N61" s="102"/>
      <c r="O61" s="102"/>
      <c r="P61" s="102"/>
      <c r="Q61" s="102"/>
      <c r="R61" s="102"/>
      <c r="S61" s="102"/>
      <c r="T61" s="102"/>
      <c r="U61" s="102"/>
      <c r="V61" s="102"/>
      <c r="W61" s="102"/>
      <c r="X61" s="102"/>
      <c r="Y61" s="102"/>
      <c r="Z61" s="102"/>
      <c r="AA61" s="102"/>
    </row>
    <row r="62" spans="1:27" ht="12.75" hidden="1">
      <c r="A62" s="102"/>
      <c r="B62" s="102"/>
      <c r="C62" s="102"/>
      <c r="D62" s="221"/>
      <c r="E62" s="102"/>
      <c r="F62" s="102"/>
      <c r="G62" s="115"/>
      <c r="H62" s="135"/>
      <c r="I62" s="102"/>
      <c r="J62" s="102"/>
      <c r="K62" s="102"/>
      <c r="L62" s="102"/>
      <c r="M62" s="102"/>
      <c r="N62" s="102"/>
      <c r="O62" s="102"/>
      <c r="P62" s="102"/>
      <c r="Q62" s="102"/>
      <c r="R62" s="102"/>
      <c r="S62" s="102"/>
      <c r="T62" s="102"/>
      <c r="U62" s="102"/>
      <c r="V62" s="102"/>
      <c r="W62" s="102"/>
      <c r="X62" s="102"/>
      <c r="Y62" s="102"/>
      <c r="Z62" s="102"/>
      <c r="AA62" s="102"/>
    </row>
    <row r="63" spans="1:27" ht="12.75" hidden="1">
      <c r="A63" s="102"/>
      <c r="B63" s="102"/>
      <c r="C63" s="102"/>
      <c r="D63" s="221"/>
      <c r="E63" s="102"/>
      <c r="F63" s="102"/>
      <c r="G63" s="115"/>
      <c r="H63" s="135"/>
      <c r="I63" s="102"/>
      <c r="J63" s="102"/>
      <c r="K63" s="102"/>
      <c r="L63" s="102"/>
      <c r="M63" s="102"/>
      <c r="N63" s="102"/>
      <c r="O63" s="102"/>
      <c r="P63" s="102"/>
      <c r="Q63" s="102"/>
      <c r="R63" s="102"/>
      <c r="S63" s="102"/>
      <c r="T63" s="102"/>
      <c r="U63" s="102"/>
      <c r="V63" s="102"/>
      <c r="W63" s="102"/>
      <c r="X63" s="102"/>
      <c r="Y63" s="102"/>
      <c r="Z63" s="102"/>
      <c r="AA63" s="102"/>
    </row>
    <row r="64" spans="1:27" ht="12.75" hidden="1">
      <c r="A64" s="102"/>
      <c r="B64" s="102"/>
      <c r="C64" s="102"/>
      <c r="D64" s="221"/>
      <c r="E64" s="102"/>
      <c r="F64" s="102"/>
      <c r="G64" s="115"/>
      <c r="H64" s="135"/>
      <c r="I64" s="102"/>
      <c r="J64" s="102"/>
      <c r="K64" s="102"/>
      <c r="L64" s="102"/>
      <c r="M64" s="102"/>
      <c r="N64" s="102"/>
      <c r="O64" s="102"/>
      <c r="P64" s="102"/>
      <c r="Q64" s="102"/>
      <c r="R64" s="102"/>
      <c r="S64" s="102"/>
      <c r="T64" s="102"/>
      <c r="U64" s="102"/>
      <c r="V64" s="102"/>
      <c r="W64" s="102"/>
      <c r="X64" s="102"/>
      <c r="Y64" s="102"/>
      <c r="Z64" s="102"/>
      <c r="AA64" s="102"/>
    </row>
    <row r="65" spans="1:27" ht="12.75" hidden="1">
      <c r="A65" s="102"/>
      <c r="B65" s="102"/>
      <c r="C65" s="102"/>
      <c r="D65" s="221"/>
      <c r="E65" s="102"/>
      <c r="F65" s="102"/>
      <c r="G65" s="115"/>
      <c r="H65" s="135"/>
      <c r="I65" s="102"/>
      <c r="J65" s="102"/>
      <c r="K65" s="102"/>
      <c r="L65" s="102"/>
      <c r="M65" s="102"/>
      <c r="N65" s="102"/>
      <c r="O65" s="102"/>
      <c r="P65" s="102"/>
      <c r="Q65" s="102"/>
      <c r="R65" s="102"/>
      <c r="S65" s="102"/>
      <c r="T65" s="102"/>
      <c r="U65" s="102"/>
      <c r="V65" s="102"/>
      <c r="W65" s="102"/>
      <c r="X65" s="102"/>
      <c r="Y65" s="102"/>
      <c r="Z65" s="102"/>
      <c r="AA65" s="102"/>
    </row>
    <row r="66" spans="1:27" ht="12.75" hidden="1">
      <c r="A66" s="102"/>
      <c r="B66" s="102"/>
      <c r="C66" s="102"/>
      <c r="D66" s="221"/>
      <c r="E66" s="102"/>
      <c r="F66" s="102"/>
      <c r="G66" s="115"/>
      <c r="H66" s="135"/>
      <c r="I66" s="102"/>
      <c r="J66" s="102"/>
      <c r="K66" s="102"/>
      <c r="L66" s="102"/>
      <c r="M66" s="102"/>
      <c r="N66" s="102"/>
      <c r="O66" s="102"/>
      <c r="P66" s="102"/>
      <c r="Q66" s="102"/>
      <c r="R66" s="102"/>
      <c r="S66" s="102"/>
      <c r="T66" s="102"/>
      <c r="U66" s="102"/>
      <c r="V66" s="102"/>
      <c r="W66" s="102"/>
      <c r="X66" s="102"/>
      <c r="Y66" s="102"/>
      <c r="Z66" s="102"/>
      <c r="AA66" s="102"/>
    </row>
    <row r="67" spans="1:27" ht="12.75" hidden="1">
      <c r="A67" s="102"/>
      <c r="B67" s="102"/>
      <c r="C67" s="102"/>
      <c r="D67" s="221"/>
      <c r="E67" s="102"/>
      <c r="F67" s="102"/>
      <c r="G67" s="115"/>
      <c r="H67" s="135"/>
      <c r="I67" s="102"/>
      <c r="J67" s="102"/>
      <c r="K67" s="102"/>
      <c r="L67" s="102"/>
      <c r="M67" s="102"/>
      <c r="N67" s="102"/>
      <c r="O67" s="102"/>
      <c r="P67" s="102"/>
      <c r="Q67" s="102"/>
      <c r="R67" s="102"/>
      <c r="S67" s="102"/>
      <c r="T67" s="102"/>
      <c r="U67" s="102"/>
      <c r="V67" s="102"/>
      <c r="W67" s="102"/>
      <c r="X67" s="102"/>
      <c r="Y67" s="102"/>
      <c r="Z67" s="102"/>
      <c r="AA67" s="102"/>
    </row>
    <row r="68" spans="1:27" ht="12.75" hidden="1">
      <c r="A68" s="102"/>
      <c r="B68" s="102"/>
      <c r="C68" s="102"/>
      <c r="D68" s="221"/>
      <c r="E68" s="102"/>
      <c r="F68" s="102"/>
      <c r="G68" s="115"/>
      <c r="H68" s="135"/>
      <c r="I68" s="102"/>
      <c r="J68" s="102"/>
      <c r="K68" s="102"/>
      <c r="L68" s="102"/>
      <c r="M68" s="102"/>
      <c r="N68" s="102"/>
      <c r="O68" s="102"/>
      <c r="P68" s="102"/>
      <c r="Q68" s="102"/>
      <c r="R68" s="102"/>
      <c r="S68" s="102"/>
      <c r="T68" s="102"/>
      <c r="U68" s="102"/>
      <c r="V68" s="102"/>
      <c r="W68" s="102"/>
      <c r="X68" s="102"/>
      <c r="Y68" s="102"/>
      <c r="Z68" s="102"/>
      <c r="AA68" s="102"/>
    </row>
    <row r="69" spans="1:27" ht="12.75" hidden="1">
      <c r="A69" s="102"/>
      <c r="B69" s="102"/>
      <c r="C69" s="102"/>
      <c r="D69" s="221"/>
      <c r="E69" s="102"/>
      <c r="F69" s="102"/>
      <c r="G69" s="115"/>
      <c r="H69" s="135"/>
      <c r="I69" s="102"/>
      <c r="J69" s="102"/>
      <c r="K69" s="102"/>
      <c r="L69" s="102"/>
      <c r="M69" s="102"/>
      <c r="N69" s="102"/>
      <c r="O69" s="102"/>
      <c r="P69" s="102"/>
      <c r="Q69" s="102"/>
      <c r="R69" s="102"/>
      <c r="S69" s="102"/>
      <c r="T69" s="102"/>
      <c r="U69" s="102"/>
      <c r="V69" s="102"/>
      <c r="W69" s="102"/>
      <c r="X69" s="102"/>
      <c r="Y69" s="102"/>
      <c r="Z69" s="102"/>
      <c r="AA69" s="102"/>
    </row>
    <row r="70" spans="1:27" ht="12.75" hidden="1">
      <c r="A70" s="102"/>
      <c r="B70" s="102"/>
      <c r="C70" s="102"/>
      <c r="D70" s="221"/>
      <c r="E70" s="102"/>
      <c r="F70" s="102"/>
      <c r="G70" s="115"/>
      <c r="H70" s="135"/>
      <c r="I70" s="102"/>
      <c r="J70" s="102"/>
      <c r="K70" s="102"/>
      <c r="L70" s="102"/>
      <c r="M70" s="102"/>
      <c r="N70" s="102"/>
      <c r="O70" s="102"/>
      <c r="P70" s="102"/>
      <c r="Q70" s="102"/>
      <c r="R70" s="102"/>
      <c r="S70" s="102"/>
      <c r="T70" s="102"/>
      <c r="U70" s="102"/>
      <c r="V70" s="102"/>
      <c r="W70" s="102"/>
      <c r="X70" s="102"/>
      <c r="Y70" s="102"/>
      <c r="Z70" s="102"/>
      <c r="AA70" s="102"/>
    </row>
    <row r="71" spans="1:27" ht="12.75" hidden="1">
      <c r="A71" s="102"/>
      <c r="B71" s="102"/>
      <c r="C71" s="102"/>
      <c r="D71" s="221"/>
      <c r="E71" s="102"/>
      <c r="F71" s="102"/>
      <c r="G71" s="115"/>
      <c r="H71" s="135"/>
      <c r="I71" s="102"/>
      <c r="J71" s="102"/>
      <c r="K71" s="102"/>
      <c r="L71" s="102"/>
      <c r="M71" s="102"/>
      <c r="N71" s="102"/>
      <c r="O71" s="102"/>
      <c r="P71" s="102"/>
      <c r="Q71" s="102"/>
      <c r="R71" s="102"/>
      <c r="S71" s="102"/>
      <c r="T71" s="102"/>
      <c r="U71" s="102"/>
      <c r="V71" s="102"/>
      <c r="W71" s="102"/>
      <c r="X71" s="102"/>
      <c r="Y71" s="102"/>
      <c r="Z71" s="102"/>
      <c r="AA71" s="102"/>
    </row>
    <row r="72" spans="1:27" ht="12.75" hidden="1">
      <c r="A72" s="102"/>
      <c r="B72" s="102"/>
      <c r="C72" s="102"/>
      <c r="D72" s="221"/>
      <c r="E72" s="102"/>
      <c r="F72" s="102"/>
      <c r="G72" s="115"/>
      <c r="H72" s="135"/>
      <c r="I72" s="102"/>
      <c r="J72" s="102"/>
      <c r="K72" s="102"/>
      <c r="L72" s="102"/>
      <c r="M72" s="102"/>
      <c r="N72" s="102"/>
      <c r="O72" s="102"/>
      <c r="P72" s="102"/>
      <c r="Q72" s="102"/>
      <c r="R72" s="102"/>
      <c r="S72" s="102"/>
      <c r="T72" s="102"/>
      <c r="U72" s="102"/>
      <c r="V72" s="102"/>
      <c r="W72" s="102"/>
      <c r="X72" s="102"/>
      <c r="Y72" s="102"/>
      <c r="Z72" s="102"/>
      <c r="AA72" s="102"/>
    </row>
    <row r="73" spans="1:27" ht="12.75" hidden="1">
      <c r="A73" s="102"/>
      <c r="B73" s="102"/>
      <c r="C73" s="102"/>
      <c r="D73" s="221"/>
      <c r="E73" s="102"/>
      <c r="F73" s="102"/>
      <c r="G73" s="115"/>
      <c r="H73" s="135"/>
      <c r="I73" s="102"/>
      <c r="J73" s="102"/>
      <c r="K73" s="102"/>
      <c r="L73" s="102"/>
      <c r="M73" s="102"/>
      <c r="N73" s="102"/>
      <c r="O73" s="102"/>
      <c r="P73" s="102"/>
      <c r="Q73" s="102"/>
      <c r="R73" s="102"/>
      <c r="S73" s="102"/>
      <c r="T73" s="102"/>
      <c r="U73" s="102"/>
      <c r="V73" s="102"/>
      <c r="W73" s="102"/>
      <c r="X73" s="102"/>
      <c r="Y73" s="102"/>
      <c r="Z73" s="102"/>
      <c r="AA73" s="102"/>
    </row>
    <row r="74" spans="1:27" ht="12.75" hidden="1">
      <c r="A74" s="102"/>
      <c r="B74" s="102"/>
      <c r="C74" s="102"/>
      <c r="D74" s="221"/>
      <c r="E74" s="102"/>
      <c r="F74" s="102"/>
      <c r="G74" s="115"/>
      <c r="H74" s="135"/>
      <c r="I74" s="102"/>
      <c r="J74" s="102"/>
      <c r="K74" s="102"/>
      <c r="L74" s="102"/>
      <c r="M74" s="102"/>
      <c r="N74" s="102"/>
      <c r="O74" s="102"/>
      <c r="P74" s="102"/>
      <c r="Q74" s="102"/>
      <c r="R74" s="102"/>
      <c r="S74" s="102"/>
      <c r="T74" s="102"/>
      <c r="U74" s="102"/>
      <c r="V74" s="102"/>
      <c r="W74" s="102"/>
      <c r="X74" s="102"/>
      <c r="Y74" s="102"/>
      <c r="Z74" s="102"/>
      <c r="AA74" s="102"/>
    </row>
    <row r="75" spans="1:27" ht="12.75" hidden="1">
      <c r="A75" s="102"/>
      <c r="B75" s="102"/>
      <c r="C75" s="102"/>
      <c r="D75" s="221"/>
      <c r="E75" s="102"/>
      <c r="F75" s="102"/>
      <c r="G75" s="115"/>
      <c r="H75" s="135"/>
      <c r="I75" s="102"/>
      <c r="J75" s="102"/>
      <c r="K75" s="102"/>
      <c r="L75" s="102"/>
      <c r="M75" s="102"/>
      <c r="N75" s="102"/>
      <c r="O75" s="102"/>
      <c r="P75" s="102"/>
      <c r="Q75" s="102"/>
      <c r="R75" s="102"/>
      <c r="S75" s="102"/>
      <c r="T75" s="102"/>
      <c r="U75" s="102"/>
      <c r="V75" s="102"/>
      <c r="W75" s="102"/>
      <c r="X75" s="102"/>
      <c r="Y75" s="102"/>
      <c r="Z75" s="102"/>
      <c r="AA75" s="102"/>
    </row>
    <row r="76" spans="1:27" ht="12.75" hidden="1">
      <c r="A76" s="102"/>
      <c r="B76" s="102"/>
      <c r="C76" s="102"/>
      <c r="D76" s="221"/>
      <c r="E76" s="102"/>
      <c r="F76" s="102"/>
      <c r="G76" s="115"/>
      <c r="H76" s="135"/>
      <c r="I76" s="102"/>
      <c r="J76" s="102"/>
      <c r="K76" s="102"/>
      <c r="L76" s="102"/>
      <c r="M76" s="102"/>
      <c r="N76" s="102"/>
      <c r="O76" s="102"/>
      <c r="P76" s="102"/>
      <c r="Q76" s="102"/>
      <c r="R76" s="102"/>
      <c r="S76" s="102"/>
      <c r="T76" s="102"/>
      <c r="U76" s="102"/>
      <c r="V76" s="102"/>
      <c r="W76" s="102"/>
      <c r="X76" s="102"/>
      <c r="Y76" s="102"/>
      <c r="Z76" s="102"/>
      <c r="AA76" s="102"/>
    </row>
    <row r="77" spans="1:27" ht="12.75" hidden="1">
      <c r="A77" s="102"/>
      <c r="B77" s="102"/>
      <c r="C77" s="102"/>
      <c r="D77" s="221"/>
      <c r="E77" s="102"/>
      <c r="F77" s="102"/>
      <c r="G77" s="115"/>
      <c r="H77" s="135"/>
      <c r="I77" s="102"/>
      <c r="J77" s="102"/>
      <c r="K77" s="102"/>
      <c r="L77" s="102"/>
      <c r="M77" s="102"/>
      <c r="N77" s="102"/>
      <c r="O77" s="102"/>
      <c r="P77" s="102"/>
      <c r="Q77" s="102"/>
      <c r="R77" s="102"/>
      <c r="S77" s="102"/>
      <c r="T77" s="102"/>
      <c r="U77" s="102"/>
      <c r="V77" s="102"/>
      <c r="W77" s="102"/>
      <c r="X77" s="102"/>
      <c r="Y77" s="102"/>
      <c r="Z77" s="102"/>
      <c r="AA77" s="102"/>
    </row>
    <row r="78" spans="1:27" ht="12.75" hidden="1">
      <c r="A78" s="102"/>
      <c r="B78" s="102"/>
      <c r="C78" s="102"/>
      <c r="D78" s="221"/>
      <c r="E78" s="102"/>
      <c r="F78" s="102"/>
      <c r="G78" s="115"/>
      <c r="H78" s="135"/>
      <c r="I78" s="102"/>
      <c r="J78" s="102"/>
      <c r="K78" s="102"/>
      <c r="L78" s="102"/>
      <c r="M78" s="102"/>
      <c r="N78" s="102"/>
      <c r="O78" s="102"/>
      <c r="P78" s="102"/>
      <c r="Q78" s="102"/>
      <c r="R78" s="102"/>
      <c r="S78" s="102"/>
      <c r="T78" s="102"/>
      <c r="U78" s="102"/>
      <c r="V78" s="102"/>
      <c r="W78" s="102"/>
      <c r="X78" s="102"/>
      <c r="Y78" s="102"/>
      <c r="Z78" s="102"/>
      <c r="AA78" s="102"/>
    </row>
    <row r="79" spans="1:27" ht="12.75" hidden="1">
      <c r="A79" s="102"/>
      <c r="B79" s="102"/>
      <c r="C79" s="102"/>
      <c r="D79" s="221"/>
      <c r="E79" s="102"/>
      <c r="F79" s="102"/>
      <c r="G79" s="115"/>
      <c r="H79" s="135"/>
      <c r="I79" s="102"/>
      <c r="J79" s="102"/>
      <c r="K79" s="102"/>
      <c r="L79" s="102"/>
      <c r="M79" s="102"/>
      <c r="N79" s="102"/>
      <c r="O79" s="102"/>
      <c r="P79" s="102"/>
      <c r="Q79" s="102"/>
      <c r="R79" s="102"/>
      <c r="S79" s="102"/>
      <c r="T79" s="102"/>
      <c r="U79" s="102"/>
      <c r="V79" s="102"/>
      <c r="W79" s="102"/>
      <c r="X79" s="102"/>
      <c r="Y79" s="102"/>
      <c r="Z79" s="102"/>
      <c r="AA79" s="102"/>
    </row>
    <row r="80" spans="1:27" ht="12.75" hidden="1">
      <c r="A80" s="102"/>
      <c r="B80" s="102"/>
      <c r="C80" s="102"/>
      <c r="D80" s="221"/>
      <c r="E80" s="102"/>
      <c r="F80" s="102"/>
      <c r="G80" s="115"/>
      <c r="H80" s="135"/>
      <c r="I80" s="102"/>
      <c r="J80" s="102"/>
      <c r="K80" s="102"/>
      <c r="L80" s="102"/>
      <c r="M80" s="102"/>
      <c r="N80" s="102"/>
      <c r="O80" s="102"/>
      <c r="P80" s="102"/>
      <c r="Q80" s="102"/>
      <c r="R80" s="102"/>
      <c r="S80" s="102"/>
      <c r="T80" s="102"/>
      <c r="U80" s="102"/>
      <c r="V80" s="102"/>
      <c r="W80" s="102"/>
      <c r="X80" s="102"/>
      <c r="Y80" s="102"/>
      <c r="Z80" s="102"/>
      <c r="AA80" s="102"/>
    </row>
    <row r="81" spans="1:27" ht="12.75" hidden="1">
      <c r="A81" s="102"/>
      <c r="B81" s="102"/>
      <c r="C81" s="102"/>
      <c r="D81" s="221"/>
      <c r="E81" s="102"/>
      <c r="F81" s="102"/>
      <c r="G81" s="115"/>
      <c r="H81" s="135"/>
      <c r="I81" s="102"/>
      <c r="J81" s="102"/>
      <c r="K81" s="102"/>
      <c r="L81" s="102"/>
      <c r="M81" s="102"/>
      <c r="N81" s="102"/>
      <c r="O81" s="102"/>
      <c r="P81" s="102"/>
      <c r="Q81" s="102"/>
      <c r="R81" s="102"/>
      <c r="S81" s="102"/>
      <c r="T81" s="102"/>
      <c r="U81" s="102"/>
      <c r="V81" s="102"/>
      <c r="W81" s="102"/>
      <c r="X81" s="102"/>
      <c r="Y81" s="102"/>
      <c r="Z81" s="102"/>
      <c r="AA81" s="102"/>
    </row>
    <row r="82" spans="1:27" ht="12.75" hidden="1">
      <c r="A82" s="102"/>
      <c r="B82" s="102"/>
      <c r="C82" s="102"/>
      <c r="D82" s="221"/>
      <c r="E82" s="102"/>
      <c r="F82" s="102"/>
      <c r="G82" s="115"/>
      <c r="H82" s="135"/>
      <c r="I82" s="102"/>
      <c r="J82" s="102"/>
      <c r="K82" s="102"/>
      <c r="L82" s="102"/>
      <c r="M82" s="102"/>
      <c r="N82" s="102"/>
      <c r="O82" s="102"/>
      <c r="P82" s="102"/>
      <c r="Q82" s="102"/>
      <c r="R82" s="102"/>
      <c r="S82" s="102"/>
      <c r="T82" s="102"/>
      <c r="U82" s="102"/>
      <c r="V82" s="102"/>
      <c r="W82" s="102"/>
      <c r="X82" s="102"/>
      <c r="Y82" s="102"/>
      <c r="Z82" s="102"/>
      <c r="AA82" s="102"/>
    </row>
    <row r="83" spans="1:27" ht="12.75" hidden="1">
      <c r="A83" s="102"/>
      <c r="B83" s="102"/>
      <c r="C83" s="102"/>
      <c r="D83" s="221"/>
      <c r="E83" s="102"/>
      <c r="F83" s="102"/>
      <c r="G83" s="115"/>
      <c r="H83" s="135"/>
      <c r="I83" s="102"/>
      <c r="J83" s="102"/>
      <c r="K83" s="102"/>
      <c r="L83" s="102"/>
      <c r="M83" s="102"/>
      <c r="N83" s="102"/>
      <c r="O83" s="102"/>
      <c r="P83" s="102"/>
      <c r="Q83" s="102"/>
      <c r="R83" s="102"/>
      <c r="S83" s="102"/>
      <c r="T83" s="102"/>
      <c r="U83" s="102"/>
      <c r="V83" s="102"/>
      <c r="W83" s="102"/>
      <c r="X83" s="102"/>
      <c r="Y83" s="102"/>
      <c r="Z83" s="102"/>
      <c r="AA83" s="102"/>
    </row>
    <row r="84" spans="1:27" ht="12.75" hidden="1">
      <c r="A84" s="102"/>
      <c r="B84" s="102"/>
      <c r="C84" s="102"/>
      <c r="D84" s="221"/>
      <c r="E84" s="102"/>
      <c r="F84" s="102"/>
      <c r="G84" s="115"/>
      <c r="H84" s="135"/>
      <c r="I84" s="102"/>
      <c r="J84" s="102"/>
      <c r="K84" s="102"/>
      <c r="L84" s="102"/>
      <c r="M84" s="102"/>
      <c r="N84" s="102"/>
      <c r="O84" s="102"/>
      <c r="P84" s="102"/>
      <c r="Q84" s="102"/>
      <c r="R84" s="102"/>
      <c r="S84" s="102"/>
      <c r="T84" s="102"/>
      <c r="U84" s="102"/>
      <c r="V84" s="102"/>
      <c r="W84" s="102"/>
      <c r="X84" s="102"/>
      <c r="Y84" s="102"/>
      <c r="Z84" s="102"/>
      <c r="AA84" s="102"/>
    </row>
    <row r="85" spans="1:27" ht="12.75" hidden="1">
      <c r="A85" s="102"/>
      <c r="B85" s="102"/>
      <c r="C85" s="102"/>
      <c r="D85" s="221"/>
      <c r="E85" s="102"/>
      <c r="F85" s="102"/>
      <c r="G85" s="115"/>
      <c r="H85" s="135"/>
      <c r="I85" s="102"/>
      <c r="J85" s="102"/>
      <c r="K85" s="102"/>
      <c r="L85" s="102"/>
      <c r="M85" s="102"/>
      <c r="N85" s="102"/>
      <c r="O85" s="102"/>
      <c r="P85" s="102"/>
      <c r="Q85" s="102"/>
      <c r="R85" s="102"/>
      <c r="S85" s="102"/>
      <c r="T85" s="102"/>
      <c r="U85" s="102"/>
      <c r="V85" s="102"/>
      <c r="W85" s="102"/>
      <c r="X85" s="102"/>
      <c r="Y85" s="102"/>
      <c r="Z85" s="102"/>
      <c r="AA85" s="102"/>
    </row>
    <row r="86" spans="1:27" ht="12.75" hidden="1">
      <c r="A86" s="102"/>
      <c r="B86" s="102"/>
      <c r="C86" s="102"/>
      <c r="D86" s="221"/>
      <c r="E86" s="102"/>
      <c r="F86" s="102"/>
      <c r="G86" s="115"/>
      <c r="H86" s="135"/>
      <c r="I86" s="102"/>
      <c r="J86" s="102"/>
      <c r="K86" s="102"/>
      <c r="L86" s="102"/>
      <c r="M86" s="102"/>
      <c r="N86" s="102"/>
      <c r="O86" s="102"/>
      <c r="P86" s="102"/>
      <c r="Q86" s="102"/>
      <c r="R86" s="102"/>
      <c r="S86" s="102"/>
      <c r="T86" s="102"/>
      <c r="U86" s="102"/>
      <c r="V86" s="102"/>
      <c r="W86" s="102"/>
      <c r="X86" s="102"/>
      <c r="Y86" s="102"/>
      <c r="Z86" s="102"/>
      <c r="AA86" s="102"/>
    </row>
    <row r="87" spans="1:27" ht="12.75" hidden="1">
      <c r="A87" s="102"/>
      <c r="B87" s="102"/>
      <c r="C87" s="102"/>
      <c r="D87" s="221"/>
      <c r="E87" s="102"/>
      <c r="F87" s="102"/>
      <c r="G87" s="115"/>
      <c r="H87" s="135"/>
      <c r="I87" s="102"/>
      <c r="J87" s="102"/>
      <c r="K87" s="102"/>
      <c r="L87" s="102"/>
      <c r="M87" s="102"/>
      <c r="N87" s="102"/>
      <c r="O87" s="102"/>
      <c r="P87" s="102"/>
      <c r="Q87" s="102"/>
      <c r="R87" s="102"/>
      <c r="S87" s="102"/>
      <c r="T87" s="102"/>
      <c r="U87" s="102"/>
      <c r="V87" s="102"/>
      <c r="W87" s="102"/>
      <c r="X87" s="102"/>
      <c r="Y87" s="102"/>
      <c r="Z87" s="102"/>
      <c r="AA87" s="102"/>
    </row>
    <row r="88" spans="1:27" ht="12.75" hidden="1">
      <c r="A88" s="102"/>
      <c r="B88" s="102"/>
      <c r="C88" s="102"/>
      <c r="D88" s="221"/>
      <c r="E88" s="102"/>
      <c r="F88" s="102"/>
      <c r="G88" s="115"/>
      <c r="H88" s="135"/>
      <c r="I88" s="102"/>
      <c r="J88" s="102"/>
      <c r="K88" s="102"/>
      <c r="L88" s="102"/>
      <c r="M88" s="102"/>
      <c r="N88" s="102"/>
      <c r="O88" s="102"/>
      <c r="P88" s="102"/>
      <c r="Q88" s="102"/>
      <c r="R88" s="102"/>
      <c r="S88" s="102"/>
      <c r="T88" s="102"/>
      <c r="U88" s="102"/>
      <c r="V88" s="102"/>
      <c r="W88" s="102"/>
      <c r="X88" s="102"/>
      <c r="Y88" s="102"/>
      <c r="Z88" s="102"/>
      <c r="AA88" s="102"/>
    </row>
    <row r="89" spans="1:27" ht="12.75" hidden="1">
      <c r="A89" s="102"/>
      <c r="B89" s="102"/>
      <c r="C89" s="102"/>
      <c r="D89" s="221"/>
      <c r="E89" s="102"/>
      <c r="F89" s="102"/>
      <c r="G89" s="115"/>
      <c r="H89" s="135"/>
      <c r="I89" s="102"/>
      <c r="J89" s="102"/>
      <c r="K89" s="102"/>
      <c r="L89" s="102"/>
      <c r="M89" s="102"/>
      <c r="N89" s="102"/>
      <c r="O89" s="102"/>
      <c r="P89" s="102"/>
      <c r="Q89" s="102"/>
      <c r="R89" s="102"/>
      <c r="S89" s="102"/>
      <c r="T89" s="102"/>
      <c r="U89" s="102"/>
      <c r="V89" s="102"/>
      <c r="W89" s="102"/>
      <c r="X89" s="102"/>
      <c r="Y89" s="102"/>
      <c r="Z89" s="102"/>
      <c r="AA89" s="102"/>
    </row>
    <row r="90" spans="1:27" ht="12.75" hidden="1">
      <c r="A90" s="102"/>
      <c r="B90" s="102"/>
      <c r="C90" s="102"/>
      <c r="D90" s="221"/>
      <c r="E90" s="102"/>
      <c r="F90" s="102"/>
      <c r="G90" s="115"/>
      <c r="H90" s="135"/>
      <c r="I90" s="102"/>
      <c r="J90" s="102"/>
      <c r="K90" s="102"/>
      <c r="L90" s="102"/>
      <c r="M90" s="102"/>
      <c r="N90" s="102"/>
      <c r="O90" s="102"/>
      <c r="P90" s="102"/>
      <c r="Q90" s="102"/>
      <c r="R90" s="102"/>
      <c r="S90" s="102"/>
      <c r="T90" s="102"/>
      <c r="U90" s="102"/>
      <c r="V90" s="102"/>
      <c r="W90" s="102"/>
      <c r="X90" s="102"/>
      <c r="Y90" s="102"/>
      <c r="Z90" s="102"/>
      <c r="AA90" s="102"/>
    </row>
    <row r="91" spans="1:27" ht="12.75" hidden="1">
      <c r="A91" s="102"/>
      <c r="B91" s="102"/>
      <c r="C91" s="102"/>
      <c r="D91" s="221"/>
      <c r="E91" s="102"/>
      <c r="F91" s="102"/>
      <c r="G91" s="115"/>
      <c r="H91" s="135"/>
      <c r="I91" s="102"/>
      <c r="J91" s="102"/>
      <c r="K91" s="102"/>
      <c r="L91" s="102"/>
      <c r="M91" s="102"/>
      <c r="N91" s="102"/>
      <c r="O91" s="102"/>
      <c r="P91" s="102"/>
      <c r="Q91" s="102"/>
      <c r="R91" s="102"/>
      <c r="S91" s="102"/>
      <c r="T91" s="102"/>
      <c r="U91" s="102"/>
      <c r="V91" s="102"/>
      <c r="W91" s="102"/>
      <c r="X91" s="102"/>
      <c r="Y91" s="102"/>
      <c r="Z91" s="102"/>
      <c r="AA91" s="102"/>
    </row>
    <row r="92" spans="1:27" ht="12.75" hidden="1">
      <c r="A92" s="102"/>
      <c r="B92" s="102"/>
      <c r="C92" s="102"/>
      <c r="D92" s="221"/>
      <c r="E92" s="102"/>
      <c r="F92" s="102"/>
      <c r="G92" s="115"/>
      <c r="H92" s="135"/>
      <c r="I92" s="102"/>
      <c r="J92" s="102"/>
      <c r="K92" s="102"/>
      <c r="L92" s="102"/>
      <c r="M92" s="102"/>
      <c r="N92" s="102"/>
      <c r="O92" s="102"/>
      <c r="P92" s="102"/>
      <c r="Q92" s="102"/>
      <c r="R92" s="102"/>
      <c r="S92" s="102"/>
      <c r="T92" s="102"/>
      <c r="U92" s="102"/>
      <c r="V92" s="102"/>
      <c r="W92" s="102"/>
      <c r="X92" s="102"/>
      <c r="Y92" s="102"/>
      <c r="Z92" s="102"/>
      <c r="AA92" s="102"/>
    </row>
    <row r="93" spans="1:27" ht="12.75" hidden="1">
      <c r="A93" s="102"/>
      <c r="B93" s="102"/>
      <c r="C93" s="102"/>
      <c r="D93" s="221"/>
      <c r="E93" s="102"/>
      <c r="F93" s="102"/>
      <c r="G93" s="115"/>
      <c r="H93" s="135"/>
      <c r="I93" s="102"/>
      <c r="J93" s="102"/>
      <c r="K93" s="102"/>
      <c r="L93" s="102"/>
      <c r="M93" s="102"/>
      <c r="N93" s="102"/>
      <c r="O93" s="102"/>
      <c r="P93" s="102"/>
      <c r="Q93" s="102"/>
      <c r="R93" s="102"/>
      <c r="S93" s="102"/>
      <c r="T93" s="102"/>
      <c r="U93" s="102"/>
      <c r="V93" s="102"/>
      <c r="W93" s="102"/>
      <c r="X93" s="102"/>
      <c r="Y93" s="102"/>
      <c r="Z93" s="102"/>
      <c r="AA93" s="102"/>
    </row>
    <row r="94" spans="1:27" ht="12.75" hidden="1">
      <c r="A94" s="102"/>
      <c r="B94" s="102"/>
      <c r="C94" s="102"/>
      <c r="D94" s="221"/>
      <c r="E94" s="102"/>
      <c r="F94" s="102"/>
      <c r="G94" s="115"/>
      <c r="H94" s="135"/>
      <c r="I94" s="102"/>
      <c r="J94" s="102"/>
      <c r="K94" s="102"/>
      <c r="L94" s="102"/>
      <c r="M94" s="102"/>
      <c r="N94" s="102"/>
      <c r="O94" s="102"/>
      <c r="P94" s="102"/>
      <c r="Q94" s="102"/>
      <c r="R94" s="102"/>
      <c r="S94" s="102"/>
      <c r="T94" s="102"/>
      <c r="U94" s="102"/>
      <c r="V94" s="102"/>
      <c r="W94" s="102"/>
      <c r="X94" s="102"/>
      <c r="Y94" s="102"/>
      <c r="Z94" s="102"/>
      <c r="AA94" s="102"/>
    </row>
    <row r="95" spans="1:27" ht="12.75" hidden="1">
      <c r="A95" s="102"/>
      <c r="B95" s="102"/>
      <c r="C95" s="102"/>
      <c r="D95" s="221"/>
      <c r="E95" s="102"/>
      <c r="F95" s="102"/>
      <c r="G95" s="115"/>
      <c r="H95" s="135"/>
      <c r="I95" s="102"/>
      <c r="J95" s="102"/>
      <c r="K95" s="102"/>
      <c r="L95" s="102"/>
      <c r="M95" s="102"/>
      <c r="N95" s="102"/>
      <c r="O95" s="102"/>
      <c r="P95" s="102"/>
      <c r="Q95" s="102"/>
      <c r="R95" s="102"/>
      <c r="S95" s="102"/>
      <c r="T95" s="102"/>
      <c r="U95" s="102"/>
      <c r="V95" s="102"/>
      <c r="W95" s="102"/>
      <c r="X95" s="102"/>
      <c r="Y95" s="102"/>
      <c r="Z95" s="102"/>
      <c r="AA95" s="102"/>
    </row>
    <row r="96" spans="1:27" ht="12.75" hidden="1">
      <c r="A96" s="102"/>
      <c r="B96" s="102"/>
      <c r="C96" s="102"/>
      <c r="D96" s="221"/>
      <c r="E96" s="102"/>
      <c r="F96" s="102"/>
      <c r="G96" s="115"/>
      <c r="H96" s="135"/>
      <c r="I96" s="102"/>
      <c r="J96" s="102"/>
      <c r="K96" s="102"/>
      <c r="L96" s="102"/>
      <c r="M96" s="102"/>
      <c r="N96" s="102"/>
      <c r="O96" s="102"/>
      <c r="P96" s="102"/>
      <c r="Q96" s="102"/>
      <c r="R96" s="102"/>
      <c r="S96" s="102"/>
      <c r="T96" s="102"/>
      <c r="U96" s="102"/>
      <c r="V96" s="102"/>
      <c r="W96" s="102"/>
      <c r="X96" s="102"/>
      <c r="Y96" s="102"/>
      <c r="Z96" s="102"/>
      <c r="AA96" s="102"/>
    </row>
    <row r="97" spans="1:27" ht="12.75" hidden="1">
      <c r="A97" s="102"/>
      <c r="B97" s="102"/>
      <c r="C97" s="102"/>
      <c r="D97" s="221"/>
      <c r="E97" s="102"/>
      <c r="F97" s="102"/>
      <c r="G97" s="115"/>
      <c r="H97" s="135"/>
      <c r="I97" s="102"/>
      <c r="J97" s="102"/>
      <c r="K97" s="102"/>
      <c r="L97" s="102"/>
      <c r="M97" s="102"/>
      <c r="N97" s="102"/>
      <c r="O97" s="102"/>
      <c r="P97" s="102"/>
      <c r="Q97" s="102"/>
      <c r="R97" s="102"/>
      <c r="S97" s="102"/>
      <c r="T97" s="102"/>
      <c r="U97" s="102"/>
      <c r="V97" s="102"/>
      <c r="W97" s="102"/>
      <c r="X97" s="102"/>
      <c r="Y97" s="102"/>
      <c r="Z97" s="102"/>
      <c r="AA97" s="102"/>
    </row>
    <row r="98" spans="1:27" ht="12.75" hidden="1">
      <c r="A98" s="102"/>
      <c r="B98" s="102"/>
      <c r="C98" s="102"/>
      <c r="D98" s="221"/>
      <c r="E98" s="102"/>
      <c r="F98" s="102"/>
      <c r="G98" s="115"/>
      <c r="H98" s="135"/>
      <c r="I98" s="102"/>
      <c r="J98" s="102"/>
      <c r="K98" s="102"/>
      <c r="L98" s="102"/>
      <c r="M98" s="102"/>
      <c r="N98" s="102"/>
      <c r="O98" s="102"/>
      <c r="P98" s="102"/>
      <c r="Q98" s="102"/>
      <c r="R98" s="102"/>
      <c r="S98" s="102"/>
      <c r="T98" s="102"/>
      <c r="U98" s="102"/>
      <c r="V98" s="102"/>
      <c r="W98" s="102"/>
      <c r="X98" s="102"/>
      <c r="Y98" s="102"/>
      <c r="Z98" s="102"/>
      <c r="AA98" s="102"/>
    </row>
    <row r="99" spans="1:27" ht="12.75" hidden="1">
      <c r="A99" s="102"/>
      <c r="B99" s="102"/>
      <c r="C99" s="102"/>
      <c r="D99" s="221"/>
      <c r="E99" s="102"/>
      <c r="F99" s="102"/>
      <c r="G99" s="115"/>
      <c r="H99" s="135"/>
      <c r="I99" s="102"/>
      <c r="J99" s="102"/>
      <c r="K99" s="102"/>
      <c r="L99" s="102"/>
      <c r="M99" s="102"/>
      <c r="N99" s="102"/>
      <c r="O99" s="102"/>
      <c r="P99" s="102"/>
      <c r="Q99" s="102"/>
      <c r="R99" s="102"/>
      <c r="S99" s="102"/>
      <c r="T99" s="102"/>
      <c r="U99" s="102"/>
      <c r="V99" s="102"/>
      <c r="W99" s="102"/>
      <c r="X99" s="102"/>
      <c r="Y99" s="102"/>
      <c r="Z99" s="102"/>
      <c r="AA99" s="102"/>
    </row>
    <row r="100" spans="1:27" ht="12.75" hidden="1">
      <c r="A100" s="102"/>
      <c r="B100" s="102"/>
      <c r="C100" s="102"/>
      <c r="D100" s="221"/>
      <c r="E100" s="102"/>
      <c r="F100" s="102"/>
      <c r="G100" s="115"/>
      <c r="H100" s="135"/>
      <c r="I100" s="102"/>
      <c r="J100" s="102"/>
      <c r="K100" s="102"/>
      <c r="L100" s="102"/>
      <c r="M100" s="102"/>
      <c r="N100" s="102"/>
      <c r="O100" s="102"/>
      <c r="P100" s="102"/>
      <c r="Q100" s="102"/>
      <c r="R100" s="102"/>
      <c r="S100" s="102"/>
      <c r="T100" s="102"/>
      <c r="U100" s="102"/>
      <c r="V100" s="102"/>
      <c r="W100" s="102"/>
      <c r="X100" s="102"/>
      <c r="Y100" s="102"/>
      <c r="Z100" s="102"/>
      <c r="AA100" s="102"/>
    </row>
    <row r="101" spans="1:27" ht="12.75" hidden="1">
      <c r="A101" s="102"/>
      <c r="B101" s="102"/>
      <c r="C101" s="102"/>
      <c r="D101" s="221"/>
      <c r="E101" s="102"/>
      <c r="F101" s="102"/>
      <c r="G101" s="115"/>
      <c r="H101" s="135"/>
      <c r="I101" s="102"/>
      <c r="J101" s="102"/>
      <c r="K101" s="102"/>
      <c r="L101" s="102"/>
      <c r="M101" s="102"/>
      <c r="N101" s="102"/>
      <c r="O101" s="102"/>
      <c r="P101" s="102"/>
      <c r="Q101" s="102"/>
      <c r="R101" s="102"/>
      <c r="S101" s="102"/>
      <c r="T101" s="102"/>
      <c r="U101" s="102"/>
      <c r="V101" s="102"/>
      <c r="W101" s="102"/>
      <c r="X101" s="102"/>
      <c r="Y101" s="102"/>
      <c r="Z101" s="102"/>
      <c r="AA101" s="102"/>
    </row>
    <row r="102" spans="1:27" ht="12.75" hidden="1">
      <c r="A102" s="102"/>
      <c r="B102" s="102"/>
      <c r="C102" s="102"/>
      <c r="D102" s="221"/>
      <c r="E102" s="102"/>
      <c r="F102" s="102"/>
      <c r="G102" s="115"/>
      <c r="H102" s="135"/>
      <c r="I102" s="102"/>
      <c r="J102" s="102"/>
      <c r="K102" s="102"/>
      <c r="L102" s="102"/>
      <c r="M102" s="102"/>
      <c r="N102" s="102"/>
      <c r="O102" s="102"/>
      <c r="P102" s="102"/>
      <c r="Q102" s="102"/>
      <c r="R102" s="102"/>
      <c r="S102" s="102"/>
      <c r="T102" s="102"/>
      <c r="U102" s="102"/>
      <c r="V102" s="102"/>
      <c r="W102" s="102"/>
      <c r="X102" s="102"/>
      <c r="Y102" s="102"/>
      <c r="Z102" s="102"/>
      <c r="AA102" s="102"/>
    </row>
    <row r="103" spans="1:27" ht="12.75" hidden="1">
      <c r="A103" s="102"/>
      <c r="B103" s="102"/>
      <c r="C103" s="102"/>
      <c r="D103" s="221"/>
      <c r="E103" s="102"/>
      <c r="F103" s="102"/>
      <c r="G103" s="115"/>
      <c r="H103" s="135"/>
      <c r="I103" s="102"/>
      <c r="J103" s="102"/>
      <c r="K103" s="102"/>
      <c r="L103" s="102"/>
      <c r="M103" s="102"/>
      <c r="N103" s="102"/>
      <c r="O103" s="102"/>
      <c r="P103" s="102"/>
      <c r="Q103" s="102"/>
      <c r="R103" s="102"/>
      <c r="S103" s="102"/>
      <c r="T103" s="102"/>
      <c r="U103" s="102"/>
      <c r="V103" s="102"/>
      <c r="W103" s="102"/>
      <c r="X103" s="102"/>
      <c r="Y103" s="102"/>
      <c r="Z103" s="102"/>
      <c r="AA103" s="102"/>
    </row>
    <row r="104" spans="1:27" ht="12.75" hidden="1">
      <c r="A104" s="102"/>
      <c r="B104" s="102"/>
      <c r="C104" s="102"/>
      <c r="D104" s="221"/>
      <c r="E104" s="102"/>
      <c r="F104" s="102"/>
      <c r="G104" s="115"/>
      <c r="H104" s="135"/>
      <c r="I104" s="102"/>
      <c r="J104" s="102"/>
      <c r="K104" s="102"/>
      <c r="L104" s="102"/>
      <c r="M104" s="102"/>
      <c r="N104" s="102"/>
      <c r="O104" s="102"/>
      <c r="P104" s="102"/>
      <c r="Q104" s="102"/>
      <c r="R104" s="102"/>
      <c r="S104" s="102"/>
      <c r="T104" s="102"/>
      <c r="U104" s="102"/>
      <c r="V104" s="102"/>
      <c r="W104" s="102"/>
      <c r="X104" s="102"/>
      <c r="Y104" s="102"/>
      <c r="Z104" s="102"/>
      <c r="AA104" s="102"/>
    </row>
    <row r="105" spans="1:27" ht="12.75" hidden="1">
      <c r="A105" s="102"/>
      <c r="B105" s="102"/>
      <c r="C105" s="102"/>
      <c r="D105" s="221"/>
      <c r="E105" s="102"/>
      <c r="F105" s="102"/>
      <c r="G105" s="115"/>
      <c r="H105" s="135"/>
      <c r="I105" s="102"/>
      <c r="J105" s="102"/>
      <c r="K105" s="102"/>
      <c r="L105" s="102"/>
      <c r="M105" s="102"/>
      <c r="N105" s="102"/>
      <c r="O105" s="102"/>
      <c r="P105" s="102"/>
      <c r="Q105" s="102"/>
      <c r="R105" s="102"/>
      <c r="S105" s="102"/>
      <c r="T105" s="102"/>
      <c r="U105" s="102"/>
      <c r="V105" s="102"/>
      <c r="W105" s="102"/>
      <c r="X105" s="102"/>
      <c r="Y105" s="102"/>
      <c r="Z105" s="102"/>
      <c r="AA105" s="102"/>
    </row>
    <row r="106" spans="1:27" ht="12.75" hidden="1">
      <c r="A106" s="102"/>
      <c r="B106" s="102"/>
      <c r="C106" s="102"/>
      <c r="D106" s="221"/>
      <c r="E106" s="102"/>
      <c r="F106" s="102"/>
      <c r="G106" s="115"/>
      <c r="H106" s="135"/>
      <c r="I106" s="102"/>
      <c r="J106" s="102"/>
      <c r="K106" s="102"/>
      <c r="L106" s="102"/>
      <c r="M106" s="102"/>
      <c r="N106" s="102"/>
      <c r="O106" s="102"/>
      <c r="P106" s="102"/>
      <c r="Q106" s="102"/>
      <c r="R106" s="102"/>
      <c r="S106" s="102"/>
      <c r="T106" s="102"/>
      <c r="U106" s="102"/>
      <c r="V106" s="102"/>
      <c r="W106" s="102"/>
      <c r="X106" s="102"/>
      <c r="Y106" s="102"/>
      <c r="Z106" s="102"/>
      <c r="AA106" s="102"/>
    </row>
    <row r="107" spans="1:27" ht="12.75" hidden="1">
      <c r="A107" s="102"/>
      <c r="B107" s="102"/>
      <c r="C107" s="102"/>
      <c r="D107" s="221"/>
      <c r="E107" s="102"/>
      <c r="F107" s="102"/>
      <c r="G107" s="115"/>
      <c r="H107" s="135"/>
      <c r="I107" s="102"/>
      <c r="J107" s="102"/>
      <c r="K107" s="102"/>
      <c r="L107" s="102"/>
      <c r="M107" s="102"/>
      <c r="N107" s="102"/>
      <c r="O107" s="102"/>
      <c r="P107" s="102"/>
      <c r="Q107" s="102"/>
      <c r="R107" s="102"/>
      <c r="S107" s="102"/>
      <c r="T107" s="102"/>
      <c r="U107" s="102"/>
      <c r="V107" s="102"/>
      <c r="W107" s="102"/>
      <c r="X107" s="102"/>
      <c r="Y107" s="102"/>
      <c r="Z107" s="102"/>
      <c r="AA107" s="102"/>
    </row>
    <row r="108" spans="1:27" ht="12.75" hidden="1">
      <c r="A108" s="102"/>
      <c r="B108" s="102"/>
      <c r="C108" s="102"/>
      <c r="D108" s="221"/>
      <c r="E108" s="102"/>
      <c r="F108" s="102"/>
      <c r="G108" s="115"/>
      <c r="H108" s="135"/>
      <c r="I108" s="102"/>
      <c r="J108" s="102"/>
      <c r="K108" s="102"/>
      <c r="L108" s="102"/>
      <c r="M108" s="102"/>
      <c r="N108" s="102"/>
      <c r="O108" s="102"/>
      <c r="P108" s="102"/>
      <c r="Q108" s="102"/>
      <c r="R108" s="102"/>
      <c r="S108" s="102"/>
      <c r="T108" s="102"/>
      <c r="U108" s="102"/>
      <c r="V108" s="102"/>
      <c r="W108" s="102"/>
      <c r="X108" s="102"/>
      <c r="Y108" s="102"/>
      <c r="Z108" s="102"/>
      <c r="AA108" s="102"/>
    </row>
    <row r="109" spans="1:27" ht="12.75" hidden="1">
      <c r="A109" s="102"/>
      <c r="B109" s="102"/>
      <c r="C109" s="102"/>
      <c r="D109" s="221"/>
      <c r="E109" s="102"/>
      <c r="F109" s="102"/>
      <c r="G109" s="115"/>
      <c r="H109" s="135"/>
      <c r="I109" s="102"/>
      <c r="J109" s="102"/>
      <c r="K109" s="102"/>
      <c r="L109" s="102"/>
      <c r="M109" s="102"/>
      <c r="N109" s="102"/>
      <c r="O109" s="102"/>
      <c r="P109" s="102"/>
      <c r="Q109" s="102"/>
      <c r="R109" s="102"/>
      <c r="S109" s="102"/>
      <c r="T109" s="102"/>
      <c r="U109" s="102"/>
      <c r="V109" s="102"/>
      <c r="W109" s="102"/>
      <c r="X109" s="102"/>
      <c r="Y109" s="102"/>
      <c r="Z109" s="102"/>
      <c r="AA109" s="102"/>
    </row>
    <row r="110" spans="1:27" ht="12.75" hidden="1">
      <c r="A110" s="102"/>
      <c r="B110" s="102"/>
      <c r="C110" s="102"/>
      <c r="D110" s="221"/>
      <c r="E110" s="102"/>
      <c r="F110" s="102"/>
      <c r="G110" s="115"/>
      <c r="H110" s="135"/>
      <c r="I110" s="102"/>
      <c r="J110" s="102"/>
      <c r="K110" s="102"/>
      <c r="L110" s="102"/>
      <c r="M110" s="102"/>
      <c r="N110" s="102"/>
      <c r="O110" s="102"/>
      <c r="P110" s="102"/>
      <c r="Q110" s="102"/>
      <c r="R110" s="102"/>
      <c r="S110" s="102"/>
      <c r="T110" s="102"/>
      <c r="U110" s="102"/>
      <c r="V110" s="102"/>
      <c r="W110" s="102"/>
      <c r="X110" s="102"/>
      <c r="Y110" s="102"/>
      <c r="Z110" s="102"/>
      <c r="AA110" s="102"/>
    </row>
    <row r="111" spans="1:27" ht="12.75" hidden="1">
      <c r="A111" s="102"/>
      <c r="B111" s="102"/>
      <c r="C111" s="102"/>
      <c r="D111" s="221"/>
      <c r="E111" s="102"/>
      <c r="F111" s="102"/>
      <c r="G111" s="115"/>
      <c r="H111" s="135"/>
      <c r="I111" s="102"/>
      <c r="J111" s="102"/>
      <c r="K111" s="102"/>
      <c r="L111" s="102"/>
      <c r="M111" s="102"/>
      <c r="N111" s="102"/>
      <c r="O111" s="102"/>
      <c r="P111" s="102"/>
      <c r="Q111" s="102"/>
      <c r="R111" s="102"/>
      <c r="S111" s="102"/>
      <c r="T111" s="102"/>
      <c r="U111" s="102"/>
      <c r="V111" s="102"/>
      <c r="W111" s="102"/>
      <c r="X111" s="102"/>
      <c r="Y111" s="102"/>
      <c r="Z111" s="102"/>
      <c r="AA111" s="102"/>
    </row>
    <row r="112" spans="1:27" ht="12.75" hidden="1">
      <c r="A112" s="102"/>
      <c r="B112" s="102"/>
      <c r="C112" s="102"/>
      <c r="D112" s="221"/>
      <c r="E112" s="102"/>
      <c r="F112" s="102"/>
      <c r="G112" s="115"/>
      <c r="H112" s="135"/>
      <c r="I112" s="102"/>
      <c r="J112" s="102"/>
      <c r="K112" s="102"/>
      <c r="L112" s="102"/>
      <c r="M112" s="102"/>
      <c r="N112" s="102"/>
      <c r="O112" s="102"/>
      <c r="P112" s="102"/>
      <c r="Q112" s="102"/>
      <c r="R112" s="102"/>
      <c r="S112" s="102"/>
      <c r="T112" s="102"/>
      <c r="U112" s="102"/>
      <c r="V112" s="102"/>
      <c r="W112" s="102"/>
      <c r="X112" s="102"/>
      <c r="Y112" s="102"/>
      <c r="Z112" s="102"/>
      <c r="AA112" s="102"/>
    </row>
    <row r="113" spans="1:27" ht="12.75" hidden="1">
      <c r="A113" s="102"/>
      <c r="B113" s="102"/>
      <c r="C113" s="102"/>
      <c r="D113" s="221"/>
      <c r="E113" s="102"/>
      <c r="F113" s="102"/>
      <c r="G113" s="115"/>
      <c r="H113" s="135"/>
      <c r="I113" s="102"/>
      <c r="J113" s="102"/>
      <c r="K113" s="102"/>
      <c r="L113" s="102"/>
      <c r="M113" s="102"/>
      <c r="N113" s="102"/>
      <c r="O113" s="102"/>
      <c r="P113" s="102"/>
      <c r="Q113" s="102"/>
      <c r="R113" s="102"/>
      <c r="S113" s="102"/>
      <c r="T113" s="102"/>
      <c r="U113" s="102"/>
      <c r="V113" s="102"/>
      <c r="W113" s="102"/>
      <c r="X113" s="102"/>
      <c r="Y113" s="102"/>
      <c r="Z113" s="102"/>
      <c r="AA113" s="102"/>
    </row>
    <row r="114" spans="1:27" ht="12.75" hidden="1">
      <c r="A114" s="102"/>
      <c r="B114" s="102"/>
      <c r="C114" s="102"/>
      <c r="D114" s="221"/>
      <c r="E114" s="102"/>
      <c r="F114" s="102"/>
      <c r="G114" s="115"/>
      <c r="H114" s="135"/>
      <c r="I114" s="102"/>
      <c r="J114" s="102"/>
      <c r="K114" s="102"/>
      <c r="L114" s="102"/>
      <c r="M114" s="102"/>
      <c r="N114" s="102"/>
      <c r="O114" s="102"/>
      <c r="P114" s="102"/>
      <c r="Q114" s="102"/>
      <c r="R114" s="102"/>
      <c r="S114" s="102"/>
      <c r="T114" s="102"/>
      <c r="U114" s="102"/>
      <c r="V114" s="102"/>
      <c r="W114" s="102"/>
      <c r="X114" s="102"/>
      <c r="Y114" s="102"/>
      <c r="Z114" s="102"/>
      <c r="AA114" s="102"/>
    </row>
    <row r="115" spans="1:27" ht="12.75" hidden="1">
      <c r="A115" s="102"/>
      <c r="B115" s="102"/>
      <c r="C115" s="102"/>
      <c r="D115" s="221"/>
      <c r="E115" s="102"/>
      <c r="F115" s="102"/>
      <c r="G115" s="115"/>
      <c r="H115" s="135"/>
      <c r="I115" s="102"/>
      <c r="J115" s="102"/>
      <c r="K115" s="102"/>
      <c r="L115" s="102"/>
      <c r="M115" s="102"/>
      <c r="N115" s="102"/>
      <c r="O115" s="102"/>
      <c r="P115" s="102"/>
      <c r="Q115" s="102"/>
      <c r="R115" s="102"/>
      <c r="S115" s="102"/>
      <c r="T115" s="102"/>
      <c r="U115" s="102"/>
      <c r="V115" s="102"/>
      <c r="W115" s="102"/>
      <c r="X115" s="102"/>
      <c r="Y115" s="102"/>
      <c r="Z115" s="102"/>
      <c r="AA115" s="102"/>
    </row>
    <row r="116" spans="1:27" ht="12.75" hidden="1">
      <c r="A116" s="102"/>
      <c r="B116" s="102"/>
      <c r="C116" s="102"/>
      <c r="D116" s="221"/>
      <c r="E116" s="102"/>
      <c r="F116" s="102"/>
      <c r="G116" s="115"/>
      <c r="H116" s="135"/>
      <c r="I116" s="102"/>
      <c r="J116" s="102"/>
      <c r="K116" s="102"/>
      <c r="L116" s="102"/>
      <c r="M116" s="102"/>
      <c r="N116" s="102"/>
      <c r="O116" s="102"/>
      <c r="P116" s="102"/>
      <c r="Q116" s="102"/>
      <c r="R116" s="102"/>
      <c r="S116" s="102"/>
      <c r="T116" s="102"/>
      <c r="U116" s="102"/>
      <c r="V116" s="102"/>
      <c r="W116" s="102"/>
      <c r="X116" s="102"/>
      <c r="Y116" s="102"/>
      <c r="Z116" s="102"/>
      <c r="AA116" s="102"/>
    </row>
    <row r="117" spans="1:27" ht="12.75" hidden="1">
      <c r="A117" s="102"/>
      <c r="B117" s="102"/>
      <c r="C117" s="102"/>
      <c r="D117" s="221"/>
      <c r="E117" s="102"/>
      <c r="F117" s="102"/>
      <c r="G117" s="115"/>
      <c r="H117" s="135"/>
      <c r="I117" s="102"/>
      <c r="J117" s="102"/>
      <c r="K117" s="102"/>
      <c r="L117" s="102"/>
      <c r="M117" s="102"/>
      <c r="N117" s="102"/>
      <c r="O117" s="102"/>
      <c r="P117" s="102"/>
      <c r="Q117" s="102"/>
      <c r="R117" s="102"/>
      <c r="S117" s="102"/>
      <c r="T117" s="102"/>
      <c r="U117" s="102"/>
      <c r="V117" s="102"/>
      <c r="W117" s="102"/>
      <c r="X117" s="102"/>
      <c r="Y117" s="102"/>
      <c r="Z117" s="102"/>
      <c r="AA117" s="102"/>
    </row>
    <row r="118" spans="1:27" ht="12.75" hidden="1">
      <c r="A118" s="102"/>
      <c r="B118" s="102"/>
      <c r="C118" s="102"/>
      <c r="D118" s="221"/>
      <c r="E118" s="102"/>
      <c r="F118" s="102"/>
      <c r="G118" s="115"/>
      <c r="H118" s="135"/>
      <c r="I118" s="102"/>
      <c r="J118" s="102"/>
      <c r="K118" s="102"/>
      <c r="L118" s="102"/>
      <c r="M118" s="102"/>
      <c r="N118" s="102"/>
      <c r="O118" s="102"/>
      <c r="P118" s="102"/>
      <c r="Q118" s="102"/>
      <c r="R118" s="102"/>
      <c r="S118" s="102"/>
      <c r="T118" s="102"/>
      <c r="U118" s="102"/>
      <c r="V118" s="102"/>
      <c r="W118" s="102"/>
      <c r="X118" s="102"/>
      <c r="Y118" s="102"/>
      <c r="Z118" s="102"/>
      <c r="AA118" s="102"/>
    </row>
    <row r="119" spans="1:27" ht="12.75" hidden="1">
      <c r="A119" s="102"/>
      <c r="B119" s="102"/>
      <c r="C119" s="102"/>
      <c r="D119" s="221"/>
      <c r="E119" s="102"/>
      <c r="F119" s="102"/>
      <c r="G119" s="115"/>
      <c r="H119" s="135"/>
      <c r="I119" s="102"/>
      <c r="J119" s="102"/>
      <c r="K119" s="102"/>
      <c r="L119" s="102"/>
      <c r="M119" s="102"/>
      <c r="N119" s="102"/>
      <c r="O119" s="102"/>
      <c r="P119" s="102"/>
      <c r="Q119" s="102"/>
      <c r="R119" s="102"/>
      <c r="S119" s="102"/>
      <c r="T119" s="102"/>
      <c r="U119" s="102"/>
      <c r="V119" s="102"/>
      <c r="W119" s="102"/>
      <c r="X119" s="102"/>
      <c r="Y119" s="102"/>
      <c r="Z119" s="102"/>
      <c r="AA119" s="102"/>
    </row>
    <row r="120" spans="1:27" ht="12.75" hidden="1">
      <c r="A120" s="102"/>
      <c r="B120" s="102"/>
      <c r="C120" s="102"/>
      <c r="D120" s="221"/>
      <c r="E120" s="102"/>
      <c r="F120" s="102"/>
      <c r="G120" s="115"/>
      <c r="H120" s="135"/>
      <c r="I120" s="102"/>
      <c r="J120" s="102"/>
      <c r="K120" s="102"/>
      <c r="L120" s="102"/>
      <c r="M120" s="102"/>
      <c r="N120" s="102"/>
      <c r="O120" s="102"/>
      <c r="P120" s="102"/>
      <c r="Q120" s="102"/>
      <c r="R120" s="102"/>
      <c r="S120" s="102"/>
      <c r="T120" s="102"/>
      <c r="U120" s="102"/>
      <c r="V120" s="102"/>
      <c r="W120" s="102"/>
      <c r="X120" s="102"/>
      <c r="Y120" s="102"/>
      <c r="Z120" s="102"/>
      <c r="AA120" s="102"/>
    </row>
    <row r="121" spans="1:27" ht="12.75" hidden="1">
      <c r="A121" s="102"/>
      <c r="B121" s="102"/>
      <c r="C121" s="102"/>
      <c r="D121" s="221"/>
      <c r="E121" s="102"/>
      <c r="F121" s="102"/>
      <c r="G121" s="115"/>
      <c r="H121" s="135"/>
      <c r="I121" s="102"/>
      <c r="J121" s="102"/>
      <c r="K121" s="102"/>
      <c r="L121" s="102"/>
      <c r="M121" s="102"/>
      <c r="N121" s="102"/>
      <c r="O121" s="102"/>
      <c r="P121" s="102"/>
      <c r="Q121" s="102"/>
      <c r="R121" s="102"/>
      <c r="S121" s="102"/>
      <c r="T121" s="102"/>
      <c r="U121" s="102"/>
      <c r="V121" s="102"/>
      <c r="W121" s="102"/>
      <c r="X121" s="102"/>
      <c r="Y121" s="102"/>
      <c r="Z121" s="102"/>
      <c r="AA121" s="102"/>
    </row>
    <row r="122" spans="1:27" ht="12.75" hidden="1">
      <c r="A122" s="102"/>
      <c r="B122" s="102"/>
      <c r="C122" s="102"/>
      <c r="D122" s="221"/>
      <c r="E122" s="102"/>
      <c r="F122" s="102"/>
      <c r="G122" s="115"/>
      <c r="H122" s="135"/>
      <c r="I122" s="102"/>
      <c r="J122" s="102"/>
      <c r="K122" s="102"/>
      <c r="L122" s="102"/>
      <c r="M122" s="102"/>
      <c r="N122" s="102"/>
      <c r="O122" s="102"/>
      <c r="P122" s="102"/>
      <c r="Q122" s="102"/>
      <c r="R122" s="102"/>
      <c r="S122" s="102"/>
      <c r="T122" s="102"/>
      <c r="U122" s="102"/>
      <c r="V122" s="102"/>
      <c r="W122" s="102"/>
      <c r="X122" s="102"/>
      <c r="Y122" s="102"/>
      <c r="Z122" s="102"/>
      <c r="AA122" s="102"/>
    </row>
    <row r="123" spans="1:27" ht="12.75" hidden="1">
      <c r="A123" s="102"/>
      <c r="B123" s="102"/>
      <c r="C123" s="102"/>
      <c r="D123" s="221"/>
      <c r="E123" s="102"/>
      <c r="F123" s="102"/>
      <c r="G123" s="115"/>
      <c r="H123" s="135"/>
      <c r="I123" s="102"/>
      <c r="J123" s="102"/>
      <c r="K123" s="102"/>
      <c r="L123" s="102"/>
      <c r="M123" s="102"/>
      <c r="N123" s="102"/>
      <c r="O123" s="102"/>
      <c r="P123" s="102"/>
      <c r="Q123" s="102"/>
      <c r="R123" s="102"/>
      <c r="S123" s="102"/>
      <c r="T123" s="102"/>
      <c r="U123" s="102"/>
      <c r="V123" s="102"/>
      <c r="W123" s="102"/>
      <c r="X123" s="102"/>
      <c r="Y123" s="102"/>
      <c r="Z123" s="102"/>
      <c r="AA123" s="102"/>
    </row>
    <row r="124" spans="1:27" ht="12.75" hidden="1">
      <c r="A124" s="102"/>
      <c r="B124" s="102"/>
      <c r="C124" s="102"/>
      <c r="D124" s="221"/>
      <c r="E124" s="102"/>
      <c r="F124" s="102"/>
      <c r="G124" s="115"/>
      <c r="H124" s="135"/>
      <c r="I124" s="102"/>
      <c r="J124" s="102"/>
      <c r="K124" s="102"/>
      <c r="L124" s="102"/>
      <c r="M124" s="102"/>
      <c r="N124" s="102"/>
      <c r="O124" s="102"/>
      <c r="P124" s="102"/>
      <c r="Q124" s="102"/>
      <c r="R124" s="102"/>
      <c r="S124" s="102"/>
      <c r="T124" s="102"/>
      <c r="U124" s="102"/>
      <c r="V124" s="102"/>
      <c r="W124" s="102"/>
      <c r="X124" s="102"/>
      <c r="Y124" s="102"/>
      <c r="Z124" s="102"/>
      <c r="AA124" s="102"/>
    </row>
    <row r="125" spans="1:27" ht="12.75" hidden="1">
      <c r="A125" s="102"/>
      <c r="B125" s="102"/>
      <c r="C125" s="102"/>
      <c r="D125" s="221"/>
      <c r="E125" s="102"/>
      <c r="F125" s="102"/>
      <c r="G125" s="115"/>
      <c r="H125" s="135"/>
      <c r="I125" s="102"/>
      <c r="J125" s="102"/>
      <c r="K125" s="102"/>
      <c r="L125" s="102"/>
      <c r="M125" s="102"/>
      <c r="N125" s="102"/>
      <c r="O125" s="102"/>
      <c r="P125" s="102"/>
      <c r="Q125" s="102"/>
      <c r="R125" s="102"/>
      <c r="S125" s="102"/>
      <c r="T125" s="102"/>
      <c r="U125" s="102"/>
      <c r="V125" s="102"/>
      <c r="W125" s="102"/>
      <c r="X125" s="102"/>
      <c r="Y125" s="102"/>
      <c r="Z125" s="102"/>
      <c r="AA125" s="102"/>
    </row>
    <row r="126" spans="1:27" ht="12.75" hidden="1">
      <c r="A126" s="102"/>
      <c r="B126" s="102"/>
      <c r="C126" s="102"/>
      <c r="D126" s="221"/>
      <c r="E126" s="102"/>
      <c r="F126" s="102"/>
      <c r="G126" s="115"/>
      <c r="H126" s="135"/>
      <c r="I126" s="102"/>
      <c r="J126" s="102"/>
      <c r="K126" s="102"/>
      <c r="L126" s="102"/>
      <c r="M126" s="102"/>
      <c r="N126" s="102"/>
      <c r="O126" s="102"/>
      <c r="P126" s="102"/>
      <c r="Q126" s="102"/>
      <c r="R126" s="102"/>
      <c r="S126" s="102"/>
      <c r="T126" s="102"/>
      <c r="U126" s="102"/>
      <c r="V126" s="102"/>
      <c r="W126" s="102"/>
      <c r="X126" s="102"/>
      <c r="Y126" s="102"/>
      <c r="Z126" s="102"/>
      <c r="AA126" s="102"/>
    </row>
    <row r="127" spans="1:27" ht="12.75" hidden="1">
      <c r="A127" s="102"/>
      <c r="B127" s="102"/>
      <c r="C127" s="102"/>
      <c r="D127" s="221"/>
      <c r="E127" s="102"/>
      <c r="F127" s="102"/>
      <c r="G127" s="115"/>
      <c r="H127" s="135"/>
      <c r="I127" s="102"/>
      <c r="J127" s="102"/>
      <c r="K127" s="102"/>
      <c r="L127" s="102"/>
      <c r="M127" s="102"/>
      <c r="N127" s="102"/>
      <c r="O127" s="102"/>
      <c r="P127" s="102"/>
      <c r="Q127" s="102"/>
      <c r="R127" s="102"/>
      <c r="S127" s="102"/>
      <c r="T127" s="102"/>
      <c r="U127" s="102"/>
      <c r="V127" s="102"/>
      <c r="W127" s="102"/>
      <c r="X127" s="102"/>
      <c r="Y127" s="102"/>
      <c r="Z127" s="102"/>
      <c r="AA127" s="102"/>
    </row>
    <row r="128" spans="1:27" ht="12.75" hidden="1">
      <c r="A128" s="102"/>
      <c r="B128" s="102"/>
      <c r="C128" s="102"/>
      <c r="D128" s="221"/>
      <c r="E128" s="102"/>
      <c r="F128" s="102"/>
      <c r="G128" s="115"/>
      <c r="H128" s="135"/>
      <c r="I128" s="102"/>
      <c r="J128" s="102"/>
      <c r="K128" s="102"/>
      <c r="L128" s="102"/>
      <c r="M128" s="102"/>
      <c r="N128" s="102"/>
      <c r="O128" s="102"/>
      <c r="P128" s="102"/>
      <c r="Q128" s="102"/>
      <c r="R128" s="102"/>
      <c r="S128" s="102"/>
      <c r="T128" s="102"/>
      <c r="U128" s="102"/>
      <c r="V128" s="102"/>
      <c r="W128" s="102"/>
      <c r="X128" s="102"/>
      <c r="Y128" s="102"/>
      <c r="Z128" s="102"/>
      <c r="AA128" s="102"/>
    </row>
    <row r="129" spans="1:27" ht="12.75" hidden="1">
      <c r="A129" s="102"/>
      <c r="B129" s="102"/>
      <c r="C129" s="102"/>
      <c r="D129" s="221"/>
      <c r="E129" s="102"/>
      <c r="F129" s="102"/>
      <c r="G129" s="115"/>
      <c r="H129" s="135"/>
      <c r="I129" s="102"/>
      <c r="J129" s="102"/>
      <c r="K129" s="102"/>
      <c r="L129" s="102"/>
      <c r="M129" s="102"/>
      <c r="N129" s="102"/>
      <c r="O129" s="102"/>
      <c r="P129" s="102"/>
      <c r="Q129" s="102"/>
      <c r="R129" s="102"/>
      <c r="S129" s="102"/>
      <c r="T129" s="102"/>
      <c r="U129" s="102"/>
      <c r="V129" s="102"/>
      <c r="W129" s="102"/>
      <c r="X129" s="102"/>
      <c r="Y129" s="102"/>
      <c r="Z129" s="102"/>
      <c r="AA129" s="102"/>
    </row>
    <row r="130" spans="1:27" ht="12.75" hidden="1">
      <c r="A130" s="102"/>
      <c r="B130" s="102"/>
      <c r="C130" s="102"/>
      <c r="D130" s="221"/>
      <c r="E130" s="102"/>
      <c r="F130" s="102"/>
      <c r="G130" s="115"/>
      <c r="H130" s="135"/>
      <c r="I130" s="102"/>
      <c r="J130" s="102"/>
      <c r="K130" s="102"/>
      <c r="L130" s="102"/>
      <c r="M130" s="102"/>
      <c r="N130" s="102"/>
      <c r="O130" s="102"/>
      <c r="P130" s="102"/>
      <c r="Q130" s="102"/>
      <c r="R130" s="102"/>
      <c r="S130" s="102"/>
      <c r="T130" s="102"/>
      <c r="U130" s="102"/>
      <c r="V130" s="102"/>
      <c r="W130" s="102"/>
      <c r="X130" s="102"/>
      <c r="Y130" s="102"/>
      <c r="Z130" s="102"/>
      <c r="AA130" s="102"/>
    </row>
    <row r="131" spans="1:27" ht="12.75" hidden="1">
      <c r="A131" s="102"/>
      <c r="B131" s="102"/>
      <c r="C131" s="102"/>
      <c r="D131" s="221"/>
      <c r="E131" s="102"/>
      <c r="F131" s="102"/>
      <c r="G131" s="115"/>
      <c r="H131" s="135"/>
      <c r="I131" s="102"/>
      <c r="J131" s="102"/>
      <c r="K131" s="102"/>
      <c r="L131" s="102"/>
      <c r="M131" s="102"/>
      <c r="N131" s="102"/>
      <c r="O131" s="102"/>
      <c r="P131" s="102"/>
      <c r="Q131" s="102"/>
      <c r="R131" s="102"/>
      <c r="S131" s="102"/>
      <c r="T131" s="102"/>
      <c r="U131" s="102"/>
      <c r="V131" s="102"/>
      <c r="W131" s="102"/>
      <c r="X131" s="102"/>
      <c r="Y131" s="102"/>
      <c r="Z131" s="102"/>
      <c r="AA131" s="102"/>
    </row>
    <row r="132" spans="1:27" ht="12.75" hidden="1">
      <c r="A132" s="102"/>
      <c r="B132" s="102"/>
      <c r="C132" s="102"/>
      <c r="D132" s="221"/>
      <c r="E132" s="102"/>
      <c r="F132" s="102"/>
      <c r="G132" s="115"/>
      <c r="H132" s="135"/>
      <c r="I132" s="102"/>
      <c r="J132" s="102"/>
      <c r="K132" s="102"/>
      <c r="L132" s="102"/>
      <c r="M132" s="102"/>
      <c r="N132" s="102"/>
      <c r="O132" s="102"/>
      <c r="P132" s="102"/>
      <c r="Q132" s="102"/>
      <c r="R132" s="102"/>
      <c r="S132" s="102"/>
      <c r="T132" s="102"/>
      <c r="U132" s="102"/>
      <c r="V132" s="102"/>
      <c r="W132" s="102"/>
      <c r="X132" s="102"/>
      <c r="Y132" s="102"/>
      <c r="Z132" s="102"/>
      <c r="AA132" s="102"/>
    </row>
    <row r="133" spans="1:27" ht="12.75" hidden="1">
      <c r="A133" s="102"/>
      <c r="B133" s="102"/>
      <c r="C133" s="102"/>
      <c r="D133" s="221"/>
      <c r="E133" s="102"/>
      <c r="F133" s="102"/>
      <c r="G133" s="115"/>
      <c r="H133" s="135"/>
      <c r="I133" s="102"/>
      <c r="J133" s="102"/>
      <c r="K133" s="102"/>
      <c r="L133" s="102"/>
      <c r="M133" s="102"/>
      <c r="N133" s="102"/>
      <c r="O133" s="102"/>
      <c r="P133" s="102"/>
      <c r="Q133" s="102"/>
      <c r="R133" s="102"/>
      <c r="S133" s="102"/>
      <c r="T133" s="102"/>
      <c r="U133" s="102"/>
      <c r="V133" s="102"/>
      <c r="W133" s="102"/>
      <c r="X133" s="102"/>
      <c r="Y133" s="102"/>
      <c r="Z133" s="102"/>
      <c r="AA133" s="102"/>
    </row>
    <row r="134" spans="1:27" ht="12.75" hidden="1">
      <c r="A134" s="102"/>
      <c r="B134" s="102"/>
      <c r="C134" s="102"/>
      <c r="D134" s="221"/>
      <c r="E134" s="102"/>
      <c r="F134" s="102"/>
      <c r="G134" s="115"/>
      <c r="H134" s="135"/>
      <c r="I134" s="102"/>
      <c r="J134" s="102"/>
      <c r="K134" s="102"/>
      <c r="L134" s="102"/>
      <c r="M134" s="102"/>
      <c r="N134" s="102"/>
      <c r="O134" s="102"/>
      <c r="P134" s="102"/>
      <c r="Q134" s="102"/>
      <c r="R134" s="102"/>
      <c r="S134" s="102"/>
      <c r="T134" s="102"/>
      <c r="U134" s="102"/>
      <c r="V134" s="102"/>
      <c r="W134" s="102"/>
      <c r="X134" s="102"/>
      <c r="Y134" s="102"/>
      <c r="Z134" s="102"/>
      <c r="AA134" s="102"/>
    </row>
    <row r="135" spans="1:27" ht="12.75" hidden="1">
      <c r="A135" s="102"/>
      <c r="B135" s="102"/>
      <c r="C135" s="102"/>
      <c r="D135" s="221"/>
      <c r="E135" s="102"/>
      <c r="F135" s="102"/>
      <c r="G135" s="115"/>
      <c r="H135" s="135"/>
      <c r="I135" s="102"/>
      <c r="J135" s="102"/>
      <c r="K135" s="102"/>
      <c r="L135" s="102"/>
      <c r="M135" s="102"/>
      <c r="N135" s="102"/>
      <c r="O135" s="102"/>
      <c r="P135" s="102"/>
      <c r="Q135" s="102"/>
      <c r="R135" s="102"/>
      <c r="S135" s="102"/>
      <c r="T135" s="102"/>
      <c r="U135" s="102"/>
      <c r="V135" s="102"/>
      <c r="W135" s="102"/>
      <c r="X135" s="102"/>
      <c r="Y135" s="102"/>
      <c r="Z135" s="102"/>
      <c r="AA135" s="102"/>
    </row>
    <row r="136" spans="1:27" ht="12.75" hidden="1">
      <c r="A136" s="102"/>
      <c r="B136" s="102"/>
      <c r="C136" s="102"/>
      <c r="D136" s="221"/>
      <c r="E136" s="102"/>
      <c r="F136" s="102"/>
      <c r="G136" s="115"/>
      <c r="H136" s="135"/>
      <c r="I136" s="102"/>
      <c r="J136" s="102"/>
      <c r="K136" s="102"/>
      <c r="L136" s="102"/>
      <c r="M136" s="102"/>
      <c r="N136" s="102"/>
      <c r="O136" s="102"/>
      <c r="P136" s="102"/>
      <c r="Q136" s="102"/>
      <c r="R136" s="102"/>
      <c r="S136" s="102"/>
      <c r="T136" s="102"/>
      <c r="U136" s="102"/>
      <c r="V136" s="102"/>
      <c r="W136" s="102"/>
      <c r="X136" s="102"/>
      <c r="Y136" s="102"/>
      <c r="Z136" s="102"/>
      <c r="AA136" s="102"/>
    </row>
    <row r="137" spans="1:27" ht="12.75" hidden="1">
      <c r="A137" s="102"/>
      <c r="B137" s="102"/>
      <c r="C137" s="102"/>
      <c r="D137" s="221"/>
      <c r="E137" s="102"/>
      <c r="F137" s="102"/>
      <c r="G137" s="115"/>
      <c r="H137" s="135"/>
      <c r="I137" s="102"/>
      <c r="J137" s="102"/>
      <c r="K137" s="102"/>
      <c r="L137" s="102"/>
      <c r="M137" s="102"/>
      <c r="N137" s="102"/>
      <c r="O137" s="102"/>
      <c r="P137" s="102"/>
      <c r="Q137" s="102"/>
      <c r="R137" s="102"/>
      <c r="S137" s="102"/>
      <c r="T137" s="102"/>
      <c r="U137" s="102"/>
      <c r="V137" s="102"/>
      <c r="W137" s="102"/>
      <c r="X137" s="102"/>
      <c r="Y137" s="102"/>
      <c r="Z137" s="102"/>
      <c r="AA137" s="102"/>
    </row>
    <row r="138" spans="1:27" ht="12.75" hidden="1">
      <c r="A138" s="102"/>
      <c r="B138" s="102"/>
      <c r="C138" s="102"/>
      <c r="D138" s="221"/>
      <c r="E138" s="102"/>
      <c r="F138" s="102"/>
      <c r="G138" s="115"/>
      <c r="H138" s="135"/>
      <c r="I138" s="102"/>
      <c r="J138" s="102"/>
      <c r="K138" s="102"/>
      <c r="L138" s="102"/>
      <c r="M138" s="102"/>
      <c r="N138" s="102"/>
      <c r="O138" s="102"/>
      <c r="P138" s="102"/>
      <c r="Q138" s="102"/>
      <c r="R138" s="102"/>
      <c r="S138" s="102"/>
      <c r="T138" s="102"/>
      <c r="U138" s="102"/>
      <c r="V138" s="102"/>
      <c r="W138" s="102"/>
      <c r="X138" s="102"/>
      <c r="Y138" s="102"/>
      <c r="Z138" s="102"/>
      <c r="AA138" s="102"/>
    </row>
    <row r="139" spans="1:27" ht="12.75" hidden="1">
      <c r="A139" s="102"/>
      <c r="B139" s="102"/>
      <c r="C139" s="102"/>
      <c r="D139" s="221"/>
      <c r="E139" s="102"/>
      <c r="F139" s="102"/>
      <c r="G139" s="115"/>
      <c r="H139" s="135"/>
      <c r="I139" s="102"/>
      <c r="J139" s="102"/>
      <c r="K139" s="102"/>
      <c r="L139" s="102"/>
      <c r="M139" s="102"/>
      <c r="N139" s="102"/>
      <c r="O139" s="102"/>
      <c r="P139" s="102"/>
      <c r="Q139" s="102"/>
      <c r="R139" s="102"/>
      <c r="S139" s="102"/>
      <c r="T139" s="102"/>
      <c r="U139" s="102"/>
      <c r="V139" s="102"/>
      <c r="W139" s="102"/>
      <c r="X139" s="102"/>
      <c r="Y139" s="102"/>
      <c r="Z139" s="102"/>
      <c r="AA139" s="102"/>
    </row>
    <row r="140" spans="1:27" ht="12.75" hidden="1">
      <c r="A140" s="102"/>
      <c r="B140" s="102"/>
      <c r="C140" s="102"/>
      <c r="D140" s="221"/>
      <c r="E140" s="102"/>
      <c r="F140" s="102"/>
      <c r="G140" s="115"/>
      <c r="H140" s="135"/>
      <c r="I140" s="102"/>
      <c r="J140" s="102"/>
      <c r="K140" s="102"/>
      <c r="L140" s="102"/>
      <c r="M140" s="102"/>
      <c r="N140" s="102"/>
      <c r="O140" s="102"/>
      <c r="P140" s="102"/>
      <c r="Q140" s="102"/>
      <c r="R140" s="102"/>
      <c r="S140" s="102"/>
      <c r="T140" s="102"/>
      <c r="U140" s="102"/>
      <c r="V140" s="102"/>
      <c r="W140" s="102"/>
      <c r="X140" s="102"/>
      <c r="Y140" s="102"/>
      <c r="Z140" s="102"/>
      <c r="AA140" s="102"/>
    </row>
    <row r="141" spans="1:27" ht="12.75" hidden="1">
      <c r="A141" s="102"/>
      <c r="B141" s="102"/>
      <c r="C141" s="102"/>
      <c r="D141" s="221"/>
      <c r="E141" s="102"/>
      <c r="F141" s="102"/>
      <c r="G141" s="115"/>
      <c r="H141" s="135"/>
      <c r="I141" s="102"/>
      <c r="J141" s="102"/>
      <c r="K141" s="102"/>
      <c r="L141" s="102"/>
      <c r="M141" s="102"/>
      <c r="N141" s="102"/>
      <c r="O141" s="102"/>
      <c r="P141" s="102"/>
      <c r="Q141" s="102"/>
      <c r="R141" s="102"/>
      <c r="S141" s="102"/>
      <c r="T141" s="102"/>
      <c r="U141" s="102"/>
      <c r="V141" s="102"/>
      <c r="W141" s="102"/>
      <c r="X141" s="102"/>
      <c r="Y141" s="102"/>
      <c r="Z141" s="102"/>
      <c r="AA141" s="102"/>
    </row>
    <row r="142" spans="1:27" ht="12.75" hidden="1">
      <c r="A142" s="102"/>
      <c r="B142" s="102"/>
      <c r="C142" s="102"/>
      <c r="D142" s="221"/>
      <c r="E142" s="102"/>
      <c r="F142" s="102"/>
      <c r="G142" s="115"/>
      <c r="H142" s="135"/>
      <c r="I142" s="102"/>
      <c r="J142" s="102"/>
      <c r="K142" s="102"/>
      <c r="L142" s="102"/>
      <c r="M142" s="102"/>
      <c r="N142" s="102"/>
      <c r="O142" s="102"/>
      <c r="P142" s="102"/>
      <c r="Q142" s="102"/>
      <c r="R142" s="102"/>
      <c r="S142" s="102"/>
      <c r="T142" s="102"/>
      <c r="U142" s="102"/>
      <c r="V142" s="102"/>
      <c r="W142" s="102"/>
      <c r="X142" s="102"/>
      <c r="Y142" s="102"/>
      <c r="Z142" s="102"/>
      <c r="AA142" s="102"/>
    </row>
    <row r="143" spans="1:27" ht="12.75" hidden="1">
      <c r="A143" s="102"/>
      <c r="B143" s="102"/>
      <c r="C143" s="102"/>
      <c r="D143" s="221"/>
      <c r="E143" s="102"/>
      <c r="F143" s="102"/>
      <c r="G143" s="115"/>
      <c r="H143" s="135"/>
      <c r="I143" s="102"/>
      <c r="J143" s="102"/>
      <c r="K143" s="102"/>
      <c r="L143" s="102"/>
      <c r="M143" s="102"/>
      <c r="N143" s="102"/>
      <c r="O143" s="102"/>
      <c r="P143" s="102"/>
      <c r="Q143" s="102"/>
      <c r="R143" s="102"/>
      <c r="S143" s="102"/>
      <c r="T143" s="102"/>
      <c r="U143" s="102"/>
      <c r="V143" s="102"/>
      <c r="W143" s="102"/>
      <c r="X143" s="102"/>
      <c r="Y143" s="102"/>
      <c r="Z143" s="102"/>
      <c r="AA143" s="102"/>
    </row>
    <row r="144" spans="1:27" ht="12.75" hidden="1">
      <c r="A144" s="102"/>
      <c r="B144" s="102"/>
      <c r="C144" s="102"/>
      <c r="D144" s="221"/>
      <c r="E144" s="102"/>
      <c r="F144" s="102"/>
      <c r="G144" s="115"/>
      <c r="H144" s="135"/>
      <c r="I144" s="102"/>
      <c r="J144" s="102"/>
      <c r="K144" s="102"/>
      <c r="L144" s="102"/>
      <c r="M144" s="102"/>
      <c r="N144" s="102"/>
      <c r="O144" s="102"/>
      <c r="P144" s="102"/>
      <c r="Q144" s="102"/>
      <c r="R144" s="102"/>
      <c r="S144" s="102"/>
      <c r="T144" s="102"/>
      <c r="U144" s="102"/>
      <c r="V144" s="102"/>
      <c r="W144" s="102"/>
      <c r="X144" s="102"/>
      <c r="Y144" s="102"/>
      <c r="Z144" s="102"/>
      <c r="AA144" s="102"/>
    </row>
    <row r="145" spans="1:27" ht="12.75" hidden="1">
      <c r="A145" s="102"/>
      <c r="B145" s="102"/>
      <c r="C145" s="102"/>
      <c r="D145" s="221"/>
      <c r="E145" s="102"/>
      <c r="F145" s="102"/>
      <c r="G145" s="115"/>
      <c r="H145" s="135"/>
      <c r="I145" s="102"/>
      <c r="J145" s="102"/>
      <c r="K145" s="102"/>
      <c r="L145" s="102"/>
      <c r="M145" s="102"/>
      <c r="N145" s="102"/>
      <c r="O145" s="102"/>
      <c r="P145" s="102"/>
      <c r="Q145" s="102"/>
      <c r="R145" s="102"/>
      <c r="S145" s="102"/>
      <c r="T145" s="102"/>
      <c r="U145" s="102"/>
      <c r="V145" s="102"/>
      <c r="W145" s="102"/>
      <c r="X145" s="102"/>
      <c r="Y145" s="102"/>
      <c r="Z145" s="102"/>
      <c r="AA145" s="102"/>
    </row>
    <row r="146" spans="1:27" ht="12.75" hidden="1">
      <c r="A146" s="102"/>
      <c r="B146" s="102"/>
      <c r="C146" s="102"/>
      <c r="D146" s="221"/>
      <c r="E146" s="102"/>
      <c r="F146" s="102"/>
      <c r="G146" s="115"/>
      <c r="H146" s="135"/>
      <c r="I146" s="102"/>
      <c r="J146" s="102"/>
      <c r="K146" s="102"/>
      <c r="L146" s="102"/>
      <c r="M146" s="102"/>
      <c r="N146" s="102"/>
      <c r="O146" s="102"/>
      <c r="P146" s="102"/>
      <c r="Q146" s="102"/>
      <c r="R146" s="102"/>
      <c r="S146" s="102"/>
      <c r="T146" s="102"/>
      <c r="U146" s="102"/>
      <c r="V146" s="102"/>
      <c r="W146" s="102"/>
      <c r="X146" s="102"/>
      <c r="Y146" s="102"/>
      <c r="Z146" s="102"/>
      <c r="AA146" s="102"/>
    </row>
    <row r="147" spans="1:27" ht="12.75" hidden="1">
      <c r="A147" s="102"/>
      <c r="B147" s="102"/>
      <c r="C147" s="102"/>
      <c r="D147" s="221"/>
      <c r="E147" s="102"/>
      <c r="F147" s="102"/>
      <c r="G147" s="115"/>
      <c r="H147" s="135"/>
      <c r="I147" s="102"/>
      <c r="J147" s="102"/>
      <c r="K147" s="102"/>
      <c r="L147" s="102"/>
      <c r="M147" s="102"/>
      <c r="N147" s="102"/>
      <c r="O147" s="102"/>
      <c r="P147" s="102"/>
      <c r="Q147" s="102"/>
      <c r="R147" s="102"/>
      <c r="S147" s="102"/>
      <c r="T147" s="102"/>
      <c r="U147" s="102"/>
      <c r="V147" s="102"/>
      <c r="W147" s="102"/>
      <c r="X147" s="102"/>
      <c r="Y147" s="102"/>
      <c r="Z147" s="102"/>
      <c r="AA147" s="102"/>
    </row>
    <row r="148" spans="1:27" ht="12.75" hidden="1">
      <c r="A148" s="102"/>
      <c r="B148" s="102"/>
      <c r="C148" s="102"/>
      <c r="D148" s="221"/>
      <c r="E148" s="102"/>
      <c r="F148" s="102"/>
      <c r="G148" s="115"/>
      <c r="H148" s="135"/>
      <c r="I148" s="102"/>
      <c r="J148" s="102"/>
      <c r="K148" s="102"/>
      <c r="L148" s="102"/>
      <c r="M148" s="102"/>
      <c r="N148" s="102"/>
      <c r="O148" s="102"/>
      <c r="P148" s="102"/>
      <c r="Q148" s="102"/>
      <c r="R148" s="102"/>
      <c r="S148" s="102"/>
      <c r="T148" s="102"/>
      <c r="U148" s="102"/>
      <c r="V148" s="102"/>
      <c r="W148" s="102"/>
      <c r="X148" s="102"/>
      <c r="Y148" s="102"/>
      <c r="Z148" s="102"/>
      <c r="AA148" s="102"/>
    </row>
    <row r="149" spans="1:27" ht="12.75" hidden="1">
      <c r="A149" s="102"/>
      <c r="B149" s="102"/>
      <c r="C149" s="102"/>
      <c r="D149" s="221"/>
      <c r="E149" s="102"/>
      <c r="F149" s="102"/>
      <c r="G149" s="115"/>
      <c r="H149" s="135"/>
      <c r="I149" s="102"/>
      <c r="J149" s="102"/>
      <c r="K149" s="102"/>
      <c r="L149" s="102"/>
      <c r="M149" s="102"/>
      <c r="N149" s="102"/>
      <c r="O149" s="102"/>
      <c r="P149" s="102"/>
      <c r="Q149" s="102"/>
      <c r="R149" s="102"/>
      <c r="S149" s="102"/>
      <c r="T149" s="102"/>
      <c r="U149" s="102"/>
      <c r="V149" s="102"/>
      <c r="W149" s="102"/>
      <c r="X149" s="102"/>
      <c r="Y149" s="102"/>
      <c r="Z149" s="102"/>
      <c r="AA149" s="102"/>
    </row>
    <row r="150" spans="1:27" ht="12.75" hidden="1">
      <c r="A150" s="102"/>
      <c r="B150" s="102"/>
      <c r="C150" s="102"/>
      <c r="D150" s="221"/>
      <c r="E150" s="102"/>
      <c r="F150" s="102"/>
      <c r="G150" s="115"/>
      <c r="H150" s="135"/>
      <c r="I150" s="102"/>
      <c r="J150" s="102"/>
      <c r="K150" s="102"/>
      <c r="L150" s="102"/>
      <c r="M150" s="102"/>
      <c r="N150" s="102"/>
      <c r="O150" s="102"/>
      <c r="P150" s="102"/>
      <c r="Q150" s="102"/>
      <c r="R150" s="102"/>
      <c r="S150" s="102"/>
      <c r="T150" s="102"/>
      <c r="U150" s="102"/>
      <c r="V150" s="102"/>
      <c r="W150" s="102"/>
      <c r="X150" s="102"/>
      <c r="Y150" s="102"/>
      <c r="Z150" s="102"/>
      <c r="AA150" s="102"/>
    </row>
    <row r="151" spans="1:27" ht="12.75" hidden="1">
      <c r="A151" s="102"/>
      <c r="B151" s="102"/>
      <c r="C151" s="102"/>
      <c r="D151" s="221"/>
      <c r="E151" s="102"/>
      <c r="F151" s="102"/>
      <c r="G151" s="115"/>
      <c r="H151" s="135"/>
      <c r="I151" s="102"/>
      <c r="J151" s="102"/>
      <c r="K151" s="102"/>
      <c r="L151" s="102"/>
      <c r="M151" s="102"/>
      <c r="N151" s="102"/>
      <c r="O151" s="102"/>
      <c r="P151" s="102"/>
      <c r="Q151" s="102"/>
      <c r="R151" s="102"/>
      <c r="S151" s="102"/>
      <c r="T151" s="102"/>
      <c r="U151" s="102"/>
      <c r="V151" s="102"/>
      <c r="W151" s="102"/>
      <c r="X151" s="102"/>
      <c r="Y151" s="102"/>
      <c r="Z151" s="102"/>
      <c r="AA151" s="102"/>
    </row>
    <row r="152" spans="1:27" ht="12.75" hidden="1">
      <c r="A152" s="102"/>
      <c r="B152" s="102"/>
      <c r="C152" s="102"/>
      <c r="D152" s="221"/>
      <c r="E152" s="102"/>
      <c r="F152" s="102"/>
      <c r="G152" s="115"/>
      <c r="H152" s="135"/>
      <c r="I152" s="102"/>
      <c r="J152" s="102"/>
      <c r="K152" s="102"/>
      <c r="L152" s="102"/>
      <c r="M152" s="102"/>
      <c r="N152" s="102"/>
      <c r="O152" s="102"/>
      <c r="P152" s="102"/>
      <c r="Q152" s="102"/>
      <c r="R152" s="102"/>
      <c r="S152" s="102"/>
      <c r="T152" s="102"/>
      <c r="U152" s="102"/>
      <c r="V152" s="102"/>
      <c r="W152" s="102"/>
      <c r="X152" s="102"/>
      <c r="Y152" s="102"/>
      <c r="Z152" s="102"/>
      <c r="AA152" s="102"/>
    </row>
    <row r="153" spans="1:27" ht="12.75" hidden="1">
      <c r="A153" s="102"/>
      <c r="B153" s="102"/>
      <c r="C153" s="102"/>
      <c r="D153" s="221"/>
      <c r="E153" s="102"/>
      <c r="F153" s="102"/>
      <c r="G153" s="115"/>
      <c r="H153" s="135"/>
      <c r="I153" s="102"/>
      <c r="J153" s="102"/>
      <c r="K153" s="102"/>
      <c r="L153" s="102"/>
      <c r="M153" s="102"/>
      <c r="N153" s="102"/>
      <c r="O153" s="102"/>
      <c r="P153" s="102"/>
      <c r="Q153" s="102"/>
      <c r="R153" s="102"/>
      <c r="S153" s="102"/>
      <c r="T153" s="102"/>
      <c r="U153" s="102"/>
      <c r="V153" s="102"/>
      <c r="W153" s="102"/>
      <c r="X153" s="102"/>
      <c r="Y153" s="102"/>
      <c r="Z153" s="102"/>
      <c r="AA153" s="102"/>
    </row>
    <row r="154" spans="1:27" ht="12.75" hidden="1">
      <c r="A154" s="102"/>
      <c r="B154" s="102"/>
      <c r="C154" s="102"/>
      <c r="D154" s="221"/>
      <c r="E154" s="102"/>
      <c r="F154" s="102"/>
      <c r="G154" s="115"/>
      <c r="H154" s="135"/>
      <c r="I154" s="102"/>
      <c r="J154" s="102"/>
      <c r="K154" s="102"/>
      <c r="L154" s="102"/>
      <c r="M154" s="102"/>
      <c r="N154" s="102"/>
      <c r="O154" s="102"/>
      <c r="P154" s="102"/>
      <c r="Q154" s="102"/>
      <c r="R154" s="102"/>
      <c r="S154" s="102"/>
      <c r="T154" s="102"/>
      <c r="U154" s="102"/>
      <c r="V154" s="102"/>
      <c r="W154" s="102"/>
      <c r="X154" s="102"/>
      <c r="Y154" s="102"/>
      <c r="Z154" s="102"/>
      <c r="AA154" s="102"/>
    </row>
  </sheetData>
  <conditionalFormatting sqref="M1:N1 P1:Q1 U1 X1:AA1">
    <cfRule type="containsText" dxfId="11587" priority="13" operator="containsText" text="ответ субподрядчика">
      <formula>NOT(ISERROR(SEARCH(("ответ субподрядчика"),(M1))))</formula>
    </cfRule>
  </conditionalFormatting>
  <conditionalFormatting sqref="G10:G154">
    <cfRule type="cellIs" dxfId="11586" priority="12" operator="equal">
      <formula>1</formula>
    </cfRule>
  </conditionalFormatting>
  <conditionalFormatting sqref="G10:G154">
    <cfRule type="cellIs" dxfId="11585" priority="11" operator="equal">
      <formula>0.5</formula>
    </cfRule>
  </conditionalFormatting>
  <conditionalFormatting sqref="G10:G154">
    <cfRule type="cellIs" dxfId="11584" priority="10" operator="equal">
      <formula>0.2</formula>
    </cfRule>
  </conditionalFormatting>
  <conditionalFormatting sqref="K3 K5:K154">
    <cfRule type="containsText" dxfId="11583" priority="9" operator="containsText" text="ПД">
      <formula>NOT(ISERROR(SEARCH(("ПД"),(K3))))</formula>
    </cfRule>
  </conditionalFormatting>
  <conditionalFormatting sqref="K3 K5:K154">
    <cfRule type="containsText" dxfId="11582" priority="8" operator="containsText" text="отменено">
      <formula>NOT(ISERROR(SEARCH(("отменено"),(K3))))</formula>
    </cfRule>
  </conditionalFormatting>
  <conditionalFormatting sqref="G1:H1 H3:AA3 H5:H154 A9:G9">
    <cfRule type="cellIs" dxfId="11581" priority="7" operator="equal">
      <formula>"5 - Несоответствие решений ПД и РД"</formula>
    </cfRule>
  </conditionalFormatting>
  <conditionalFormatting sqref="G1:H1 H3:AA3 H5:H154 A9:G9">
    <cfRule type="cellIs" dxfId="11580" priority="6" operator="equal">
      <formula>"4 - Несоответствие типовым решениям"</formula>
    </cfRule>
  </conditionalFormatting>
  <conditionalFormatting sqref="G1:H1 H3:AA3 H5:H154 A9:G9">
    <cfRule type="cellIs" dxfId="11579" priority="5" operator="equal">
      <formula>"3 - Повторяющиеся замечания МФР"</formula>
    </cfRule>
  </conditionalFormatting>
  <conditionalFormatting sqref="G1:H1 H3:AA3 H5:H154 A9:G9">
    <cfRule type="cellIs" dxfId="11578" priority="4" operator="equal">
      <formula>"2 - Несоотвествие смежным разделам"</formula>
    </cfRule>
  </conditionalFormatting>
  <conditionalFormatting sqref="G1:H1 H3:AA3 H5:H154 A9:G9">
    <cfRule type="cellIs" dxfId="11577" priority="3" operator="equal">
      <formula>"1 - Ошибка проектировщика"</formula>
    </cfRule>
  </conditionalFormatting>
  <conditionalFormatting sqref="K3 K5:K154">
    <cfRule type="containsText" dxfId="11576" priority="2" operator="containsText" text="повторно">
      <formula>NOT(ISERROR(SEARCH(("повторно"),(K3))))</formula>
    </cfRule>
  </conditionalFormatting>
  <conditionalFormatting sqref="K3 K5:K154">
    <cfRule type="containsText" dxfId="11575" priority="1" operator="containsText" text="снято">
      <formula>NOT(ISERROR(SEARCH(("снято"),(K3))))</formula>
    </cfRule>
  </conditionalFormatting>
  <hyperlinks>
    <hyperlink ref="F10" r:id="rId1"/>
    <hyperlink ref="F11" r:id="rId2"/>
    <hyperlink ref="F12" r:id="rId3"/>
    <hyperlink ref="N16" location="'3'!D24" display="Узлы предоставлены, но не согласованы. _x000a_Необходимо согласование Префаб, так как предлагаются нестандартные решения._x000a_учесть Замечание ниже"/>
    <hyperlink ref="N17" location="'3'!D24" display="Узлы предоставлены, но не согласованы. _x000a_Необходимо согласование Префаб, так как предлагаются нестандартные решения._x000a_учесть Замечание ниже"/>
    <hyperlink ref="F19" r:id="rId4"/>
    <hyperlink ref="F20" r:id="rId5"/>
    <hyperlink ref="Q23" location="'3'!D23" display="в Замечании  спрашивалось, в каком разделе учтены эти двери  с переходного балкона в тех.пространство._x000a_ _x000a_Их нет ни в АР4.3, ни в АР3.2._x000a__x000a_Будет учтено в АР3.2 (см. ответ в письме от 15.12.23)"/>
  </hyperlinks>
  <pageMargins left="0.70078740157480324" right="0.70078740157480324" top="0.75196850393700787" bottom="0.75196850393700787" header="0.3" footer="0.3"/>
  <pageSetup paperSize="9" orientation="portrait"/>
  <drawing r:id="rId6"/>
  <tableParts count="1">
    <tablePart r:id="rId7"/>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G10:G154</xm:sqref>
        </x14:dataValidation>
        <x14:dataValidation type="list" allowBlank="1">
          <x14:formula1>
            <xm:f>Списки!$O:$O</xm:f>
          </x14:formula1>
          <xm:sqref>U1 X1 AA1</xm:sqref>
        </x14:dataValidation>
        <x14:dataValidation type="list" allowBlank="1">
          <x14:formula1>
            <xm:f>Списки!$E$2:$E$1002</xm:f>
          </x14:formula1>
          <xm:sqref>H10:H154</xm:sqref>
        </x14:dataValidation>
        <x14:dataValidation type="list" allowBlank="1">
          <x14:formula1>
            <xm:f>Списки!$A$2:$A$1002</xm:f>
          </x14:formula1>
          <xm:sqref>K10:K154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outlinePr summaryBelow="0" summaryRight="0"/>
  </sheetPr>
  <dimension ref="A1:AN17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6.42578125" customWidth="1"/>
    <col min="2" max="2" width="18.5703125" customWidth="1"/>
    <col min="3" max="3" width="6.42578125" customWidth="1"/>
    <col min="4" max="4" width="31.42578125" customWidth="1"/>
    <col min="5" max="5" width="43.85546875" customWidth="1"/>
    <col min="6" max="6" width="21.42578125" customWidth="1" collapsed="1"/>
    <col min="7" max="8" width="14.140625" hidden="1" customWidth="1" outlineLevel="1"/>
    <col min="9" max="9" width="11.42578125" customWidth="1"/>
    <col min="10" max="10" width="9.42578125" customWidth="1"/>
    <col min="11" max="11" width="13.85546875" customWidth="1"/>
    <col min="12" max="12" width="25.140625" customWidth="1"/>
    <col min="13" max="13" width="9.42578125" customWidth="1"/>
    <col min="14" max="14" width="25" customWidth="1" outlineLevel="1"/>
    <col min="15" max="15" width="31.42578125" customWidth="1" outlineLevel="1"/>
    <col min="16" max="16" width="25.140625" customWidth="1" outlineLevel="1"/>
    <col min="17" max="17" width="9.42578125" customWidth="1"/>
    <col min="18" max="18" width="26.85546875" customWidth="1" outlineLevel="1"/>
    <col min="19" max="19" width="37.5703125" customWidth="1" outlineLevel="1"/>
    <col min="20" max="20" width="9.42578125" customWidth="1"/>
    <col min="21" max="21" width="25.140625" customWidth="1" outlineLevel="1"/>
    <col min="22" max="22" width="37.5703125" customWidth="1" outlineLevel="1"/>
    <col min="23" max="23" width="9.42578125" customWidth="1"/>
    <col min="24" max="25" width="25.5703125" customWidth="1" outlineLevel="1"/>
    <col min="26" max="26" width="9.42578125" customWidth="1"/>
    <col min="27" max="27" width="25.5703125" customWidth="1" outlineLevel="1"/>
    <col min="28" max="28" width="25.140625" customWidth="1" outlineLevel="1"/>
    <col min="29" max="29" width="18.85546875" customWidth="1" outlineLevel="1"/>
    <col min="30" max="30" width="9.42578125" customWidth="1"/>
    <col min="31" max="31" width="21.42578125" customWidth="1" outlineLevel="1"/>
    <col min="32" max="32" width="37.5703125" customWidth="1" outlineLevel="1"/>
    <col min="33" max="33" width="18.85546875" customWidth="1" outlineLevel="1"/>
    <col min="34" max="34" width="9.42578125" customWidth="1"/>
    <col min="35" max="35" width="18.85546875" customWidth="1" outlineLevel="1"/>
    <col min="36" max="36" width="31.42578125" customWidth="1" outlineLevel="1"/>
    <col min="37" max="37" width="25.140625" customWidth="1" outlineLevel="1"/>
    <col min="38" max="38" width="9.42578125" customWidth="1"/>
    <col min="39" max="40" width="25.140625" customWidth="1"/>
  </cols>
  <sheetData>
    <row r="1" spans="1:40" ht="89.25" collapsed="1">
      <c r="A1" s="104" t="s">
        <v>235</v>
      </c>
      <c r="B1" s="104" t="s">
        <v>236</v>
      </c>
      <c r="C1" s="251" t="s">
        <v>237</v>
      </c>
      <c r="D1" s="104" t="s">
        <v>238</v>
      </c>
      <c r="E1" s="104" t="s">
        <v>239</v>
      </c>
      <c r="F1" s="104" t="s">
        <v>240</v>
      </c>
      <c r="G1" s="105" t="s">
        <v>241</v>
      </c>
      <c r="H1" s="105" t="s">
        <v>242</v>
      </c>
      <c r="I1" s="252" t="s">
        <v>5</v>
      </c>
      <c r="J1" s="104" t="s">
        <v>243</v>
      </c>
      <c r="K1" s="104" t="s">
        <v>244</v>
      </c>
      <c r="L1" s="106" t="s">
        <v>245</v>
      </c>
      <c r="M1" s="107" t="s">
        <v>246</v>
      </c>
      <c r="N1" s="107" t="s">
        <v>247</v>
      </c>
      <c r="O1" s="107" t="s">
        <v>395</v>
      </c>
      <c r="P1" s="106" t="s">
        <v>245</v>
      </c>
      <c r="Q1" s="108" t="s">
        <v>246</v>
      </c>
      <c r="R1" s="108" t="s">
        <v>247</v>
      </c>
      <c r="S1" s="107" t="s">
        <v>248</v>
      </c>
      <c r="T1" s="109" t="s">
        <v>246</v>
      </c>
      <c r="U1" s="109" t="s">
        <v>247</v>
      </c>
      <c r="V1" s="107" t="s">
        <v>248</v>
      </c>
      <c r="W1" s="109" t="s">
        <v>246</v>
      </c>
      <c r="X1" s="109" t="s">
        <v>247</v>
      </c>
      <c r="Y1" s="107" t="s">
        <v>248</v>
      </c>
      <c r="Z1" s="109" t="s">
        <v>246</v>
      </c>
      <c r="AA1" s="109" t="s">
        <v>247</v>
      </c>
      <c r="AB1" s="109" t="s">
        <v>395</v>
      </c>
      <c r="AC1" s="107" t="s">
        <v>248</v>
      </c>
      <c r="AD1" s="109" t="s">
        <v>246</v>
      </c>
      <c r="AE1" s="109" t="s">
        <v>247</v>
      </c>
      <c r="AF1" s="109" t="s">
        <v>395</v>
      </c>
      <c r="AG1" s="107" t="s">
        <v>248</v>
      </c>
      <c r="AH1" s="109" t="s">
        <v>246</v>
      </c>
      <c r="AI1" s="109" t="s">
        <v>247</v>
      </c>
      <c r="AJ1" s="109" t="s">
        <v>395</v>
      </c>
      <c r="AK1" s="107" t="s">
        <v>248</v>
      </c>
      <c r="AL1" s="109" t="s">
        <v>246</v>
      </c>
      <c r="AM1" s="109" t="s">
        <v>247</v>
      </c>
      <c r="AN1" s="107" t="s">
        <v>248</v>
      </c>
    </row>
    <row r="2" spans="1:40" ht="90" hidden="1" outlineLevel="1">
      <c r="A2" s="110"/>
      <c r="B2" s="111" t="s">
        <v>249</v>
      </c>
      <c r="C2" s="253" t="s">
        <v>249</v>
      </c>
      <c r="D2" s="112" t="s">
        <v>52</v>
      </c>
      <c r="E2" s="113"/>
      <c r="F2" s="114"/>
      <c r="G2" s="115"/>
      <c r="H2" s="116" t="s">
        <v>250</v>
      </c>
      <c r="I2" s="116" t="s">
        <v>13</v>
      </c>
      <c r="J2" s="116" t="s">
        <v>14</v>
      </c>
      <c r="K2" s="116" t="s">
        <v>16</v>
      </c>
      <c r="L2" s="116" t="s">
        <v>15</v>
      </c>
      <c r="M2" s="116" t="s">
        <v>17</v>
      </c>
      <c r="N2" s="116"/>
      <c r="O2" s="116" t="s">
        <v>18</v>
      </c>
      <c r="P2" s="116" t="s">
        <v>19</v>
      </c>
      <c r="Q2" s="116" t="s">
        <v>21</v>
      </c>
      <c r="R2" s="116" t="s">
        <v>23</v>
      </c>
      <c r="S2" s="116" t="s">
        <v>24</v>
      </c>
      <c r="T2" s="116" t="s">
        <v>25</v>
      </c>
      <c r="U2" s="116" t="s">
        <v>27</v>
      </c>
      <c r="V2" s="116" t="s">
        <v>28</v>
      </c>
      <c r="W2" s="116" t="s">
        <v>29</v>
      </c>
      <c r="X2" s="116" t="s">
        <v>30</v>
      </c>
      <c r="Y2" s="116" t="s">
        <v>32</v>
      </c>
      <c r="Z2" s="254"/>
      <c r="AA2" s="255"/>
      <c r="AB2" s="255"/>
      <c r="AC2" s="255"/>
      <c r="AD2" s="254"/>
      <c r="AE2" s="255"/>
      <c r="AF2" s="255"/>
      <c r="AG2" s="255"/>
      <c r="AH2" s="255"/>
      <c r="AI2" s="255"/>
      <c r="AJ2" s="255"/>
      <c r="AK2" s="255"/>
      <c r="AL2" s="254"/>
      <c r="AM2" s="255"/>
      <c r="AN2" s="255"/>
    </row>
    <row r="3" spans="1:40" ht="67.5" hidden="1" outlineLevel="1">
      <c r="A3" s="1"/>
      <c r="B3" s="18" t="s">
        <v>251</v>
      </c>
      <c r="C3" s="256" t="s">
        <v>252</v>
      </c>
      <c r="D3" s="18" t="s">
        <v>35</v>
      </c>
      <c r="E3" s="18"/>
      <c r="F3" s="18"/>
      <c r="G3" s="115"/>
      <c r="H3" s="118">
        <f>COUNTIF($H10:$H179,"1 - Несоответствие продуктовым требованиям ПИК-Стандарт")</f>
        <v>4</v>
      </c>
      <c r="I3" s="118">
        <f>COUNTIF($H10:$H179,"2 - Несоответствие Бренд-листам ПИК")</f>
        <v>0</v>
      </c>
      <c r="J3" s="118">
        <f>COUNTIF($H10:$H179,"3 - Несоответствие Каталогу отделки")</f>
        <v>0</v>
      </c>
      <c r="K3" s="118">
        <f>COUNTIF($H10:$H179,"5 - Ошибка в применении СТМ")</f>
        <v>0</v>
      </c>
      <c r="L3" s="118">
        <f>COUNTIF($H10:$H179,"4 - Несоответствие Каталогу оборудования")</f>
        <v>0</v>
      </c>
      <c r="M3" s="118">
        <f>COUNTIF($H10:$H179,"6 - Ошибка в применении сборных ЛМ")</f>
        <v>0</v>
      </c>
      <c r="N3" s="118"/>
      <c r="O3" s="118">
        <f>COUNTIF($H10:$H179,"7 - Ошибка в применении шкаф-пакетов")</f>
        <v>0</v>
      </c>
      <c r="P3" s="118">
        <f>COUNTIF($H10:$H179,"8 - Ошибка в применении шахт-пакетов")</f>
        <v>0</v>
      </c>
      <c r="Q3" s="118">
        <f>COUNTIF($H10:$H179,"9 - Несоответствие типологическим требованиям ПИК-Стандарт")</f>
        <v>7</v>
      </c>
      <c r="R3" s="118">
        <f>COUNTIF($H10:$H179,"10 - Несоответствие НТД РФ")</f>
        <v>1</v>
      </c>
      <c r="S3" s="118">
        <f>COUNTIF($H10:$H179,"11 - Несоответствие ИРД (кроме ТУ, СТУ), АПР, ПД")</f>
        <v>2</v>
      </c>
      <c r="T3" s="118">
        <f>COUNTIF($H10:$H179,"12 - Несоответствие требованиям ТУ, СТУ")</f>
        <v>0</v>
      </c>
      <c r="U3" s="118">
        <f>COUNTIF($H10:$H179,"13 - Ошибка в технических решениях")</f>
        <v>0</v>
      </c>
      <c r="V3" s="118">
        <f>COUNTIF($H10:$H179,"14 - Неувязка м/у собой комплектов РД")</f>
        <v>2</v>
      </c>
      <c r="W3" s="118">
        <f>COUNTIF($H10:$H179,"15 - Недостаточность информации влияющей на СМР")</f>
        <v>13</v>
      </c>
      <c r="X3" s="118">
        <f>COUNTIF($H10:$H179,"16 - Нерациональное решение")</f>
        <v>0</v>
      </c>
      <c r="Y3" s="118">
        <f>COUNTIF($H10:$H179,"17 - Оформление")</f>
        <v>0</v>
      </c>
      <c r="Z3" s="257"/>
      <c r="AA3" s="258"/>
      <c r="AB3" s="258"/>
      <c r="AC3" s="258"/>
      <c r="AD3" s="257"/>
      <c r="AE3" s="258"/>
      <c r="AF3" s="258"/>
      <c r="AG3" s="258"/>
      <c r="AH3" s="258"/>
      <c r="AI3" s="258"/>
      <c r="AJ3" s="258"/>
      <c r="AK3" s="258"/>
      <c r="AL3" s="257"/>
      <c r="AM3" s="258"/>
      <c r="AN3" s="258"/>
    </row>
    <row r="4" spans="1:40" ht="51" hidden="1" outlineLevel="1">
      <c r="A4" s="111" t="s">
        <v>249</v>
      </c>
      <c r="B4" s="119">
        <v>52</v>
      </c>
      <c r="C4" s="259" t="s">
        <v>396</v>
      </c>
      <c r="D4" s="120">
        <f>C4/B4</f>
        <v>1</v>
      </c>
      <c r="E4" s="218"/>
      <c r="F4" s="220"/>
      <c r="G4" s="115"/>
      <c r="H4" s="112" t="s">
        <v>52</v>
      </c>
      <c r="I4" s="112" t="s">
        <v>52</v>
      </c>
      <c r="J4" s="112" t="s">
        <v>52</v>
      </c>
      <c r="K4" s="112" t="s">
        <v>52</v>
      </c>
      <c r="L4" s="112" t="s">
        <v>52</v>
      </c>
      <c r="M4" s="112" t="s">
        <v>52</v>
      </c>
      <c r="N4" s="112"/>
      <c r="O4" s="112" t="s">
        <v>52</v>
      </c>
      <c r="P4" s="112" t="s">
        <v>52</v>
      </c>
      <c r="Q4" s="112" t="s">
        <v>52</v>
      </c>
      <c r="R4" s="112" t="s">
        <v>52</v>
      </c>
      <c r="S4" s="112" t="s">
        <v>52</v>
      </c>
      <c r="T4" s="112" t="s">
        <v>52</v>
      </c>
      <c r="U4" s="112" t="s">
        <v>52</v>
      </c>
      <c r="V4" s="112" t="s">
        <v>52</v>
      </c>
      <c r="W4" s="112" t="s">
        <v>52</v>
      </c>
      <c r="X4" s="112" t="s">
        <v>52</v>
      </c>
      <c r="Y4" s="112" t="s">
        <v>52</v>
      </c>
      <c r="Z4" s="260"/>
      <c r="AA4" s="113"/>
      <c r="AB4" s="113"/>
      <c r="AC4" s="113"/>
      <c r="AD4" s="260"/>
      <c r="AE4" s="113"/>
      <c r="AF4" s="113"/>
      <c r="AG4" s="113"/>
      <c r="AH4" s="113"/>
      <c r="AI4" s="113"/>
      <c r="AJ4" s="113"/>
      <c r="AK4" s="113"/>
      <c r="AL4" s="260"/>
      <c r="AM4" s="113"/>
      <c r="AN4" s="113"/>
    </row>
    <row r="5" spans="1:40" ht="14.25" hidden="1" outlineLevel="1">
      <c r="A5" s="219"/>
      <c r="B5" s="219"/>
      <c r="C5" s="261"/>
      <c r="D5" s="262"/>
      <c r="E5" s="219"/>
      <c r="F5" s="220"/>
      <c r="G5" s="112" t="s">
        <v>52</v>
      </c>
      <c r="H5" s="222"/>
      <c r="I5" s="102"/>
      <c r="J5" s="223"/>
      <c r="K5" s="102"/>
      <c r="L5" s="223"/>
      <c r="M5" s="263"/>
      <c r="N5" s="102"/>
      <c r="O5" s="102"/>
      <c r="P5" s="223"/>
      <c r="Q5" s="263"/>
      <c r="R5" s="102"/>
      <c r="S5" s="223"/>
      <c r="T5" s="263"/>
      <c r="U5" s="102"/>
      <c r="V5" s="102"/>
      <c r="W5" s="264"/>
      <c r="X5" s="102"/>
      <c r="Y5" s="102"/>
      <c r="Z5" s="264"/>
      <c r="AA5" s="102"/>
      <c r="AB5" s="102"/>
      <c r="AC5" s="102"/>
      <c r="AD5" s="264"/>
      <c r="AE5" s="102"/>
      <c r="AF5" s="102"/>
      <c r="AG5" s="102"/>
      <c r="AH5" s="102"/>
      <c r="AI5" s="102"/>
      <c r="AJ5" s="102"/>
      <c r="AK5" s="102"/>
      <c r="AL5" s="264"/>
      <c r="AM5" s="102"/>
      <c r="AN5" s="102"/>
    </row>
    <row r="6" spans="1:40" ht="22.5" hidden="1" outlineLevel="1">
      <c r="A6" s="18">
        <v>0.2</v>
      </c>
      <c r="B6" s="18">
        <v>0.5</v>
      </c>
      <c r="C6" s="256" t="s">
        <v>397</v>
      </c>
      <c r="D6" s="18" t="s">
        <v>39</v>
      </c>
      <c r="E6" s="18"/>
      <c r="F6" s="18" t="s">
        <v>253</v>
      </c>
      <c r="G6" s="125">
        <f>COUNTIFS(G10:G146,"0,2")</f>
        <v>0</v>
      </c>
      <c r="H6" s="222"/>
      <c r="I6" s="102"/>
      <c r="J6" s="223"/>
      <c r="K6" s="102"/>
      <c r="L6" s="223"/>
      <c r="M6" s="263"/>
      <c r="N6" s="102"/>
      <c r="O6" s="102"/>
      <c r="P6" s="223"/>
      <c r="Q6" s="263"/>
      <c r="R6" s="102"/>
      <c r="S6" s="223"/>
      <c r="T6" s="263"/>
      <c r="U6" s="102"/>
      <c r="V6" s="102"/>
      <c r="W6" s="264"/>
      <c r="X6" s="102"/>
      <c r="Y6" s="102"/>
      <c r="Z6" s="264"/>
      <c r="AA6" s="102"/>
      <c r="AB6" s="102"/>
      <c r="AC6" s="102"/>
      <c r="AD6" s="264"/>
      <c r="AE6" s="102"/>
      <c r="AF6" s="102"/>
      <c r="AG6" s="102"/>
      <c r="AH6" s="102"/>
      <c r="AI6" s="102"/>
      <c r="AJ6" s="102"/>
      <c r="AK6" s="102"/>
      <c r="AL6" s="264"/>
      <c r="AM6" s="102"/>
      <c r="AN6" s="102"/>
    </row>
    <row r="7" spans="1:40" ht="22.5" hidden="1" outlineLevel="1">
      <c r="A7" s="126">
        <f>G6*0.2/B4</f>
        <v>0</v>
      </c>
      <c r="B7" s="126">
        <f>G7*0.5/B4</f>
        <v>0.13461538461538461</v>
      </c>
      <c r="C7" s="126">
        <f>G8*1/B4</f>
        <v>0.28846153846153844</v>
      </c>
      <c r="D7" s="127">
        <f>(G6*A6+G7*B6+G8*C6)/SUM(G6:G8)</f>
        <v>0.75862068965517238</v>
      </c>
      <c r="E7" s="224"/>
      <c r="F7" s="129" t="s">
        <v>254</v>
      </c>
      <c r="G7" s="125">
        <f>COUNTIFS(G10:G146,"0,5")</f>
        <v>14</v>
      </c>
      <c r="H7" s="222"/>
      <c r="I7" s="225"/>
      <c r="J7" s="225"/>
      <c r="K7" s="225"/>
      <c r="L7" s="225"/>
      <c r="M7" s="265"/>
      <c r="N7" s="225"/>
      <c r="O7" s="225"/>
      <c r="P7" s="225"/>
      <c r="Q7" s="265"/>
      <c r="R7" s="225"/>
      <c r="S7" s="225"/>
      <c r="T7" s="265"/>
      <c r="U7" s="225"/>
      <c r="V7" s="225"/>
      <c r="W7" s="265"/>
      <c r="X7" s="225"/>
      <c r="Y7" s="225"/>
      <c r="Z7" s="265"/>
      <c r="AA7" s="225"/>
      <c r="AB7" s="225"/>
      <c r="AC7" s="225"/>
      <c r="AD7" s="265"/>
      <c r="AE7" s="225"/>
      <c r="AF7" s="225"/>
      <c r="AG7" s="225"/>
      <c r="AH7" s="225"/>
      <c r="AI7" s="225"/>
      <c r="AJ7" s="225"/>
      <c r="AK7" s="225"/>
      <c r="AL7" s="265"/>
      <c r="AM7" s="225"/>
      <c r="AN7" s="225"/>
    </row>
    <row r="8" spans="1:40" ht="25.5" hidden="1" outlineLevel="1">
      <c r="A8" s="112" t="s">
        <v>52</v>
      </c>
      <c r="B8" s="112" t="s">
        <v>52</v>
      </c>
      <c r="C8" s="266" t="s">
        <v>52</v>
      </c>
      <c r="D8" s="112" t="s">
        <v>52</v>
      </c>
      <c r="E8" s="112"/>
      <c r="F8" s="18" t="s">
        <v>255</v>
      </c>
      <c r="G8" s="125">
        <f>COUNTIFS(G10:G146,"1")</f>
        <v>15</v>
      </c>
      <c r="H8" s="222"/>
      <c r="I8" s="102"/>
      <c r="J8" s="223"/>
      <c r="K8" s="102"/>
      <c r="L8" s="223"/>
      <c r="M8" s="263"/>
      <c r="N8" s="102"/>
      <c r="O8" s="102"/>
      <c r="P8" s="223"/>
      <c r="Q8" s="263"/>
      <c r="R8" s="102"/>
      <c r="S8" s="223"/>
      <c r="T8" s="263"/>
      <c r="U8" s="102"/>
      <c r="V8" s="102"/>
      <c r="W8" s="264"/>
      <c r="X8" s="102"/>
      <c r="Y8" s="102"/>
      <c r="Z8" s="264"/>
      <c r="AA8" s="102"/>
      <c r="AB8" s="102"/>
      <c r="AC8" s="102"/>
      <c r="AD8" s="264"/>
      <c r="AE8" s="102"/>
      <c r="AF8" s="102"/>
      <c r="AG8" s="102"/>
      <c r="AH8" s="102"/>
      <c r="AI8" s="102"/>
      <c r="AJ8" s="102"/>
      <c r="AK8" s="102"/>
      <c r="AL8" s="264"/>
      <c r="AM8" s="102"/>
      <c r="AN8" s="102"/>
    </row>
    <row r="9" spans="1:40" ht="12.75">
      <c r="A9" s="131"/>
      <c r="B9" s="131"/>
      <c r="C9" s="267"/>
      <c r="D9" s="131"/>
      <c r="E9" s="131"/>
      <c r="F9" s="131"/>
      <c r="G9" s="131"/>
      <c r="H9" s="131"/>
      <c r="I9" s="226"/>
      <c r="J9" s="227"/>
      <c r="K9" s="226"/>
      <c r="L9" s="227"/>
      <c r="M9" s="268"/>
      <c r="N9" s="226"/>
      <c r="O9" s="226"/>
      <c r="P9" s="227"/>
      <c r="Q9" s="268"/>
      <c r="R9" s="226"/>
      <c r="S9" s="227"/>
      <c r="T9" s="268"/>
      <c r="U9" s="226"/>
      <c r="V9" s="226"/>
      <c r="W9" s="269"/>
      <c r="X9" s="226"/>
      <c r="Y9" s="226"/>
      <c r="Z9" s="269"/>
      <c r="AA9" s="226"/>
      <c r="AB9" s="226"/>
      <c r="AC9" s="226"/>
      <c r="AD9" s="269"/>
      <c r="AE9" s="226"/>
      <c r="AF9" s="226"/>
      <c r="AG9" s="226"/>
      <c r="AH9" s="226"/>
      <c r="AI9" s="226"/>
      <c r="AJ9" s="226"/>
      <c r="AK9" s="226"/>
      <c r="AL9" s="269"/>
      <c r="AM9" s="226"/>
      <c r="AN9" s="226"/>
    </row>
    <row r="10" spans="1:40" ht="90.75" customHeight="1">
      <c r="A10" s="102">
        <v>1</v>
      </c>
      <c r="B10" s="102" t="s">
        <v>398</v>
      </c>
      <c r="C10" s="270"/>
      <c r="D10" s="221" t="s">
        <v>399</v>
      </c>
      <c r="E10" s="102"/>
      <c r="F10" s="221"/>
      <c r="G10" s="115">
        <v>0.5</v>
      </c>
      <c r="H10" s="135" t="s">
        <v>29</v>
      </c>
      <c r="I10" s="102" t="s">
        <v>95</v>
      </c>
      <c r="J10" s="223">
        <v>45042</v>
      </c>
      <c r="K10" s="102" t="s">
        <v>260</v>
      </c>
      <c r="L10" s="102" t="s">
        <v>400</v>
      </c>
      <c r="M10" s="263">
        <v>45107</v>
      </c>
      <c r="N10" s="102"/>
      <c r="O10" s="102"/>
      <c r="P10" s="223"/>
      <c r="Q10" s="263"/>
      <c r="R10" s="102"/>
      <c r="S10" s="223"/>
      <c r="T10" s="263"/>
      <c r="U10" s="102"/>
      <c r="V10" s="102"/>
      <c r="W10" s="264"/>
      <c r="X10" s="102"/>
      <c r="Y10" s="102"/>
      <c r="Z10" s="264"/>
      <c r="AA10" s="102"/>
      <c r="AB10" s="102"/>
      <c r="AC10" s="102"/>
      <c r="AD10" s="264"/>
      <c r="AE10" s="102"/>
      <c r="AF10" s="102"/>
      <c r="AG10" s="102"/>
      <c r="AH10" s="102"/>
      <c r="AI10" s="102"/>
      <c r="AJ10" s="102"/>
      <c r="AK10" s="102"/>
      <c r="AL10" s="264"/>
      <c r="AM10" s="102"/>
      <c r="AN10" s="102"/>
    </row>
    <row r="11" spans="1:40" ht="76.5">
      <c r="A11" s="102">
        <v>2</v>
      </c>
      <c r="B11" s="102" t="s">
        <v>398</v>
      </c>
      <c r="C11" s="270"/>
      <c r="D11" s="221" t="s">
        <v>401</v>
      </c>
      <c r="E11" s="102"/>
      <c r="F11" s="221"/>
      <c r="G11" s="115">
        <v>0.5</v>
      </c>
      <c r="H11" s="135" t="s">
        <v>29</v>
      </c>
      <c r="I11" s="102" t="s">
        <v>95</v>
      </c>
      <c r="J11" s="223">
        <v>45042</v>
      </c>
      <c r="K11" s="102" t="s">
        <v>260</v>
      </c>
      <c r="L11" s="102" t="s">
        <v>333</v>
      </c>
      <c r="M11" s="263">
        <v>45107</v>
      </c>
      <c r="N11" s="102"/>
      <c r="O11" s="102"/>
      <c r="P11" s="223"/>
      <c r="Q11" s="263"/>
      <c r="R11" s="102"/>
      <c r="S11" s="223"/>
      <c r="T11" s="263"/>
      <c r="U11" s="102"/>
      <c r="V11" s="102"/>
      <c r="W11" s="264"/>
      <c r="X11" s="102"/>
      <c r="Y11" s="102"/>
      <c r="Z11" s="264"/>
      <c r="AA11" s="102"/>
      <c r="AB11" s="102"/>
      <c r="AC11" s="102"/>
      <c r="AD11" s="264"/>
      <c r="AE11" s="102"/>
      <c r="AF11" s="102"/>
      <c r="AG11" s="102"/>
      <c r="AH11" s="102"/>
      <c r="AI11" s="102"/>
      <c r="AJ11" s="102"/>
      <c r="AK11" s="102"/>
      <c r="AL11" s="264"/>
      <c r="AM11" s="102"/>
      <c r="AN11" s="102"/>
    </row>
    <row r="12" spans="1:40" ht="165" customHeight="1">
      <c r="A12" s="102">
        <v>3</v>
      </c>
      <c r="B12" s="102" t="s">
        <v>398</v>
      </c>
      <c r="C12" s="270" t="s">
        <v>402</v>
      </c>
      <c r="D12" s="221" t="s">
        <v>403</v>
      </c>
      <c r="E12" s="102"/>
      <c r="F12" s="221"/>
      <c r="G12" s="115">
        <v>0.5</v>
      </c>
      <c r="H12" s="135" t="s">
        <v>29</v>
      </c>
      <c r="I12" s="102" t="s">
        <v>95</v>
      </c>
      <c r="J12" s="223">
        <v>45042</v>
      </c>
      <c r="K12" s="102" t="s">
        <v>260</v>
      </c>
      <c r="L12" s="102" t="s">
        <v>333</v>
      </c>
      <c r="M12" s="263">
        <v>45107</v>
      </c>
      <c r="N12" s="102"/>
      <c r="O12" s="102"/>
      <c r="P12" s="102"/>
      <c r="Q12" s="264"/>
      <c r="R12" s="102"/>
      <c r="S12" s="102"/>
      <c r="T12" s="264"/>
      <c r="U12" s="102"/>
      <c r="V12" s="102"/>
      <c r="W12" s="264"/>
      <c r="X12" s="102"/>
      <c r="Y12" s="102"/>
      <c r="Z12" s="264"/>
      <c r="AA12" s="102"/>
      <c r="AB12" s="102"/>
      <c r="AC12" s="102"/>
      <c r="AD12" s="264"/>
      <c r="AE12" s="102"/>
      <c r="AF12" s="102"/>
      <c r="AG12" s="102"/>
      <c r="AH12" s="102"/>
      <c r="AI12" s="102"/>
      <c r="AJ12" s="102"/>
      <c r="AK12" s="102"/>
      <c r="AL12" s="264"/>
      <c r="AM12" s="102"/>
      <c r="AN12" s="102"/>
    </row>
    <row r="13" spans="1:40" ht="126.75" customHeight="1">
      <c r="A13" s="231">
        <v>4</v>
      </c>
      <c r="B13" s="102" t="s">
        <v>398</v>
      </c>
      <c r="C13" s="271" t="s">
        <v>404</v>
      </c>
      <c r="D13" s="230" t="s">
        <v>405</v>
      </c>
      <c r="E13" s="231"/>
      <c r="F13" s="230"/>
      <c r="G13" s="272">
        <v>0.5</v>
      </c>
      <c r="H13" s="273" t="s">
        <v>29</v>
      </c>
      <c r="I13" s="231" t="s">
        <v>95</v>
      </c>
      <c r="J13" s="223">
        <v>45042</v>
      </c>
      <c r="K13" s="231" t="s">
        <v>260</v>
      </c>
      <c r="L13" s="231" t="s">
        <v>333</v>
      </c>
      <c r="M13" s="263">
        <v>45107</v>
      </c>
      <c r="N13" s="231"/>
      <c r="O13" s="231"/>
      <c r="P13" s="231"/>
      <c r="Q13" s="274"/>
      <c r="R13" s="231"/>
      <c r="S13" s="231"/>
      <c r="T13" s="274"/>
      <c r="U13" s="231"/>
      <c r="V13" s="231"/>
      <c r="W13" s="274"/>
      <c r="X13" s="231"/>
      <c r="Y13" s="231"/>
      <c r="Z13" s="274"/>
      <c r="AA13" s="231"/>
      <c r="AB13" s="231"/>
      <c r="AC13" s="231"/>
      <c r="AD13" s="274"/>
      <c r="AE13" s="231"/>
      <c r="AF13" s="231"/>
      <c r="AG13" s="231"/>
      <c r="AH13" s="231"/>
      <c r="AI13" s="231"/>
      <c r="AJ13" s="231"/>
      <c r="AK13" s="231"/>
      <c r="AL13" s="274"/>
      <c r="AM13" s="231"/>
      <c r="AN13" s="231"/>
    </row>
    <row r="14" spans="1:40" ht="231.75" customHeight="1">
      <c r="A14" s="275">
        <v>5</v>
      </c>
      <c r="B14" s="102" t="s">
        <v>406</v>
      </c>
      <c r="C14" s="276" t="s">
        <v>407</v>
      </c>
      <c r="D14" s="277" t="s">
        <v>408</v>
      </c>
      <c r="E14" s="275"/>
      <c r="F14" s="275" t="s">
        <v>409</v>
      </c>
      <c r="G14" s="278">
        <v>1</v>
      </c>
      <c r="H14" s="279" t="s">
        <v>24</v>
      </c>
      <c r="I14" s="275" t="s">
        <v>95</v>
      </c>
      <c r="J14" s="223">
        <v>45042</v>
      </c>
      <c r="K14" s="275" t="s">
        <v>260</v>
      </c>
      <c r="L14" s="275" t="s">
        <v>410</v>
      </c>
      <c r="M14" s="263">
        <v>45107</v>
      </c>
      <c r="N14" s="275" t="s">
        <v>411</v>
      </c>
      <c r="O14" s="275"/>
      <c r="P14" s="275" t="s">
        <v>412</v>
      </c>
      <c r="Q14" s="280">
        <v>45139</v>
      </c>
      <c r="R14" s="275" t="s">
        <v>413</v>
      </c>
      <c r="S14" s="275"/>
      <c r="T14" s="281"/>
      <c r="U14" s="275"/>
      <c r="V14" s="275"/>
      <c r="W14" s="281"/>
      <c r="X14" s="275"/>
      <c r="Y14" s="275"/>
      <c r="Z14" s="281"/>
      <c r="AA14" s="275"/>
      <c r="AB14" s="275"/>
      <c r="AC14" s="275"/>
      <c r="AD14" s="281"/>
      <c r="AE14" s="275"/>
      <c r="AF14" s="275"/>
      <c r="AG14" s="275"/>
      <c r="AH14" s="275"/>
      <c r="AI14" s="275"/>
      <c r="AJ14" s="275"/>
      <c r="AK14" s="275"/>
      <c r="AL14" s="281"/>
      <c r="AM14" s="275"/>
      <c r="AN14" s="275"/>
    </row>
    <row r="15" spans="1:40" ht="52.5" customHeight="1">
      <c r="A15" s="102">
        <v>6</v>
      </c>
      <c r="B15" s="102" t="s">
        <v>398</v>
      </c>
      <c r="C15" s="270" t="s">
        <v>414</v>
      </c>
      <c r="D15" s="221" t="s">
        <v>415</v>
      </c>
      <c r="E15" s="102"/>
      <c r="F15" s="228" t="s">
        <v>416</v>
      </c>
      <c r="G15" s="115">
        <v>0.5</v>
      </c>
      <c r="H15" s="135" t="s">
        <v>21</v>
      </c>
      <c r="I15" s="102" t="s">
        <v>95</v>
      </c>
      <c r="J15" s="223">
        <v>45042</v>
      </c>
      <c r="K15" s="102" t="s">
        <v>260</v>
      </c>
      <c r="L15" s="102" t="s">
        <v>333</v>
      </c>
      <c r="M15" s="263">
        <v>45107</v>
      </c>
      <c r="N15" s="102"/>
      <c r="O15" s="102"/>
      <c r="P15" s="102"/>
      <c r="Q15" s="264"/>
      <c r="R15" s="102"/>
      <c r="S15" s="102"/>
      <c r="T15" s="264"/>
      <c r="U15" s="102"/>
      <c r="V15" s="102"/>
      <c r="W15" s="264"/>
      <c r="X15" s="102"/>
      <c r="Y15" s="102"/>
      <c r="Z15" s="264"/>
      <c r="AA15" s="102"/>
      <c r="AB15" s="102"/>
      <c r="AC15" s="102"/>
      <c r="AD15" s="264"/>
      <c r="AE15" s="102"/>
      <c r="AF15" s="102"/>
      <c r="AG15" s="102"/>
      <c r="AH15" s="102"/>
      <c r="AI15" s="102"/>
      <c r="AJ15" s="102"/>
      <c r="AK15" s="102"/>
      <c r="AL15" s="264"/>
      <c r="AM15" s="102"/>
      <c r="AN15" s="102"/>
    </row>
    <row r="16" spans="1:40" ht="170.25" customHeight="1">
      <c r="A16" s="102">
        <v>7</v>
      </c>
      <c r="B16" s="102" t="s">
        <v>406</v>
      </c>
      <c r="C16" s="270" t="s">
        <v>417</v>
      </c>
      <c r="D16" s="221" t="s">
        <v>418</v>
      </c>
      <c r="E16" s="102"/>
      <c r="F16" s="282" t="s">
        <v>419</v>
      </c>
      <c r="G16" s="115">
        <v>1</v>
      </c>
      <c r="H16" s="135" t="s">
        <v>250</v>
      </c>
      <c r="I16" s="102" t="s">
        <v>95</v>
      </c>
      <c r="J16" s="223">
        <v>45042</v>
      </c>
      <c r="K16" s="102" t="s">
        <v>260</v>
      </c>
      <c r="L16" s="102" t="s">
        <v>333</v>
      </c>
      <c r="M16" s="263">
        <v>45107</v>
      </c>
      <c r="N16" s="102" t="s">
        <v>420</v>
      </c>
      <c r="O16" s="102"/>
      <c r="P16" s="275" t="s">
        <v>333</v>
      </c>
      <c r="Q16" s="280">
        <v>45139</v>
      </c>
      <c r="R16" s="102"/>
      <c r="S16" s="102"/>
      <c r="T16" s="264"/>
      <c r="U16" s="102"/>
      <c r="V16" s="102"/>
      <c r="W16" s="264"/>
      <c r="X16" s="102"/>
      <c r="Y16" s="102"/>
      <c r="Z16" s="264"/>
      <c r="AA16" s="102"/>
      <c r="AB16" s="102"/>
      <c r="AC16" s="102"/>
      <c r="AD16" s="264"/>
      <c r="AE16" s="102"/>
      <c r="AF16" s="102"/>
      <c r="AG16" s="102"/>
      <c r="AH16" s="102"/>
      <c r="AI16" s="102"/>
      <c r="AJ16" s="102"/>
      <c r="AK16" s="102"/>
      <c r="AL16" s="264"/>
      <c r="AM16" s="102"/>
      <c r="AN16" s="102"/>
    </row>
    <row r="17" spans="1:40" ht="231.75" customHeight="1">
      <c r="A17" s="102">
        <v>8</v>
      </c>
      <c r="B17" s="102" t="s">
        <v>421</v>
      </c>
      <c r="C17" s="270"/>
      <c r="D17" s="230" t="s">
        <v>422</v>
      </c>
      <c r="E17" s="231"/>
      <c r="F17" s="228" t="s">
        <v>423</v>
      </c>
      <c r="G17" s="115">
        <v>1</v>
      </c>
      <c r="H17" s="135" t="s">
        <v>250</v>
      </c>
      <c r="I17" s="102" t="s">
        <v>95</v>
      </c>
      <c r="J17" s="223">
        <v>45042</v>
      </c>
      <c r="K17" s="102" t="s">
        <v>424</v>
      </c>
      <c r="L17" s="102"/>
      <c r="M17" s="263">
        <v>45107</v>
      </c>
      <c r="N17" s="102" t="s">
        <v>425</v>
      </c>
      <c r="O17" s="102"/>
      <c r="P17" s="102" t="s">
        <v>426</v>
      </c>
      <c r="Q17" s="283">
        <v>45139</v>
      </c>
      <c r="R17" s="284" t="s">
        <v>425</v>
      </c>
      <c r="S17" s="102" t="s">
        <v>427</v>
      </c>
      <c r="T17" s="263">
        <v>45159</v>
      </c>
      <c r="U17" s="102" t="s">
        <v>428</v>
      </c>
      <c r="V17" s="102"/>
      <c r="W17" s="264"/>
      <c r="X17" s="102"/>
      <c r="Y17" s="102"/>
      <c r="Z17" s="263"/>
      <c r="AA17" s="102"/>
      <c r="AB17" s="102"/>
      <c r="AC17" s="235" t="s">
        <v>429</v>
      </c>
      <c r="AD17" s="264"/>
      <c r="AE17" s="102"/>
      <c r="AF17" s="102"/>
      <c r="AG17" s="235" t="s">
        <v>429</v>
      </c>
      <c r="AH17" s="235"/>
      <c r="AI17" s="235"/>
      <c r="AJ17" s="235"/>
      <c r="AK17" s="235"/>
      <c r="AL17" s="285"/>
      <c r="AM17" s="235"/>
      <c r="AN17" s="235"/>
    </row>
    <row r="18" spans="1:40" ht="213" customHeight="1">
      <c r="A18" s="102">
        <v>9</v>
      </c>
      <c r="B18" s="102" t="s">
        <v>398</v>
      </c>
      <c r="C18" s="270"/>
      <c r="D18" s="221" t="s">
        <v>430</v>
      </c>
      <c r="E18" s="102"/>
      <c r="F18" s="228" t="s">
        <v>423</v>
      </c>
      <c r="G18" s="115">
        <v>0.5</v>
      </c>
      <c r="H18" s="135" t="s">
        <v>29</v>
      </c>
      <c r="I18" s="102" t="s">
        <v>95</v>
      </c>
      <c r="J18" s="223">
        <v>45042</v>
      </c>
      <c r="K18" s="102" t="s">
        <v>260</v>
      </c>
      <c r="L18" s="102" t="s">
        <v>333</v>
      </c>
      <c r="M18" s="263">
        <v>45107</v>
      </c>
      <c r="N18" s="102"/>
      <c r="O18" s="102"/>
      <c r="P18" s="102"/>
      <c r="Q18" s="264"/>
      <c r="R18" s="102"/>
      <c r="S18" s="102"/>
      <c r="T18" s="264"/>
      <c r="U18" s="102"/>
      <c r="V18" s="102"/>
      <c r="W18" s="264"/>
      <c r="X18" s="102"/>
      <c r="Y18" s="102"/>
      <c r="Z18" s="264"/>
      <c r="AA18" s="102"/>
      <c r="AB18" s="102"/>
      <c r="AC18" s="102"/>
      <c r="AD18" s="264"/>
      <c r="AE18" s="102"/>
      <c r="AF18" s="102"/>
      <c r="AG18" s="102"/>
      <c r="AH18" s="102"/>
      <c r="AI18" s="102"/>
      <c r="AJ18" s="102"/>
      <c r="AK18" s="102"/>
      <c r="AL18" s="264"/>
      <c r="AM18" s="102"/>
      <c r="AN18" s="102"/>
    </row>
    <row r="19" spans="1:40" ht="2.1" customHeight="1">
      <c r="A19" s="102">
        <v>10</v>
      </c>
      <c r="B19" s="102" t="s">
        <v>431</v>
      </c>
      <c r="C19" s="270"/>
      <c r="D19" s="286" t="s">
        <v>432</v>
      </c>
      <c r="E19" s="102"/>
      <c r="F19" s="282" t="s">
        <v>419</v>
      </c>
      <c r="G19" s="115">
        <v>0.5</v>
      </c>
      <c r="H19" s="135" t="s">
        <v>29</v>
      </c>
      <c r="I19" s="102" t="s">
        <v>95</v>
      </c>
      <c r="J19" s="223">
        <v>45042</v>
      </c>
      <c r="K19" s="102" t="s">
        <v>260</v>
      </c>
      <c r="L19" s="102" t="s">
        <v>333</v>
      </c>
      <c r="M19" s="263">
        <v>45107</v>
      </c>
      <c r="N19" s="221" t="s">
        <v>433</v>
      </c>
      <c r="O19" s="102"/>
      <c r="P19" s="102" t="s">
        <v>434</v>
      </c>
      <c r="Q19" s="283">
        <v>45139</v>
      </c>
      <c r="R19" s="287" t="s">
        <v>435</v>
      </c>
      <c r="S19" s="102" t="s">
        <v>436</v>
      </c>
      <c r="T19" s="263">
        <v>45159</v>
      </c>
      <c r="U19" s="228" t="s">
        <v>437</v>
      </c>
      <c r="V19" s="102" t="s">
        <v>438</v>
      </c>
      <c r="W19" s="263">
        <v>45174</v>
      </c>
      <c r="X19" s="102"/>
      <c r="Y19" s="102"/>
      <c r="Z19" s="264"/>
      <c r="AA19" s="102"/>
      <c r="AB19" s="102"/>
      <c r="AC19" s="102"/>
      <c r="AD19" s="264"/>
      <c r="AE19" s="102"/>
      <c r="AF19" s="102"/>
      <c r="AG19" s="102"/>
      <c r="AH19" s="102"/>
      <c r="AI19" s="102"/>
      <c r="AJ19" s="102"/>
      <c r="AK19" s="102"/>
      <c r="AL19" s="264"/>
      <c r="AM19" s="102"/>
      <c r="AN19" s="102"/>
    </row>
    <row r="20" spans="1:40" ht="94.5" customHeight="1">
      <c r="A20" s="102">
        <v>11</v>
      </c>
      <c r="B20" s="102" t="s">
        <v>398</v>
      </c>
      <c r="C20" s="270"/>
      <c r="D20" s="221" t="s">
        <v>439</v>
      </c>
      <c r="E20" s="102"/>
      <c r="F20" s="282" t="s">
        <v>419</v>
      </c>
      <c r="G20" s="115">
        <v>0.5</v>
      </c>
      <c r="H20" s="135" t="s">
        <v>29</v>
      </c>
      <c r="I20" s="102" t="s">
        <v>95</v>
      </c>
      <c r="J20" s="223">
        <v>45042</v>
      </c>
      <c r="K20" s="102" t="s">
        <v>260</v>
      </c>
      <c r="L20" s="102" t="s">
        <v>333</v>
      </c>
      <c r="M20" s="263">
        <v>45107</v>
      </c>
      <c r="N20" s="102"/>
      <c r="O20" s="102"/>
      <c r="P20" s="102"/>
      <c r="Q20" s="264"/>
      <c r="R20" s="102"/>
      <c r="S20" s="102"/>
      <c r="T20" s="264"/>
      <c r="U20" s="102"/>
      <c r="V20" s="102"/>
      <c r="W20" s="264"/>
      <c r="X20" s="102"/>
      <c r="Y20" s="102"/>
      <c r="Z20" s="264"/>
      <c r="AA20" s="102"/>
      <c r="AB20" s="102"/>
      <c r="AC20" s="102"/>
      <c r="AD20" s="264"/>
      <c r="AE20" s="102"/>
      <c r="AF20" s="102"/>
      <c r="AG20" s="102"/>
      <c r="AH20" s="102"/>
      <c r="AI20" s="102"/>
      <c r="AJ20" s="102"/>
      <c r="AK20" s="102"/>
      <c r="AL20" s="264"/>
      <c r="AM20" s="102"/>
      <c r="AN20" s="102"/>
    </row>
    <row r="21" spans="1:40" ht="194.25" customHeight="1">
      <c r="A21" s="102">
        <v>12</v>
      </c>
      <c r="B21" s="102" t="s">
        <v>421</v>
      </c>
      <c r="C21" s="288" t="s">
        <v>440</v>
      </c>
      <c r="D21" s="289" t="s">
        <v>441</v>
      </c>
      <c r="E21" s="290"/>
      <c r="F21" s="282" t="s">
        <v>419</v>
      </c>
      <c r="G21" s="291">
        <v>1</v>
      </c>
      <c r="H21" s="292" t="s">
        <v>250</v>
      </c>
      <c r="I21" s="293" t="s">
        <v>95</v>
      </c>
      <c r="J21" s="223">
        <v>45042</v>
      </c>
      <c r="K21" s="290" t="s">
        <v>260</v>
      </c>
      <c r="L21" s="289"/>
      <c r="M21" s="263">
        <v>45107</v>
      </c>
      <c r="N21" s="289" t="s">
        <v>442</v>
      </c>
      <c r="O21" s="290"/>
      <c r="P21" s="289" t="s">
        <v>443</v>
      </c>
      <c r="Q21" s="283">
        <v>45139</v>
      </c>
      <c r="R21" s="289" t="s">
        <v>444</v>
      </c>
      <c r="S21" s="290" t="s">
        <v>445</v>
      </c>
      <c r="T21" s="263">
        <v>45159</v>
      </c>
      <c r="U21" s="290"/>
      <c r="V21" s="290"/>
      <c r="W21" s="294"/>
      <c r="X21" s="290"/>
      <c r="Y21" s="290"/>
      <c r="Z21" s="294"/>
      <c r="AA21" s="290"/>
      <c r="AB21" s="290"/>
      <c r="AC21" s="290"/>
      <c r="AD21" s="294"/>
      <c r="AE21" s="290"/>
      <c r="AF21" s="290"/>
      <c r="AG21" s="290"/>
      <c r="AH21" s="290"/>
      <c r="AI21" s="290"/>
      <c r="AJ21" s="290"/>
      <c r="AK21" s="290"/>
      <c r="AL21" s="294"/>
      <c r="AM21" s="290"/>
      <c r="AN21" s="290"/>
    </row>
    <row r="22" spans="1:40" ht="78.75" customHeight="1">
      <c r="A22" s="102">
        <v>13</v>
      </c>
      <c r="B22" s="102" t="s">
        <v>406</v>
      </c>
      <c r="C22" s="295"/>
      <c r="D22" s="289" t="s">
        <v>446</v>
      </c>
      <c r="E22" s="296"/>
      <c r="F22" s="297"/>
      <c r="G22" s="291">
        <v>1</v>
      </c>
      <c r="H22" s="298" t="s">
        <v>23</v>
      </c>
      <c r="I22" s="299" t="s">
        <v>95</v>
      </c>
      <c r="J22" s="223">
        <v>45042</v>
      </c>
      <c r="K22" s="296" t="s">
        <v>260</v>
      </c>
      <c r="L22" s="300" t="s">
        <v>447</v>
      </c>
      <c r="M22" s="263">
        <v>45107</v>
      </c>
      <c r="N22" s="296"/>
      <c r="O22" s="296"/>
      <c r="P22" s="300" t="s">
        <v>448</v>
      </c>
      <c r="Q22" s="280">
        <v>45139</v>
      </c>
      <c r="R22" s="296"/>
      <c r="S22" s="296"/>
      <c r="T22" s="301"/>
      <c r="U22" s="296"/>
      <c r="V22" s="296"/>
      <c r="W22" s="301"/>
      <c r="X22" s="296"/>
      <c r="Y22" s="296"/>
      <c r="Z22" s="301"/>
      <c r="AA22" s="296"/>
      <c r="AB22" s="296"/>
      <c r="AC22" s="296"/>
      <c r="AD22" s="301"/>
      <c r="AE22" s="296"/>
      <c r="AF22" s="296"/>
      <c r="AG22" s="296"/>
      <c r="AH22" s="296"/>
      <c r="AI22" s="296"/>
      <c r="AJ22" s="296"/>
      <c r="AK22" s="296"/>
      <c r="AL22" s="301"/>
      <c r="AM22" s="296"/>
      <c r="AN22" s="296"/>
    </row>
    <row r="23" spans="1:40" ht="95.25" customHeight="1">
      <c r="A23" s="293">
        <v>14</v>
      </c>
      <c r="B23" s="102" t="s">
        <v>398</v>
      </c>
      <c r="C23" s="288"/>
      <c r="D23" s="289" t="s">
        <v>449</v>
      </c>
      <c r="E23" s="290"/>
      <c r="F23" s="282" t="s">
        <v>419</v>
      </c>
      <c r="G23" s="115">
        <v>0.5</v>
      </c>
      <c r="H23" s="135" t="s">
        <v>29</v>
      </c>
      <c r="I23" s="102" t="s">
        <v>95</v>
      </c>
      <c r="J23" s="223">
        <v>45042</v>
      </c>
      <c r="K23" s="290" t="s">
        <v>260</v>
      </c>
      <c r="L23" s="290" t="s">
        <v>333</v>
      </c>
      <c r="M23" s="263">
        <v>45107</v>
      </c>
      <c r="N23" s="290"/>
      <c r="O23" s="290"/>
      <c r="P23" s="290"/>
      <c r="Q23" s="294"/>
      <c r="R23" s="290"/>
      <c r="S23" s="290"/>
      <c r="T23" s="294"/>
      <c r="U23" s="290"/>
      <c r="V23" s="290"/>
      <c r="W23" s="294"/>
      <c r="X23" s="290"/>
      <c r="Y23" s="290"/>
      <c r="Z23" s="294"/>
      <c r="AA23" s="290"/>
      <c r="AB23" s="290"/>
      <c r="AC23" s="290"/>
      <c r="AD23" s="294"/>
      <c r="AE23" s="290"/>
      <c r="AF23" s="290"/>
      <c r="AG23" s="290"/>
      <c r="AH23" s="290"/>
      <c r="AI23" s="290"/>
      <c r="AJ23" s="290"/>
      <c r="AK23" s="290"/>
      <c r="AL23" s="294"/>
      <c r="AM23" s="290"/>
      <c r="AN23" s="290"/>
    </row>
    <row r="24" spans="1:40" ht="102">
      <c r="A24" s="299">
        <v>15</v>
      </c>
      <c r="B24" s="102" t="s">
        <v>406</v>
      </c>
      <c r="C24" s="270" t="s">
        <v>450</v>
      </c>
      <c r="D24" s="221" t="s">
        <v>451</v>
      </c>
      <c r="E24" s="102"/>
      <c r="F24" s="282" t="s">
        <v>419</v>
      </c>
      <c r="G24" s="291">
        <v>1</v>
      </c>
      <c r="H24" s="292" t="s">
        <v>21</v>
      </c>
      <c r="I24" s="102" t="s">
        <v>95</v>
      </c>
      <c r="J24" s="223">
        <v>45042</v>
      </c>
      <c r="K24" s="102" t="s">
        <v>260</v>
      </c>
      <c r="L24" s="102" t="s">
        <v>452</v>
      </c>
      <c r="M24" s="263">
        <v>45107</v>
      </c>
      <c r="N24" s="228" t="s">
        <v>453</v>
      </c>
      <c r="O24" s="102"/>
      <c r="P24" s="275" t="s">
        <v>333</v>
      </c>
      <c r="Q24" s="280">
        <v>45139</v>
      </c>
      <c r="R24" s="102"/>
      <c r="S24" s="102"/>
      <c r="T24" s="264"/>
      <c r="U24" s="102"/>
      <c r="V24" s="102"/>
      <c r="W24" s="264"/>
      <c r="X24" s="102"/>
      <c r="Y24" s="102"/>
      <c r="Z24" s="264"/>
      <c r="AA24" s="102"/>
      <c r="AB24" s="102"/>
      <c r="AC24" s="102"/>
      <c r="AD24" s="264"/>
      <c r="AE24" s="102"/>
      <c r="AF24" s="102"/>
      <c r="AG24" s="102"/>
      <c r="AH24" s="102"/>
      <c r="AI24" s="102"/>
      <c r="AJ24" s="102"/>
      <c r="AK24" s="102"/>
      <c r="AL24" s="264"/>
      <c r="AM24" s="102"/>
      <c r="AN24" s="102"/>
    </row>
    <row r="25" spans="1:40" ht="89.25">
      <c r="A25" s="293">
        <v>16</v>
      </c>
      <c r="B25" s="102" t="s">
        <v>421</v>
      </c>
      <c r="C25" s="270" t="s">
        <v>454</v>
      </c>
      <c r="D25" s="221" t="s">
        <v>455</v>
      </c>
      <c r="E25" s="102"/>
      <c r="F25" s="282" t="s">
        <v>419</v>
      </c>
      <c r="G25" s="291">
        <v>1</v>
      </c>
      <c r="H25" s="292" t="s">
        <v>21</v>
      </c>
      <c r="I25" s="102" t="s">
        <v>95</v>
      </c>
      <c r="J25" s="223">
        <v>45042</v>
      </c>
      <c r="K25" s="102" t="s">
        <v>260</v>
      </c>
      <c r="L25" s="102" t="s">
        <v>456</v>
      </c>
      <c r="M25" s="263">
        <v>45107</v>
      </c>
      <c r="N25" s="102" t="s">
        <v>457</v>
      </c>
      <c r="O25" s="102"/>
      <c r="P25" s="102"/>
      <c r="Q25" s="283">
        <v>45139</v>
      </c>
      <c r="R25" s="284" t="s">
        <v>457</v>
      </c>
      <c r="S25" s="102" t="s">
        <v>458</v>
      </c>
      <c r="T25" s="263">
        <v>45159</v>
      </c>
      <c r="U25" s="102" t="s">
        <v>459</v>
      </c>
      <c r="V25" s="102"/>
      <c r="W25" s="264"/>
      <c r="X25" s="102"/>
      <c r="Y25" s="102"/>
      <c r="Z25" s="264"/>
      <c r="AA25" s="102"/>
      <c r="AB25" s="102"/>
      <c r="AC25" s="102"/>
      <c r="AD25" s="264"/>
      <c r="AE25" s="102"/>
      <c r="AF25" s="102"/>
      <c r="AG25" s="102"/>
      <c r="AH25" s="102"/>
      <c r="AI25" s="102"/>
      <c r="AJ25" s="102"/>
      <c r="AK25" s="102"/>
      <c r="AL25" s="264"/>
      <c r="AM25" s="102"/>
      <c r="AN25" s="102"/>
    </row>
    <row r="26" spans="1:40" ht="102">
      <c r="A26" s="102">
        <v>17</v>
      </c>
      <c r="B26" s="102" t="s">
        <v>398</v>
      </c>
      <c r="C26" s="270" t="s">
        <v>460</v>
      </c>
      <c r="D26" s="221" t="s">
        <v>461</v>
      </c>
      <c r="E26" s="102"/>
      <c r="F26" s="282" t="s">
        <v>419</v>
      </c>
      <c r="G26" s="291">
        <v>1</v>
      </c>
      <c r="H26" s="292" t="s">
        <v>250</v>
      </c>
      <c r="I26" s="102" t="s">
        <v>95</v>
      </c>
      <c r="J26" s="223">
        <v>45042</v>
      </c>
      <c r="K26" s="102" t="s">
        <v>260</v>
      </c>
      <c r="L26" s="102" t="s">
        <v>462</v>
      </c>
      <c r="M26" s="263">
        <v>45107</v>
      </c>
      <c r="N26" s="102" t="s">
        <v>463</v>
      </c>
      <c r="O26" s="102"/>
      <c r="P26" s="102"/>
      <c r="Q26" s="264"/>
      <c r="R26" s="102"/>
      <c r="S26" s="102"/>
      <c r="T26" s="264"/>
      <c r="U26" s="102"/>
      <c r="V26" s="102"/>
      <c r="W26" s="264"/>
      <c r="X26" s="102"/>
      <c r="Y26" s="102"/>
      <c r="Z26" s="264"/>
      <c r="AA26" s="102"/>
      <c r="AB26" s="102"/>
      <c r="AC26" s="102"/>
      <c r="AD26" s="264"/>
      <c r="AE26" s="102"/>
      <c r="AF26" s="102"/>
      <c r="AG26" s="102"/>
      <c r="AH26" s="102"/>
      <c r="AI26" s="102"/>
      <c r="AJ26" s="102"/>
      <c r="AK26" s="102"/>
      <c r="AL26" s="264"/>
      <c r="AM26" s="102"/>
      <c r="AN26" s="102"/>
    </row>
    <row r="27" spans="1:40" ht="102">
      <c r="A27" s="102">
        <v>18</v>
      </c>
      <c r="B27" s="102" t="s">
        <v>406</v>
      </c>
      <c r="C27" s="270"/>
      <c r="D27" s="221" t="s">
        <v>464</v>
      </c>
      <c r="E27" s="102"/>
      <c r="F27" s="221"/>
      <c r="G27" s="115">
        <v>0.5</v>
      </c>
      <c r="H27" s="135" t="s">
        <v>29</v>
      </c>
      <c r="I27" s="102" t="s">
        <v>95</v>
      </c>
      <c r="J27" s="223">
        <v>45042</v>
      </c>
      <c r="K27" s="102" t="s">
        <v>260</v>
      </c>
      <c r="L27" s="102" t="s">
        <v>452</v>
      </c>
      <c r="M27" s="263">
        <v>45107</v>
      </c>
      <c r="N27" s="228" t="s">
        <v>453</v>
      </c>
      <c r="O27" s="102"/>
      <c r="P27" s="102" t="s">
        <v>333</v>
      </c>
      <c r="Q27" s="283">
        <v>45139</v>
      </c>
      <c r="R27" s="102"/>
      <c r="S27" s="102"/>
      <c r="T27" s="264"/>
      <c r="U27" s="102"/>
      <c r="V27" s="102"/>
      <c r="W27" s="264"/>
      <c r="X27" s="102"/>
      <c r="Y27" s="102"/>
      <c r="Z27" s="264"/>
      <c r="AA27" s="102"/>
      <c r="AB27" s="102"/>
      <c r="AC27" s="102"/>
      <c r="AD27" s="264"/>
      <c r="AE27" s="102"/>
      <c r="AF27" s="102"/>
      <c r="AG27" s="102"/>
      <c r="AH27" s="102"/>
      <c r="AI27" s="102"/>
      <c r="AJ27" s="102"/>
      <c r="AK27" s="102"/>
      <c r="AL27" s="264"/>
      <c r="AM27" s="102"/>
      <c r="AN27" s="102"/>
    </row>
    <row r="28" spans="1:40" ht="110.25" customHeight="1">
      <c r="A28" s="102">
        <v>19</v>
      </c>
      <c r="B28" s="102" t="s">
        <v>398</v>
      </c>
      <c r="C28" s="270" t="s">
        <v>465</v>
      </c>
      <c r="D28" s="221" t="s">
        <v>466</v>
      </c>
      <c r="E28" s="102"/>
      <c r="F28" s="228" t="s">
        <v>423</v>
      </c>
      <c r="G28" s="115">
        <v>1</v>
      </c>
      <c r="H28" s="135" t="s">
        <v>28</v>
      </c>
      <c r="I28" s="102" t="s">
        <v>95</v>
      </c>
      <c r="J28" s="223">
        <v>45042</v>
      </c>
      <c r="K28" s="232" t="s">
        <v>262</v>
      </c>
      <c r="L28" s="102" t="s">
        <v>333</v>
      </c>
      <c r="M28" s="263">
        <v>45107</v>
      </c>
      <c r="N28" s="221" t="s">
        <v>467</v>
      </c>
      <c r="O28" s="102"/>
      <c r="P28" s="102"/>
      <c r="Q28" s="264"/>
      <c r="R28" s="102"/>
      <c r="S28" s="102"/>
      <c r="T28" s="263"/>
      <c r="U28" s="102"/>
      <c r="V28" s="102"/>
      <c r="W28" s="264"/>
      <c r="X28" s="102"/>
      <c r="Y28" s="102"/>
      <c r="Z28" s="264"/>
      <c r="AA28" s="102"/>
      <c r="AB28" s="102"/>
      <c r="AC28" s="102"/>
      <c r="AD28" s="264"/>
      <c r="AE28" s="102"/>
      <c r="AF28" s="102"/>
      <c r="AG28" s="102"/>
      <c r="AH28" s="102"/>
      <c r="AI28" s="102"/>
      <c r="AJ28" s="102"/>
      <c r="AK28" s="102"/>
      <c r="AL28" s="264"/>
      <c r="AM28" s="102"/>
      <c r="AN28" s="102"/>
    </row>
    <row r="29" spans="1:40" ht="66.75" customHeight="1">
      <c r="A29" s="102">
        <v>20</v>
      </c>
      <c r="B29" s="102" t="s">
        <v>421</v>
      </c>
      <c r="C29" s="270"/>
      <c r="D29" s="302" t="s">
        <v>468</v>
      </c>
      <c r="E29" s="102"/>
      <c r="F29" s="102"/>
      <c r="G29" s="115">
        <v>1</v>
      </c>
      <c r="H29" s="135" t="s">
        <v>28</v>
      </c>
      <c r="I29" s="102" t="s">
        <v>95</v>
      </c>
      <c r="J29" s="223">
        <v>45042</v>
      </c>
      <c r="K29" s="102" t="s">
        <v>260</v>
      </c>
      <c r="L29" s="102"/>
      <c r="M29" s="263">
        <v>45107</v>
      </c>
      <c r="N29" s="102" t="s">
        <v>469</v>
      </c>
      <c r="O29" s="102"/>
      <c r="P29" s="102" t="s">
        <v>470</v>
      </c>
      <c r="Q29" s="283">
        <v>45139</v>
      </c>
      <c r="R29" s="284" t="s">
        <v>469</v>
      </c>
      <c r="S29" s="102" t="s">
        <v>470</v>
      </c>
      <c r="T29" s="263">
        <v>45159</v>
      </c>
      <c r="U29" s="102"/>
      <c r="V29" s="102"/>
      <c r="W29" s="264"/>
      <c r="X29" s="102"/>
      <c r="Y29" s="102"/>
      <c r="Z29" s="264"/>
      <c r="AA29" s="102"/>
      <c r="AB29" s="102"/>
      <c r="AC29" s="102"/>
      <c r="AD29" s="264"/>
      <c r="AE29" s="102"/>
      <c r="AF29" s="102"/>
      <c r="AG29" s="102"/>
      <c r="AH29" s="102"/>
      <c r="AI29" s="102"/>
      <c r="AJ29" s="102"/>
      <c r="AK29" s="102"/>
      <c r="AL29" s="264"/>
      <c r="AM29" s="102"/>
      <c r="AN29" s="102"/>
    </row>
    <row r="30" spans="1:40" ht="279" customHeight="1">
      <c r="A30" s="102">
        <v>21</v>
      </c>
      <c r="B30" s="102" t="s">
        <v>406</v>
      </c>
      <c r="C30" s="270" t="s">
        <v>471</v>
      </c>
      <c r="D30" s="221" t="s">
        <v>472</v>
      </c>
      <c r="E30" s="102"/>
      <c r="F30" s="228" t="s">
        <v>423</v>
      </c>
      <c r="G30" s="115">
        <v>1</v>
      </c>
      <c r="H30" s="135" t="s">
        <v>21</v>
      </c>
      <c r="I30" s="102" t="s">
        <v>95</v>
      </c>
      <c r="J30" s="223">
        <v>45042</v>
      </c>
      <c r="K30" s="102" t="s">
        <v>260</v>
      </c>
      <c r="L30" s="102"/>
      <c r="M30" s="263">
        <v>45107</v>
      </c>
      <c r="N30" s="102" t="s">
        <v>473</v>
      </c>
      <c r="O30" s="102"/>
      <c r="P30" s="102" t="s">
        <v>474</v>
      </c>
      <c r="Q30" s="280">
        <v>45139</v>
      </c>
      <c r="R30" s="275" t="s">
        <v>475</v>
      </c>
      <c r="S30" s="102" t="s">
        <v>476</v>
      </c>
      <c r="T30" s="263">
        <v>45159</v>
      </c>
      <c r="U30" s="102"/>
      <c r="V30" s="102"/>
      <c r="W30" s="264"/>
      <c r="X30" s="102"/>
      <c r="Y30" s="102"/>
      <c r="Z30" s="264"/>
      <c r="AA30" s="102"/>
      <c r="AB30" s="102"/>
      <c r="AC30" s="102"/>
      <c r="AD30" s="264"/>
      <c r="AE30" s="102"/>
      <c r="AF30" s="102"/>
      <c r="AG30" s="102"/>
      <c r="AH30" s="102"/>
      <c r="AI30" s="102"/>
      <c r="AJ30" s="102"/>
      <c r="AK30" s="102"/>
      <c r="AL30" s="264"/>
      <c r="AM30" s="102"/>
      <c r="AN30" s="102"/>
    </row>
    <row r="31" spans="1:40" ht="87.75" customHeight="1">
      <c r="A31" s="102">
        <v>22</v>
      </c>
      <c r="B31" s="102" t="s">
        <v>406</v>
      </c>
      <c r="C31" s="270" t="s">
        <v>477</v>
      </c>
      <c r="D31" s="221" t="s">
        <v>478</v>
      </c>
      <c r="E31" s="102"/>
      <c r="F31" s="102"/>
      <c r="G31" s="115"/>
      <c r="H31" s="135"/>
      <c r="I31" s="102" t="s">
        <v>95</v>
      </c>
      <c r="J31" s="223">
        <v>45042</v>
      </c>
      <c r="K31" s="102" t="s">
        <v>260</v>
      </c>
      <c r="L31" s="102"/>
      <c r="M31" s="263">
        <v>45107</v>
      </c>
      <c r="N31" s="102" t="s">
        <v>479</v>
      </c>
      <c r="O31" s="102"/>
      <c r="P31" s="102" t="s">
        <v>480</v>
      </c>
      <c r="Q31" s="283">
        <v>45139</v>
      </c>
      <c r="R31" s="102"/>
      <c r="S31" s="102"/>
      <c r="T31" s="264"/>
      <c r="U31" s="102"/>
      <c r="V31" s="102"/>
      <c r="W31" s="264"/>
      <c r="X31" s="102"/>
      <c r="Y31" s="102"/>
      <c r="Z31" s="264"/>
      <c r="AA31" s="102"/>
      <c r="AB31" s="102"/>
      <c r="AC31" s="102"/>
      <c r="AD31" s="264"/>
      <c r="AE31" s="102"/>
      <c r="AF31" s="102"/>
      <c r="AG31" s="102"/>
      <c r="AH31" s="102"/>
      <c r="AI31" s="102"/>
      <c r="AJ31" s="102"/>
      <c r="AK31" s="102"/>
      <c r="AL31" s="264"/>
      <c r="AM31" s="102"/>
      <c r="AN31" s="102"/>
    </row>
    <row r="32" spans="1:40" ht="87.75" customHeight="1">
      <c r="A32" s="102">
        <v>23</v>
      </c>
      <c r="B32" s="102" t="s">
        <v>481</v>
      </c>
      <c r="C32" s="270" t="s">
        <v>482</v>
      </c>
      <c r="D32" s="277" t="s">
        <v>483</v>
      </c>
      <c r="E32" s="102"/>
      <c r="F32" s="102"/>
      <c r="G32" s="115">
        <v>0.5</v>
      </c>
      <c r="H32" s="135" t="s">
        <v>29</v>
      </c>
      <c r="I32" s="102" t="s">
        <v>95</v>
      </c>
      <c r="J32" s="280">
        <v>45139</v>
      </c>
      <c r="K32" s="102" t="s">
        <v>260</v>
      </c>
      <c r="L32" s="102"/>
      <c r="M32" s="263"/>
      <c r="N32" s="102"/>
      <c r="O32" s="102"/>
      <c r="P32" s="102"/>
      <c r="Q32" s="280"/>
      <c r="R32" s="102"/>
      <c r="S32" s="102" t="s">
        <v>484</v>
      </c>
      <c r="T32" s="263">
        <v>45159</v>
      </c>
      <c r="U32" s="102"/>
      <c r="V32" s="102"/>
      <c r="W32" s="264"/>
      <c r="X32" s="102"/>
      <c r="Y32" s="102"/>
      <c r="Z32" s="264"/>
      <c r="AA32" s="102"/>
      <c r="AB32" s="102"/>
      <c r="AC32" s="102"/>
      <c r="AD32" s="264"/>
      <c r="AE32" s="102"/>
      <c r="AF32" s="102"/>
      <c r="AG32" s="102"/>
      <c r="AH32" s="102"/>
      <c r="AI32" s="102"/>
      <c r="AJ32" s="102"/>
      <c r="AK32" s="102"/>
      <c r="AL32" s="264"/>
      <c r="AM32" s="102"/>
      <c r="AN32" s="102"/>
    </row>
    <row r="33" spans="1:40" ht="402.75" customHeight="1">
      <c r="A33" s="231">
        <v>24</v>
      </c>
      <c r="B33" s="231" t="s">
        <v>485</v>
      </c>
      <c r="C33" s="271" t="s">
        <v>486</v>
      </c>
      <c r="D33" s="230" t="s">
        <v>487</v>
      </c>
      <c r="E33" s="231"/>
      <c r="F33" s="231"/>
      <c r="G33" s="115">
        <v>0.5</v>
      </c>
      <c r="H33" s="135" t="s">
        <v>29</v>
      </c>
      <c r="I33" s="102" t="s">
        <v>95</v>
      </c>
      <c r="J33" s="249"/>
      <c r="K33" s="232" t="s">
        <v>260</v>
      </c>
      <c r="L33" s="231"/>
      <c r="M33" s="283"/>
      <c r="N33" s="231"/>
      <c r="O33" s="231"/>
      <c r="P33" s="231"/>
      <c r="Q33" s="283"/>
      <c r="R33" s="231"/>
      <c r="S33" s="231"/>
      <c r="T33" s="263">
        <v>45159</v>
      </c>
      <c r="U33" s="231"/>
      <c r="V33" s="231" t="s">
        <v>488</v>
      </c>
      <c r="W33" s="263">
        <v>45174</v>
      </c>
      <c r="X33" s="231"/>
      <c r="Y33" s="231"/>
      <c r="Z33" s="274"/>
      <c r="AA33" s="231"/>
      <c r="AB33" s="231"/>
      <c r="AC33" s="231"/>
      <c r="AD33" s="274"/>
      <c r="AE33" s="231"/>
      <c r="AF33" s="231"/>
      <c r="AG33" s="231"/>
      <c r="AH33" s="231"/>
      <c r="AI33" s="231"/>
      <c r="AJ33" s="231"/>
      <c r="AK33" s="231"/>
      <c r="AL33" s="274"/>
      <c r="AM33" s="231"/>
      <c r="AN33" s="231"/>
    </row>
    <row r="34" spans="1:40" ht="95.25" customHeight="1">
      <c r="A34" s="275">
        <v>25</v>
      </c>
      <c r="B34" s="275" t="s">
        <v>485</v>
      </c>
      <c r="C34" s="276" t="s">
        <v>489</v>
      </c>
      <c r="D34" s="277" t="s">
        <v>490</v>
      </c>
      <c r="E34" s="275"/>
      <c r="F34" s="275"/>
      <c r="G34" s="115">
        <v>1</v>
      </c>
      <c r="H34" s="135" t="s">
        <v>21</v>
      </c>
      <c r="I34" s="275" t="s">
        <v>95</v>
      </c>
      <c r="J34" s="250"/>
      <c r="K34" s="232" t="s">
        <v>260</v>
      </c>
      <c r="L34" s="275"/>
      <c r="M34" s="280"/>
      <c r="N34" s="275"/>
      <c r="O34" s="275"/>
      <c r="P34" s="275"/>
      <c r="Q34" s="280"/>
      <c r="R34" s="275"/>
      <c r="S34" s="275"/>
      <c r="T34" s="280">
        <v>45159</v>
      </c>
      <c r="U34" s="275"/>
      <c r="V34" s="275" t="s">
        <v>491</v>
      </c>
      <c r="W34" s="263">
        <v>45174</v>
      </c>
      <c r="X34" s="275" t="s">
        <v>492</v>
      </c>
      <c r="Y34" s="275"/>
      <c r="Z34" s="281"/>
      <c r="AA34" s="275"/>
      <c r="AB34" s="275"/>
      <c r="AC34" s="275"/>
      <c r="AD34" s="281"/>
      <c r="AE34" s="275"/>
      <c r="AF34" s="275"/>
      <c r="AG34" s="275"/>
      <c r="AH34" s="275"/>
      <c r="AI34" s="275"/>
      <c r="AJ34" s="275"/>
      <c r="AK34" s="275"/>
      <c r="AL34" s="281"/>
      <c r="AM34" s="275"/>
      <c r="AN34" s="275"/>
    </row>
    <row r="35" spans="1:40" ht="230.25" customHeight="1">
      <c r="A35" s="231">
        <v>26</v>
      </c>
      <c r="B35" s="231" t="s">
        <v>493</v>
      </c>
      <c r="C35" s="271" t="s">
        <v>494</v>
      </c>
      <c r="D35" s="230" t="s">
        <v>495</v>
      </c>
      <c r="E35" s="231"/>
      <c r="F35" s="231"/>
      <c r="G35" s="272">
        <v>1</v>
      </c>
      <c r="H35" s="273" t="s">
        <v>24</v>
      </c>
      <c r="I35" s="231" t="s">
        <v>95</v>
      </c>
      <c r="J35" s="249"/>
      <c r="K35" s="232" t="s">
        <v>262</v>
      </c>
      <c r="L35" s="231"/>
      <c r="M35" s="249"/>
      <c r="N35" s="231"/>
      <c r="O35" s="231"/>
      <c r="P35" s="231"/>
      <c r="Q35" s="249"/>
      <c r="R35" s="231"/>
      <c r="S35" s="231"/>
      <c r="T35" s="249"/>
      <c r="U35" s="231"/>
      <c r="V35" s="231"/>
      <c r="W35" s="249">
        <v>45174</v>
      </c>
      <c r="X35" s="231"/>
      <c r="Y35" s="231"/>
      <c r="Z35" s="249">
        <v>45267</v>
      </c>
      <c r="AA35" s="284" t="s">
        <v>496</v>
      </c>
      <c r="AB35" s="231"/>
      <c r="AC35" s="231"/>
      <c r="AD35" s="303">
        <v>45274</v>
      </c>
      <c r="AE35" s="284" t="s">
        <v>497</v>
      </c>
      <c r="AF35" s="231"/>
      <c r="AG35" s="304" t="s">
        <v>360</v>
      </c>
      <c r="AH35" s="305">
        <v>45278</v>
      </c>
      <c r="AI35" s="306" t="s">
        <v>498</v>
      </c>
      <c r="AJ35" s="304"/>
      <c r="AK35" s="304"/>
      <c r="AL35" s="307"/>
      <c r="AM35" s="304"/>
      <c r="AN35" s="304"/>
    </row>
    <row r="36" spans="1:40" ht="155.25" customHeight="1">
      <c r="A36" s="275">
        <v>27</v>
      </c>
      <c r="B36" s="275" t="s">
        <v>499</v>
      </c>
      <c r="C36" s="276"/>
      <c r="D36" s="308" t="s">
        <v>500</v>
      </c>
      <c r="E36" s="275"/>
      <c r="F36" s="275"/>
      <c r="G36" s="115">
        <v>0.5</v>
      </c>
      <c r="H36" s="135" t="s">
        <v>29</v>
      </c>
      <c r="I36" s="275" t="s">
        <v>95</v>
      </c>
      <c r="J36" s="250"/>
      <c r="K36" s="309" t="s">
        <v>260</v>
      </c>
      <c r="L36" s="275"/>
      <c r="M36" s="280"/>
      <c r="N36" s="275"/>
      <c r="O36" s="275"/>
      <c r="P36" s="275"/>
      <c r="Q36" s="280"/>
      <c r="R36" s="275"/>
      <c r="S36" s="275"/>
      <c r="T36" s="280"/>
      <c r="U36" s="275"/>
      <c r="V36" s="275"/>
      <c r="W36" s="280"/>
      <c r="X36" s="275"/>
      <c r="Y36" s="275"/>
      <c r="Z36" s="280">
        <v>45267</v>
      </c>
      <c r="AA36" s="310" t="s">
        <v>501</v>
      </c>
      <c r="AB36" s="275"/>
      <c r="AC36" s="275"/>
      <c r="AD36" s="311">
        <v>45274</v>
      </c>
      <c r="AE36" s="237" t="s">
        <v>501</v>
      </c>
      <c r="AF36" s="275"/>
      <c r="AG36" s="312" t="s">
        <v>333</v>
      </c>
      <c r="AH36" s="313">
        <v>45278</v>
      </c>
      <c r="AI36" s="237" t="s">
        <v>502</v>
      </c>
      <c r="AJ36" s="312"/>
      <c r="AK36" s="312"/>
      <c r="AL36" s="314" t="s">
        <v>503</v>
      </c>
      <c r="AM36" s="315" t="s">
        <v>504</v>
      </c>
      <c r="AN36" s="275"/>
    </row>
    <row r="37" spans="1:40" ht="116.25" customHeight="1">
      <c r="A37" s="231">
        <v>28</v>
      </c>
      <c r="B37" s="231" t="s">
        <v>505</v>
      </c>
      <c r="C37" s="271" t="s">
        <v>506</v>
      </c>
      <c r="D37" s="230" t="s">
        <v>507</v>
      </c>
      <c r="E37" s="231"/>
      <c r="F37" s="231"/>
      <c r="G37" s="316">
        <v>1</v>
      </c>
      <c r="H37" s="317" t="s">
        <v>21</v>
      </c>
      <c r="I37" s="231" t="s">
        <v>95</v>
      </c>
      <c r="J37" s="249"/>
      <c r="K37" s="284" t="s">
        <v>260</v>
      </c>
      <c r="L37" s="231"/>
      <c r="M37" s="283"/>
      <c r="N37" s="231"/>
      <c r="O37" s="231"/>
      <c r="P37" s="231"/>
      <c r="Q37" s="283"/>
      <c r="R37" s="231"/>
      <c r="S37" s="231"/>
      <c r="T37" s="283"/>
      <c r="U37" s="231"/>
      <c r="V37" s="231"/>
      <c r="W37" s="283"/>
      <c r="X37" s="231"/>
      <c r="Y37" s="231"/>
      <c r="Z37" s="283">
        <v>45267</v>
      </c>
      <c r="AA37" s="231"/>
      <c r="AB37" s="231"/>
      <c r="AC37" s="231"/>
      <c r="AD37" s="274"/>
      <c r="AE37" s="231"/>
      <c r="AF37" s="231"/>
      <c r="AG37" s="231"/>
      <c r="AH37" s="231"/>
      <c r="AI37" s="231"/>
      <c r="AJ37" s="231"/>
      <c r="AK37" s="231"/>
      <c r="AL37" s="274"/>
      <c r="AM37" s="231"/>
      <c r="AN37" s="231"/>
    </row>
    <row r="38" spans="1:40" ht="358.5" customHeight="1">
      <c r="A38" s="275">
        <v>29</v>
      </c>
      <c r="B38" s="275" t="s">
        <v>493</v>
      </c>
      <c r="C38" s="276" t="s">
        <v>508</v>
      </c>
      <c r="D38" s="277" t="s">
        <v>509</v>
      </c>
      <c r="E38" s="275"/>
      <c r="F38" s="310" t="s">
        <v>510</v>
      </c>
      <c r="G38" s="316">
        <v>1</v>
      </c>
      <c r="H38" s="317" t="s">
        <v>21</v>
      </c>
      <c r="I38" s="275"/>
      <c r="J38" s="250"/>
      <c r="K38" s="309" t="s">
        <v>260</v>
      </c>
      <c r="L38" s="275"/>
      <c r="M38" s="280"/>
      <c r="N38" s="275"/>
      <c r="O38" s="275"/>
      <c r="P38" s="275"/>
      <c r="Q38" s="280"/>
      <c r="R38" s="275"/>
      <c r="S38" s="275"/>
      <c r="T38" s="280"/>
      <c r="U38" s="275"/>
      <c r="V38" s="275"/>
      <c r="W38" s="280"/>
      <c r="X38" s="275"/>
      <c r="Y38" s="275"/>
      <c r="Z38" s="280">
        <v>45267</v>
      </c>
      <c r="AA38" s="284" t="s">
        <v>511</v>
      </c>
      <c r="AB38" s="275"/>
      <c r="AC38" s="275"/>
      <c r="AD38" s="311">
        <v>45274</v>
      </c>
      <c r="AE38" s="284" t="s">
        <v>512</v>
      </c>
      <c r="AF38" s="275"/>
      <c r="AG38" s="312" t="s">
        <v>513</v>
      </c>
      <c r="AH38" s="313">
        <v>45278</v>
      </c>
      <c r="AI38" s="312" t="s">
        <v>514</v>
      </c>
      <c r="AJ38" s="312"/>
      <c r="AK38" s="312" t="s">
        <v>515</v>
      </c>
      <c r="AL38" s="314" t="s">
        <v>516</v>
      </c>
      <c r="AM38" s="318" t="s">
        <v>517</v>
      </c>
      <c r="AN38" s="312"/>
    </row>
    <row r="39" spans="1:40" ht="237.75" customHeight="1">
      <c r="A39" s="231">
        <v>30</v>
      </c>
      <c r="B39" s="231" t="s">
        <v>505</v>
      </c>
      <c r="C39" s="271"/>
      <c r="D39" s="319" t="s">
        <v>518</v>
      </c>
      <c r="E39" s="320"/>
      <c r="F39" s="321"/>
      <c r="G39" s="115">
        <v>0.5</v>
      </c>
      <c r="H39" s="135" t="s">
        <v>29</v>
      </c>
      <c r="I39" s="320" t="s">
        <v>72</v>
      </c>
      <c r="J39" s="322">
        <v>45230</v>
      </c>
      <c r="K39" s="284" t="s">
        <v>260</v>
      </c>
      <c r="L39" s="231"/>
      <c r="M39" s="283"/>
      <c r="N39" s="231"/>
      <c r="O39" s="231"/>
      <c r="P39" s="231"/>
      <c r="Q39" s="283"/>
      <c r="R39" s="231"/>
      <c r="S39" s="231"/>
      <c r="T39" s="283"/>
      <c r="U39" s="231"/>
      <c r="V39" s="231"/>
      <c r="W39" s="283"/>
      <c r="X39" s="231"/>
      <c r="Y39" s="231"/>
      <c r="Z39" s="283">
        <v>45267</v>
      </c>
      <c r="AA39" s="231"/>
      <c r="AB39" s="231"/>
      <c r="AC39" s="231"/>
      <c r="AD39" s="274"/>
      <c r="AE39" s="231"/>
      <c r="AF39" s="231"/>
      <c r="AG39" s="231"/>
      <c r="AH39" s="231"/>
      <c r="AI39" s="231"/>
      <c r="AJ39" s="231"/>
      <c r="AK39" s="231"/>
      <c r="AL39" s="274"/>
      <c r="AM39" s="231"/>
      <c r="AN39" s="231"/>
    </row>
    <row r="40" spans="1:40" ht="7.35" customHeight="1">
      <c r="A40" s="231">
        <v>31</v>
      </c>
      <c r="B40" s="231" t="s">
        <v>519</v>
      </c>
      <c r="C40" s="271"/>
      <c r="D40" s="323" t="s">
        <v>520</v>
      </c>
      <c r="E40" s="320"/>
      <c r="F40" s="321"/>
      <c r="G40" s="115"/>
      <c r="H40" s="135"/>
      <c r="I40" s="320" t="s">
        <v>72</v>
      </c>
      <c r="J40" s="322">
        <v>45278</v>
      </c>
      <c r="K40" s="309" t="s">
        <v>260</v>
      </c>
      <c r="L40" s="304" t="s">
        <v>515</v>
      </c>
      <c r="M40" s="283"/>
      <c r="N40" s="231"/>
      <c r="O40" s="231"/>
      <c r="P40" s="231"/>
      <c r="Q40" s="283"/>
      <c r="R40" s="231"/>
      <c r="S40" s="231"/>
      <c r="T40" s="283"/>
      <c r="U40" s="231"/>
      <c r="V40" s="231"/>
      <c r="W40" s="283"/>
      <c r="X40" s="231"/>
      <c r="Y40" s="231"/>
      <c r="Z40" s="283"/>
      <c r="AA40" s="231"/>
      <c r="AB40" s="231"/>
      <c r="AC40" s="231"/>
      <c r="AD40" s="231"/>
      <c r="AE40" s="231"/>
      <c r="AF40" s="231"/>
      <c r="AG40" s="231"/>
      <c r="AH40" s="231"/>
      <c r="AI40" s="231"/>
      <c r="AJ40" s="231"/>
      <c r="AK40" s="231"/>
      <c r="AL40" s="307" t="s">
        <v>516</v>
      </c>
      <c r="AM40" s="315" t="s">
        <v>521</v>
      </c>
      <c r="AN40" s="231"/>
    </row>
    <row r="41" spans="1:40" ht="44.25" customHeight="1">
      <c r="A41" s="245"/>
      <c r="B41" s="245"/>
      <c r="C41" s="324"/>
      <c r="D41" s="246" t="s">
        <v>522</v>
      </c>
      <c r="E41" s="245"/>
      <c r="F41" s="245"/>
      <c r="G41" s="247"/>
      <c r="H41" s="248"/>
      <c r="I41" s="245"/>
      <c r="J41" s="245"/>
      <c r="K41" s="245"/>
      <c r="L41" s="245"/>
      <c r="M41" s="325"/>
      <c r="N41" s="245"/>
      <c r="O41" s="245"/>
      <c r="P41" s="245"/>
      <c r="Q41" s="325"/>
      <c r="R41" s="245"/>
      <c r="S41" s="245"/>
      <c r="T41" s="325"/>
      <c r="U41" s="245"/>
      <c r="V41" s="245"/>
      <c r="W41" s="325"/>
      <c r="X41" s="245"/>
      <c r="Y41" s="245"/>
      <c r="Z41" s="325"/>
      <c r="AA41" s="245"/>
      <c r="AB41" s="245"/>
      <c r="AC41" s="245"/>
      <c r="AD41" s="245"/>
      <c r="AE41" s="245"/>
      <c r="AF41" s="245"/>
      <c r="AG41" s="245"/>
      <c r="AH41" s="245"/>
      <c r="AI41" s="245"/>
      <c r="AJ41" s="245"/>
      <c r="AK41" s="245"/>
      <c r="AL41" s="325"/>
      <c r="AM41" s="245"/>
      <c r="AN41" s="326"/>
    </row>
    <row r="42" spans="1:40" ht="114.75" outlineLevel="1">
      <c r="A42" s="102"/>
      <c r="B42" s="231"/>
      <c r="C42" s="270"/>
      <c r="D42" s="221" t="s">
        <v>523</v>
      </c>
      <c r="E42" s="102"/>
      <c r="F42" s="102"/>
      <c r="G42" s="115"/>
      <c r="H42" s="135"/>
      <c r="I42" s="223"/>
      <c r="J42" s="223">
        <v>45023</v>
      </c>
      <c r="K42" s="327" t="s">
        <v>524</v>
      </c>
      <c r="L42" s="102"/>
      <c r="M42" s="263">
        <v>45107</v>
      </c>
      <c r="N42" s="102" t="s">
        <v>525</v>
      </c>
      <c r="O42" s="102"/>
      <c r="P42" s="102"/>
      <c r="Q42" s="264"/>
      <c r="R42" s="102"/>
      <c r="S42" s="102"/>
      <c r="T42" s="264"/>
      <c r="U42" s="102"/>
      <c r="V42" s="102"/>
      <c r="W42" s="264"/>
      <c r="X42" s="102"/>
      <c r="Y42" s="102"/>
      <c r="Z42" s="283"/>
      <c r="AA42" s="102"/>
      <c r="AB42" s="102"/>
      <c r="AC42" s="102"/>
      <c r="AD42" s="328"/>
      <c r="AE42" s="102"/>
      <c r="AF42" s="102"/>
      <c r="AG42" s="102"/>
      <c r="AH42" s="102"/>
      <c r="AI42" s="102"/>
      <c r="AJ42" s="102"/>
      <c r="AK42" s="102"/>
      <c r="AL42" s="264"/>
      <c r="AM42" s="102"/>
      <c r="AN42" s="102"/>
    </row>
    <row r="43" spans="1:40" ht="89.25" outlineLevel="1">
      <c r="A43" s="102"/>
      <c r="B43" s="102"/>
      <c r="C43" s="270"/>
      <c r="D43" s="221" t="s">
        <v>526</v>
      </c>
      <c r="E43" s="102"/>
      <c r="F43" s="221"/>
      <c r="G43" s="115"/>
      <c r="H43" s="135"/>
      <c r="I43" s="223"/>
      <c r="J43" s="223">
        <v>45023</v>
      </c>
      <c r="K43" s="327" t="s">
        <v>524</v>
      </c>
      <c r="L43" s="102"/>
      <c r="M43" s="263">
        <v>45107</v>
      </c>
      <c r="N43" s="102" t="s">
        <v>525</v>
      </c>
      <c r="O43" s="102"/>
      <c r="P43" s="102"/>
      <c r="Q43" s="264"/>
      <c r="R43" s="102"/>
      <c r="S43" s="102"/>
      <c r="T43" s="264"/>
      <c r="U43" s="102"/>
      <c r="V43" s="102"/>
      <c r="W43" s="264"/>
      <c r="X43" s="102"/>
      <c r="Y43" s="102"/>
      <c r="Z43" s="280"/>
      <c r="AA43" s="102"/>
      <c r="AB43" s="102"/>
      <c r="AC43" s="102"/>
      <c r="AD43" s="264"/>
      <c r="AE43" s="102"/>
      <c r="AF43" s="102"/>
      <c r="AG43" s="102"/>
      <c r="AH43" s="102"/>
      <c r="AI43" s="102"/>
      <c r="AJ43" s="102"/>
      <c r="AK43" s="102"/>
      <c r="AL43" s="264"/>
      <c r="AM43" s="102"/>
      <c r="AN43" s="102"/>
    </row>
    <row r="44" spans="1:40" ht="89.25" outlineLevel="1">
      <c r="A44" s="102"/>
      <c r="B44" s="102"/>
      <c r="C44" s="270"/>
      <c r="D44" s="221" t="s">
        <v>380</v>
      </c>
      <c r="E44" s="102"/>
      <c r="F44" s="221"/>
      <c r="G44" s="115"/>
      <c r="H44" s="135"/>
      <c r="I44" s="223"/>
      <c r="J44" s="223">
        <v>45023</v>
      </c>
      <c r="K44" s="327" t="s">
        <v>524</v>
      </c>
      <c r="L44" s="102"/>
      <c r="M44" s="263">
        <v>45107</v>
      </c>
      <c r="N44" s="102" t="s">
        <v>525</v>
      </c>
      <c r="O44" s="102"/>
      <c r="P44" s="102"/>
      <c r="Q44" s="264"/>
      <c r="R44" s="102"/>
      <c r="S44" s="102"/>
      <c r="T44" s="264"/>
      <c r="U44" s="102"/>
      <c r="V44" s="102"/>
      <c r="W44" s="264"/>
      <c r="X44" s="102"/>
      <c r="Y44" s="102"/>
      <c r="Z44" s="283"/>
      <c r="AA44" s="102"/>
      <c r="AB44" s="102"/>
      <c r="AC44" s="102"/>
      <c r="AD44" s="264"/>
      <c r="AE44" s="102"/>
      <c r="AF44" s="102"/>
      <c r="AG44" s="102"/>
      <c r="AH44" s="102"/>
      <c r="AI44" s="102"/>
      <c r="AJ44" s="102"/>
      <c r="AK44" s="102"/>
      <c r="AL44" s="264"/>
      <c r="AM44" s="102"/>
      <c r="AN44" s="102"/>
    </row>
    <row r="45" spans="1:40" ht="89.25" outlineLevel="1">
      <c r="A45" s="102"/>
      <c r="B45" s="102"/>
      <c r="C45" s="270"/>
      <c r="D45" s="221" t="s">
        <v>383</v>
      </c>
      <c r="E45" s="102"/>
      <c r="F45" s="221"/>
      <c r="G45" s="115"/>
      <c r="H45" s="135"/>
      <c r="I45" s="223"/>
      <c r="J45" s="223">
        <v>45023</v>
      </c>
      <c r="K45" s="327" t="s">
        <v>524</v>
      </c>
      <c r="L45" s="102"/>
      <c r="M45" s="263">
        <v>45107</v>
      </c>
      <c r="N45" s="102" t="s">
        <v>525</v>
      </c>
      <c r="O45" s="102"/>
      <c r="P45" s="102"/>
      <c r="Q45" s="264"/>
      <c r="R45" s="102"/>
      <c r="S45" s="102"/>
      <c r="T45" s="264"/>
      <c r="U45" s="102"/>
      <c r="V45" s="102"/>
      <c r="W45" s="264"/>
      <c r="X45" s="102"/>
      <c r="Y45" s="102"/>
      <c r="Z45" s="280"/>
      <c r="AA45" s="102"/>
      <c r="AB45" s="102"/>
      <c r="AC45" s="102"/>
      <c r="AD45" s="264"/>
      <c r="AE45" s="102"/>
      <c r="AF45" s="102"/>
      <c r="AG45" s="102"/>
      <c r="AH45" s="102"/>
      <c r="AI45" s="102"/>
      <c r="AJ45" s="102"/>
      <c r="AK45" s="102"/>
      <c r="AL45" s="264"/>
      <c r="AM45" s="102"/>
      <c r="AN45" s="102"/>
    </row>
    <row r="46" spans="1:40" ht="89.25" outlineLevel="1">
      <c r="A46" s="102"/>
      <c r="B46" s="102"/>
      <c r="C46" s="270"/>
      <c r="D46" s="221" t="s">
        <v>386</v>
      </c>
      <c r="E46" s="102"/>
      <c r="F46" s="221"/>
      <c r="G46" s="115"/>
      <c r="H46" s="135"/>
      <c r="I46" s="223"/>
      <c r="J46" s="223">
        <v>45023</v>
      </c>
      <c r="K46" s="327" t="s">
        <v>524</v>
      </c>
      <c r="L46" s="102"/>
      <c r="M46" s="263">
        <v>45107</v>
      </c>
      <c r="N46" s="102" t="s">
        <v>525</v>
      </c>
      <c r="O46" s="102"/>
      <c r="P46" s="102"/>
      <c r="Q46" s="264"/>
      <c r="R46" s="102"/>
      <c r="S46" s="102"/>
      <c r="T46" s="264"/>
      <c r="U46" s="102"/>
      <c r="V46" s="102"/>
      <c r="W46" s="264"/>
      <c r="X46" s="102"/>
      <c r="Y46" s="102"/>
      <c r="Z46" s="283"/>
      <c r="AA46" s="102"/>
      <c r="AB46" s="102"/>
      <c r="AC46" s="102"/>
      <c r="AD46" s="264"/>
      <c r="AE46" s="102"/>
      <c r="AF46" s="102"/>
      <c r="AG46" s="102"/>
      <c r="AH46" s="102"/>
      <c r="AI46" s="102"/>
      <c r="AJ46" s="102"/>
      <c r="AK46" s="102"/>
      <c r="AL46" s="264"/>
      <c r="AM46" s="102"/>
      <c r="AN46" s="102"/>
    </row>
    <row r="47" spans="1:40" ht="44.25" customHeight="1">
      <c r="A47" s="245"/>
      <c r="B47" s="245"/>
      <c r="C47" s="324"/>
      <c r="D47" s="246" t="s">
        <v>527</v>
      </c>
      <c r="E47" s="245"/>
      <c r="F47" s="245"/>
      <c r="G47" s="247"/>
      <c r="H47" s="248"/>
      <c r="I47" s="245"/>
      <c r="J47" s="245"/>
      <c r="K47" s="245"/>
      <c r="L47" s="245"/>
      <c r="M47" s="325"/>
      <c r="N47" s="245"/>
      <c r="O47" s="245"/>
      <c r="P47" s="245"/>
      <c r="Q47" s="325"/>
      <c r="R47" s="245"/>
      <c r="S47" s="245"/>
      <c r="T47" s="325"/>
      <c r="U47" s="245"/>
      <c r="V47" s="245"/>
      <c r="W47" s="325"/>
      <c r="X47" s="245"/>
      <c r="Y47" s="245"/>
      <c r="Z47" s="325"/>
      <c r="AA47" s="245"/>
      <c r="AB47" s="245"/>
      <c r="AC47" s="245"/>
      <c r="AD47" s="245"/>
      <c r="AE47" s="245"/>
      <c r="AF47" s="245"/>
      <c r="AG47" s="245"/>
      <c r="AH47" s="245"/>
      <c r="AI47" s="245"/>
      <c r="AJ47" s="245"/>
      <c r="AK47" s="245"/>
      <c r="AL47" s="325"/>
      <c r="AM47" s="245"/>
      <c r="AN47" s="326"/>
    </row>
    <row r="48" spans="1:40" ht="25.5" outlineLevel="1">
      <c r="A48" s="102"/>
      <c r="B48" s="102"/>
      <c r="C48" s="270"/>
      <c r="D48" s="221" t="s">
        <v>528</v>
      </c>
      <c r="E48" s="102"/>
      <c r="F48" s="221"/>
      <c r="G48" s="115"/>
      <c r="H48" s="135"/>
      <c r="I48" s="102"/>
      <c r="J48" s="329">
        <v>45233</v>
      </c>
      <c r="K48" s="102" t="s">
        <v>260</v>
      </c>
      <c r="L48" s="102"/>
      <c r="M48" s="264"/>
      <c r="N48" s="102"/>
      <c r="O48" s="102"/>
      <c r="P48" s="102"/>
      <c r="Q48" s="264"/>
      <c r="R48" s="102"/>
      <c r="S48" s="102"/>
      <c r="T48" s="264"/>
      <c r="U48" s="102"/>
      <c r="V48" s="102"/>
      <c r="W48" s="264"/>
      <c r="X48" s="102"/>
      <c r="Y48" s="102"/>
      <c r="Z48" s="283">
        <v>45267</v>
      </c>
      <c r="AA48" s="102"/>
      <c r="AB48" s="102"/>
      <c r="AC48" s="102"/>
      <c r="AD48" s="264"/>
      <c r="AE48" s="102"/>
      <c r="AF48" s="102"/>
      <c r="AG48" s="102"/>
      <c r="AH48" s="102"/>
      <c r="AI48" s="102"/>
      <c r="AJ48" s="102"/>
      <c r="AK48" s="102"/>
      <c r="AL48" s="264"/>
      <c r="AM48" s="102"/>
      <c r="AN48" s="102"/>
    </row>
    <row r="49" spans="1:40" ht="210.75" customHeight="1" outlineLevel="1">
      <c r="A49" s="102"/>
      <c r="B49" s="102"/>
      <c r="C49" s="270"/>
      <c r="D49" s="221" t="s">
        <v>529</v>
      </c>
      <c r="E49" s="102"/>
      <c r="F49" s="221"/>
      <c r="G49" s="115"/>
      <c r="H49" s="135"/>
      <c r="I49" s="102"/>
      <c r="J49" s="330">
        <v>45233</v>
      </c>
      <c r="K49" s="327" t="s">
        <v>524</v>
      </c>
      <c r="L49" s="102"/>
      <c r="M49" s="264"/>
      <c r="N49" s="102"/>
      <c r="O49" s="102"/>
      <c r="P49" s="102"/>
      <c r="Q49" s="264"/>
      <c r="R49" s="102"/>
      <c r="S49" s="102"/>
      <c r="T49" s="264"/>
      <c r="U49" s="102"/>
      <c r="V49" s="102"/>
      <c r="W49" s="264"/>
      <c r="X49" s="102"/>
      <c r="Y49" s="102"/>
      <c r="Z49" s="280">
        <v>45267</v>
      </c>
      <c r="AA49" s="102" t="s">
        <v>530</v>
      </c>
      <c r="AB49" s="102"/>
      <c r="AC49" s="102"/>
      <c r="AD49" s="311">
        <v>45274</v>
      </c>
      <c r="AE49" s="284" t="s">
        <v>531</v>
      </c>
      <c r="AF49" s="102"/>
      <c r="AG49" s="235" t="s">
        <v>532</v>
      </c>
      <c r="AH49" s="235"/>
      <c r="AI49" s="235"/>
      <c r="AJ49" s="235"/>
      <c r="AK49" s="235"/>
      <c r="AL49" s="285"/>
      <c r="AM49" s="235"/>
      <c r="AN49" s="235"/>
    </row>
    <row r="50" spans="1:40" ht="51" outlineLevel="1">
      <c r="A50" s="102"/>
      <c r="B50" s="102"/>
      <c r="C50" s="270"/>
      <c r="D50" s="221" t="s">
        <v>533</v>
      </c>
      <c r="E50" s="102"/>
      <c r="F50" s="221"/>
      <c r="G50" s="115"/>
      <c r="H50" s="135"/>
      <c r="I50" s="102"/>
      <c r="J50" s="329">
        <v>45233</v>
      </c>
      <c r="K50" s="102" t="s">
        <v>260</v>
      </c>
      <c r="L50" s="102"/>
      <c r="M50" s="264"/>
      <c r="N50" s="102"/>
      <c r="O50" s="102"/>
      <c r="P50" s="102"/>
      <c r="Q50" s="264"/>
      <c r="R50" s="102"/>
      <c r="S50" s="102"/>
      <c r="T50" s="264"/>
      <c r="U50" s="102"/>
      <c r="V50" s="102"/>
      <c r="W50" s="264"/>
      <c r="X50" s="102"/>
      <c r="Y50" s="102"/>
      <c r="Z50" s="283">
        <v>45267</v>
      </c>
      <c r="AA50" s="102" t="s">
        <v>534</v>
      </c>
      <c r="AB50" s="102"/>
      <c r="AC50" s="102"/>
      <c r="AD50" s="264"/>
      <c r="AE50" s="102"/>
      <c r="AF50" s="102"/>
      <c r="AG50" s="102"/>
      <c r="AH50" s="102"/>
      <c r="AI50" s="102"/>
      <c r="AJ50" s="102"/>
      <c r="AK50" s="102"/>
      <c r="AL50" s="264"/>
      <c r="AM50" s="102"/>
      <c r="AN50" s="102"/>
    </row>
    <row r="51" spans="1:40" ht="25.5" outlineLevel="1">
      <c r="A51" s="102"/>
      <c r="B51" s="102"/>
      <c r="C51" s="270"/>
      <c r="D51" s="221" t="s">
        <v>535</v>
      </c>
      <c r="E51" s="102"/>
      <c r="F51" s="221"/>
      <c r="G51" s="115"/>
      <c r="H51" s="135"/>
      <c r="I51" s="102"/>
      <c r="J51" s="330">
        <v>45233</v>
      </c>
      <c r="K51" s="102" t="s">
        <v>260</v>
      </c>
      <c r="L51" s="102"/>
      <c r="M51" s="264"/>
      <c r="N51" s="102"/>
      <c r="O51" s="102"/>
      <c r="P51" s="102"/>
      <c r="Q51" s="264"/>
      <c r="R51" s="102"/>
      <c r="S51" s="102"/>
      <c r="T51" s="264"/>
      <c r="U51" s="102"/>
      <c r="V51" s="102"/>
      <c r="W51" s="264"/>
      <c r="X51" s="102"/>
      <c r="Y51" s="102"/>
      <c r="Z51" s="280">
        <v>45267</v>
      </c>
      <c r="AA51" s="102"/>
      <c r="AB51" s="102"/>
      <c r="AC51" s="102"/>
      <c r="AD51" s="264"/>
      <c r="AE51" s="102"/>
      <c r="AF51" s="102"/>
      <c r="AG51" s="102"/>
      <c r="AH51" s="102"/>
      <c r="AI51" s="102"/>
      <c r="AJ51" s="102"/>
      <c r="AK51" s="102"/>
      <c r="AL51" s="264"/>
      <c r="AM51" s="102"/>
      <c r="AN51" s="102"/>
    </row>
    <row r="52" spans="1:40" ht="89.25" outlineLevel="1">
      <c r="A52" s="102"/>
      <c r="B52" s="102"/>
      <c r="C52" s="270"/>
      <c r="D52" s="221" t="s">
        <v>536</v>
      </c>
      <c r="E52" s="102"/>
      <c r="F52" s="221"/>
      <c r="G52" s="115"/>
      <c r="H52" s="135"/>
      <c r="I52" s="102"/>
      <c r="J52" s="329">
        <v>45233</v>
      </c>
      <c r="K52" s="327" t="s">
        <v>524</v>
      </c>
      <c r="L52" s="102"/>
      <c r="M52" s="264"/>
      <c r="N52" s="102"/>
      <c r="O52" s="102"/>
      <c r="P52" s="102"/>
      <c r="Q52" s="264"/>
      <c r="R52" s="102"/>
      <c r="S52" s="102"/>
      <c r="T52" s="264"/>
      <c r="U52" s="102"/>
      <c r="V52" s="102"/>
      <c r="W52" s="264"/>
      <c r="X52" s="102"/>
      <c r="Y52" s="102"/>
      <c r="Z52" s="283">
        <v>45267</v>
      </c>
      <c r="AA52" s="102"/>
      <c r="AB52" s="102"/>
      <c r="AC52" s="102"/>
      <c r="AD52" s="264"/>
      <c r="AE52" s="102"/>
      <c r="AF52" s="102"/>
      <c r="AG52" s="235" t="s">
        <v>333</v>
      </c>
      <c r="AH52" s="235"/>
      <c r="AI52" s="235"/>
      <c r="AJ52" s="235"/>
      <c r="AK52" s="235"/>
      <c r="AL52" s="285"/>
      <c r="AM52" s="235"/>
      <c r="AN52" s="235"/>
    </row>
    <row r="53" spans="1:40" ht="89.25" outlineLevel="1">
      <c r="A53" s="102"/>
      <c r="B53" s="102"/>
      <c r="C53" s="270"/>
      <c r="D53" s="221" t="s">
        <v>537</v>
      </c>
      <c r="E53" s="102"/>
      <c r="F53" s="221"/>
      <c r="G53" s="115"/>
      <c r="H53" s="135"/>
      <c r="I53" s="102"/>
      <c r="J53" s="330">
        <v>45233</v>
      </c>
      <c r="K53" s="327" t="s">
        <v>524</v>
      </c>
      <c r="L53" s="102"/>
      <c r="M53" s="264"/>
      <c r="N53" s="102"/>
      <c r="O53" s="102"/>
      <c r="P53" s="102"/>
      <c r="Q53" s="264"/>
      <c r="R53" s="102"/>
      <c r="S53" s="102"/>
      <c r="T53" s="264"/>
      <c r="U53" s="102"/>
      <c r="V53" s="102"/>
      <c r="W53" s="264"/>
      <c r="X53" s="102"/>
      <c r="Y53" s="102"/>
      <c r="Z53" s="280">
        <v>45267</v>
      </c>
      <c r="AA53" s="102"/>
      <c r="AB53" s="102"/>
      <c r="AC53" s="102"/>
      <c r="AD53" s="264"/>
      <c r="AE53" s="102"/>
      <c r="AF53" s="102"/>
      <c r="AG53" s="235" t="s">
        <v>333</v>
      </c>
      <c r="AH53" s="235"/>
      <c r="AI53" s="235"/>
      <c r="AJ53" s="235"/>
      <c r="AK53" s="235"/>
      <c r="AL53" s="285"/>
      <c r="AM53" s="235"/>
      <c r="AN53" s="235"/>
    </row>
    <row r="54" spans="1:40" ht="142.5" outlineLevel="1">
      <c r="A54" s="102"/>
      <c r="B54" s="102"/>
      <c r="C54" s="270"/>
      <c r="D54" s="221" t="s">
        <v>538</v>
      </c>
      <c r="E54" s="102"/>
      <c r="F54" s="221"/>
      <c r="G54" s="115"/>
      <c r="H54" s="135"/>
      <c r="I54" s="102"/>
      <c r="J54" s="329">
        <v>45233</v>
      </c>
      <c r="K54" s="327" t="s">
        <v>524</v>
      </c>
      <c r="L54" s="102"/>
      <c r="M54" s="264"/>
      <c r="N54" s="102"/>
      <c r="O54" s="102"/>
      <c r="P54" s="102"/>
      <c r="Q54" s="264"/>
      <c r="R54" s="102"/>
      <c r="S54" s="102"/>
      <c r="T54" s="264"/>
      <c r="U54" s="102"/>
      <c r="V54" s="102"/>
      <c r="W54" s="264"/>
      <c r="X54" s="102"/>
      <c r="Y54" s="102"/>
      <c r="Z54" s="283">
        <v>45267</v>
      </c>
      <c r="AA54" s="102" t="s">
        <v>539</v>
      </c>
      <c r="AB54" s="102"/>
      <c r="AC54" s="102"/>
      <c r="AD54" s="264"/>
      <c r="AE54" s="102"/>
      <c r="AF54" s="102"/>
      <c r="AG54" s="235" t="s">
        <v>540</v>
      </c>
      <c r="AH54" s="235"/>
      <c r="AI54" s="235"/>
      <c r="AJ54" s="235"/>
      <c r="AK54" s="235" t="s">
        <v>541</v>
      </c>
      <c r="AL54" s="285"/>
      <c r="AM54" s="235"/>
      <c r="AN54" s="235"/>
    </row>
    <row r="55" spans="1:40" ht="63.75" outlineLevel="1">
      <c r="A55" s="102"/>
      <c r="B55" s="102"/>
      <c r="C55" s="270"/>
      <c r="D55" s="221" t="s">
        <v>542</v>
      </c>
      <c r="E55" s="102"/>
      <c r="F55" s="221"/>
      <c r="G55" s="115"/>
      <c r="H55" s="135"/>
      <c r="I55" s="102"/>
      <c r="J55" s="330">
        <v>45233</v>
      </c>
      <c r="K55" s="102" t="s">
        <v>260</v>
      </c>
      <c r="L55" s="102"/>
      <c r="M55" s="264"/>
      <c r="N55" s="102"/>
      <c r="O55" s="102"/>
      <c r="P55" s="102"/>
      <c r="Q55" s="264"/>
      <c r="R55" s="102"/>
      <c r="S55" s="102"/>
      <c r="T55" s="264"/>
      <c r="U55" s="102"/>
      <c r="V55" s="102"/>
      <c r="W55" s="264"/>
      <c r="X55" s="102"/>
      <c r="Y55" s="102"/>
      <c r="Z55" s="280">
        <v>45267</v>
      </c>
      <c r="AA55" s="102"/>
      <c r="AB55" s="102"/>
      <c r="AC55" s="102"/>
      <c r="AD55" s="264"/>
      <c r="AE55" s="102"/>
      <c r="AF55" s="102"/>
      <c r="AG55" s="102"/>
      <c r="AH55" s="102"/>
      <c r="AI55" s="102"/>
      <c r="AJ55" s="102"/>
      <c r="AK55" s="102"/>
      <c r="AL55" s="264"/>
      <c r="AM55" s="102"/>
      <c r="AN55" s="102"/>
    </row>
    <row r="56" spans="1:40" ht="163.5" customHeight="1" outlineLevel="1">
      <c r="A56" s="102"/>
      <c r="B56" s="102"/>
      <c r="C56" s="270"/>
      <c r="D56" s="221" t="s">
        <v>543</v>
      </c>
      <c r="E56" s="102"/>
      <c r="F56" s="221"/>
      <c r="G56" s="115"/>
      <c r="H56" s="135"/>
      <c r="I56" s="102"/>
      <c r="J56" s="329">
        <v>45233</v>
      </c>
      <c r="K56" s="102" t="s">
        <v>260</v>
      </c>
      <c r="L56" s="102"/>
      <c r="M56" s="264"/>
      <c r="N56" s="102"/>
      <c r="O56" s="102"/>
      <c r="P56" s="102"/>
      <c r="Q56" s="264"/>
      <c r="R56" s="102"/>
      <c r="S56" s="102"/>
      <c r="T56" s="264"/>
      <c r="U56" s="102"/>
      <c r="V56" s="102"/>
      <c r="W56" s="264"/>
      <c r="X56" s="102"/>
      <c r="Y56" s="102"/>
      <c r="Z56" s="283">
        <v>45267</v>
      </c>
      <c r="AA56" s="102" t="s">
        <v>544</v>
      </c>
      <c r="AB56" s="102"/>
      <c r="AC56" s="102"/>
      <c r="AD56" s="328">
        <v>45274</v>
      </c>
      <c r="AE56" s="102"/>
      <c r="AF56" s="102"/>
      <c r="AG56" s="102"/>
      <c r="AH56" s="102"/>
      <c r="AI56" s="102"/>
      <c r="AJ56" s="102"/>
      <c r="AK56" s="102"/>
      <c r="AL56" s="264"/>
      <c r="AM56" s="102"/>
      <c r="AN56" s="102"/>
    </row>
    <row r="57" spans="1:40" ht="12.75">
      <c r="A57" s="102"/>
      <c r="B57" s="102"/>
      <c r="C57" s="270"/>
      <c r="D57" s="221"/>
      <c r="E57" s="102"/>
      <c r="F57" s="221"/>
      <c r="G57" s="115"/>
      <c r="H57" s="135"/>
      <c r="I57" s="102"/>
      <c r="J57" s="102"/>
      <c r="K57" s="102"/>
      <c r="L57" s="102"/>
      <c r="M57" s="264"/>
      <c r="N57" s="102"/>
      <c r="O57" s="102"/>
      <c r="P57" s="102"/>
      <c r="Q57" s="264"/>
      <c r="R57" s="102"/>
      <c r="S57" s="102"/>
      <c r="T57" s="264"/>
      <c r="U57" s="102"/>
      <c r="V57" s="102"/>
      <c r="W57" s="264"/>
      <c r="X57" s="102"/>
      <c r="Y57" s="102"/>
      <c r="Z57" s="264"/>
      <c r="AA57" s="102"/>
      <c r="AB57" s="102"/>
      <c r="AC57" s="102"/>
      <c r="AD57" s="264"/>
      <c r="AE57" s="102"/>
      <c r="AF57" s="102"/>
      <c r="AG57" s="102"/>
      <c r="AH57" s="102"/>
      <c r="AI57" s="102"/>
      <c r="AJ57" s="102"/>
      <c r="AK57" s="102"/>
      <c r="AL57" s="264"/>
      <c r="AM57" s="102"/>
      <c r="AN57" s="102"/>
    </row>
    <row r="58" spans="1:40" ht="12.75" hidden="1">
      <c r="A58" s="102"/>
      <c r="B58" s="102"/>
      <c r="C58" s="270"/>
      <c r="D58" s="221"/>
      <c r="E58" s="102"/>
      <c r="F58" s="221"/>
      <c r="G58" s="115"/>
      <c r="H58" s="135"/>
      <c r="I58" s="102"/>
      <c r="J58" s="102"/>
      <c r="K58" s="102"/>
      <c r="L58" s="102"/>
      <c r="M58" s="264"/>
      <c r="N58" s="102"/>
      <c r="O58" s="102"/>
      <c r="P58" s="102"/>
      <c r="Q58" s="264"/>
      <c r="R58" s="102"/>
      <c r="S58" s="102"/>
      <c r="T58" s="264"/>
      <c r="U58" s="102"/>
      <c r="V58" s="102"/>
      <c r="W58" s="264"/>
      <c r="X58" s="102"/>
      <c r="Y58" s="102"/>
      <c r="Z58" s="264"/>
      <c r="AA58" s="102"/>
      <c r="AB58" s="102"/>
      <c r="AC58" s="102"/>
      <c r="AD58" s="264"/>
      <c r="AE58" s="102"/>
      <c r="AF58" s="102"/>
      <c r="AG58" s="102"/>
      <c r="AH58" s="102"/>
      <c r="AI58" s="102"/>
      <c r="AJ58" s="102"/>
      <c r="AK58" s="102"/>
      <c r="AL58" s="264"/>
      <c r="AM58" s="102"/>
      <c r="AN58" s="102"/>
    </row>
    <row r="59" spans="1:40" ht="12.75" hidden="1">
      <c r="A59" s="102"/>
      <c r="B59" s="102"/>
      <c r="C59" s="270"/>
      <c r="D59" s="221"/>
      <c r="E59" s="102"/>
      <c r="F59" s="221"/>
      <c r="G59" s="115"/>
      <c r="H59" s="135"/>
      <c r="I59" s="102"/>
      <c r="J59" s="102"/>
      <c r="K59" s="102"/>
      <c r="L59" s="102"/>
      <c r="M59" s="264"/>
      <c r="N59" s="102"/>
      <c r="O59" s="102"/>
      <c r="P59" s="102"/>
      <c r="Q59" s="264"/>
      <c r="R59" s="102"/>
      <c r="S59" s="102"/>
      <c r="T59" s="264"/>
      <c r="U59" s="102"/>
      <c r="V59" s="102"/>
      <c r="W59" s="264"/>
      <c r="X59" s="102"/>
      <c r="Y59" s="102"/>
      <c r="Z59" s="264"/>
      <c r="AA59" s="102"/>
      <c r="AB59" s="102"/>
      <c r="AC59" s="102"/>
      <c r="AD59" s="264"/>
      <c r="AE59" s="102"/>
      <c r="AF59" s="102"/>
      <c r="AG59" s="102"/>
      <c r="AH59" s="102"/>
      <c r="AI59" s="102"/>
      <c r="AJ59" s="102"/>
      <c r="AK59" s="102"/>
      <c r="AL59" s="264"/>
      <c r="AM59" s="102"/>
      <c r="AN59" s="102"/>
    </row>
    <row r="60" spans="1:40" ht="12.75" hidden="1">
      <c r="A60" s="102"/>
      <c r="B60" s="102"/>
      <c r="C60" s="270"/>
      <c r="D60" s="221"/>
      <c r="E60" s="102"/>
      <c r="F60" s="221"/>
      <c r="G60" s="115"/>
      <c r="H60" s="135"/>
      <c r="I60" s="102"/>
      <c r="J60" s="102"/>
      <c r="K60" s="102"/>
      <c r="L60" s="102"/>
      <c r="M60" s="264"/>
      <c r="N60" s="102"/>
      <c r="O60" s="102"/>
      <c r="P60" s="102"/>
      <c r="Q60" s="264"/>
      <c r="R60" s="102"/>
      <c r="S60" s="102"/>
      <c r="T60" s="264"/>
      <c r="U60" s="102"/>
      <c r="V60" s="102"/>
      <c r="W60" s="264"/>
      <c r="X60" s="102"/>
      <c r="Y60" s="102"/>
      <c r="Z60" s="264"/>
      <c r="AA60" s="102"/>
      <c r="AB60" s="102"/>
      <c r="AC60" s="102"/>
      <c r="AD60" s="264"/>
      <c r="AE60" s="102"/>
      <c r="AF60" s="102"/>
      <c r="AG60" s="102"/>
      <c r="AH60" s="102"/>
      <c r="AI60" s="102"/>
      <c r="AJ60" s="102"/>
      <c r="AK60" s="102"/>
      <c r="AL60" s="264"/>
      <c r="AM60" s="102"/>
      <c r="AN60" s="102"/>
    </row>
    <row r="61" spans="1:40" ht="12.75" hidden="1">
      <c r="A61" s="102"/>
      <c r="B61" s="102"/>
      <c r="C61" s="270"/>
      <c r="D61" s="221"/>
      <c r="E61" s="102"/>
      <c r="F61" s="221"/>
      <c r="G61" s="115"/>
      <c r="H61" s="135"/>
      <c r="I61" s="102"/>
      <c r="J61" s="102"/>
      <c r="K61" s="102"/>
      <c r="L61" s="102"/>
      <c r="M61" s="264"/>
      <c r="N61" s="102"/>
      <c r="O61" s="102"/>
      <c r="P61" s="102"/>
      <c r="Q61" s="264"/>
      <c r="R61" s="102"/>
      <c r="S61" s="102"/>
      <c r="T61" s="264"/>
      <c r="U61" s="102"/>
      <c r="V61" s="102"/>
      <c r="W61" s="264"/>
      <c r="X61" s="102"/>
      <c r="Y61" s="102"/>
      <c r="Z61" s="264"/>
      <c r="AA61" s="102"/>
      <c r="AB61" s="102"/>
      <c r="AC61" s="102"/>
      <c r="AD61" s="264"/>
      <c r="AE61" s="102"/>
      <c r="AF61" s="102"/>
      <c r="AG61" s="102"/>
      <c r="AH61" s="102"/>
      <c r="AI61" s="102"/>
      <c r="AJ61" s="102"/>
      <c r="AK61" s="102"/>
      <c r="AL61" s="264"/>
      <c r="AM61" s="102"/>
      <c r="AN61" s="102"/>
    </row>
    <row r="62" spans="1:40" ht="12.75" hidden="1">
      <c r="A62" s="102"/>
      <c r="B62" s="102"/>
      <c r="C62" s="270"/>
      <c r="D62" s="221"/>
      <c r="E62" s="102"/>
      <c r="F62" s="221"/>
      <c r="G62" s="115"/>
      <c r="H62" s="135"/>
      <c r="I62" s="102"/>
      <c r="J62" s="102"/>
      <c r="K62" s="102"/>
      <c r="L62" s="102"/>
      <c r="M62" s="264"/>
      <c r="N62" s="102"/>
      <c r="O62" s="102"/>
      <c r="P62" s="102"/>
      <c r="Q62" s="264"/>
      <c r="R62" s="102"/>
      <c r="S62" s="102"/>
      <c r="T62" s="264"/>
      <c r="U62" s="102"/>
      <c r="V62" s="102"/>
      <c r="W62" s="264"/>
      <c r="X62" s="102"/>
      <c r="Y62" s="102"/>
      <c r="Z62" s="264"/>
      <c r="AA62" s="102"/>
      <c r="AB62" s="102"/>
      <c r="AC62" s="102"/>
      <c r="AD62" s="264"/>
      <c r="AE62" s="102"/>
      <c r="AF62" s="102"/>
      <c r="AG62" s="102"/>
      <c r="AH62" s="102"/>
      <c r="AI62" s="102"/>
      <c r="AJ62" s="102"/>
      <c r="AK62" s="102"/>
      <c r="AL62" s="264"/>
      <c r="AM62" s="102"/>
      <c r="AN62" s="102"/>
    </row>
    <row r="63" spans="1:40" ht="12.75" hidden="1">
      <c r="A63" s="102"/>
      <c r="B63" s="102"/>
      <c r="C63" s="270"/>
      <c r="D63" s="221"/>
      <c r="E63" s="102"/>
      <c r="F63" s="221"/>
      <c r="G63" s="115"/>
      <c r="H63" s="135"/>
      <c r="I63" s="102"/>
      <c r="J63" s="102"/>
      <c r="K63" s="102"/>
      <c r="L63" s="102"/>
      <c r="M63" s="264"/>
      <c r="N63" s="102"/>
      <c r="O63" s="102"/>
      <c r="P63" s="102"/>
      <c r="Q63" s="264"/>
      <c r="R63" s="102"/>
      <c r="S63" s="102"/>
      <c r="T63" s="264"/>
      <c r="U63" s="102"/>
      <c r="V63" s="102"/>
      <c r="W63" s="264"/>
      <c r="X63" s="102"/>
      <c r="Y63" s="102"/>
      <c r="Z63" s="264"/>
      <c r="AA63" s="102"/>
      <c r="AB63" s="102"/>
      <c r="AC63" s="102"/>
      <c r="AD63" s="264"/>
      <c r="AE63" s="102"/>
      <c r="AF63" s="102"/>
      <c r="AG63" s="102"/>
      <c r="AH63" s="102"/>
      <c r="AI63" s="102"/>
      <c r="AJ63" s="102"/>
      <c r="AK63" s="102"/>
      <c r="AL63" s="264"/>
      <c r="AM63" s="102"/>
      <c r="AN63" s="102"/>
    </row>
    <row r="64" spans="1:40" ht="12.75" hidden="1">
      <c r="A64" s="102"/>
      <c r="B64" s="102"/>
      <c r="C64" s="270"/>
      <c r="D64" s="221"/>
      <c r="E64" s="102"/>
      <c r="F64" s="221"/>
      <c r="G64" s="115"/>
      <c r="H64" s="135"/>
      <c r="I64" s="102"/>
      <c r="J64" s="102"/>
      <c r="K64" s="102"/>
      <c r="L64" s="102"/>
      <c r="M64" s="264"/>
      <c r="N64" s="102"/>
      <c r="O64" s="102"/>
      <c r="P64" s="102"/>
      <c r="Q64" s="264"/>
      <c r="R64" s="102"/>
      <c r="S64" s="102"/>
      <c r="T64" s="264"/>
      <c r="U64" s="102"/>
      <c r="V64" s="102"/>
      <c r="W64" s="264"/>
      <c r="X64" s="102"/>
      <c r="Y64" s="102"/>
      <c r="Z64" s="264"/>
      <c r="AA64" s="102"/>
      <c r="AB64" s="102"/>
      <c r="AC64" s="102"/>
      <c r="AD64" s="264"/>
      <c r="AE64" s="102"/>
      <c r="AF64" s="102"/>
      <c r="AG64" s="102"/>
      <c r="AH64" s="102"/>
      <c r="AI64" s="102"/>
      <c r="AJ64" s="102"/>
      <c r="AK64" s="102"/>
      <c r="AL64" s="264"/>
      <c r="AM64" s="102"/>
      <c r="AN64" s="102"/>
    </row>
    <row r="65" spans="1:40" ht="12.75" hidden="1">
      <c r="A65" s="102"/>
      <c r="B65" s="102"/>
      <c r="C65" s="270"/>
      <c r="D65" s="221"/>
      <c r="E65" s="102"/>
      <c r="F65" s="221"/>
      <c r="G65" s="115"/>
      <c r="H65" s="135"/>
      <c r="I65" s="102"/>
      <c r="J65" s="102"/>
      <c r="K65" s="102"/>
      <c r="L65" s="102"/>
      <c r="M65" s="264"/>
      <c r="N65" s="102"/>
      <c r="O65" s="102"/>
      <c r="P65" s="102"/>
      <c r="Q65" s="264"/>
      <c r="R65" s="102"/>
      <c r="S65" s="102"/>
      <c r="T65" s="264"/>
      <c r="U65" s="102"/>
      <c r="V65" s="102"/>
      <c r="W65" s="264"/>
      <c r="X65" s="102"/>
      <c r="Y65" s="102"/>
      <c r="Z65" s="264"/>
      <c r="AA65" s="102"/>
      <c r="AB65" s="102"/>
      <c r="AC65" s="102"/>
      <c r="AD65" s="264"/>
      <c r="AE65" s="102"/>
      <c r="AF65" s="102"/>
      <c r="AG65" s="102"/>
      <c r="AH65" s="102"/>
      <c r="AI65" s="102"/>
      <c r="AJ65" s="102"/>
      <c r="AK65" s="102"/>
      <c r="AL65" s="264"/>
      <c r="AM65" s="102"/>
      <c r="AN65" s="102"/>
    </row>
    <row r="66" spans="1:40" ht="12.75" hidden="1">
      <c r="A66" s="102"/>
      <c r="B66" s="102"/>
      <c r="C66" s="270"/>
      <c r="D66" s="221"/>
      <c r="E66" s="102"/>
      <c r="F66" s="221"/>
      <c r="G66" s="115"/>
      <c r="H66" s="135"/>
      <c r="I66" s="102"/>
      <c r="J66" s="102"/>
      <c r="K66" s="102"/>
      <c r="L66" s="102"/>
      <c r="M66" s="264"/>
      <c r="N66" s="102"/>
      <c r="O66" s="102"/>
      <c r="P66" s="102"/>
      <c r="Q66" s="264"/>
      <c r="R66" s="102"/>
      <c r="S66" s="102"/>
      <c r="T66" s="264"/>
      <c r="U66" s="102"/>
      <c r="V66" s="102"/>
      <c r="W66" s="264"/>
      <c r="X66" s="102"/>
      <c r="Y66" s="102"/>
      <c r="Z66" s="264"/>
      <c r="AA66" s="102"/>
      <c r="AB66" s="102"/>
      <c r="AC66" s="102"/>
      <c r="AD66" s="264"/>
      <c r="AE66" s="102"/>
      <c r="AF66" s="102"/>
      <c r="AG66" s="102"/>
      <c r="AH66" s="102"/>
      <c r="AI66" s="102"/>
      <c r="AJ66" s="102"/>
      <c r="AK66" s="102"/>
      <c r="AL66" s="264"/>
      <c r="AM66" s="102"/>
      <c r="AN66" s="102"/>
    </row>
    <row r="67" spans="1:40" ht="12.75" hidden="1">
      <c r="A67" s="102"/>
      <c r="B67" s="102"/>
      <c r="C67" s="270"/>
      <c r="D67" s="221"/>
      <c r="E67" s="102"/>
      <c r="F67" s="221"/>
      <c r="G67" s="115"/>
      <c r="H67" s="135"/>
      <c r="I67" s="102"/>
      <c r="J67" s="102"/>
      <c r="K67" s="102"/>
      <c r="L67" s="102"/>
      <c r="M67" s="264"/>
      <c r="N67" s="102"/>
      <c r="O67" s="102"/>
      <c r="P67" s="102"/>
      <c r="Q67" s="264"/>
      <c r="R67" s="102"/>
      <c r="S67" s="102"/>
      <c r="T67" s="264"/>
      <c r="U67" s="102"/>
      <c r="V67" s="102"/>
      <c r="W67" s="264"/>
      <c r="X67" s="102"/>
      <c r="Y67" s="102"/>
      <c r="Z67" s="264"/>
      <c r="AA67" s="102"/>
      <c r="AB67" s="102"/>
      <c r="AC67" s="102"/>
      <c r="AD67" s="264"/>
      <c r="AE67" s="102"/>
      <c r="AF67" s="102"/>
      <c r="AG67" s="102"/>
      <c r="AH67" s="102"/>
      <c r="AI67" s="102"/>
      <c r="AJ67" s="102"/>
      <c r="AK67" s="102"/>
      <c r="AL67" s="264"/>
      <c r="AM67" s="102"/>
      <c r="AN67" s="102"/>
    </row>
    <row r="68" spans="1:40" ht="12.75" hidden="1">
      <c r="A68" s="102"/>
      <c r="B68" s="102"/>
      <c r="C68" s="270"/>
      <c r="D68" s="221"/>
      <c r="E68" s="102"/>
      <c r="F68" s="221"/>
      <c r="G68" s="115"/>
      <c r="H68" s="135"/>
      <c r="I68" s="102"/>
      <c r="J68" s="102"/>
      <c r="K68" s="102"/>
      <c r="L68" s="102"/>
      <c r="M68" s="264"/>
      <c r="N68" s="102"/>
      <c r="O68" s="102"/>
      <c r="P68" s="102"/>
      <c r="Q68" s="264"/>
      <c r="R68" s="102"/>
      <c r="S68" s="102"/>
      <c r="T68" s="264"/>
      <c r="U68" s="102"/>
      <c r="V68" s="102"/>
      <c r="W68" s="264"/>
      <c r="X68" s="102"/>
      <c r="Y68" s="102"/>
      <c r="Z68" s="264"/>
      <c r="AA68" s="102"/>
      <c r="AB68" s="102"/>
      <c r="AC68" s="102"/>
      <c r="AD68" s="264"/>
      <c r="AE68" s="102"/>
      <c r="AF68" s="102"/>
      <c r="AG68" s="102"/>
      <c r="AH68" s="102"/>
      <c r="AI68" s="102"/>
      <c r="AJ68" s="102"/>
      <c r="AK68" s="102"/>
      <c r="AL68" s="264"/>
      <c r="AM68" s="102"/>
      <c r="AN68" s="102"/>
    </row>
    <row r="69" spans="1:40" ht="12.75" hidden="1">
      <c r="A69" s="102"/>
      <c r="B69" s="102"/>
      <c r="C69" s="270"/>
      <c r="D69" s="221"/>
      <c r="E69" s="102"/>
      <c r="F69" s="221"/>
      <c r="G69" s="115"/>
      <c r="H69" s="135"/>
      <c r="I69" s="102"/>
      <c r="J69" s="102"/>
      <c r="K69" s="102"/>
      <c r="L69" s="102"/>
      <c r="M69" s="264"/>
      <c r="N69" s="102"/>
      <c r="O69" s="102"/>
      <c r="P69" s="102"/>
      <c r="Q69" s="264"/>
      <c r="R69" s="102"/>
      <c r="S69" s="102"/>
      <c r="T69" s="264"/>
      <c r="U69" s="102"/>
      <c r="V69" s="102"/>
      <c r="W69" s="264"/>
      <c r="X69" s="102"/>
      <c r="Y69" s="102"/>
      <c r="Z69" s="264"/>
      <c r="AA69" s="102"/>
      <c r="AB69" s="102"/>
      <c r="AC69" s="102"/>
      <c r="AD69" s="264"/>
      <c r="AE69" s="102"/>
      <c r="AF69" s="102"/>
      <c r="AG69" s="102"/>
      <c r="AH69" s="102"/>
      <c r="AI69" s="102"/>
      <c r="AJ69" s="102"/>
      <c r="AK69" s="102"/>
      <c r="AL69" s="264"/>
      <c r="AM69" s="102"/>
      <c r="AN69" s="102"/>
    </row>
    <row r="70" spans="1:40" ht="12.75" hidden="1">
      <c r="A70" s="102"/>
      <c r="B70" s="102"/>
      <c r="C70" s="270"/>
      <c r="D70" s="221"/>
      <c r="E70" s="102"/>
      <c r="F70" s="221"/>
      <c r="G70" s="115"/>
      <c r="H70" s="135"/>
      <c r="I70" s="102"/>
      <c r="J70" s="102"/>
      <c r="K70" s="102"/>
      <c r="L70" s="102"/>
      <c r="M70" s="264"/>
      <c r="N70" s="102"/>
      <c r="O70" s="102"/>
      <c r="P70" s="102"/>
      <c r="Q70" s="264"/>
      <c r="R70" s="102"/>
      <c r="S70" s="102"/>
      <c r="T70" s="264"/>
      <c r="U70" s="102"/>
      <c r="V70" s="102"/>
      <c r="W70" s="264"/>
      <c r="X70" s="102"/>
      <c r="Y70" s="102"/>
      <c r="Z70" s="264"/>
      <c r="AA70" s="102"/>
      <c r="AB70" s="102"/>
      <c r="AC70" s="102"/>
      <c r="AD70" s="264"/>
      <c r="AE70" s="102"/>
      <c r="AF70" s="102"/>
      <c r="AG70" s="102"/>
      <c r="AH70" s="102"/>
      <c r="AI70" s="102"/>
      <c r="AJ70" s="102"/>
      <c r="AK70" s="102"/>
      <c r="AL70" s="264"/>
      <c r="AM70" s="102"/>
      <c r="AN70" s="102"/>
    </row>
    <row r="71" spans="1:40" ht="12.75" hidden="1">
      <c r="A71" s="102"/>
      <c r="B71" s="102"/>
      <c r="C71" s="270"/>
      <c r="D71" s="221"/>
      <c r="E71" s="102"/>
      <c r="F71" s="221"/>
      <c r="G71" s="115"/>
      <c r="H71" s="135"/>
      <c r="I71" s="102"/>
      <c r="J71" s="102"/>
      <c r="K71" s="102"/>
      <c r="L71" s="102"/>
      <c r="M71" s="264"/>
      <c r="N71" s="102"/>
      <c r="O71" s="102"/>
      <c r="P71" s="102"/>
      <c r="Q71" s="264"/>
      <c r="R71" s="102"/>
      <c r="S71" s="102"/>
      <c r="T71" s="264"/>
      <c r="U71" s="102"/>
      <c r="V71" s="102"/>
      <c r="W71" s="264"/>
      <c r="X71" s="102"/>
      <c r="Y71" s="102"/>
      <c r="Z71" s="264"/>
      <c r="AA71" s="102"/>
      <c r="AB71" s="102"/>
      <c r="AC71" s="102"/>
      <c r="AD71" s="264"/>
      <c r="AE71" s="102"/>
      <c r="AF71" s="102"/>
      <c r="AG71" s="102"/>
      <c r="AH71" s="102"/>
      <c r="AI71" s="102"/>
      <c r="AJ71" s="102"/>
      <c r="AK71" s="102"/>
      <c r="AL71" s="264"/>
      <c r="AM71" s="102"/>
      <c r="AN71" s="102"/>
    </row>
    <row r="72" spans="1:40" ht="12.75" hidden="1">
      <c r="A72" s="102"/>
      <c r="B72" s="102"/>
      <c r="C72" s="270"/>
      <c r="D72" s="221"/>
      <c r="E72" s="102"/>
      <c r="F72" s="221"/>
      <c r="G72" s="115"/>
      <c r="H72" s="135"/>
      <c r="I72" s="102"/>
      <c r="J72" s="102"/>
      <c r="K72" s="102"/>
      <c r="L72" s="102"/>
      <c r="M72" s="264"/>
      <c r="N72" s="102"/>
      <c r="O72" s="102"/>
      <c r="P72" s="102"/>
      <c r="Q72" s="264"/>
      <c r="R72" s="102"/>
      <c r="S72" s="102"/>
      <c r="T72" s="264"/>
      <c r="U72" s="102"/>
      <c r="V72" s="102"/>
      <c r="W72" s="264"/>
      <c r="X72" s="102"/>
      <c r="Y72" s="102"/>
      <c r="Z72" s="264"/>
      <c r="AA72" s="102"/>
      <c r="AB72" s="102"/>
      <c r="AC72" s="102"/>
      <c r="AD72" s="264"/>
      <c r="AE72" s="102"/>
      <c r="AF72" s="102"/>
      <c r="AG72" s="102"/>
      <c r="AH72" s="102"/>
      <c r="AI72" s="102"/>
      <c r="AJ72" s="102"/>
      <c r="AK72" s="102"/>
      <c r="AL72" s="264"/>
      <c r="AM72" s="102"/>
      <c r="AN72" s="102"/>
    </row>
    <row r="73" spans="1:40" ht="12.75" hidden="1">
      <c r="A73" s="102"/>
      <c r="B73" s="102"/>
      <c r="C73" s="270"/>
      <c r="D73" s="221"/>
      <c r="E73" s="102"/>
      <c r="F73" s="221"/>
      <c r="G73" s="115"/>
      <c r="H73" s="135"/>
      <c r="I73" s="102"/>
      <c r="J73" s="102"/>
      <c r="K73" s="102"/>
      <c r="L73" s="102"/>
      <c r="M73" s="264"/>
      <c r="N73" s="102"/>
      <c r="O73" s="102"/>
      <c r="P73" s="102"/>
      <c r="Q73" s="264"/>
      <c r="R73" s="102"/>
      <c r="S73" s="102"/>
      <c r="T73" s="264"/>
      <c r="U73" s="102"/>
      <c r="V73" s="102"/>
      <c r="W73" s="264"/>
      <c r="X73" s="102"/>
      <c r="Y73" s="102"/>
      <c r="Z73" s="264"/>
      <c r="AA73" s="102"/>
      <c r="AB73" s="102"/>
      <c r="AC73" s="102"/>
      <c r="AD73" s="264"/>
      <c r="AE73" s="102"/>
      <c r="AF73" s="102"/>
      <c r="AG73" s="102"/>
      <c r="AH73" s="102"/>
      <c r="AI73" s="102"/>
      <c r="AJ73" s="102"/>
      <c r="AK73" s="102"/>
      <c r="AL73" s="264"/>
      <c r="AM73" s="102"/>
      <c r="AN73" s="102"/>
    </row>
    <row r="74" spans="1:40" ht="12.75" hidden="1">
      <c r="A74" s="102"/>
      <c r="B74" s="102"/>
      <c r="C74" s="270"/>
      <c r="D74" s="221"/>
      <c r="E74" s="102"/>
      <c r="F74" s="221"/>
      <c r="G74" s="115"/>
      <c r="H74" s="135"/>
      <c r="I74" s="102"/>
      <c r="J74" s="102"/>
      <c r="K74" s="102"/>
      <c r="L74" s="102"/>
      <c r="M74" s="264"/>
      <c r="N74" s="102"/>
      <c r="O74" s="102"/>
      <c r="P74" s="102"/>
      <c r="Q74" s="264"/>
      <c r="R74" s="102"/>
      <c r="S74" s="102"/>
      <c r="T74" s="264"/>
      <c r="U74" s="102"/>
      <c r="V74" s="102"/>
      <c r="W74" s="264"/>
      <c r="X74" s="102"/>
      <c r="Y74" s="102"/>
      <c r="Z74" s="264"/>
      <c r="AA74" s="102"/>
      <c r="AB74" s="102"/>
      <c r="AC74" s="102"/>
      <c r="AD74" s="264"/>
      <c r="AE74" s="102"/>
      <c r="AF74" s="102"/>
      <c r="AG74" s="102"/>
      <c r="AH74" s="102"/>
      <c r="AI74" s="102"/>
      <c r="AJ74" s="102"/>
      <c r="AK74" s="102"/>
      <c r="AL74" s="264"/>
      <c r="AM74" s="102"/>
      <c r="AN74" s="102"/>
    </row>
    <row r="75" spans="1:40" ht="12.75" hidden="1">
      <c r="A75" s="102"/>
      <c r="B75" s="102"/>
      <c r="C75" s="270"/>
      <c r="D75" s="221"/>
      <c r="E75" s="102"/>
      <c r="F75" s="221"/>
      <c r="G75" s="115"/>
      <c r="H75" s="135"/>
      <c r="I75" s="102"/>
      <c r="J75" s="102"/>
      <c r="K75" s="102"/>
      <c r="L75" s="102"/>
      <c r="M75" s="264"/>
      <c r="N75" s="102"/>
      <c r="O75" s="102"/>
      <c r="P75" s="102"/>
      <c r="Q75" s="264"/>
      <c r="R75" s="102"/>
      <c r="S75" s="102"/>
      <c r="T75" s="264"/>
      <c r="U75" s="102"/>
      <c r="V75" s="102"/>
      <c r="W75" s="264"/>
      <c r="X75" s="102"/>
      <c r="Y75" s="102"/>
      <c r="Z75" s="264"/>
      <c r="AA75" s="102"/>
      <c r="AB75" s="102"/>
      <c r="AC75" s="102"/>
      <c r="AD75" s="264"/>
      <c r="AE75" s="102"/>
      <c r="AF75" s="102"/>
      <c r="AG75" s="102"/>
      <c r="AH75" s="102"/>
      <c r="AI75" s="102"/>
      <c r="AJ75" s="102"/>
      <c r="AK75" s="102"/>
      <c r="AL75" s="264"/>
      <c r="AM75" s="102"/>
      <c r="AN75" s="102"/>
    </row>
    <row r="76" spans="1:40" ht="12.75" hidden="1">
      <c r="A76" s="102"/>
      <c r="B76" s="102"/>
      <c r="C76" s="270"/>
      <c r="D76" s="221"/>
      <c r="E76" s="102"/>
      <c r="F76" s="221"/>
      <c r="G76" s="115"/>
      <c r="H76" s="135"/>
      <c r="I76" s="102"/>
      <c r="J76" s="102"/>
      <c r="K76" s="102"/>
      <c r="L76" s="102"/>
      <c r="M76" s="264"/>
      <c r="N76" s="102"/>
      <c r="O76" s="102"/>
      <c r="P76" s="102"/>
      <c r="Q76" s="264"/>
      <c r="R76" s="102"/>
      <c r="S76" s="102"/>
      <c r="T76" s="264"/>
      <c r="U76" s="102"/>
      <c r="V76" s="102"/>
      <c r="W76" s="264"/>
      <c r="X76" s="102"/>
      <c r="Y76" s="102"/>
      <c r="Z76" s="264"/>
      <c r="AA76" s="102"/>
      <c r="AB76" s="102"/>
      <c r="AC76" s="102"/>
      <c r="AD76" s="264"/>
      <c r="AE76" s="102"/>
      <c r="AF76" s="102"/>
      <c r="AG76" s="102"/>
      <c r="AH76" s="102"/>
      <c r="AI76" s="102"/>
      <c r="AJ76" s="102"/>
      <c r="AK76" s="102"/>
      <c r="AL76" s="264"/>
      <c r="AM76" s="102"/>
      <c r="AN76" s="102"/>
    </row>
    <row r="77" spans="1:40" ht="12.75" hidden="1">
      <c r="A77" s="102"/>
      <c r="B77" s="102"/>
      <c r="C77" s="270"/>
      <c r="D77" s="221"/>
      <c r="E77" s="102"/>
      <c r="F77" s="221"/>
      <c r="G77" s="115"/>
      <c r="H77" s="135"/>
      <c r="I77" s="102"/>
      <c r="J77" s="102"/>
      <c r="K77" s="102"/>
      <c r="L77" s="102"/>
      <c r="M77" s="264"/>
      <c r="N77" s="102"/>
      <c r="O77" s="102"/>
      <c r="P77" s="102"/>
      <c r="Q77" s="264"/>
      <c r="R77" s="102"/>
      <c r="S77" s="102"/>
      <c r="T77" s="264"/>
      <c r="U77" s="102"/>
      <c r="V77" s="102"/>
      <c r="W77" s="264"/>
      <c r="X77" s="102"/>
      <c r="Y77" s="102"/>
      <c r="Z77" s="264"/>
      <c r="AA77" s="102"/>
      <c r="AB77" s="102"/>
      <c r="AC77" s="102"/>
      <c r="AD77" s="264"/>
      <c r="AE77" s="102"/>
      <c r="AF77" s="102"/>
      <c r="AG77" s="102"/>
      <c r="AH77" s="102"/>
      <c r="AI77" s="102"/>
      <c r="AJ77" s="102"/>
      <c r="AK77" s="102"/>
      <c r="AL77" s="264"/>
      <c r="AM77" s="102"/>
      <c r="AN77" s="102"/>
    </row>
    <row r="78" spans="1:40" ht="12.75" hidden="1">
      <c r="A78" s="102"/>
      <c r="B78" s="102"/>
      <c r="C78" s="270"/>
      <c r="D78" s="221"/>
      <c r="E78" s="102"/>
      <c r="F78" s="221"/>
      <c r="G78" s="115"/>
      <c r="H78" s="135"/>
      <c r="I78" s="102"/>
      <c r="J78" s="102"/>
      <c r="K78" s="102"/>
      <c r="L78" s="102"/>
      <c r="M78" s="264"/>
      <c r="N78" s="102"/>
      <c r="O78" s="102"/>
      <c r="P78" s="102"/>
      <c r="Q78" s="264"/>
      <c r="R78" s="102"/>
      <c r="S78" s="102"/>
      <c r="T78" s="264"/>
      <c r="U78" s="102"/>
      <c r="V78" s="102"/>
      <c r="W78" s="264"/>
      <c r="X78" s="102"/>
      <c r="Y78" s="102"/>
      <c r="Z78" s="264"/>
      <c r="AA78" s="102"/>
      <c r="AB78" s="102"/>
      <c r="AC78" s="102"/>
      <c r="AD78" s="264"/>
      <c r="AE78" s="102"/>
      <c r="AF78" s="102"/>
      <c r="AG78" s="102"/>
      <c r="AH78" s="102"/>
      <c r="AI78" s="102"/>
      <c r="AJ78" s="102"/>
      <c r="AK78" s="102"/>
      <c r="AL78" s="264"/>
      <c r="AM78" s="102"/>
      <c r="AN78" s="102"/>
    </row>
    <row r="79" spans="1:40" ht="12.75" hidden="1">
      <c r="A79" s="102"/>
      <c r="B79" s="102"/>
      <c r="C79" s="270"/>
      <c r="D79" s="221"/>
      <c r="E79" s="102"/>
      <c r="F79" s="221"/>
      <c r="G79" s="115"/>
      <c r="H79" s="135"/>
      <c r="I79" s="102"/>
      <c r="J79" s="102"/>
      <c r="K79" s="102"/>
      <c r="L79" s="102"/>
      <c r="M79" s="264"/>
      <c r="N79" s="102"/>
      <c r="O79" s="102"/>
      <c r="P79" s="102"/>
      <c r="Q79" s="264"/>
      <c r="R79" s="102"/>
      <c r="S79" s="102"/>
      <c r="T79" s="264"/>
      <c r="U79" s="102"/>
      <c r="V79" s="102"/>
      <c r="W79" s="264"/>
      <c r="X79" s="102"/>
      <c r="Y79" s="102"/>
      <c r="Z79" s="264"/>
      <c r="AA79" s="102"/>
      <c r="AB79" s="102"/>
      <c r="AC79" s="102"/>
      <c r="AD79" s="264"/>
      <c r="AE79" s="102"/>
      <c r="AF79" s="102"/>
      <c r="AG79" s="102"/>
      <c r="AH79" s="102"/>
      <c r="AI79" s="102"/>
      <c r="AJ79" s="102"/>
      <c r="AK79" s="102"/>
      <c r="AL79" s="264"/>
      <c r="AM79" s="102"/>
      <c r="AN79" s="102"/>
    </row>
    <row r="80" spans="1:40" ht="12.75" hidden="1">
      <c r="A80" s="102"/>
      <c r="B80" s="102"/>
      <c r="C80" s="270"/>
      <c r="D80" s="221"/>
      <c r="E80" s="102"/>
      <c r="F80" s="221"/>
      <c r="G80" s="115"/>
      <c r="H80" s="135"/>
      <c r="I80" s="102"/>
      <c r="J80" s="102"/>
      <c r="K80" s="102"/>
      <c r="L80" s="102"/>
      <c r="M80" s="264"/>
      <c r="N80" s="102"/>
      <c r="O80" s="102"/>
      <c r="P80" s="102"/>
      <c r="Q80" s="264"/>
      <c r="R80" s="102"/>
      <c r="S80" s="102"/>
      <c r="T80" s="264"/>
      <c r="U80" s="102"/>
      <c r="V80" s="102"/>
      <c r="W80" s="264"/>
      <c r="X80" s="102"/>
      <c r="Y80" s="102"/>
      <c r="Z80" s="264"/>
      <c r="AA80" s="102"/>
      <c r="AB80" s="102"/>
      <c r="AC80" s="102"/>
      <c r="AD80" s="264"/>
      <c r="AE80" s="102"/>
      <c r="AF80" s="102"/>
      <c r="AG80" s="102"/>
      <c r="AH80" s="102"/>
      <c r="AI80" s="102"/>
      <c r="AJ80" s="102"/>
      <c r="AK80" s="102"/>
      <c r="AL80" s="264"/>
      <c r="AM80" s="102"/>
      <c r="AN80" s="102"/>
    </row>
    <row r="81" spans="1:40" ht="12.75" hidden="1">
      <c r="A81" s="102"/>
      <c r="B81" s="102"/>
      <c r="C81" s="270"/>
      <c r="D81" s="221"/>
      <c r="E81" s="102"/>
      <c r="F81" s="221"/>
      <c r="G81" s="115"/>
      <c r="H81" s="135"/>
      <c r="I81" s="102"/>
      <c r="J81" s="102"/>
      <c r="K81" s="102"/>
      <c r="L81" s="102"/>
      <c r="M81" s="264"/>
      <c r="N81" s="102"/>
      <c r="O81" s="102"/>
      <c r="P81" s="102"/>
      <c r="Q81" s="264"/>
      <c r="R81" s="102"/>
      <c r="S81" s="102"/>
      <c r="T81" s="264"/>
      <c r="U81" s="102"/>
      <c r="V81" s="102"/>
      <c r="W81" s="264"/>
      <c r="X81" s="102"/>
      <c r="Y81" s="102"/>
      <c r="Z81" s="264"/>
      <c r="AA81" s="102"/>
      <c r="AB81" s="102"/>
      <c r="AC81" s="102"/>
      <c r="AD81" s="264"/>
      <c r="AE81" s="102"/>
      <c r="AF81" s="102"/>
      <c r="AG81" s="102"/>
      <c r="AH81" s="102"/>
      <c r="AI81" s="102"/>
      <c r="AJ81" s="102"/>
      <c r="AK81" s="102"/>
      <c r="AL81" s="264"/>
      <c r="AM81" s="102"/>
      <c r="AN81" s="102"/>
    </row>
    <row r="82" spans="1:40" ht="12.75" hidden="1">
      <c r="A82" s="102"/>
      <c r="B82" s="102"/>
      <c r="C82" s="270"/>
      <c r="D82" s="221"/>
      <c r="E82" s="102"/>
      <c r="F82" s="221"/>
      <c r="G82" s="115"/>
      <c r="H82" s="135"/>
      <c r="I82" s="102"/>
      <c r="J82" s="102"/>
      <c r="K82" s="102"/>
      <c r="L82" s="102"/>
      <c r="M82" s="264"/>
      <c r="N82" s="102"/>
      <c r="O82" s="102"/>
      <c r="P82" s="102"/>
      <c r="Q82" s="264"/>
      <c r="R82" s="102"/>
      <c r="S82" s="102"/>
      <c r="T82" s="264"/>
      <c r="U82" s="102"/>
      <c r="V82" s="102"/>
      <c r="W82" s="264"/>
      <c r="X82" s="102"/>
      <c r="Y82" s="102"/>
      <c r="Z82" s="264"/>
      <c r="AA82" s="102"/>
      <c r="AB82" s="102"/>
      <c r="AC82" s="102"/>
      <c r="AD82" s="264"/>
      <c r="AE82" s="102"/>
      <c r="AF82" s="102"/>
      <c r="AG82" s="102"/>
      <c r="AH82" s="102"/>
      <c r="AI82" s="102"/>
      <c r="AJ82" s="102"/>
      <c r="AK82" s="102"/>
      <c r="AL82" s="264"/>
      <c r="AM82" s="102"/>
      <c r="AN82" s="102"/>
    </row>
    <row r="83" spans="1:40" ht="12.75" hidden="1">
      <c r="A83" s="102"/>
      <c r="B83" s="102"/>
      <c r="C83" s="270"/>
      <c r="D83" s="221"/>
      <c r="E83" s="102"/>
      <c r="F83" s="221"/>
      <c r="G83" s="115"/>
      <c r="H83" s="135"/>
      <c r="I83" s="102"/>
      <c r="J83" s="102"/>
      <c r="K83" s="102"/>
      <c r="L83" s="102"/>
      <c r="M83" s="264"/>
      <c r="N83" s="102"/>
      <c r="O83" s="102"/>
      <c r="P83" s="102"/>
      <c r="Q83" s="264"/>
      <c r="R83" s="102"/>
      <c r="S83" s="102"/>
      <c r="T83" s="264"/>
      <c r="U83" s="102"/>
      <c r="V83" s="102"/>
      <c r="W83" s="264"/>
      <c r="X83" s="102"/>
      <c r="Y83" s="102"/>
      <c r="Z83" s="264"/>
      <c r="AA83" s="102"/>
      <c r="AB83" s="102"/>
      <c r="AC83" s="102"/>
      <c r="AD83" s="264"/>
      <c r="AE83" s="102"/>
      <c r="AF83" s="102"/>
      <c r="AG83" s="102"/>
      <c r="AH83" s="102"/>
      <c r="AI83" s="102"/>
      <c r="AJ83" s="102"/>
      <c r="AK83" s="102"/>
      <c r="AL83" s="264"/>
      <c r="AM83" s="102"/>
      <c r="AN83" s="102"/>
    </row>
    <row r="84" spans="1:40" ht="12.75" hidden="1">
      <c r="A84" s="102"/>
      <c r="B84" s="102"/>
      <c r="C84" s="270"/>
      <c r="D84" s="221"/>
      <c r="E84" s="102"/>
      <c r="F84" s="221"/>
      <c r="G84" s="115"/>
      <c r="H84" s="135"/>
      <c r="I84" s="102"/>
      <c r="J84" s="102"/>
      <c r="K84" s="102"/>
      <c r="L84" s="102"/>
      <c r="M84" s="264"/>
      <c r="N84" s="102"/>
      <c r="O84" s="102"/>
      <c r="P84" s="102"/>
      <c r="Q84" s="264"/>
      <c r="R84" s="102"/>
      <c r="S84" s="102"/>
      <c r="T84" s="264"/>
      <c r="U84" s="102"/>
      <c r="V84" s="102"/>
      <c r="W84" s="264"/>
      <c r="X84" s="102"/>
      <c r="Y84" s="102"/>
      <c r="Z84" s="264"/>
      <c r="AA84" s="102"/>
      <c r="AB84" s="102"/>
      <c r="AC84" s="102"/>
      <c r="AD84" s="264"/>
      <c r="AE84" s="102"/>
      <c r="AF84" s="102"/>
      <c r="AG84" s="102"/>
      <c r="AH84" s="102"/>
      <c r="AI84" s="102"/>
      <c r="AJ84" s="102"/>
      <c r="AK84" s="102"/>
      <c r="AL84" s="264"/>
      <c r="AM84" s="102"/>
      <c r="AN84" s="102"/>
    </row>
    <row r="85" spans="1:40" ht="12.75" hidden="1">
      <c r="A85" s="102"/>
      <c r="B85" s="102"/>
      <c r="C85" s="270"/>
      <c r="D85" s="221"/>
      <c r="E85" s="102"/>
      <c r="F85" s="221"/>
      <c r="G85" s="115"/>
      <c r="H85" s="135"/>
      <c r="I85" s="102"/>
      <c r="J85" s="102"/>
      <c r="K85" s="102"/>
      <c r="L85" s="102"/>
      <c r="M85" s="264"/>
      <c r="N85" s="102"/>
      <c r="O85" s="102"/>
      <c r="P85" s="102"/>
      <c r="Q85" s="264"/>
      <c r="R85" s="102"/>
      <c r="S85" s="102"/>
      <c r="T85" s="264"/>
      <c r="U85" s="102"/>
      <c r="V85" s="102"/>
      <c r="W85" s="264"/>
      <c r="X85" s="102"/>
      <c r="Y85" s="102"/>
      <c r="Z85" s="264"/>
      <c r="AA85" s="102"/>
      <c r="AB85" s="102"/>
      <c r="AC85" s="102"/>
      <c r="AD85" s="264"/>
      <c r="AE85" s="102"/>
      <c r="AF85" s="102"/>
      <c r="AG85" s="102"/>
      <c r="AH85" s="102"/>
      <c r="AI85" s="102"/>
      <c r="AJ85" s="102"/>
      <c r="AK85" s="102"/>
      <c r="AL85" s="264"/>
      <c r="AM85" s="102"/>
      <c r="AN85" s="102"/>
    </row>
    <row r="86" spans="1:40" ht="12.75" hidden="1">
      <c r="A86" s="102"/>
      <c r="B86" s="102"/>
      <c r="C86" s="270"/>
      <c r="D86" s="221"/>
      <c r="E86" s="102"/>
      <c r="F86" s="221"/>
      <c r="G86" s="115"/>
      <c r="H86" s="135"/>
      <c r="I86" s="102"/>
      <c r="J86" s="102"/>
      <c r="K86" s="102"/>
      <c r="L86" s="102"/>
      <c r="M86" s="264"/>
      <c r="N86" s="102"/>
      <c r="O86" s="102"/>
      <c r="P86" s="102"/>
      <c r="Q86" s="264"/>
      <c r="R86" s="102"/>
      <c r="S86" s="102"/>
      <c r="T86" s="264"/>
      <c r="U86" s="102"/>
      <c r="V86" s="102"/>
      <c r="W86" s="264"/>
      <c r="X86" s="102"/>
      <c r="Y86" s="102"/>
      <c r="Z86" s="264"/>
      <c r="AA86" s="102"/>
      <c r="AB86" s="102"/>
      <c r="AC86" s="102"/>
      <c r="AD86" s="264"/>
      <c r="AE86" s="102"/>
      <c r="AF86" s="102"/>
      <c r="AG86" s="102"/>
      <c r="AH86" s="102"/>
      <c r="AI86" s="102"/>
      <c r="AJ86" s="102"/>
      <c r="AK86" s="102"/>
      <c r="AL86" s="264"/>
      <c r="AM86" s="102"/>
      <c r="AN86" s="102"/>
    </row>
    <row r="87" spans="1:40" ht="12.75" hidden="1">
      <c r="A87" s="102"/>
      <c r="B87" s="102"/>
      <c r="C87" s="270"/>
      <c r="D87" s="221"/>
      <c r="E87" s="102"/>
      <c r="F87" s="221"/>
      <c r="G87" s="115"/>
      <c r="H87" s="135"/>
      <c r="I87" s="102"/>
      <c r="J87" s="102"/>
      <c r="K87" s="102"/>
      <c r="L87" s="102"/>
      <c r="M87" s="264"/>
      <c r="N87" s="102"/>
      <c r="O87" s="102"/>
      <c r="P87" s="102"/>
      <c r="Q87" s="264"/>
      <c r="R87" s="102"/>
      <c r="S87" s="102"/>
      <c r="T87" s="264"/>
      <c r="U87" s="102"/>
      <c r="V87" s="102"/>
      <c r="W87" s="264"/>
      <c r="X87" s="102"/>
      <c r="Y87" s="102"/>
      <c r="Z87" s="264"/>
      <c r="AA87" s="102"/>
      <c r="AB87" s="102"/>
      <c r="AC87" s="102"/>
      <c r="AD87" s="264"/>
      <c r="AE87" s="102"/>
      <c r="AF87" s="102"/>
      <c r="AG87" s="102"/>
      <c r="AH87" s="102"/>
      <c r="AI87" s="102"/>
      <c r="AJ87" s="102"/>
      <c r="AK87" s="102"/>
      <c r="AL87" s="264"/>
      <c r="AM87" s="102"/>
      <c r="AN87" s="102"/>
    </row>
    <row r="88" spans="1:40" ht="12.75" hidden="1">
      <c r="A88" s="102"/>
      <c r="B88" s="102"/>
      <c r="C88" s="270"/>
      <c r="D88" s="221"/>
      <c r="E88" s="102"/>
      <c r="F88" s="221"/>
      <c r="G88" s="115"/>
      <c r="H88" s="135"/>
      <c r="I88" s="102"/>
      <c r="J88" s="102"/>
      <c r="K88" s="102"/>
      <c r="L88" s="102"/>
      <c r="M88" s="264"/>
      <c r="N88" s="102"/>
      <c r="O88" s="102"/>
      <c r="P88" s="102"/>
      <c r="Q88" s="264"/>
      <c r="R88" s="102"/>
      <c r="S88" s="102"/>
      <c r="T88" s="264"/>
      <c r="U88" s="102"/>
      <c r="V88" s="102"/>
      <c r="W88" s="264"/>
      <c r="X88" s="102"/>
      <c r="Y88" s="102"/>
      <c r="Z88" s="264"/>
      <c r="AA88" s="102"/>
      <c r="AB88" s="102"/>
      <c r="AC88" s="102"/>
      <c r="AD88" s="264"/>
      <c r="AE88" s="102"/>
      <c r="AF88" s="102"/>
      <c r="AG88" s="102"/>
      <c r="AH88" s="102"/>
      <c r="AI88" s="102"/>
      <c r="AJ88" s="102"/>
      <c r="AK88" s="102"/>
      <c r="AL88" s="264"/>
      <c r="AM88" s="102"/>
      <c r="AN88" s="102"/>
    </row>
    <row r="89" spans="1:40" ht="12.75" hidden="1">
      <c r="A89" s="102"/>
      <c r="B89" s="102"/>
      <c r="C89" s="270"/>
      <c r="D89" s="221"/>
      <c r="E89" s="102"/>
      <c r="F89" s="221"/>
      <c r="G89" s="115"/>
      <c r="H89" s="135"/>
      <c r="I89" s="102"/>
      <c r="J89" s="102"/>
      <c r="K89" s="102"/>
      <c r="L89" s="102"/>
      <c r="M89" s="264"/>
      <c r="N89" s="102"/>
      <c r="O89" s="102"/>
      <c r="P89" s="102"/>
      <c r="Q89" s="264"/>
      <c r="R89" s="102"/>
      <c r="S89" s="102"/>
      <c r="T89" s="264"/>
      <c r="U89" s="102"/>
      <c r="V89" s="102"/>
      <c r="W89" s="264"/>
      <c r="X89" s="102"/>
      <c r="Y89" s="102"/>
      <c r="Z89" s="264"/>
      <c r="AA89" s="102"/>
      <c r="AB89" s="102"/>
      <c r="AC89" s="102"/>
      <c r="AD89" s="264"/>
      <c r="AE89" s="102"/>
      <c r="AF89" s="102"/>
      <c r="AG89" s="102"/>
      <c r="AH89" s="102"/>
      <c r="AI89" s="102"/>
      <c r="AJ89" s="102"/>
      <c r="AK89" s="102"/>
      <c r="AL89" s="264"/>
      <c r="AM89" s="102"/>
      <c r="AN89" s="102"/>
    </row>
    <row r="90" spans="1:40" ht="12.75" hidden="1">
      <c r="A90" s="102"/>
      <c r="B90" s="102"/>
      <c r="C90" s="270"/>
      <c r="D90" s="221"/>
      <c r="E90" s="102"/>
      <c r="F90" s="221"/>
      <c r="G90" s="115"/>
      <c r="H90" s="135"/>
      <c r="I90" s="102"/>
      <c r="J90" s="102"/>
      <c r="K90" s="102"/>
      <c r="L90" s="102"/>
      <c r="M90" s="264"/>
      <c r="N90" s="102"/>
      <c r="O90" s="102"/>
      <c r="P90" s="102"/>
      <c r="Q90" s="264"/>
      <c r="R90" s="102"/>
      <c r="S90" s="102"/>
      <c r="T90" s="264"/>
      <c r="U90" s="102"/>
      <c r="V90" s="102"/>
      <c r="W90" s="264"/>
      <c r="X90" s="102"/>
      <c r="Y90" s="102"/>
      <c r="Z90" s="264"/>
      <c r="AA90" s="102"/>
      <c r="AB90" s="102"/>
      <c r="AC90" s="102"/>
      <c r="AD90" s="264"/>
      <c r="AE90" s="102"/>
      <c r="AF90" s="102"/>
      <c r="AG90" s="102"/>
      <c r="AH90" s="102"/>
      <c r="AI90" s="102"/>
      <c r="AJ90" s="102"/>
      <c r="AK90" s="102"/>
      <c r="AL90" s="264"/>
      <c r="AM90" s="102"/>
      <c r="AN90" s="102"/>
    </row>
    <row r="91" spans="1:40" ht="12.75" hidden="1">
      <c r="A91" s="102"/>
      <c r="B91" s="102"/>
      <c r="C91" s="270"/>
      <c r="D91" s="221"/>
      <c r="E91" s="102"/>
      <c r="F91" s="221"/>
      <c r="G91" s="115"/>
      <c r="H91" s="135"/>
      <c r="I91" s="102"/>
      <c r="J91" s="102"/>
      <c r="K91" s="102"/>
      <c r="L91" s="102"/>
      <c r="M91" s="264"/>
      <c r="N91" s="102"/>
      <c r="O91" s="102"/>
      <c r="P91" s="102"/>
      <c r="Q91" s="264"/>
      <c r="R91" s="102"/>
      <c r="S91" s="102"/>
      <c r="T91" s="264"/>
      <c r="U91" s="102"/>
      <c r="V91" s="102"/>
      <c r="W91" s="264"/>
      <c r="X91" s="102"/>
      <c r="Y91" s="102"/>
      <c r="Z91" s="264"/>
      <c r="AA91" s="102"/>
      <c r="AB91" s="102"/>
      <c r="AC91" s="102"/>
      <c r="AD91" s="264"/>
      <c r="AE91" s="102"/>
      <c r="AF91" s="102"/>
      <c r="AG91" s="102"/>
      <c r="AH91" s="102"/>
      <c r="AI91" s="102"/>
      <c r="AJ91" s="102"/>
      <c r="AK91" s="102"/>
      <c r="AL91" s="264"/>
      <c r="AM91" s="102"/>
      <c r="AN91" s="102"/>
    </row>
    <row r="92" spans="1:40" ht="12.75" hidden="1">
      <c r="A92" s="102"/>
      <c r="B92" s="102"/>
      <c r="C92" s="270"/>
      <c r="D92" s="221"/>
      <c r="E92" s="102"/>
      <c r="F92" s="221"/>
      <c r="G92" s="115"/>
      <c r="H92" s="135"/>
      <c r="I92" s="102"/>
      <c r="J92" s="102"/>
      <c r="K92" s="102"/>
      <c r="L92" s="102"/>
      <c r="M92" s="264"/>
      <c r="N92" s="102"/>
      <c r="O92" s="102"/>
      <c r="P92" s="102"/>
      <c r="Q92" s="264"/>
      <c r="R92" s="102"/>
      <c r="S92" s="102"/>
      <c r="T92" s="264"/>
      <c r="U92" s="102"/>
      <c r="V92" s="102"/>
      <c r="W92" s="264"/>
      <c r="X92" s="102"/>
      <c r="Y92" s="102"/>
      <c r="Z92" s="264"/>
      <c r="AA92" s="102"/>
      <c r="AB92" s="102"/>
      <c r="AC92" s="102"/>
      <c r="AD92" s="264"/>
      <c r="AE92" s="102"/>
      <c r="AF92" s="102"/>
      <c r="AG92" s="102"/>
      <c r="AH92" s="102"/>
      <c r="AI92" s="102"/>
      <c r="AJ92" s="102"/>
      <c r="AK92" s="102"/>
      <c r="AL92" s="264"/>
      <c r="AM92" s="102"/>
      <c r="AN92" s="102"/>
    </row>
    <row r="93" spans="1:40" ht="12.75" hidden="1">
      <c r="A93" s="102"/>
      <c r="B93" s="102"/>
      <c r="C93" s="270"/>
      <c r="D93" s="221"/>
      <c r="E93" s="102"/>
      <c r="F93" s="221"/>
      <c r="G93" s="115"/>
      <c r="H93" s="135"/>
      <c r="I93" s="102"/>
      <c r="J93" s="102"/>
      <c r="K93" s="102"/>
      <c r="L93" s="102"/>
      <c r="M93" s="264"/>
      <c r="N93" s="102"/>
      <c r="O93" s="102"/>
      <c r="P93" s="102"/>
      <c r="Q93" s="264"/>
      <c r="R93" s="102"/>
      <c r="S93" s="102"/>
      <c r="T93" s="264"/>
      <c r="U93" s="102"/>
      <c r="V93" s="102"/>
      <c r="W93" s="264"/>
      <c r="X93" s="102"/>
      <c r="Y93" s="102"/>
      <c r="Z93" s="264"/>
      <c r="AA93" s="102"/>
      <c r="AB93" s="102"/>
      <c r="AC93" s="102"/>
      <c r="AD93" s="264"/>
      <c r="AE93" s="102"/>
      <c r="AF93" s="102"/>
      <c r="AG93" s="102"/>
      <c r="AH93" s="102"/>
      <c r="AI93" s="102"/>
      <c r="AJ93" s="102"/>
      <c r="AK93" s="102"/>
      <c r="AL93" s="264"/>
      <c r="AM93" s="102"/>
      <c r="AN93" s="102"/>
    </row>
    <row r="94" spans="1:40" ht="12.75" hidden="1">
      <c r="A94" s="102"/>
      <c r="B94" s="102"/>
      <c r="C94" s="270"/>
      <c r="D94" s="221"/>
      <c r="E94" s="102"/>
      <c r="F94" s="221"/>
      <c r="G94" s="115"/>
      <c r="H94" s="135"/>
      <c r="I94" s="102"/>
      <c r="J94" s="102"/>
      <c r="K94" s="102"/>
      <c r="L94" s="102"/>
      <c r="M94" s="264"/>
      <c r="N94" s="102"/>
      <c r="O94" s="102"/>
      <c r="P94" s="102"/>
      <c r="Q94" s="264"/>
      <c r="R94" s="102"/>
      <c r="S94" s="102"/>
      <c r="T94" s="264"/>
      <c r="U94" s="102"/>
      <c r="V94" s="102"/>
      <c r="W94" s="264"/>
      <c r="X94" s="102"/>
      <c r="Y94" s="102"/>
      <c r="Z94" s="264"/>
      <c r="AA94" s="102"/>
      <c r="AB94" s="102"/>
      <c r="AC94" s="102"/>
      <c r="AD94" s="264"/>
      <c r="AE94" s="102"/>
      <c r="AF94" s="102"/>
      <c r="AG94" s="102"/>
      <c r="AH94" s="102"/>
      <c r="AI94" s="102"/>
      <c r="AJ94" s="102"/>
      <c r="AK94" s="102"/>
      <c r="AL94" s="264"/>
      <c r="AM94" s="102"/>
      <c r="AN94" s="102"/>
    </row>
    <row r="95" spans="1:40" ht="12.75" hidden="1">
      <c r="A95" s="102"/>
      <c r="B95" s="102"/>
      <c r="C95" s="270"/>
      <c r="D95" s="221"/>
      <c r="E95" s="102"/>
      <c r="F95" s="221"/>
      <c r="G95" s="115"/>
      <c r="H95" s="135"/>
      <c r="I95" s="102"/>
      <c r="J95" s="102"/>
      <c r="K95" s="102"/>
      <c r="L95" s="102"/>
      <c r="M95" s="264"/>
      <c r="N95" s="102"/>
      <c r="O95" s="102"/>
      <c r="P95" s="102"/>
      <c r="Q95" s="264"/>
      <c r="R95" s="102"/>
      <c r="S95" s="102"/>
      <c r="T95" s="264"/>
      <c r="U95" s="102"/>
      <c r="V95" s="102"/>
      <c r="W95" s="264"/>
      <c r="X95" s="102"/>
      <c r="Y95" s="102"/>
      <c r="Z95" s="264"/>
      <c r="AA95" s="102"/>
      <c r="AB95" s="102"/>
      <c r="AC95" s="102"/>
      <c r="AD95" s="264"/>
      <c r="AE95" s="102"/>
      <c r="AF95" s="102"/>
      <c r="AG95" s="102"/>
      <c r="AH95" s="102"/>
      <c r="AI95" s="102"/>
      <c r="AJ95" s="102"/>
      <c r="AK95" s="102"/>
      <c r="AL95" s="264"/>
      <c r="AM95" s="102"/>
      <c r="AN95" s="102"/>
    </row>
    <row r="96" spans="1:40" ht="12.75" hidden="1">
      <c r="A96" s="102"/>
      <c r="B96" s="102"/>
      <c r="C96" s="270"/>
      <c r="D96" s="221"/>
      <c r="E96" s="102"/>
      <c r="F96" s="221"/>
      <c r="G96" s="115"/>
      <c r="H96" s="135"/>
      <c r="I96" s="102"/>
      <c r="J96" s="102"/>
      <c r="K96" s="102"/>
      <c r="L96" s="102"/>
      <c r="M96" s="264"/>
      <c r="N96" s="102"/>
      <c r="O96" s="102"/>
      <c r="P96" s="102"/>
      <c r="Q96" s="264"/>
      <c r="R96" s="102"/>
      <c r="S96" s="102"/>
      <c r="T96" s="264"/>
      <c r="U96" s="102"/>
      <c r="V96" s="102"/>
      <c r="W96" s="264"/>
      <c r="X96" s="102"/>
      <c r="Y96" s="102"/>
      <c r="Z96" s="264"/>
      <c r="AA96" s="102"/>
      <c r="AB96" s="102"/>
      <c r="AC96" s="102"/>
      <c r="AD96" s="264"/>
      <c r="AE96" s="102"/>
      <c r="AF96" s="102"/>
      <c r="AG96" s="102"/>
      <c r="AH96" s="102"/>
      <c r="AI96" s="102"/>
      <c r="AJ96" s="102"/>
      <c r="AK96" s="102"/>
      <c r="AL96" s="264"/>
      <c r="AM96" s="102"/>
      <c r="AN96" s="102"/>
    </row>
    <row r="97" spans="1:40" ht="12.75" hidden="1">
      <c r="A97" s="102"/>
      <c r="B97" s="102"/>
      <c r="C97" s="270"/>
      <c r="D97" s="221"/>
      <c r="E97" s="102"/>
      <c r="F97" s="221"/>
      <c r="G97" s="115"/>
      <c r="H97" s="135"/>
      <c r="I97" s="102"/>
      <c r="J97" s="102"/>
      <c r="K97" s="102"/>
      <c r="L97" s="102"/>
      <c r="M97" s="264"/>
      <c r="N97" s="102"/>
      <c r="O97" s="102"/>
      <c r="P97" s="102"/>
      <c r="Q97" s="264"/>
      <c r="R97" s="102"/>
      <c r="S97" s="102"/>
      <c r="T97" s="264"/>
      <c r="U97" s="102"/>
      <c r="V97" s="102"/>
      <c r="W97" s="264"/>
      <c r="X97" s="102"/>
      <c r="Y97" s="102"/>
      <c r="Z97" s="264"/>
      <c r="AA97" s="102"/>
      <c r="AB97" s="102"/>
      <c r="AC97" s="102"/>
      <c r="AD97" s="264"/>
      <c r="AE97" s="102"/>
      <c r="AF97" s="102"/>
      <c r="AG97" s="102"/>
      <c r="AH97" s="102"/>
      <c r="AI97" s="102"/>
      <c r="AJ97" s="102"/>
      <c r="AK97" s="102"/>
      <c r="AL97" s="264"/>
      <c r="AM97" s="102"/>
      <c r="AN97" s="102"/>
    </row>
    <row r="98" spans="1:40" ht="12.75" hidden="1">
      <c r="A98" s="102"/>
      <c r="B98" s="102"/>
      <c r="C98" s="270"/>
      <c r="D98" s="221"/>
      <c r="E98" s="102"/>
      <c r="F98" s="221"/>
      <c r="G98" s="115"/>
      <c r="H98" s="135"/>
      <c r="I98" s="102"/>
      <c r="J98" s="102"/>
      <c r="K98" s="102"/>
      <c r="L98" s="102"/>
      <c r="M98" s="264"/>
      <c r="N98" s="102"/>
      <c r="O98" s="102"/>
      <c r="P98" s="102"/>
      <c r="Q98" s="264"/>
      <c r="R98" s="102"/>
      <c r="S98" s="102"/>
      <c r="T98" s="264"/>
      <c r="U98" s="102"/>
      <c r="V98" s="102"/>
      <c r="W98" s="264"/>
      <c r="X98" s="102"/>
      <c r="Y98" s="102"/>
      <c r="Z98" s="264"/>
      <c r="AA98" s="102"/>
      <c r="AB98" s="102"/>
      <c r="AC98" s="102"/>
      <c r="AD98" s="264"/>
      <c r="AE98" s="102"/>
      <c r="AF98" s="102"/>
      <c r="AG98" s="102"/>
      <c r="AH98" s="102"/>
      <c r="AI98" s="102"/>
      <c r="AJ98" s="102"/>
      <c r="AK98" s="102"/>
      <c r="AL98" s="264"/>
      <c r="AM98" s="102"/>
      <c r="AN98" s="102"/>
    </row>
    <row r="99" spans="1:40" ht="12.75" hidden="1">
      <c r="A99" s="102"/>
      <c r="B99" s="102"/>
      <c r="C99" s="270"/>
      <c r="D99" s="221"/>
      <c r="E99" s="102"/>
      <c r="F99" s="221"/>
      <c r="G99" s="115"/>
      <c r="H99" s="135"/>
      <c r="I99" s="102"/>
      <c r="J99" s="102"/>
      <c r="K99" s="102"/>
      <c r="L99" s="102"/>
      <c r="M99" s="264"/>
      <c r="N99" s="102"/>
      <c r="O99" s="102"/>
      <c r="P99" s="102"/>
      <c r="Q99" s="264"/>
      <c r="R99" s="102"/>
      <c r="S99" s="102"/>
      <c r="T99" s="264"/>
      <c r="U99" s="102"/>
      <c r="V99" s="102"/>
      <c r="W99" s="264"/>
      <c r="X99" s="102"/>
      <c r="Y99" s="102"/>
      <c r="Z99" s="264"/>
      <c r="AA99" s="102"/>
      <c r="AB99" s="102"/>
      <c r="AC99" s="102"/>
      <c r="AD99" s="264"/>
      <c r="AE99" s="102"/>
      <c r="AF99" s="102"/>
      <c r="AG99" s="102"/>
      <c r="AH99" s="102"/>
      <c r="AI99" s="102"/>
      <c r="AJ99" s="102"/>
      <c r="AK99" s="102"/>
      <c r="AL99" s="264"/>
      <c r="AM99" s="102"/>
      <c r="AN99" s="102"/>
    </row>
    <row r="100" spans="1:40" ht="12.75" hidden="1">
      <c r="A100" s="102"/>
      <c r="B100" s="102"/>
      <c r="C100" s="270"/>
      <c r="D100" s="221"/>
      <c r="E100" s="102"/>
      <c r="F100" s="221"/>
      <c r="G100" s="115"/>
      <c r="H100" s="135"/>
      <c r="I100" s="102"/>
      <c r="J100" s="102"/>
      <c r="K100" s="102"/>
      <c r="L100" s="102"/>
      <c r="M100" s="264"/>
      <c r="N100" s="102"/>
      <c r="O100" s="102"/>
      <c r="P100" s="102"/>
      <c r="Q100" s="264"/>
      <c r="R100" s="102"/>
      <c r="S100" s="102"/>
      <c r="T100" s="264"/>
      <c r="U100" s="102"/>
      <c r="V100" s="102"/>
      <c r="W100" s="264"/>
      <c r="X100" s="102"/>
      <c r="Y100" s="102"/>
      <c r="Z100" s="264"/>
      <c r="AA100" s="102"/>
      <c r="AB100" s="102"/>
      <c r="AC100" s="102"/>
      <c r="AD100" s="264"/>
      <c r="AE100" s="102"/>
      <c r="AF100" s="102"/>
      <c r="AG100" s="102"/>
      <c r="AH100" s="102"/>
      <c r="AI100" s="102"/>
      <c r="AJ100" s="102"/>
      <c r="AK100" s="102"/>
      <c r="AL100" s="264"/>
      <c r="AM100" s="102"/>
      <c r="AN100" s="102"/>
    </row>
    <row r="101" spans="1:40" ht="12.75" hidden="1">
      <c r="A101" s="102"/>
      <c r="B101" s="102"/>
      <c r="C101" s="270"/>
      <c r="D101" s="221"/>
      <c r="E101" s="102"/>
      <c r="F101" s="221"/>
      <c r="G101" s="115"/>
      <c r="H101" s="135"/>
      <c r="I101" s="102"/>
      <c r="J101" s="102"/>
      <c r="K101" s="102"/>
      <c r="L101" s="102"/>
      <c r="M101" s="264"/>
      <c r="N101" s="102"/>
      <c r="O101" s="102"/>
      <c r="P101" s="102"/>
      <c r="Q101" s="264"/>
      <c r="R101" s="102"/>
      <c r="S101" s="102"/>
      <c r="T101" s="264"/>
      <c r="U101" s="102"/>
      <c r="V101" s="102"/>
      <c r="W101" s="264"/>
      <c r="X101" s="102"/>
      <c r="Y101" s="102"/>
      <c r="Z101" s="264"/>
      <c r="AA101" s="102"/>
      <c r="AB101" s="102"/>
      <c r="AC101" s="102"/>
      <c r="AD101" s="264"/>
      <c r="AE101" s="102"/>
      <c r="AF101" s="102"/>
      <c r="AG101" s="102"/>
      <c r="AH101" s="102"/>
      <c r="AI101" s="102"/>
      <c r="AJ101" s="102"/>
      <c r="AK101" s="102"/>
      <c r="AL101" s="264"/>
      <c r="AM101" s="102"/>
      <c r="AN101" s="102"/>
    </row>
    <row r="102" spans="1:40" ht="12.75" hidden="1">
      <c r="A102" s="102"/>
      <c r="B102" s="102"/>
      <c r="C102" s="270"/>
      <c r="D102" s="221"/>
      <c r="E102" s="102"/>
      <c r="F102" s="221"/>
      <c r="G102" s="115"/>
      <c r="H102" s="135"/>
      <c r="I102" s="102"/>
      <c r="J102" s="102"/>
      <c r="K102" s="102"/>
      <c r="L102" s="102"/>
      <c r="M102" s="264"/>
      <c r="N102" s="102"/>
      <c r="O102" s="102"/>
      <c r="P102" s="102"/>
      <c r="Q102" s="264"/>
      <c r="R102" s="102"/>
      <c r="S102" s="102"/>
      <c r="T102" s="264"/>
      <c r="U102" s="102"/>
      <c r="V102" s="102"/>
      <c r="W102" s="264"/>
      <c r="X102" s="102"/>
      <c r="Y102" s="102"/>
      <c r="Z102" s="264"/>
      <c r="AA102" s="102"/>
      <c r="AB102" s="102"/>
      <c r="AC102" s="102"/>
      <c r="AD102" s="264"/>
      <c r="AE102" s="102"/>
      <c r="AF102" s="102"/>
      <c r="AG102" s="102"/>
      <c r="AH102" s="102"/>
      <c r="AI102" s="102"/>
      <c r="AJ102" s="102"/>
      <c r="AK102" s="102"/>
      <c r="AL102" s="264"/>
      <c r="AM102" s="102"/>
      <c r="AN102" s="102"/>
    </row>
    <row r="103" spans="1:40" ht="12.75" hidden="1">
      <c r="A103" s="102"/>
      <c r="B103" s="102"/>
      <c r="C103" s="270"/>
      <c r="D103" s="221"/>
      <c r="E103" s="102"/>
      <c r="F103" s="221"/>
      <c r="G103" s="115"/>
      <c r="H103" s="135"/>
      <c r="I103" s="102"/>
      <c r="J103" s="102"/>
      <c r="K103" s="102"/>
      <c r="L103" s="102"/>
      <c r="M103" s="264"/>
      <c r="N103" s="102"/>
      <c r="O103" s="102"/>
      <c r="P103" s="102"/>
      <c r="Q103" s="264"/>
      <c r="R103" s="102"/>
      <c r="S103" s="102"/>
      <c r="T103" s="264"/>
      <c r="U103" s="102"/>
      <c r="V103" s="102"/>
      <c r="W103" s="264"/>
      <c r="X103" s="102"/>
      <c r="Y103" s="102"/>
      <c r="Z103" s="264"/>
      <c r="AA103" s="102"/>
      <c r="AB103" s="102"/>
      <c r="AC103" s="102"/>
      <c r="AD103" s="264"/>
      <c r="AE103" s="102"/>
      <c r="AF103" s="102"/>
      <c r="AG103" s="102"/>
      <c r="AH103" s="102"/>
      <c r="AI103" s="102"/>
      <c r="AJ103" s="102"/>
      <c r="AK103" s="102"/>
      <c r="AL103" s="264"/>
      <c r="AM103" s="102"/>
      <c r="AN103" s="102"/>
    </row>
    <row r="104" spans="1:40" ht="12.75" hidden="1">
      <c r="A104" s="102"/>
      <c r="B104" s="102"/>
      <c r="C104" s="270"/>
      <c r="D104" s="221"/>
      <c r="E104" s="102"/>
      <c r="F104" s="221"/>
      <c r="G104" s="115"/>
      <c r="H104" s="135"/>
      <c r="I104" s="102"/>
      <c r="J104" s="102"/>
      <c r="K104" s="102"/>
      <c r="L104" s="102"/>
      <c r="M104" s="264"/>
      <c r="N104" s="102"/>
      <c r="O104" s="102"/>
      <c r="P104" s="102"/>
      <c r="Q104" s="264"/>
      <c r="R104" s="102"/>
      <c r="S104" s="102"/>
      <c r="T104" s="264"/>
      <c r="U104" s="102"/>
      <c r="V104" s="102"/>
      <c r="W104" s="264"/>
      <c r="X104" s="102"/>
      <c r="Y104" s="102"/>
      <c r="Z104" s="264"/>
      <c r="AA104" s="102"/>
      <c r="AB104" s="102"/>
      <c r="AC104" s="102"/>
      <c r="AD104" s="264"/>
      <c r="AE104" s="102"/>
      <c r="AF104" s="102"/>
      <c r="AG104" s="102"/>
      <c r="AH104" s="102"/>
      <c r="AI104" s="102"/>
      <c r="AJ104" s="102"/>
      <c r="AK104" s="102"/>
      <c r="AL104" s="264"/>
      <c r="AM104" s="102"/>
      <c r="AN104" s="102"/>
    </row>
    <row r="105" spans="1:40" ht="12.75" hidden="1">
      <c r="A105" s="102"/>
      <c r="B105" s="102"/>
      <c r="C105" s="270"/>
      <c r="D105" s="221"/>
      <c r="E105" s="102"/>
      <c r="F105" s="221"/>
      <c r="G105" s="115"/>
      <c r="H105" s="135"/>
      <c r="I105" s="102"/>
      <c r="J105" s="102"/>
      <c r="K105" s="102"/>
      <c r="L105" s="102"/>
      <c r="M105" s="264"/>
      <c r="N105" s="102"/>
      <c r="O105" s="102"/>
      <c r="P105" s="102"/>
      <c r="Q105" s="264"/>
      <c r="R105" s="102"/>
      <c r="S105" s="102"/>
      <c r="T105" s="264"/>
      <c r="U105" s="102"/>
      <c r="V105" s="102"/>
      <c r="W105" s="264"/>
      <c r="X105" s="102"/>
      <c r="Y105" s="102"/>
      <c r="Z105" s="264"/>
      <c r="AA105" s="102"/>
      <c r="AB105" s="102"/>
      <c r="AC105" s="102"/>
      <c r="AD105" s="264"/>
      <c r="AE105" s="102"/>
      <c r="AF105" s="102"/>
      <c r="AG105" s="102"/>
      <c r="AH105" s="102"/>
      <c r="AI105" s="102"/>
      <c r="AJ105" s="102"/>
      <c r="AK105" s="102"/>
      <c r="AL105" s="264"/>
      <c r="AM105" s="102"/>
      <c r="AN105" s="102"/>
    </row>
    <row r="106" spans="1:40" ht="12.75" hidden="1">
      <c r="A106" s="102"/>
      <c r="B106" s="102"/>
      <c r="C106" s="270"/>
      <c r="D106" s="221"/>
      <c r="E106" s="102"/>
      <c r="F106" s="221"/>
      <c r="G106" s="115"/>
      <c r="H106" s="135"/>
      <c r="I106" s="102"/>
      <c r="J106" s="102"/>
      <c r="K106" s="102"/>
      <c r="L106" s="102"/>
      <c r="M106" s="264"/>
      <c r="N106" s="102"/>
      <c r="O106" s="102"/>
      <c r="P106" s="102"/>
      <c r="Q106" s="264"/>
      <c r="R106" s="102"/>
      <c r="S106" s="102"/>
      <c r="T106" s="264"/>
      <c r="U106" s="102"/>
      <c r="V106" s="102"/>
      <c r="W106" s="264"/>
      <c r="X106" s="102"/>
      <c r="Y106" s="102"/>
      <c r="Z106" s="264"/>
      <c r="AA106" s="102"/>
      <c r="AB106" s="102"/>
      <c r="AC106" s="102"/>
      <c r="AD106" s="264"/>
      <c r="AE106" s="102"/>
      <c r="AF106" s="102"/>
      <c r="AG106" s="102"/>
      <c r="AH106" s="102"/>
      <c r="AI106" s="102"/>
      <c r="AJ106" s="102"/>
      <c r="AK106" s="102"/>
      <c r="AL106" s="264"/>
      <c r="AM106" s="102"/>
      <c r="AN106" s="102"/>
    </row>
    <row r="107" spans="1:40" ht="12.75" hidden="1">
      <c r="A107" s="102"/>
      <c r="B107" s="102"/>
      <c r="C107" s="270"/>
      <c r="D107" s="221"/>
      <c r="E107" s="102"/>
      <c r="F107" s="221"/>
      <c r="G107" s="115"/>
      <c r="H107" s="135"/>
      <c r="I107" s="102"/>
      <c r="J107" s="102"/>
      <c r="K107" s="102"/>
      <c r="L107" s="102"/>
      <c r="M107" s="264"/>
      <c r="N107" s="102"/>
      <c r="O107" s="102"/>
      <c r="P107" s="102"/>
      <c r="Q107" s="264"/>
      <c r="R107" s="102"/>
      <c r="S107" s="102"/>
      <c r="T107" s="264"/>
      <c r="U107" s="102"/>
      <c r="V107" s="102"/>
      <c r="W107" s="264"/>
      <c r="X107" s="102"/>
      <c r="Y107" s="102"/>
      <c r="Z107" s="264"/>
      <c r="AA107" s="102"/>
      <c r="AB107" s="102"/>
      <c r="AC107" s="102"/>
      <c r="AD107" s="264"/>
      <c r="AE107" s="102"/>
      <c r="AF107" s="102"/>
      <c r="AG107" s="102"/>
      <c r="AH107" s="102"/>
      <c r="AI107" s="102"/>
      <c r="AJ107" s="102"/>
      <c r="AK107" s="102"/>
      <c r="AL107" s="264"/>
      <c r="AM107" s="102"/>
      <c r="AN107" s="102"/>
    </row>
    <row r="108" spans="1:40" ht="12.75" hidden="1">
      <c r="A108" s="102"/>
      <c r="B108" s="102"/>
      <c r="C108" s="270"/>
      <c r="D108" s="221"/>
      <c r="E108" s="102"/>
      <c r="F108" s="221"/>
      <c r="G108" s="115"/>
      <c r="H108" s="135"/>
      <c r="I108" s="102"/>
      <c r="J108" s="102"/>
      <c r="K108" s="102"/>
      <c r="L108" s="102"/>
      <c r="M108" s="264"/>
      <c r="N108" s="102"/>
      <c r="O108" s="102"/>
      <c r="P108" s="102"/>
      <c r="Q108" s="264"/>
      <c r="R108" s="102"/>
      <c r="S108" s="102"/>
      <c r="T108" s="264"/>
      <c r="U108" s="102"/>
      <c r="V108" s="102"/>
      <c r="W108" s="264"/>
      <c r="X108" s="102"/>
      <c r="Y108" s="102"/>
      <c r="Z108" s="264"/>
      <c r="AA108" s="102"/>
      <c r="AB108" s="102"/>
      <c r="AC108" s="102"/>
      <c r="AD108" s="264"/>
      <c r="AE108" s="102"/>
      <c r="AF108" s="102"/>
      <c r="AG108" s="102"/>
      <c r="AH108" s="102"/>
      <c r="AI108" s="102"/>
      <c r="AJ108" s="102"/>
      <c r="AK108" s="102"/>
      <c r="AL108" s="264"/>
      <c r="AM108" s="102"/>
      <c r="AN108" s="102"/>
    </row>
    <row r="109" spans="1:40" ht="12.75" hidden="1">
      <c r="A109" s="102"/>
      <c r="B109" s="102"/>
      <c r="C109" s="270"/>
      <c r="D109" s="221"/>
      <c r="E109" s="102"/>
      <c r="F109" s="221"/>
      <c r="G109" s="115"/>
      <c r="H109" s="135"/>
      <c r="I109" s="102"/>
      <c r="J109" s="102"/>
      <c r="K109" s="102"/>
      <c r="L109" s="102"/>
      <c r="M109" s="264"/>
      <c r="N109" s="102"/>
      <c r="O109" s="102"/>
      <c r="P109" s="102"/>
      <c r="Q109" s="264"/>
      <c r="R109" s="102"/>
      <c r="S109" s="102"/>
      <c r="T109" s="264"/>
      <c r="U109" s="102"/>
      <c r="V109" s="102"/>
      <c r="W109" s="264"/>
      <c r="X109" s="102"/>
      <c r="Y109" s="102"/>
      <c r="Z109" s="264"/>
      <c r="AA109" s="102"/>
      <c r="AB109" s="102"/>
      <c r="AC109" s="102"/>
      <c r="AD109" s="264"/>
      <c r="AE109" s="102"/>
      <c r="AF109" s="102"/>
      <c r="AG109" s="102"/>
      <c r="AH109" s="102"/>
      <c r="AI109" s="102"/>
      <c r="AJ109" s="102"/>
      <c r="AK109" s="102"/>
      <c r="AL109" s="264"/>
      <c r="AM109" s="102"/>
      <c r="AN109" s="102"/>
    </row>
    <row r="110" spans="1:40" ht="12.75" hidden="1">
      <c r="A110" s="102"/>
      <c r="B110" s="102"/>
      <c r="C110" s="270"/>
      <c r="D110" s="221"/>
      <c r="E110" s="102"/>
      <c r="F110" s="221"/>
      <c r="G110" s="115"/>
      <c r="H110" s="135"/>
      <c r="I110" s="102"/>
      <c r="J110" s="102"/>
      <c r="K110" s="102"/>
      <c r="L110" s="102"/>
      <c r="M110" s="264"/>
      <c r="N110" s="102"/>
      <c r="O110" s="102"/>
      <c r="P110" s="102"/>
      <c r="Q110" s="264"/>
      <c r="R110" s="102"/>
      <c r="S110" s="102"/>
      <c r="T110" s="264"/>
      <c r="U110" s="102"/>
      <c r="V110" s="102"/>
      <c r="W110" s="264"/>
      <c r="X110" s="102"/>
      <c r="Y110" s="102"/>
      <c r="Z110" s="264"/>
      <c r="AA110" s="102"/>
      <c r="AB110" s="102"/>
      <c r="AC110" s="102"/>
      <c r="AD110" s="264"/>
      <c r="AE110" s="102"/>
      <c r="AF110" s="102"/>
      <c r="AG110" s="102"/>
      <c r="AH110" s="102"/>
      <c r="AI110" s="102"/>
      <c r="AJ110" s="102"/>
      <c r="AK110" s="102"/>
      <c r="AL110" s="264"/>
      <c r="AM110" s="102"/>
      <c r="AN110" s="102"/>
    </row>
    <row r="111" spans="1:40" ht="12.75" hidden="1">
      <c r="A111" s="102"/>
      <c r="B111" s="102"/>
      <c r="C111" s="270"/>
      <c r="D111" s="221"/>
      <c r="E111" s="102"/>
      <c r="F111" s="221"/>
      <c r="G111" s="115"/>
      <c r="H111" s="135"/>
      <c r="I111" s="102"/>
      <c r="J111" s="102"/>
      <c r="K111" s="102"/>
      <c r="L111" s="102"/>
      <c r="M111" s="264"/>
      <c r="N111" s="102"/>
      <c r="O111" s="102"/>
      <c r="P111" s="102"/>
      <c r="Q111" s="264"/>
      <c r="R111" s="102"/>
      <c r="S111" s="102"/>
      <c r="T111" s="264"/>
      <c r="U111" s="102"/>
      <c r="V111" s="102"/>
      <c r="W111" s="264"/>
      <c r="X111" s="102"/>
      <c r="Y111" s="102"/>
      <c r="Z111" s="264"/>
      <c r="AA111" s="102"/>
      <c r="AB111" s="102"/>
      <c r="AC111" s="102"/>
      <c r="AD111" s="264"/>
      <c r="AE111" s="102"/>
      <c r="AF111" s="102"/>
      <c r="AG111" s="102"/>
      <c r="AH111" s="102"/>
      <c r="AI111" s="102"/>
      <c r="AJ111" s="102"/>
      <c r="AK111" s="102"/>
      <c r="AL111" s="264"/>
      <c r="AM111" s="102"/>
      <c r="AN111" s="102"/>
    </row>
    <row r="112" spans="1:40" ht="12.75" hidden="1">
      <c r="A112" s="102"/>
      <c r="B112" s="102"/>
      <c r="C112" s="270"/>
      <c r="D112" s="221"/>
      <c r="E112" s="102"/>
      <c r="F112" s="221"/>
      <c r="G112" s="115"/>
      <c r="H112" s="135"/>
      <c r="I112" s="102"/>
      <c r="J112" s="102"/>
      <c r="K112" s="102"/>
      <c r="L112" s="102"/>
      <c r="M112" s="264"/>
      <c r="N112" s="102"/>
      <c r="O112" s="102"/>
      <c r="P112" s="102"/>
      <c r="Q112" s="264"/>
      <c r="R112" s="102"/>
      <c r="S112" s="102"/>
      <c r="T112" s="264"/>
      <c r="U112" s="102"/>
      <c r="V112" s="102"/>
      <c r="W112" s="264"/>
      <c r="X112" s="102"/>
      <c r="Y112" s="102"/>
      <c r="Z112" s="264"/>
      <c r="AA112" s="102"/>
      <c r="AB112" s="102"/>
      <c r="AC112" s="102"/>
      <c r="AD112" s="264"/>
      <c r="AE112" s="102"/>
      <c r="AF112" s="102"/>
      <c r="AG112" s="102"/>
      <c r="AH112" s="102"/>
      <c r="AI112" s="102"/>
      <c r="AJ112" s="102"/>
      <c r="AK112" s="102"/>
      <c r="AL112" s="264"/>
      <c r="AM112" s="102"/>
      <c r="AN112" s="102"/>
    </row>
    <row r="113" spans="1:40" ht="12.75" hidden="1">
      <c r="A113" s="102"/>
      <c r="B113" s="102"/>
      <c r="C113" s="270"/>
      <c r="D113" s="221"/>
      <c r="E113" s="102"/>
      <c r="F113" s="221"/>
      <c r="G113" s="115"/>
      <c r="H113" s="135"/>
      <c r="I113" s="102"/>
      <c r="J113" s="102"/>
      <c r="K113" s="102"/>
      <c r="L113" s="102"/>
      <c r="M113" s="264"/>
      <c r="N113" s="102"/>
      <c r="O113" s="102"/>
      <c r="P113" s="102"/>
      <c r="Q113" s="264"/>
      <c r="R113" s="102"/>
      <c r="S113" s="102"/>
      <c r="T113" s="264"/>
      <c r="U113" s="102"/>
      <c r="V113" s="102"/>
      <c r="W113" s="264"/>
      <c r="X113" s="102"/>
      <c r="Y113" s="102"/>
      <c r="Z113" s="264"/>
      <c r="AA113" s="102"/>
      <c r="AB113" s="102"/>
      <c r="AC113" s="102"/>
      <c r="AD113" s="264"/>
      <c r="AE113" s="102"/>
      <c r="AF113" s="102"/>
      <c r="AG113" s="102"/>
      <c r="AH113" s="102"/>
      <c r="AI113" s="102"/>
      <c r="AJ113" s="102"/>
      <c r="AK113" s="102"/>
      <c r="AL113" s="264"/>
      <c r="AM113" s="102"/>
      <c r="AN113" s="102"/>
    </row>
    <row r="114" spans="1:40" ht="12.75" hidden="1">
      <c r="A114" s="102"/>
      <c r="B114" s="102"/>
      <c r="C114" s="270"/>
      <c r="D114" s="221"/>
      <c r="E114" s="102"/>
      <c r="F114" s="221"/>
      <c r="G114" s="115"/>
      <c r="H114" s="135"/>
      <c r="I114" s="102"/>
      <c r="J114" s="102"/>
      <c r="K114" s="102"/>
      <c r="L114" s="102"/>
      <c r="M114" s="264"/>
      <c r="N114" s="102"/>
      <c r="O114" s="102"/>
      <c r="P114" s="102"/>
      <c r="Q114" s="264"/>
      <c r="R114" s="102"/>
      <c r="S114" s="102"/>
      <c r="T114" s="264"/>
      <c r="U114" s="102"/>
      <c r="V114" s="102"/>
      <c r="W114" s="264"/>
      <c r="X114" s="102"/>
      <c r="Y114" s="102"/>
      <c r="Z114" s="264"/>
      <c r="AA114" s="102"/>
      <c r="AB114" s="102"/>
      <c r="AC114" s="102"/>
      <c r="AD114" s="264"/>
      <c r="AE114" s="102"/>
      <c r="AF114" s="102"/>
      <c r="AG114" s="102"/>
      <c r="AH114" s="102"/>
      <c r="AI114" s="102"/>
      <c r="AJ114" s="102"/>
      <c r="AK114" s="102"/>
      <c r="AL114" s="264"/>
      <c r="AM114" s="102"/>
      <c r="AN114" s="102"/>
    </row>
    <row r="115" spans="1:40" ht="12.75" hidden="1">
      <c r="A115" s="102"/>
      <c r="B115" s="102"/>
      <c r="C115" s="270"/>
      <c r="D115" s="221"/>
      <c r="E115" s="102"/>
      <c r="F115" s="221"/>
      <c r="G115" s="115"/>
      <c r="H115" s="135"/>
      <c r="I115" s="102"/>
      <c r="J115" s="102"/>
      <c r="K115" s="102"/>
      <c r="L115" s="102"/>
      <c r="M115" s="264"/>
      <c r="N115" s="102"/>
      <c r="O115" s="102"/>
      <c r="P115" s="102"/>
      <c r="Q115" s="264"/>
      <c r="R115" s="102"/>
      <c r="S115" s="102"/>
      <c r="T115" s="264"/>
      <c r="U115" s="102"/>
      <c r="V115" s="102"/>
      <c r="W115" s="264"/>
      <c r="X115" s="102"/>
      <c r="Y115" s="102"/>
      <c r="Z115" s="264"/>
      <c r="AA115" s="102"/>
      <c r="AB115" s="102"/>
      <c r="AC115" s="102"/>
      <c r="AD115" s="264"/>
      <c r="AE115" s="102"/>
      <c r="AF115" s="102"/>
      <c r="AG115" s="102"/>
      <c r="AH115" s="102"/>
      <c r="AI115" s="102"/>
      <c r="AJ115" s="102"/>
      <c r="AK115" s="102"/>
      <c r="AL115" s="264"/>
      <c r="AM115" s="102"/>
      <c r="AN115" s="102"/>
    </row>
    <row r="116" spans="1:40" ht="12.75" hidden="1">
      <c r="A116" s="102"/>
      <c r="B116" s="102"/>
      <c r="C116" s="270"/>
      <c r="D116" s="221"/>
      <c r="E116" s="102"/>
      <c r="F116" s="221"/>
      <c r="G116" s="115"/>
      <c r="H116" s="135"/>
      <c r="I116" s="102"/>
      <c r="J116" s="102"/>
      <c r="K116" s="102"/>
      <c r="L116" s="102"/>
      <c r="M116" s="264"/>
      <c r="N116" s="102"/>
      <c r="O116" s="102"/>
      <c r="P116" s="102"/>
      <c r="Q116" s="264"/>
      <c r="R116" s="102"/>
      <c r="S116" s="102"/>
      <c r="T116" s="264"/>
      <c r="U116" s="102"/>
      <c r="V116" s="102"/>
      <c r="W116" s="264"/>
      <c r="X116" s="102"/>
      <c r="Y116" s="102"/>
      <c r="Z116" s="264"/>
      <c r="AA116" s="102"/>
      <c r="AB116" s="102"/>
      <c r="AC116" s="102"/>
      <c r="AD116" s="264"/>
      <c r="AE116" s="102"/>
      <c r="AF116" s="102"/>
      <c r="AG116" s="102"/>
      <c r="AH116" s="102"/>
      <c r="AI116" s="102"/>
      <c r="AJ116" s="102"/>
      <c r="AK116" s="102"/>
      <c r="AL116" s="264"/>
      <c r="AM116" s="102"/>
      <c r="AN116" s="102"/>
    </row>
    <row r="117" spans="1:40" ht="12.75" hidden="1">
      <c r="A117" s="102"/>
      <c r="B117" s="102"/>
      <c r="C117" s="270"/>
      <c r="D117" s="221"/>
      <c r="E117" s="102"/>
      <c r="F117" s="221"/>
      <c r="G117" s="115"/>
      <c r="H117" s="135"/>
      <c r="I117" s="102"/>
      <c r="J117" s="102"/>
      <c r="K117" s="102"/>
      <c r="L117" s="102"/>
      <c r="M117" s="264"/>
      <c r="N117" s="102"/>
      <c r="O117" s="102"/>
      <c r="P117" s="102"/>
      <c r="Q117" s="264"/>
      <c r="R117" s="102"/>
      <c r="S117" s="102"/>
      <c r="T117" s="264"/>
      <c r="U117" s="102"/>
      <c r="V117" s="102"/>
      <c r="W117" s="264"/>
      <c r="X117" s="102"/>
      <c r="Y117" s="102"/>
      <c r="Z117" s="264"/>
      <c r="AA117" s="102"/>
      <c r="AB117" s="102"/>
      <c r="AC117" s="102"/>
      <c r="AD117" s="264"/>
      <c r="AE117" s="102"/>
      <c r="AF117" s="102"/>
      <c r="AG117" s="102"/>
      <c r="AH117" s="102"/>
      <c r="AI117" s="102"/>
      <c r="AJ117" s="102"/>
      <c r="AK117" s="102"/>
      <c r="AL117" s="264"/>
      <c r="AM117" s="102"/>
      <c r="AN117" s="102"/>
    </row>
    <row r="118" spans="1:40" ht="12.75" hidden="1">
      <c r="A118" s="102"/>
      <c r="B118" s="102"/>
      <c r="C118" s="270"/>
      <c r="D118" s="221"/>
      <c r="E118" s="102"/>
      <c r="F118" s="221"/>
      <c r="G118" s="115"/>
      <c r="H118" s="135"/>
      <c r="I118" s="102"/>
      <c r="J118" s="102"/>
      <c r="K118" s="102"/>
      <c r="L118" s="102"/>
      <c r="M118" s="264"/>
      <c r="N118" s="102"/>
      <c r="O118" s="102"/>
      <c r="P118" s="102"/>
      <c r="Q118" s="264"/>
      <c r="R118" s="102"/>
      <c r="S118" s="102"/>
      <c r="T118" s="264"/>
      <c r="U118" s="102"/>
      <c r="V118" s="102"/>
      <c r="W118" s="264"/>
      <c r="X118" s="102"/>
      <c r="Y118" s="102"/>
      <c r="Z118" s="264"/>
      <c r="AA118" s="102"/>
      <c r="AB118" s="102"/>
      <c r="AC118" s="102"/>
      <c r="AD118" s="264"/>
      <c r="AE118" s="102"/>
      <c r="AF118" s="102"/>
      <c r="AG118" s="102"/>
      <c r="AH118" s="102"/>
      <c r="AI118" s="102"/>
      <c r="AJ118" s="102"/>
      <c r="AK118" s="102"/>
      <c r="AL118" s="264"/>
      <c r="AM118" s="102"/>
      <c r="AN118" s="102"/>
    </row>
    <row r="119" spans="1:40" ht="12.75" hidden="1">
      <c r="A119" s="102"/>
      <c r="B119" s="102"/>
      <c r="C119" s="270"/>
      <c r="D119" s="221"/>
      <c r="E119" s="102"/>
      <c r="F119" s="221"/>
      <c r="G119" s="115"/>
      <c r="H119" s="135"/>
      <c r="I119" s="102"/>
      <c r="J119" s="102"/>
      <c r="K119" s="102"/>
      <c r="L119" s="102"/>
      <c r="M119" s="264"/>
      <c r="N119" s="102"/>
      <c r="O119" s="102"/>
      <c r="P119" s="102"/>
      <c r="Q119" s="264"/>
      <c r="R119" s="102"/>
      <c r="S119" s="102"/>
      <c r="T119" s="264"/>
      <c r="U119" s="102"/>
      <c r="V119" s="102"/>
      <c r="W119" s="264"/>
      <c r="X119" s="102"/>
      <c r="Y119" s="102"/>
      <c r="Z119" s="264"/>
      <c r="AA119" s="102"/>
      <c r="AB119" s="102"/>
      <c r="AC119" s="102"/>
      <c r="AD119" s="264"/>
      <c r="AE119" s="102"/>
      <c r="AF119" s="102"/>
      <c r="AG119" s="102"/>
      <c r="AH119" s="102"/>
      <c r="AI119" s="102"/>
      <c r="AJ119" s="102"/>
      <c r="AK119" s="102"/>
      <c r="AL119" s="264"/>
      <c r="AM119" s="102"/>
      <c r="AN119" s="102"/>
    </row>
    <row r="120" spans="1:40" ht="12.75" hidden="1">
      <c r="A120" s="102"/>
      <c r="B120" s="102"/>
      <c r="C120" s="270"/>
      <c r="D120" s="221"/>
      <c r="E120" s="102"/>
      <c r="F120" s="221"/>
      <c r="G120" s="115"/>
      <c r="H120" s="135"/>
      <c r="I120" s="102"/>
      <c r="J120" s="102"/>
      <c r="K120" s="102"/>
      <c r="L120" s="102"/>
      <c r="M120" s="264"/>
      <c r="N120" s="102"/>
      <c r="O120" s="102"/>
      <c r="P120" s="102"/>
      <c r="Q120" s="264"/>
      <c r="R120" s="102"/>
      <c r="S120" s="102"/>
      <c r="T120" s="264"/>
      <c r="U120" s="102"/>
      <c r="V120" s="102"/>
      <c r="W120" s="264"/>
      <c r="X120" s="102"/>
      <c r="Y120" s="102"/>
      <c r="Z120" s="264"/>
      <c r="AA120" s="102"/>
      <c r="AB120" s="102"/>
      <c r="AC120" s="102"/>
      <c r="AD120" s="264"/>
      <c r="AE120" s="102"/>
      <c r="AF120" s="102"/>
      <c r="AG120" s="102"/>
      <c r="AH120" s="102"/>
      <c r="AI120" s="102"/>
      <c r="AJ120" s="102"/>
      <c r="AK120" s="102"/>
      <c r="AL120" s="264"/>
      <c r="AM120" s="102"/>
      <c r="AN120" s="102"/>
    </row>
    <row r="121" spans="1:40" ht="12.75" hidden="1">
      <c r="A121" s="102"/>
      <c r="B121" s="102"/>
      <c r="C121" s="270"/>
      <c r="D121" s="221"/>
      <c r="E121" s="102"/>
      <c r="F121" s="221"/>
      <c r="G121" s="115"/>
      <c r="H121" s="135"/>
      <c r="I121" s="102"/>
      <c r="J121" s="102"/>
      <c r="K121" s="102"/>
      <c r="L121" s="102"/>
      <c r="M121" s="264"/>
      <c r="N121" s="102"/>
      <c r="O121" s="102"/>
      <c r="P121" s="102"/>
      <c r="Q121" s="264"/>
      <c r="R121" s="102"/>
      <c r="S121" s="102"/>
      <c r="T121" s="264"/>
      <c r="U121" s="102"/>
      <c r="V121" s="102"/>
      <c r="W121" s="264"/>
      <c r="X121" s="102"/>
      <c r="Y121" s="102"/>
      <c r="Z121" s="264"/>
      <c r="AA121" s="102"/>
      <c r="AB121" s="102"/>
      <c r="AC121" s="102"/>
      <c r="AD121" s="264"/>
      <c r="AE121" s="102"/>
      <c r="AF121" s="102"/>
      <c r="AG121" s="102"/>
      <c r="AH121" s="102"/>
      <c r="AI121" s="102"/>
      <c r="AJ121" s="102"/>
      <c r="AK121" s="102"/>
      <c r="AL121" s="264"/>
      <c r="AM121" s="102"/>
      <c r="AN121" s="102"/>
    </row>
    <row r="122" spans="1:40" ht="12.75" hidden="1">
      <c r="A122" s="102"/>
      <c r="B122" s="102"/>
      <c r="C122" s="270"/>
      <c r="D122" s="221"/>
      <c r="E122" s="102"/>
      <c r="F122" s="221"/>
      <c r="G122" s="115"/>
      <c r="H122" s="135"/>
      <c r="I122" s="102"/>
      <c r="J122" s="102"/>
      <c r="K122" s="102"/>
      <c r="L122" s="102"/>
      <c r="M122" s="264"/>
      <c r="N122" s="102"/>
      <c r="O122" s="102"/>
      <c r="P122" s="102"/>
      <c r="Q122" s="264"/>
      <c r="R122" s="102"/>
      <c r="S122" s="102"/>
      <c r="T122" s="264"/>
      <c r="U122" s="102"/>
      <c r="V122" s="102"/>
      <c r="W122" s="264"/>
      <c r="X122" s="102"/>
      <c r="Y122" s="102"/>
      <c r="Z122" s="264"/>
      <c r="AA122" s="102"/>
      <c r="AB122" s="102"/>
      <c r="AC122" s="102"/>
      <c r="AD122" s="264"/>
      <c r="AE122" s="102"/>
      <c r="AF122" s="102"/>
      <c r="AG122" s="102"/>
      <c r="AH122" s="102"/>
      <c r="AI122" s="102"/>
      <c r="AJ122" s="102"/>
      <c r="AK122" s="102"/>
      <c r="AL122" s="264"/>
      <c r="AM122" s="102"/>
      <c r="AN122" s="102"/>
    </row>
    <row r="123" spans="1:40" ht="12.75" hidden="1">
      <c r="A123" s="102"/>
      <c r="B123" s="102"/>
      <c r="C123" s="270"/>
      <c r="D123" s="221"/>
      <c r="E123" s="102"/>
      <c r="F123" s="221"/>
      <c r="G123" s="115"/>
      <c r="H123" s="135"/>
      <c r="I123" s="102"/>
      <c r="J123" s="102"/>
      <c r="K123" s="102"/>
      <c r="L123" s="102"/>
      <c r="M123" s="264"/>
      <c r="N123" s="102"/>
      <c r="O123" s="102"/>
      <c r="P123" s="102"/>
      <c r="Q123" s="264"/>
      <c r="R123" s="102"/>
      <c r="S123" s="102"/>
      <c r="T123" s="264"/>
      <c r="U123" s="102"/>
      <c r="V123" s="102"/>
      <c r="W123" s="264"/>
      <c r="X123" s="102"/>
      <c r="Y123" s="102"/>
      <c r="Z123" s="264"/>
      <c r="AA123" s="102"/>
      <c r="AB123" s="102"/>
      <c r="AC123" s="102"/>
      <c r="AD123" s="264"/>
      <c r="AE123" s="102"/>
      <c r="AF123" s="102"/>
      <c r="AG123" s="102"/>
      <c r="AH123" s="102"/>
      <c r="AI123" s="102"/>
      <c r="AJ123" s="102"/>
      <c r="AK123" s="102"/>
      <c r="AL123" s="264"/>
      <c r="AM123" s="102"/>
      <c r="AN123" s="102"/>
    </row>
    <row r="124" spans="1:40" ht="12.75" hidden="1">
      <c r="A124" s="102"/>
      <c r="B124" s="102"/>
      <c r="C124" s="270"/>
      <c r="D124" s="221"/>
      <c r="E124" s="102"/>
      <c r="F124" s="221"/>
      <c r="G124" s="115"/>
      <c r="H124" s="135"/>
      <c r="I124" s="102"/>
      <c r="J124" s="102"/>
      <c r="K124" s="102"/>
      <c r="L124" s="102"/>
      <c r="M124" s="264"/>
      <c r="N124" s="102"/>
      <c r="O124" s="102"/>
      <c r="P124" s="102"/>
      <c r="Q124" s="264"/>
      <c r="R124" s="102"/>
      <c r="S124" s="102"/>
      <c r="T124" s="264"/>
      <c r="U124" s="102"/>
      <c r="V124" s="102"/>
      <c r="W124" s="264"/>
      <c r="X124" s="102"/>
      <c r="Y124" s="102"/>
      <c r="Z124" s="264"/>
      <c r="AA124" s="102"/>
      <c r="AB124" s="102"/>
      <c r="AC124" s="102"/>
      <c r="AD124" s="264"/>
      <c r="AE124" s="102"/>
      <c r="AF124" s="102"/>
      <c r="AG124" s="102"/>
      <c r="AH124" s="102"/>
      <c r="AI124" s="102"/>
      <c r="AJ124" s="102"/>
      <c r="AK124" s="102"/>
      <c r="AL124" s="264"/>
      <c r="AM124" s="102"/>
      <c r="AN124" s="102"/>
    </row>
    <row r="125" spans="1:40" ht="12.75" hidden="1">
      <c r="A125" s="102"/>
      <c r="B125" s="102"/>
      <c r="C125" s="270"/>
      <c r="D125" s="221"/>
      <c r="E125" s="102"/>
      <c r="F125" s="221"/>
      <c r="G125" s="115"/>
      <c r="H125" s="135"/>
      <c r="I125" s="102"/>
      <c r="J125" s="102"/>
      <c r="K125" s="102"/>
      <c r="L125" s="102"/>
      <c r="M125" s="264"/>
      <c r="N125" s="102"/>
      <c r="O125" s="102"/>
      <c r="P125" s="102"/>
      <c r="Q125" s="264"/>
      <c r="R125" s="102"/>
      <c r="S125" s="102"/>
      <c r="T125" s="264"/>
      <c r="U125" s="102"/>
      <c r="V125" s="102"/>
      <c r="W125" s="264"/>
      <c r="X125" s="102"/>
      <c r="Y125" s="102"/>
      <c r="Z125" s="264"/>
      <c r="AA125" s="102"/>
      <c r="AB125" s="102"/>
      <c r="AC125" s="102"/>
      <c r="AD125" s="264"/>
      <c r="AE125" s="102"/>
      <c r="AF125" s="102"/>
      <c r="AG125" s="102"/>
      <c r="AH125" s="102"/>
      <c r="AI125" s="102"/>
      <c r="AJ125" s="102"/>
      <c r="AK125" s="102"/>
      <c r="AL125" s="264"/>
      <c r="AM125" s="102"/>
      <c r="AN125" s="102"/>
    </row>
    <row r="126" spans="1:40" ht="12.75" hidden="1">
      <c r="A126" s="102"/>
      <c r="B126" s="102"/>
      <c r="C126" s="270"/>
      <c r="D126" s="221"/>
      <c r="E126" s="102"/>
      <c r="F126" s="221"/>
      <c r="G126" s="115"/>
      <c r="H126" s="135"/>
      <c r="I126" s="102"/>
      <c r="J126" s="102"/>
      <c r="K126" s="102"/>
      <c r="L126" s="102"/>
      <c r="M126" s="264"/>
      <c r="N126" s="102"/>
      <c r="O126" s="102"/>
      <c r="P126" s="102"/>
      <c r="Q126" s="264"/>
      <c r="R126" s="102"/>
      <c r="S126" s="102"/>
      <c r="T126" s="264"/>
      <c r="U126" s="102"/>
      <c r="V126" s="102"/>
      <c r="W126" s="264"/>
      <c r="X126" s="102"/>
      <c r="Y126" s="102"/>
      <c r="Z126" s="264"/>
      <c r="AA126" s="102"/>
      <c r="AB126" s="102"/>
      <c r="AC126" s="102"/>
      <c r="AD126" s="264"/>
      <c r="AE126" s="102"/>
      <c r="AF126" s="102"/>
      <c r="AG126" s="102"/>
      <c r="AH126" s="102"/>
      <c r="AI126" s="102"/>
      <c r="AJ126" s="102"/>
      <c r="AK126" s="102"/>
      <c r="AL126" s="264"/>
      <c r="AM126" s="102"/>
      <c r="AN126" s="102"/>
    </row>
    <row r="127" spans="1:40" ht="12.75" hidden="1">
      <c r="A127" s="102"/>
      <c r="B127" s="102"/>
      <c r="C127" s="270"/>
      <c r="D127" s="221"/>
      <c r="E127" s="102"/>
      <c r="F127" s="221"/>
      <c r="G127" s="115"/>
      <c r="H127" s="135"/>
      <c r="I127" s="102"/>
      <c r="J127" s="102"/>
      <c r="K127" s="102"/>
      <c r="L127" s="102"/>
      <c r="M127" s="264"/>
      <c r="N127" s="102"/>
      <c r="O127" s="102"/>
      <c r="P127" s="102"/>
      <c r="Q127" s="264"/>
      <c r="R127" s="102"/>
      <c r="S127" s="102"/>
      <c r="T127" s="264"/>
      <c r="U127" s="102"/>
      <c r="V127" s="102"/>
      <c r="W127" s="264"/>
      <c r="X127" s="102"/>
      <c r="Y127" s="102"/>
      <c r="Z127" s="264"/>
      <c r="AA127" s="102"/>
      <c r="AB127" s="102"/>
      <c r="AC127" s="102"/>
      <c r="AD127" s="264"/>
      <c r="AE127" s="102"/>
      <c r="AF127" s="102"/>
      <c r="AG127" s="102"/>
      <c r="AH127" s="102"/>
      <c r="AI127" s="102"/>
      <c r="AJ127" s="102"/>
      <c r="AK127" s="102"/>
      <c r="AL127" s="264"/>
      <c r="AM127" s="102"/>
      <c r="AN127" s="102"/>
    </row>
    <row r="128" spans="1:40" ht="12.75" hidden="1">
      <c r="A128" s="102"/>
      <c r="B128" s="102"/>
      <c r="C128" s="270"/>
      <c r="D128" s="221"/>
      <c r="E128" s="102"/>
      <c r="F128" s="221"/>
      <c r="G128" s="115"/>
      <c r="H128" s="135"/>
      <c r="I128" s="102"/>
      <c r="J128" s="102"/>
      <c r="K128" s="102"/>
      <c r="L128" s="102"/>
      <c r="M128" s="264"/>
      <c r="N128" s="102"/>
      <c r="O128" s="102"/>
      <c r="P128" s="102"/>
      <c r="Q128" s="264"/>
      <c r="R128" s="102"/>
      <c r="S128" s="102"/>
      <c r="T128" s="264"/>
      <c r="U128" s="102"/>
      <c r="V128" s="102"/>
      <c r="W128" s="264"/>
      <c r="X128" s="102"/>
      <c r="Y128" s="102"/>
      <c r="Z128" s="264"/>
      <c r="AA128" s="102"/>
      <c r="AB128" s="102"/>
      <c r="AC128" s="102"/>
      <c r="AD128" s="264"/>
      <c r="AE128" s="102"/>
      <c r="AF128" s="102"/>
      <c r="AG128" s="102"/>
      <c r="AH128" s="102"/>
      <c r="AI128" s="102"/>
      <c r="AJ128" s="102"/>
      <c r="AK128" s="102"/>
      <c r="AL128" s="264"/>
      <c r="AM128" s="102"/>
      <c r="AN128" s="102"/>
    </row>
    <row r="129" spans="1:40" ht="12.75" hidden="1">
      <c r="A129" s="102"/>
      <c r="B129" s="102"/>
      <c r="C129" s="270"/>
      <c r="D129" s="221"/>
      <c r="E129" s="102"/>
      <c r="F129" s="221"/>
      <c r="G129" s="115"/>
      <c r="H129" s="135"/>
      <c r="I129" s="102"/>
      <c r="J129" s="102"/>
      <c r="K129" s="102"/>
      <c r="L129" s="102"/>
      <c r="M129" s="264"/>
      <c r="N129" s="102"/>
      <c r="O129" s="102"/>
      <c r="P129" s="102"/>
      <c r="Q129" s="264"/>
      <c r="R129" s="102"/>
      <c r="S129" s="102"/>
      <c r="T129" s="264"/>
      <c r="U129" s="102"/>
      <c r="V129" s="102"/>
      <c r="W129" s="264"/>
      <c r="X129" s="102"/>
      <c r="Y129" s="102"/>
      <c r="Z129" s="264"/>
      <c r="AA129" s="102"/>
      <c r="AB129" s="102"/>
      <c r="AC129" s="102"/>
      <c r="AD129" s="264"/>
      <c r="AE129" s="102"/>
      <c r="AF129" s="102"/>
      <c r="AG129" s="102"/>
      <c r="AH129" s="102"/>
      <c r="AI129" s="102"/>
      <c r="AJ129" s="102"/>
      <c r="AK129" s="102"/>
      <c r="AL129" s="264"/>
      <c r="AM129" s="102"/>
      <c r="AN129" s="102"/>
    </row>
    <row r="130" spans="1:40" ht="12.75" hidden="1">
      <c r="A130" s="102"/>
      <c r="B130" s="102"/>
      <c r="C130" s="270"/>
      <c r="D130" s="221"/>
      <c r="E130" s="102"/>
      <c r="F130" s="221"/>
      <c r="G130" s="115"/>
      <c r="H130" s="135"/>
      <c r="I130" s="102"/>
      <c r="J130" s="102"/>
      <c r="K130" s="102"/>
      <c r="L130" s="102"/>
      <c r="M130" s="264"/>
      <c r="N130" s="102"/>
      <c r="O130" s="102"/>
      <c r="P130" s="102"/>
      <c r="Q130" s="264"/>
      <c r="R130" s="102"/>
      <c r="S130" s="102"/>
      <c r="T130" s="264"/>
      <c r="U130" s="102"/>
      <c r="V130" s="102"/>
      <c r="W130" s="264"/>
      <c r="X130" s="102"/>
      <c r="Y130" s="102"/>
      <c r="Z130" s="264"/>
      <c r="AA130" s="102"/>
      <c r="AB130" s="102"/>
      <c r="AC130" s="102"/>
      <c r="AD130" s="264"/>
      <c r="AE130" s="102"/>
      <c r="AF130" s="102"/>
      <c r="AG130" s="102"/>
      <c r="AH130" s="102"/>
      <c r="AI130" s="102"/>
      <c r="AJ130" s="102"/>
      <c r="AK130" s="102"/>
      <c r="AL130" s="264"/>
      <c r="AM130" s="102"/>
      <c r="AN130" s="102"/>
    </row>
    <row r="131" spans="1:40" ht="12.75" hidden="1">
      <c r="A131" s="102"/>
      <c r="B131" s="102"/>
      <c r="C131" s="270"/>
      <c r="D131" s="221"/>
      <c r="E131" s="102"/>
      <c r="F131" s="221"/>
      <c r="G131" s="115"/>
      <c r="H131" s="135"/>
      <c r="I131" s="102"/>
      <c r="J131" s="102"/>
      <c r="K131" s="102"/>
      <c r="L131" s="102"/>
      <c r="M131" s="264"/>
      <c r="N131" s="102"/>
      <c r="O131" s="102"/>
      <c r="P131" s="102"/>
      <c r="Q131" s="264"/>
      <c r="R131" s="102"/>
      <c r="S131" s="102"/>
      <c r="T131" s="264"/>
      <c r="U131" s="102"/>
      <c r="V131" s="102"/>
      <c r="W131" s="264"/>
      <c r="X131" s="102"/>
      <c r="Y131" s="102"/>
      <c r="Z131" s="264"/>
      <c r="AA131" s="102"/>
      <c r="AB131" s="102"/>
      <c r="AC131" s="102"/>
      <c r="AD131" s="264"/>
      <c r="AE131" s="102"/>
      <c r="AF131" s="102"/>
      <c r="AG131" s="102"/>
      <c r="AH131" s="102"/>
      <c r="AI131" s="102"/>
      <c r="AJ131" s="102"/>
      <c r="AK131" s="102"/>
      <c r="AL131" s="264"/>
      <c r="AM131" s="102"/>
      <c r="AN131" s="102"/>
    </row>
    <row r="132" spans="1:40" ht="12.75" hidden="1">
      <c r="A132" s="102"/>
      <c r="B132" s="102"/>
      <c r="C132" s="270"/>
      <c r="D132" s="221"/>
      <c r="E132" s="102"/>
      <c r="F132" s="221"/>
      <c r="G132" s="115"/>
      <c r="H132" s="135"/>
      <c r="I132" s="102"/>
      <c r="J132" s="102"/>
      <c r="K132" s="102"/>
      <c r="L132" s="102"/>
      <c r="M132" s="264"/>
      <c r="N132" s="102"/>
      <c r="O132" s="102"/>
      <c r="P132" s="102"/>
      <c r="Q132" s="264"/>
      <c r="R132" s="102"/>
      <c r="S132" s="102"/>
      <c r="T132" s="264"/>
      <c r="U132" s="102"/>
      <c r="V132" s="102"/>
      <c r="W132" s="264"/>
      <c r="X132" s="102"/>
      <c r="Y132" s="102"/>
      <c r="Z132" s="264"/>
      <c r="AA132" s="102"/>
      <c r="AB132" s="102"/>
      <c r="AC132" s="102"/>
      <c r="AD132" s="264"/>
      <c r="AE132" s="102"/>
      <c r="AF132" s="102"/>
      <c r="AG132" s="102"/>
      <c r="AH132" s="102"/>
      <c r="AI132" s="102"/>
      <c r="AJ132" s="102"/>
      <c r="AK132" s="102"/>
      <c r="AL132" s="264"/>
      <c r="AM132" s="102"/>
      <c r="AN132" s="102"/>
    </row>
    <row r="133" spans="1:40" ht="12.75" hidden="1">
      <c r="A133" s="102"/>
      <c r="B133" s="102"/>
      <c r="C133" s="270"/>
      <c r="D133" s="221"/>
      <c r="E133" s="102"/>
      <c r="F133" s="221"/>
      <c r="G133" s="115"/>
      <c r="H133" s="135"/>
      <c r="I133" s="102"/>
      <c r="J133" s="102"/>
      <c r="K133" s="102"/>
      <c r="L133" s="102"/>
      <c r="M133" s="264"/>
      <c r="N133" s="102"/>
      <c r="O133" s="102"/>
      <c r="P133" s="102"/>
      <c r="Q133" s="264"/>
      <c r="R133" s="102"/>
      <c r="S133" s="102"/>
      <c r="T133" s="264"/>
      <c r="U133" s="102"/>
      <c r="V133" s="102"/>
      <c r="W133" s="264"/>
      <c r="X133" s="102"/>
      <c r="Y133" s="102"/>
      <c r="Z133" s="264"/>
      <c r="AA133" s="102"/>
      <c r="AB133" s="102"/>
      <c r="AC133" s="102"/>
      <c r="AD133" s="264"/>
      <c r="AE133" s="102"/>
      <c r="AF133" s="102"/>
      <c r="AG133" s="102"/>
      <c r="AH133" s="102"/>
      <c r="AI133" s="102"/>
      <c r="AJ133" s="102"/>
      <c r="AK133" s="102"/>
      <c r="AL133" s="264"/>
      <c r="AM133" s="102"/>
      <c r="AN133" s="102"/>
    </row>
    <row r="134" spans="1:40" ht="12.75" hidden="1">
      <c r="A134" s="102"/>
      <c r="B134" s="102"/>
      <c r="C134" s="270"/>
      <c r="D134" s="221"/>
      <c r="E134" s="102"/>
      <c r="F134" s="221"/>
      <c r="G134" s="115"/>
      <c r="H134" s="135"/>
      <c r="I134" s="102"/>
      <c r="J134" s="102"/>
      <c r="K134" s="102"/>
      <c r="L134" s="102"/>
      <c r="M134" s="264"/>
      <c r="N134" s="102"/>
      <c r="O134" s="102"/>
      <c r="P134" s="102"/>
      <c r="Q134" s="264"/>
      <c r="R134" s="102"/>
      <c r="S134" s="102"/>
      <c r="T134" s="264"/>
      <c r="U134" s="102"/>
      <c r="V134" s="102"/>
      <c r="W134" s="264"/>
      <c r="X134" s="102"/>
      <c r="Y134" s="102"/>
      <c r="Z134" s="264"/>
      <c r="AA134" s="102"/>
      <c r="AB134" s="102"/>
      <c r="AC134" s="102"/>
      <c r="AD134" s="264"/>
      <c r="AE134" s="102"/>
      <c r="AF134" s="102"/>
      <c r="AG134" s="102"/>
      <c r="AH134" s="102"/>
      <c r="AI134" s="102"/>
      <c r="AJ134" s="102"/>
      <c r="AK134" s="102"/>
      <c r="AL134" s="264"/>
      <c r="AM134" s="102"/>
      <c r="AN134" s="102"/>
    </row>
    <row r="135" spans="1:40" ht="12.75" hidden="1">
      <c r="A135" s="102"/>
      <c r="B135" s="102"/>
      <c r="C135" s="270"/>
      <c r="D135" s="221"/>
      <c r="E135" s="102"/>
      <c r="F135" s="221"/>
      <c r="G135" s="115"/>
      <c r="H135" s="135"/>
      <c r="I135" s="102"/>
      <c r="J135" s="102"/>
      <c r="K135" s="102"/>
      <c r="L135" s="102"/>
      <c r="M135" s="264"/>
      <c r="N135" s="102"/>
      <c r="O135" s="102"/>
      <c r="P135" s="102"/>
      <c r="Q135" s="264"/>
      <c r="R135" s="102"/>
      <c r="S135" s="102"/>
      <c r="T135" s="264"/>
      <c r="U135" s="102"/>
      <c r="V135" s="102"/>
      <c r="W135" s="264"/>
      <c r="X135" s="102"/>
      <c r="Y135" s="102"/>
      <c r="Z135" s="264"/>
      <c r="AA135" s="102"/>
      <c r="AB135" s="102"/>
      <c r="AC135" s="102"/>
      <c r="AD135" s="264"/>
      <c r="AE135" s="102"/>
      <c r="AF135" s="102"/>
      <c r="AG135" s="102"/>
      <c r="AH135" s="102"/>
      <c r="AI135" s="102"/>
      <c r="AJ135" s="102"/>
      <c r="AK135" s="102"/>
      <c r="AL135" s="264"/>
      <c r="AM135" s="102"/>
      <c r="AN135" s="102"/>
    </row>
    <row r="136" spans="1:40" ht="12.75" hidden="1">
      <c r="A136" s="102"/>
      <c r="B136" s="102"/>
      <c r="C136" s="270"/>
      <c r="D136" s="221"/>
      <c r="E136" s="102"/>
      <c r="F136" s="221"/>
      <c r="G136" s="115"/>
      <c r="H136" s="135"/>
      <c r="I136" s="102"/>
      <c r="J136" s="102"/>
      <c r="K136" s="102"/>
      <c r="L136" s="102"/>
      <c r="M136" s="264"/>
      <c r="N136" s="102"/>
      <c r="O136" s="102"/>
      <c r="P136" s="102"/>
      <c r="Q136" s="264"/>
      <c r="R136" s="102"/>
      <c r="S136" s="102"/>
      <c r="T136" s="264"/>
      <c r="U136" s="102"/>
      <c r="V136" s="102"/>
      <c r="W136" s="264"/>
      <c r="X136" s="102"/>
      <c r="Y136" s="102"/>
      <c r="Z136" s="264"/>
      <c r="AA136" s="102"/>
      <c r="AB136" s="102"/>
      <c r="AC136" s="102"/>
      <c r="AD136" s="264"/>
      <c r="AE136" s="102"/>
      <c r="AF136" s="102"/>
      <c r="AG136" s="102"/>
      <c r="AH136" s="102"/>
      <c r="AI136" s="102"/>
      <c r="AJ136" s="102"/>
      <c r="AK136" s="102"/>
      <c r="AL136" s="264"/>
      <c r="AM136" s="102"/>
      <c r="AN136" s="102"/>
    </row>
    <row r="137" spans="1:40" ht="12.75" hidden="1">
      <c r="A137" s="102"/>
      <c r="B137" s="102"/>
      <c r="C137" s="270"/>
      <c r="D137" s="221"/>
      <c r="E137" s="102"/>
      <c r="F137" s="221"/>
      <c r="G137" s="115"/>
      <c r="H137" s="135"/>
      <c r="I137" s="102"/>
      <c r="J137" s="102"/>
      <c r="K137" s="102"/>
      <c r="L137" s="102"/>
      <c r="M137" s="264"/>
      <c r="N137" s="102"/>
      <c r="O137" s="102"/>
      <c r="P137" s="102"/>
      <c r="Q137" s="264"/>
      <c r="R137" s="102"/>
      <c r="S137" s="102"/>
      <c r="T137" s="264"/>
      <c r="U137" s="102"/>
      <c r="V137" s="102"/>
      <c r="W137" s="264"/>
      <c r="X137" s="102"/>
      <c r="Y137" s="102"/>
      <c r="Z137" s="264"/>
      <c r="AA137" s="102"/>
      <c r="AB137" s="102"/>
      <c r="AC137" s="102"/>
      <c r="AD137" s="264"/>
      <c r="AE137" s="102"/>
      <c r="AF137" s="102"/>
      <c r="AG137" s="102"/>
      <c r="AH137" s="102"/>
      <c r="AI137" s="102"/>
      <c r="AJ137" s="102"/>
      <c r="AK137" s="102"/>
      <c r="AL137" s="264"/>
      <c r="AM137" s="102"/>
      <c r="AN137" s="102"/>
    </row>
    <row r="138" spans="1:40" ht="12.75" hidden="1">
      <c r="A138" s="102"/>
      <c r="B138" s="102"/>
      <c r="C138" s="270"/>
      <c r="D138" s="221"/>
      <c r="E138" s="102"/>
      <c r="F138" s="221"/>
      <c r="G138" s="115"/>
      <c r="H138" s="135"/>
      <c r="I138" s="102"/>
      <c r="J138" s="102"/>
      <c r="K138" s="102"/>
      <c r="L138" s="102"/>
      <c r="M138" s="264"/>
      <c r="N138" s="102"/>
      <c r="O138" s="102"/>
      <c r="P138" s="102"/>
      <c r="Q138" s="264"/>
      <c r="R138" s="102"/>
      <c r="S138" s="102"/>
      <c r="T138" s="264"/>
      <c r="U138" s="102"/>
      <c r="V138" s="102"/>
      <c r="W138" s="264"/>
      <c r="X138" s="102"/>
      <c r="Y138" s="102"/>
      <c r="Z138" s="264"/>
      <c r="AA138" s="102"/>
      <c r="AB138" s="102"/>
      <c r="AC138" s="102"/>
      <c r="AD138" s="264"/>
      <c r="AE138" s="102"/>
      <c r="AF138" s="102"/>
      <c r="AG138" s="102"/>
      <c r="AH138" s="102"/>
      <c r="AI138" s="102"/>
      <c r="AJ138" s="102"/>
      <c r="AK138" s="102"/>
      <c r="AL138" s="264"/>
      <c r="AM138" s="102"/>
      <c r="AN138" s="102"/>
    </row>
    <row r="139" spans="1:40" ht="12.75" hidden="1">
      <c r="A139" s="102"/>
      <c r="B139" s="102"/>
      <c r="C139" s="270"/>
      <c r="D139" s="221"/>
      <c r="E139" s="102"/>
      <c r="F139" s="221"/>
      <c r="G139" s="115"/>
      <c r="H139" s="135"/>
      <c r="I139" s="102"/>
      <c r="J139" s="102"/>
      <c r="K139" s="102"/>
      <c r="L139" s="102"/>
      <c r="M139" s="264"/>
      <c r="N139" s="102"/>
      <c r="O139" s="102"/>
      <c r="P139" s="102"/>
      <c r="Q139" s="264"/>
      <c r="R139" s="102"/>
      <c r="S139" s="102"/>
      <c r="T139" s="264"/>
      <c r="U139" s="102"/>
      <c r="V139" s="102"/>
      <c r="W139" s="264"/>
      <c r="X139" s="102"/>
      <c r="Y139" s="102"/>
      <c r="Z139" s="264"/>
      <c r="AA139" s="102"/>
      <c r="AB139" s="102"/>
      <c r="AC139" s="102"/>
      <c r="AD139" s="264"/>
      <c r="AE139" s="102"/>
      <c r="AF139" s="102"/>
      <c r="AG139" s="102"/>
      <c r="AH139" s="102"/>
      <c r="AI139" s="102"/>
      <c r="AJ139" s="102"/>
      <c r="AK139" s="102"/>
      <c r="AL139" s="264"/>
      <c r="AM139" s="102"/>
      <c r="AN139" s="102"/>
    </row>
    <row r="140" spans="1:40" ht="12.75" hidden="1">
      <c r="A140" s="102"/>
      <c r="B140" s="102"/>
      <c r="C140" s="270"/>
      <c r="D140" s="221"/>
      <c r="E140" s="102"/>
      <c r="F140" s="221"/>
      <c r="G140" s="115"/>
      <c r="H140" s="135"/>
      <c r="I140" s="102"/>
      <c r="J140" s="102"/>
      <c r="K140" s="102"/>
      <c r="L140" s="102"/>
      <c r="M140" s="264"/>
      <c r="N140" s="102"/>
      <c r="O140" s="102"/>
      <c r="P140" s="102"/>
      <c r="Q140" s="264"/>
      <c r="R140" s="102"/>
      <c r="S140" s="102"/>
      <c r="T140" s="264"/>
      <c r="U140" s="102"/>
      <c r="V140" s="102"/>
      <c r="W140" s="264"/>
      <c r="X140" s="102"/>
      <c r="Y140" s="102"/>
      <c r="Z140" s="264"/>
      <c r="AA140" s="102"/>
      <c r="AB140" s="102"/>
      <c r="AC140" s="102"/>
      <c r="AD140" s="264"/>
      <c r="AE140" s="102"/>
      <c r="AF140" s="102"/>
      <c r="AG140" s="102"/>
      <c r="AH140" s="102"/>
      <c r="AI140" s="102"/>
      <c r="AJ140" s="102"/>
      <c r="AK140" s="102"/>
      <c r="AL140" s="264"/>
      <c r="AM140" s="102"/>
      <c r="AN140" s="102"/>
    </row>
    <row r="141" spans="1:40" ht="12.75" hidden="1">
      <c r="A141" s="102"/>
      <c r="B141" s="102"/>
      <c r="C141" s="270"/>
      <c r="D141" s="221"/>
      <c r="E141" s="102"/>
      <c r="F141" s="221"/>
      <c r="G141" s="115"/>
      <c r="H141" s="135"/>
      <c r="I141" s="102"/>
      <c r="J141" s="102"/>
      <c r="K141" s="102"/>
      <c r="L141" s="102"/>
      <c r="M141" s="264"/>
      <c r="N141" s="102"/>
      <c r="O141" s="102"/>
      <c r="P141" s="102"/>
      <c r="Q141" s="264"/>
      <c r="R141" s="102"/>
      <c r="S141" s="102"/>
      <c r="T141" s="264"/>
      <c r="U141" s="102"/>
      <c r="V141" s="102"/>
      <c r="W141" s="264"/>
      <c r="X141" s="102"/>
      <c r="Y141" s="102"/>
      <c r="Z141" s="264"/>
      <c r="AA141" s="102"/>
      <c r="AB141" s="102"/>
      <c r="AC141" s="102"/>
      <c r="AD141" s="264"/>
      <c r="AE141" s="102"/>
      <c r="AF141" s="102"/>
      <c r="AG141" s="102"/>
      <c r="AH141" s="102"/>
      <c r="AI141" s="102"/>
      <c r="AJ141" s="102"/>
      <c r="AK141" s="102"/>
      <c r="AL141" s="264"/>
      <c r="AM141" s="102"/>
      <c r="AN141" s="102"/>
    </row>
    <row r="142" spans="1:40" ht="12.75" hidden="1">
      <c r="A142" s="102"/>
      <c r="B142" s="102"/>
      <c r="C142" s="270"/>
      <c r="D142" s="221"/>
      <c r="E142" s="102"/>
      <c r="F142" s="221"/>
      <c r="G142" s="115"/>
      <c r="H142" s="135"/>
      <c r="I142" s="102"/>
      <c r="J142" s="102"/>
      <c r="K142" s="102"/>
      <c r="L142" s="102"/>
      <c r="M142" s="264"/>
      <c r="N142" s="102"/>
      <c r="O142" s="102"/>
      <c r="P142" s="102"/>
      <c r="Q142" s="264"/>
      <c r="R142" s="102"/>
      <c r="S142" s="102"/>
      <c r="T142" s="264"/>
      <c r="U142" s="102"/>
      <c r="V142" s="102"/>
      <c r="W142" s="264"/>
      <c r="X142" s="102"/>
      <c r="Y142" s="102"/>
      <c r="Z142" s="264"/>
      <c r="AA142" s="102"/>
      <c r="AB142" s="102"/>
      <c r="AC142" s="102"/>
      <c r="AD142" s="264"/>
      <c r="AE142" s="102"/>
      <c r="AF142" s="102"/>
      <c r="AG142" s="102"/>
      <c r="AH142" s="102"/>
      <c r="AI142" s="102"/>
      <c r="AJ142" s="102"/>
      <c r="AK142" s="102"/>
      <c r="AL142" s="264"/>
      <c r="AM142" s="102"/>
      <c r="AN142" s="102"/>
    </row>
    <row r="143" spans="1:40" ht="12.75" hidden="1">
      <c r="A143" s="102"/>
      <c r="B143" s="102"/>
      <c r="C143" s="270"/>
      <c r="D143" s="221"/>
      <c r="E143" s="102"/>
      <c r="F143" s="221"/>
      <c r="G143" s="115"/>
      <c r="H143" s="135"/>
      <c r="I143" s="102"/>
      <c r="J143" s="102"/>
      <c r="K143" s="102"/>
      <c r="L143" s="102"/>
      <c r="M143" s="264"/>
      <c r="N143" s="102"/>
      <c r="O143" s="102"/>
      <c r="P143" s="102"/>
      <c r="Q143" s="264"/>
      <c r="R143" s="102"/>
      <c r="S143" s="102"/>
      <c r="T143" s="264"/>
      <c r="U143" s="102"/>
      <c r="V143" s="102"/>
      <c r="W143" s="264"/>
      <c r="X143" s="102"/>
      <c r="Y143" s="102"/>
      <c r="Z143" s="264"/>
      <c r="AA143" s="102"/>
      <c r="AB143" s="102"/>
      <c r="AC143" s="102"/>
      <c r="AD143" s="264"/>
      <c r="AE143" s="102"/>
      <c r="AF143" s="102"/>
      <c r="AG143" s="102"/>
      <c r="AH143" s="102"/>
      <c r="AI143" s="102"/>
      <c r="AJ143" s="102"/>
      <c r="AK143" s="102"/>
      <c r="AL143" s="264"/>
      <c r="AM143" s="102"/>
      <c r="AN143" s="102"/>
    </row>
    <row r="144" spans="1:40" ht="12.75" hidden="1">
      <c r="A144" s="102"/>
      <c r="B144" s="102"/>
      <c r="C144" s="270"/>
      <c r="D144" s="221"/>
      <c r="E144" s="102"/>
      <c r="F144" s="221"/>
      <c r="G144" s="115"/>
      <c r="H144" s="135"/>
      <c r="I144" s="102"/>
      <c r="J144" s="102"/>
      <c r="K144" s="102"/>
      <c r="L144" s="102"/>
      <c r="M144" s="264"/>
      <c r="N144" s="102"/>
      <c r="O144" s="102"/>
      <c r="P144" s="102"/>
      <c r="Q144" s="264"/>
      <c r="R144" s="102"/>
      <c r="S144" s="102"/>
      <c r="T144" s="264"/>
      <c r="U144" s="102"/>
      <c r="V144" s="102"/>
      <c r="W144" s="264"/>
      <c r="X144" s="102"/>
      <c r="Y144" s="102"/>
      <c r="Z144" s="264"/>
      <c r="AA144" s="102"/>
      <c r="AB144" s="102"/>
      <c r="AC144" s="102"/>
      <c r="AD144" s="264"/>
      <c r="AE144" s="102"/>
      <c r="AF144" s="102"/>
      <c r="AG144" s="102"/>
      <c r="AH144" s="102"/>
      <c r="AI144" s="102"/>
      <c r="AJ144" s="102"/>
      <c r="AK144" s="102"/>
      <c r="AL144" s="264"/>
      <c r="AM144" s="102"/>
      <c r="AN144" s="102"/>
    </row>
    <row r="145" spans="1:40" ht="12.75" hidden="1">
      <c r="A145" s="102"/>
      <c r="B145" s="102"/>
      <c r="C145" s="270"/>
      <c r="D145" s="221"/>
      <c r="E145" s="102"/>
      <c r="F145" s="221"/>
      <c r="G145" s="115"/>
      <c r="H145" s="135"/>
      <c r="I145" s="102"/>
      <c r="J145" s="102"/>
      <c r="K145" s="102"/>
      <c r="L145" s="102"/>
      <c r="M145" s="264"/>
      <c r="N145" s="102"/>
      <c r="O145" s="102"/>
      <c r="P145" s="102"/>
      <c r="Q145" s="264"/>
      <c r="R145" s="102"/>
      <c r="S145" s="102"/>
      <c r="T145" s="264"/>
      <c r="U145" s="102"/>
      <c r="V145" s="102"/>
      <c r="W145" s="264"/>
      <c r="X145" s="102"/>
      <c r="Y145" s="102"/>
      <c r="Z145" s="264"/>
      <c r="AA145" s="102"/>
      <c r="AB145" s="102"/>
      <c r="AC145" s="102"/>
      <c r="AD145" s="264"/>
      <c r="AE145" s="102"/>
      <c r="AF145" s="102"/>
      <c r="AG145" s="102"/>
      <c r="AH145" s="102"/>
      <c r="AI145" s="102"/>
      <c r="AJ145" s="102"/>
      <c r="AK145" s="102"/>
      <c r="AL145" s="264"/>
      <c r="AM145" s="102"/>
      <c r="AN145" s="102"/>
    </row>
    <row r="146" spans="1:40" ht="12.75" hidden="1">
      <c r="A146" s="102"/>
      <c r="B146" s="102"/>
      <c r="C146" s="270"/>
      <c r="D146" s="221"/>
      <c r="E146" s="102"/>
      <c r="F146" s="221"/>
      <c r="G146" s="115"/>
      <c r="H146" s="135"/>
      <c r="I146" s="102"/>
      <c r="J146" s="102"/>
      <c r="K146" s="102"/>
      <c r="L146" s="102"/>
      <c r="M146" s="264"/>
      <c r="N146" s="102"/>
      <c r="O146" s="102"/>
      <c r="P146" s="102"/>
      <c r="Q146" s="264"/>
      <c r="R146" s="102"/>
      <c r="S146" s="102"/>
      <c r="T146" s="264"/>
      <c r="U146" s="102"/>
      <c r="V146" s="102"/>
      <c r="W146" s="264"/>
      <c r="X146" s="102"/>
      <c r="Y146" s="102"/>
      <c r="Z146" s="264"/>
      <c r="AA146" s="102"/>
      <c r="AB146" s="102"/>
      <c r="AC146" s="102"/>
      <c r="AD146" s="264"/>
      <c r="AE146" s="102"/>
      <c r="AF146" s="102"/>
      <c r="AG146" s="102"/>
      <c r="AH146" s="102"/>
      <c r="AI146" s="102"/>
      <c r="AJ146" s="102"/>
      <c r="AK146" s="102"/>
      <c r="AL146" s="264"/>
      <c r="AM146" s="102"/>
      <c r="AN146" s="102"/>
    </row>
    <row r="147" spans="1:40" ht="12.75" hidden="1">
      <c r="A147" s="102"/>
      <c r="B147" s="102"/>
      <c r="C147" s="270"/>
      <c r="D147" s="221"/>
      <c r="E147" s="102"/>
      <c r="F147" s="221"/>
      <c r="G147" s="115"/>
      <c r="H147" s="135"/>
      <c r="I147" s="102"/>
      <c r="J147" s="102"/>
      <c r="K147" s="102"/>
      <c r="L147" s="102"/>
      <c r="M147" s="264"/>
      <c r="N147" s="102"/>
      <c r="O147" s="102"/>
      <c r="P147" s="102"/>
      <c r="Q147" s="264"/>
      <c r="R147" s="102"/>
      <c r="S147" s="102"/>
      <c r="T147" s="264"/>
      <c r="U147" s="102"/>
      <c r="V147" s="102"/>
      <c r="W147" s="264"/>
      <c r="X147" s="102"/>
      <c r="Y147" s="102"/>
      <c r="Z147" s="264"/>
      <c r="AA147" s="102"/>
      <c r="AB147" s="102"/>
      <c r="AC147" s="102"/>
      <c r="AD147" s="264"/>
      <c r="AE147" s="102"/>
      <c r="AF147" s="102"/>
      <c r="AG147" s="102"/>
      <c r="AH147" s="102"/>
      <c r="AI147" s="102"/>
      <c r="AJ147" s="102"/>
      <c r="AK147" s="102"/>
      <c r="AL147" s="264"/>
      <c r="AM147" s="102"/>
      <c r="AN147" s="102"/>
    </row>
    <row r="148" spans="1:40" ht="12.75" hidden="1">
      <c r="A148" s="102"/>
      <c r="B148" s="102"/>
      <c r="C148" s="270"/>
      <c r="D148" s="221"/>
      <c r="E148" s="102"/>
      <c r="F148" s="221"/>
      <c r="G148" s="115"/>
      <c r="H148" s="135"/>
      <c r="I148" s="102"/>
      <c r="J148" s="102"/>
      <c r="K148" s="102"/>
      <c r="L148" s="102"/>
      <c r="M148" s="264"/>
      <c r="N148" s="102"/>
      <c r="O148" s="102"/>
      <c r="P148" s="102"/>
      <c r="Q148" s="264"/>
      <c r="R148" s="102"/>
      <c r="S148" s="102"/>
      <c r="T148" s="264"/>
      <c r="U148" s="102"/>
      <c r="V148" s="102"/>
      <c r="W148" s="264"/>
      <c r="X148" s="102"/>
      <c r="Y148" s="102"/>
      <c r="Z148" s="264"/>
      <c r="AA148" s="102"/>
      <c r="AB148" s="102"/>
      <c r="AC148" s="102"/>
      <c r="AD148" s="264"/>
      <c r="AE148" s="102"/>
      <c r="AF148" s="102"/>
      <c r="AG148" s="102"/>
      <c r="AH148" s="102"/>
      <c r="AI148" s="102"/>
      <c r="AJ148" s="102"/>
      <c r="AK148" s="102"/>
      <c r="AL148" s="264"/>
      <c r="AM148" s="102"/>
      <c r="AN148" s="102"/>
    </row>
    <row r="149" spans="1:40" ht="12.75" hidden="1">
      <c r="A149" s="102"/>
      <c r="B149" s="102"/>
      <c r="C149" s="270"/>
      <c r="D149" s="221"/>
      <c r="E149" s="102"/>
      <c r="F149" s="221"/>
      <c r="G149" s="115"/>
      <c r="H149" s="135"/>
      <c r="I149" s="102"/>
      <c r="J149" s="102"/>
      <c r="K149" s="102"/>
      <c r="L149" s="102"/>
      <c r="M149" s="264"/>
      <c r="N149" s="102"/>
      <c r="O149" s="102"/>
      <c r="P149" s="102"/>
      <c r="Q149" s="264"/>
      <c r="R149" s="102"/>
      <c r="S149" s="102"/>
      <c r="T149" s="264"/>
      <c r="U149" s="102"/>
      <c r="V149" s="102"/>
      <c r="W149" s="264"/>
      <c r="X149" s="102"/>
      <c r="Y149" s="102"/>
      <c r="Z149" s="264"/>
      <c r="AA149" s="102"/>
      <c r="AB149" s="102"/>
      <c r="AC149" s="102"/>
      <c r="AD149" s="264"/>
      <c r="AE149" s="102"/>
      <c r="AF149" s="102"/>
      <c r="AG149" s="102"/>
      <c r="AH149" s="102"/>
      <c r="AI149" s="102"/>
      <c r="AJ149" s="102"/>
      <c r="AK149" s="102"/>
      <c r="AL149" s="264"/>
      <c r="AM149" s="102"/>
      <c r="AN149" s="102"/>
    </row>
    <row r="150" spans="1:40" ht="12.75" hidden="1">
      <c r="A150" s="102"/>
      <c r="B150" s="102"/>
      <c r="C150" s="270"/>
      <c r="D150" s="221"/>
      <c r="E150" s="102"/>
      <c r="F150" s="221"/>
      <c r="G150" s="115"/>
      <c r="H150" s="135"/>
      <c r="I150" s="102"/>
      <c r="J150" s="102"/>
      <c r="K150" s="102"/>
      <c r="L150" s="102"/>
      <c r="M150" s="264"/>
      <c r="N150" s="102"/>
      <c r="O150" s="102"/>
      <c r="P150" s="102"/>
      <c r="Q150" s="264"/>
      <c r="R150" s="102"/>
      <c r="S150" s="102"/>
      <c r="T150" s="264"/>
      <c r="U150" s="102"/>
      <c r="V150" s="102"/>
      <c r="W150" s="264"/>
      <c r="X150" s="102"/>
      <c r="Y150" s="102"/>
      <c r="Z150" s="264"/>
      <c r="AA150" s="102"/>
      <c r="AB150" s="102"/>
      <c r="AC150" s="102"/>
      <c r="AD150" s="264"/>
      <c r="AE150" s="102"/>
      <c r="AF150" s="102"/>
      <c r="AG150" s="102"/>
      <c r="AH150" s="102"/>
      <c r="AI150" s="102"/>
      <c r="AJ150" s="102"/>
      <c r="AK150" s="102"/>
      <c r="AL150" s="264"/>
      <c r="AM150" s="102"/>
      <c r="AN150" s="102"/>
    </row>
    <row r="151" spans="1:40" ht="12.75" hidden="1">
      <c r="A151" s="102"/>
      <c r="B151" s="102"/>
      <c r="C151" s="270"/>
      <c r="D151" s="221"/>
      <c r="E151" s="102"/>
      <c r="F151" s="221"/>
      <c r="G151" s="115"/>
      <c r="H151" s="135"/>
      <c r="I151" s="102"/>
      <c r="J151" s="102"/>
      <c r="K151" s="102"/>
      <c r="L151" s="102"/>
      <c r="M151" s="264"/>
      <c r="N151" s="102"/>
      <c r="O151" s="102"/>
      <c r="P151" s="102"/>
      <c r="Q151" s="264"/>
      <c r="R151" s="102"/>
      <c r="S151" s="102"/>
      <c r="T151" s="264"/>
      <c r="U151" s="102"/>
      <c r="V151" s="102"/>
      <c r="W151" s="264"/>
      <c r="X151" s="102"/>
      <c r="Y151" s="102"/>
      <c r="Z151" s="264"/>
      <c r="AA151" s="102"/>
      <c r="AB151" s="102"/>
      <c r="AC151" s="102"/>
      <c r="AD151" s="264"/>
      <c r="AE151" s="102"/>
      <c r="AF151" s="102"/>
      <c r="AG151" s="102"/>
      <c r="AH151" s="102"/>
      <c r="AI151" s="102"/>
      <c r="AJ151" s="102"/>
      <c r="AK151" s="102"/>
      <c r="AL151" s="264"/>
      <c r="AM151" s="102"/>
      <c r="AN151" s="102"/>
    </row>
    <row r="152" spans="1:40" ht="12.75" hidden="1">
      <c r="A152" s="102"/>
      <c r="B152" s="102"/>
      <c r="C152" s="270"/>
      <c r="D152" s="221"/>
      <c r="E152" s="102"/>
      <c r="F152" s="221"/>
      <c r="G152" s="115"/>
      <c r="H152" s="135"/>
      <c r="I152" s="102"/>
      <c r="J152" s="102"/>
      <c r="K152" s="102"/>
      <c r="L152" s="102"/>
      <c r="M152" s="264"/>
      <c r="N152" s="102"/>
      <c r="O152" s="102"/>
      <c r="P152" s="102"/>
      <c r="Q152" s="264"/>
      <c r="R152" s="102"/>
      <c r="S152" s="102"/>
      <c r="T152" s="264"/>
      <c r="U152" s="102"/>
      <c r="V152" s="102"/>
      <c r="W152" s="264"/>
      <c r="X152" s="102"/>
      <c r="Y152" s="102"/>
      <c r="Z152" s="264"/>
      <c r="AA152" s="102"/>
      <c r="AB152" s="102"/>
      <c r="AC152" s="102"/>
      <c r="AD152" s="264"/>
      <c r="AE152" s="102"/>
      <c r="AF152" s="102"/>
      <c r="AG152" s="102"/>
      <c r="AH152" s="102"/>
      <c r="AI152" s="102"/>
      <c r="AJ152" s="102"/>
      <c r="AK152" s="102"/>
      <c r="AL152" s="264"/>
      <c r="AM152" s="102"/>
      <c r="AN152" s="102"/>
    </row>
    <row r="153" spans="1:40" ht="12.75" hidden="1">
      <c r="A153" s="102"/>
      <c r="B153" s="102"/>
      <c r="C153" s="270"/>
      <c r="D153" s="221"/>
      <c r="E153" s="102"/>
      <c r="F153" s="221"/>
      <c r="G153" s="115"/>
      <c r="H153" s="135"/>
      <c r="I153" s="102"/>
      <c r="J153" s="102"/>
      <c r="K153" s="102"/>
      <c r="L153" s="102"/>
      <c r="M153" s="264"/>
      <c r="N153" s="102"/>
      <c r="O153" s="102"/>
      <c r="P153" s="102"/>
      <c r="Q153" s="264"/>
      <c r="R153" s="102"/>
      <c r="S153" s="102"/>
      <c r="T153" s="264"/>
      <c r="U153" s="102"/>
      <c r="V153" s="102"/>
      <c r="W153" s="264"/>
      <c r="X153" s="102"/>
      <c r="Y153" s="102"/>
      <c r="Z153" s="264"/>
      <c r="AA153" s="102"/>
      <c r="AB153" s="102"/>
      <c r="AC153" s="102"/>
      <c r="AD153" s="264"/>
      <c r="AE153" s="102"/>
      <c r="AF153" s="102"/>
      <c r="AG153" s="102"/>
      <c r="AH153" s="102"/>
      <c r="AI153" s="102"/>
      <c r="AJ153" s="102"/>
      <c r="AK153" s="102"/>
      <c r="AL153" s="264"/>
      <c r="AM153" s="102"/>
      <c r="AN153" s="102"/>
    </row>
    <row r="154" spans="1:40" ht="12.75" hidden="1">
      <c r="A154" s="102"/>
      <c r="B154" s="102"/>
      <c r="C154" s="270"/>
      <c r="D154" s="221"/>
      <c r="E154" s="102"/>
      <c r="F154" s="221"/>
      <c r="G154" s="115"/>
      <c r="H154" s="135"/>
      <c r="I154" s="102"/>
      <c r="J154" s="102"/>
      <c r="K154" s="102"/>
      <c r="L154" s="102"/>
      <c r="M154" s="264"/>
      <c r="N154" s="102"/>
      <c r="O154" s="102"/>
      <c r="P154" s="102"/>
      <c r="Q154" s="264"/>
      <c r="R154" s="102"/>
      <c r="S154" s="102"/>
      <c r="T154" s="264"/>
      <c r="U154" s="102"/>
      <c r="V154" s="102"/>
      <c r="W154" s="264"/>
      <c r="X154" s="102"/>
      <c r="Y154" s="102"/>
      <c r="Z154" s="264"/>
      <c r="AA154" s="102"/>
      <c r="AB154" s="102"/>
      <c r="AC154" s="102"/>
      <c r="AD154" s="264"/>
      <c r="AE154" s="102"/>
      <c r="AF154" s="102"/>
      <c r="AG154" s="102"/>
      <c r="AH154" s="102"/>
      <c r="AI154" s="102"/>
      <c r="AJ154" s="102"/>
      <c r="AK154" s="102"/>
      <c r="AL154" s="264"/>
      <c r="AM154" s="102"/>
      <c r="AN154" s="102"/>
    </row>
    <row r="155" spans="1:40" ht="12.75" hidden="1">
      <c r="A155" s="102"/>
      <c r="B155" s="102"/>
      <c r="C155" s="270"/>
      <c r="D155" s="221"/>
      <c r="E155" s="102"/>
      <c r="F155" s="221"/>
      <c r="G155" s="115"/>
      <c r="H155" s="135"/>
      <c r="I155" s="102"/>
      <c r="J155" s="102"/>
      <c r="K155" s="102"/>
      <c r="L155" s="102"/>
      <c r="M155" s="264"/>
      <c r="N155" s="102"/>
      <c r="O155" s="102"/>
      <c r="P155" s="102"/>
      <c r="Q155" s="264"/>
      <c r="R155" s="102"/>
      <c r="S155" s="102"/>
      <c r="T155" s="264"/>
      <c r="U155" s="102"/>
      <c r="V155" s="102"/>
      <c r="W155" s="264"/>
      <c r="X155" s="102"/>
      <c r="Y155" s="102"/>
      <c r="Z155" s="264"/>
      <c r="AA155" s="102"/>
      <c r="AB155" s="102"/>
      <c r="AC155" s="102"/>
      <c r="AD155" s="264"/>
      <c r="AE155" s="102"/>
      <c r="AF155" s="102"/>
      <c r="AG155" s="102"/>
      <c r="AH155" s="102"/>
      <c r="AI155" s="102"/>
      <c r="AJ155" s="102"/>
      <c r="AK155" s="102"/>
      <c r="AL155" s="264"/>
      <c r="AM155" s="102"/>
      <c r="AN155" s="102"/>
    </row>
    <row r="156" spans="1:40" ht="12.75" hidden="1">
      <c r="A156" s="102"/>
      <c r="B156" s="102"/>
      <c r="C156" s="270"/>
      <c r="D156" s="221"/>
      <c r="E156" s="102"/>
      <c r="F156" s="221"/>
      <c r="G156" s="115"/>
      <c r="H156" s="135"/>
      <c r="I156" s="102"/>
      <c r="J156" s="102"/>
      <c r="K156" s="102"/>
      <c r="L156" s="102"/>
      <c r="M156" s="264"/>
      <c r="N156" s="102"/>
      <c r="O156" s="102"/>
      <c r="P156" s="102"/>
      <c r="Q156" s="264"/>
      <c r="R156" s="102"/>
      <c r="S156" s="102"/>
      <c r="T156" s="264"/>
      <c r="U156" s="102"/>
      <c r="V156" s="102"/>
      <c r="W156" s="264"/>
      <c r="X156" s="102"/>
      <c r="Y156" s="102"/>
      <c r="Z156" s="264"/>
      <c r="AA156" s="102"/>
      <c r="AB156" s="102"/>
      <c r="AC156" s="102"/>
      <c r="AD156" s="264"/>
      <c r="AE156" s="102"/>
      <c r="AF156" s="102"/>
      <c r="AG156" s="102"/>
      <c r="AH156" s="102"/>
      <c r="AI156" s="102"/>
      <c r="AJ156" s="102"/>
      <c r="AK156" s="102"/>
      <c r="AL156" s="264"/>
      <c r="AM156" s="102"/>
      <c r="AN156" s="102"/>
    </row>
    <row r="157" spans="1:40" ht="12.75" hidden="1">
      <c r="A157" s="102"/>
      <c r="B157" s="102"/>
      <c r="C157" s="270"/>
      <c r="D157" s="221"/>
      <c r="E157" s="102"/>
      <c r="F157" s="221"/>
      <c r="G157" s="115"/>
      <c r="H157" s="135"/>
      <c r="I157" s="102"/>
      <c r="J157" s="102"/>
      <c r="K157" s="102"/>
      <c r="L157" s="102"/>
      <c r="M157" s="264"/>
      <c r="N157" s="102"/>
      <c r="O157" s="102"/>
      <c r="P157" s="102"/>
      <c r="Q157" s="264"/>
      <c r="R157" s="102"/>
      <c r="S157" s="102"/>
      <c r="T157" s="264"/>
      <c r="U157" s="102"/>
      <c r="V157" s="102"/>
      <c r="W157" s="264"/>
      <c r="X157" s="102"/>
      <c r="Y157" s="102"/>
      <c r="Z157" s="264"/>
      <c r="AA157" s="102"/>
      <c r="AB157" s="102"/>
      <c r="AC157" s="102"/>
      <c r="AD157" s="264"/>
      <c r="AE157" s="102"/>
      <c r="AF157" s="102"/>
      <c r="AG157" s="102"/>
      <c r="AH157" s="102"/>
      <c r="AI157" s="102"/>
      <c r="AJ157" s="102"/>
      <c r="AK157" s="102"/>
      <c r="AL157" s="264"/>
      <c r="AM157" s="102"/>
      <c r="AN157" s="102"/>
    </row>
    <row r="158" spans="1:40" ht="12.75" hidden="1">
      <c r="A158" s="102"/>
      <c r="B158" s="102"/>
      <c r="C158" s="270"/>
      <c r="D158" s="221"/>
      <c r="E158" s="102"/>
      <c r="F158" s="221"/>
      <c r="G158" s="115"/>
      <c r="H158" s="135"/>
      <c r="I158" s="102"/>
      <c r="J158" s="102"/>
      <c r="K158" s="102"/>
      <c r="L158" s="102"/>
      <c r="M158" s="264"/>
      <c r="N158" s="102"/>
      <c r="O158" s="102"/>
      <c r="P158" s="102"/>
      <c r="Q158" s="264"/>
      <c r="R158" s="102"/>
      <c r="S158" s="102"/>
      <c r="T158" s="264"/>
      <c r="U158" s="102"/>
      <c r="V158" s="102"/>
      <c r="W158" s="264"/>
      <c r="X158" s="102"/>
      <c r="Y158" s="102"/>
      <c r="Z158" s="264"/>
      <c r="AA158" s="102"/>
      <c r="AB158" s="102"/>
      <c r="AC158" s="102"/>
      <c r="AD158" s="264"/>
      <c r="AE158" s="102"/>
      <c r="AF158" s="102"/>
      <c r="AG158" s="102"/>
      <c r="AH158" s="102"/>
      <c r="AI158" s="102"/>
      <c r="AJ158" s="102"/>
      <c r="AK158" s="102"/>
      <c r="AL158" s="264"/>
      <c r="AM158" s="102"/>
      <c r="AN158" s="102"/>
    </row>
    <row r="159" spans="1:40" ht="12.75" hidden="1">
      <c r="A159" s="102"/>
      <c r="B159" s="102"/>
      <c r="C159" s="270"/>
      <c r="D159" s="221"/>
      <c r="E159" s="102"/>
      <c r="F159" s="221"/>
      <c r="G159" s="115"/>
      <c r="H159" s="135"/>
      <c r="I159" s="102"/>
      <c r="J159" s="102"/>
      <c r="K159" s="102"/>
      <c r="L159" s="102"/>
      <c r="M159" s="264"/>
      <c r="N159" s="102"/>
      <c r="O159" s="102"/>
      <c r="P159" s="102"/>
      <c r="Q159" s="264"/>
      <c r="R159" s="102"/>
      <c r="S159" s="102"/>
      <c r="T159" s="264"/>
      <c r="U159" s="102"/>
      <c r="V159" s="102"/>
      <c r="W159" s="264"/>
      <c r="X159" s="102"/>
      <c r="Y159" s="102"/>
      <c r="Z159" s="264"/>
      <c r="AA159" s="102"/>
      <c r="AB159" s="102"/>
      <c r="AC159" s="102"/>
      <c r="AD159" s="264"/>
      <c r="AE159" s="102"/>
      <c r="AF159" s="102"/>
      <c r="AG159" s="102"/>
      <c r="AH159" s="102"/>
      <c r="AI159" s="102"/>
      <c r="AJ159" s="102"/>
      <c r="AK159" s="102"/>
      <c r="AL159" s="264"/>
      <c r="AM159" s="102"/>
      <c r="AN159" s="102"/>
    </row>
    <row r="160" spans="1:40" ht="12.75" hidden="1">
      <c r="A160" s="102"/>
      <c r="B160" s="102"/>
      <c r="C160" s="270"/>
      <c r="D160" s="221"/>
      <c r="E160" s="102"/>
      <c r="F160" s="221"/>
      <c r="G160" s="115"/>
      <c r="H160" s="135"/>
      <c r="I160" s="102"/>
      <c r="J160" s="102"/>
      <c r="K160" s="102"/>
      <c r="L160" s="102"/>
      <c r="M160" s="264"/>
      <c r="N160" s="102"/>
      <c r="O160" s="102"/>
      <c r="P160" s="102"/>
      <c r="Q160" s="264"/>
      <c r="R160" s="102"/>
      <c r="S160" s="102"/>
      <c r="T160" s="264"/>
      <c r="U160" s="102"/>
      <c r="V160" s="102"/>
      <c r="W160" s="264"/>
      <c r="X160" s="102"/>
      <c r="Y160" s="102"/>
      <c r="Z160" s="264"/>
      <c r="AA160" s="102"/>
      <c r="AB160" s="102"/>
      <c r="AC160" s="102"/>
      <c r="AD160" s="264"/>
      <c r="AE160" s="102"/>
      <c r="AF160" s="102"/>
      <c r="AG160" s="102"/>
      <c r="AH160" s="102"/>
      <c r="AI160" s="102"/>
      <c r="AJ160" s="102"/>
      <c r="AK160" s="102"/>
      <c r="AL160" s="264"/>
      <c r="AM160" s="102"/>
      <c r="AN160" s="102"/>
    </row>
    <row r="161" spans="1:40" ht="12.75" hidden="1">
      <c r="A161" s="102"/>
      <c r="B161" s="102"/>
      <c r="C161" s="270"/>
      <c r="D161" s="221"/>
      <c r="E161" s="102"/>
      <c r="F161" s="221"/>
      <c r="G161" s="115"/>
      <c r="H161" s="135"/>
      <c r="I161" s="102"/>
      <c r="J161" s="102"/>
      <c r="K161" s="102"/>
      <c r="L161" s="102"/>
      <c r="M161" s="264"/>
      <c r="N161" s="102"/>
      <c r="O161" s="102"/>
      <c r="P161" s="102"/>
      <c r="Q161" s="264"/>
      <c r="R161" s="102"/>
      <c r="S161" s="102"/>
      <c r="T161" s="264"/>
      <c r="U161" s="102"/>
      <c r="V161" s="102"/>
      <c r="W161" s="264"/>
      <c r="X161" s="102"/>
      <c r="Y161" s="102"/>
      <c r="Z161" s="264"/>
      <c r="AA161" s="102"/>
      <c r="AB161" s="102"/>
      <c r="AC161" s="102"/>
      <c r="AD161" s="264"/>
      <c r="AE161" s="102"/>
      <c r="AF161" s="102"/>
      <c r="AG161" s="102"/>
      <c r="AH161" s="102"/>
      <c r="AI161" s="102"/>
      <c r="AJ161" s="102"/>
      <c r="AK161" s="102"/>
      <c r="AL161" s="264"/>
      <c r="AM161" s="102"/>
      <c r="AN161" s="102"/>
    </row>
    <row r="162" spans="1:40" ht="12.75" hidden="1">
      <c r="A162" s="102"/>
      <c r="B162" s="102"/>
      <c r="C162" s="270"/>
      <c r="D162" s="221"/>
      <c r="E162" s="102"/>
      <c r="F162" s="221"/>
      <c r="G162" s="115"/>
      <c r="H162" s="135"/>
      <c r="I162" s="102"/>
      <c r="J162" s="102"/>
      <c r="K162" s="102"/>
      <c r="L162" s="102"/>
      <c r="M162" s="264"/>
      <c r="N162" s="102"/>
      <c r="O162" s="102"/>
      <c r="P162" s="102"/>
      <c r="Q162" s="264"/>
      <c r="R162" s="102"/>
      <c r="S162" s="102"/>
      <c r="T162" s="264"/>
      <c r="U162" s="102"/>
      <c r="V162" s="102"/>
      <c r="W162" s="264"/>
      <c r="X162" s="102"/>
      <c r="Y162" s="102"/>
      <c r="Z162" s="264"/>
      <c r="AA162" s="102"/>
      <c r="AB162" s="102"/>
      <c r="AC162" s="102"/>
      <c r="AD162" s="264"/>
      <c r="AE162" s="102"/>
      <c r="AF162" s="102"/>
      <c r="AG162" s="102"/>
      <c r="AH162" s="102"/>
      <c r="AI162" s="102"/>
      <c r="AJ162" s="102"/>
      <c r="AK162" s="102"/>
      <c r="AL162" s="264"/>
      <c r="AM162" s="102"/>
      <c r="AN162" s="102"/>
    </row>
    <row r="163" spans="1:40" ht="12.75" hidden="1">
      <c r="A163" s="102"/>
      <c r="B163" s="102"/>
      <c r="C163" s="270"/>
      <c r="D163" s="221"/>
      <c r="E163" s="102"/>
      <c r="F163" s="221"/>
      <c r="G163" s="115"/>
      <c r="H163" s="135"/>
      <c r="I163" s="102"/>
      <c r="J163" s="102"/>
      <c r="K163" s="102"/>
      <c r="L163" s="102"/>
      <c r="M163" s="264"/>
      <c r="N163" s="102"/>
      <c r="O163" s="102"/>
      <c r="P163" s="102"/>
      <c r="Q163" s="264"/>
      <c r="R163" s="102"/>
      <c r="S163" s="102"/>
      <c r="T163" s="264"/>
      <c r="U163" s="102"/>
      <c r="V163" s="102"/>
      <c r="W163" s="264"/>
      <c r="X163" s="102"/>
      <c r="Y163" s="102"/>
      <c r="Z163" s="264"/>
      <c r="AA163" s="102"/>
      <c r="AB163" s="102"/>
      <c r="AC163" s="102"/>
      <c r="AD163" s="264"/>
      <c r="AE163" s="102"/>
      <c r="AF163" s="102"/>
      <c r="AG163" s="102"/>
      <c r="AH163" s="102"/>
      <c r="AI163" s="102"/>
      <c r="AJ163" s="102"/>
      <c r="AK163" s="102"/>
      <c r="AL163" s="264"/>
      <c r="AM163" s="102"/>
      <c r="AN163" s="102"/>
    </row>
    <row r="164" spans="1:40" ht="12.75" hidden="1">
      <c r="A164" s="102"/>
      <c r="B164" s="102"/>
      <c r="C164" s="270"/>
      <c r="D164" s="221"/>
      <c r="E164" s="102"/>
      <c r="F164" s="221"/>
      <c r="G164" s="115"/>
      <c r="H164" s="135"/>
      <c r="I164" s="102"/>
      <c r="J164" s="102"/>
      <c r="K164" s="102"/>
      <c r="L164" s="102"/>
      <c r="M164" s="264"/>
      <c r="N164" s="102"/>
      <c r="O164" s="102"/>
      <c r="P164" s="102"/>
      <c r="Q164" s="264"/>
      <c r="R164" s="102"/>
      <c r="S164" s="102"/>
      <c r="T164" s="264"/>
      <c r="U164" s="102"/>
      <c r="V164" s="102"/>
      <c r="W164" s="264"/>
      <c r="X164" s="102"/>
      <c r="Y164" s="102"/>
      <c r="Z164" s="264"/>
      <c r="AA164" s="102"/>
      <c r="AB164" s="102"/>
      <c r="AC164" s="102"/>
      <c r="AD164" s="264"/>
      <c r="AE164" s="102"/>
      <c r="AF164" s="102"/>
      <c r="AG164" s="102"/>
      <c r="AH164" s="102"/>
      <c r="AI164" s="102"/>
      <c r="AJ164" s="102"/>
      <c r="AK164" s="102"/>
      <c r="AL164" s="264"/>
      <c r="AM164" s="102"/>
      <c r="AN164" s="102"/>
    </row>
    <row r="165" spans="1:40" ht="12.75" hidden="1">
      <c r="A165" s="102"/>
      <c r="B165" s="102"/>
      <c r="C165" s="270"/>
      <c r="D165" s="221"/>
      <c r="E165" s="102"/>
      <c r="F165" s="221"/>
      <c r="G165" s="115"/>
      <c r="H165" s="135"/>
      <c r="I165" s="102"/>
      <c r="J165" s="102"/>
      <c r="K165" s="102"/>
      <c r="L165" s="102"/>
      <c r="M165" s="264"/>
      <c r="N165" s="102"/>
      <c r="O165" s="102"/>
      <c r="P165" s="102"/>
      <c r="Q165" s="264"/>
      <c r="R165" s="102"/>
      <c r="S165" s="102"/>
      <c r="T165" s="264"/>
      <c r="U165" s="102"/>
      <c r="V165" s="102"/>
      <c r="W165" s="264"/>
      <c r="X165" s="102"/>
      <c r="Y165" s="102"/>
      <c r="Z165" s="264"/>
      <c r="AA165" s="102"/>
      <c r="AB165" s="102"/>
      <c r="AC165" s="102"/>
      <c r="AD165" s="264"/>
      <c r="AE165" s="102"/>
      <c r="AF165" s="102"/>
      <c r="AG165" s="102"/>
      <c r="AH165" s="102"/>
      <c r="AI165" s="102"/>
      <c r="AJ165" s="102"/>
      <c r="AK165" s="102"/>
      <c r="AL165" s="264"/>
      <c r="AM165" s="102"/>
      <c r="AN165" s="102"/>
    </row>
    <row r="166" spans="1:40" ht="12.75" hidden="1">
      <c r="A166" s="102"/>
      <c r="B166" s="102"/>
      <c r="C166" s="270"/>
      <c r="D166" s="221"/>
      <c r="E166" s="102"/>
      <c r="F166" s="221"/>
      <c r="G166" s="115"/>
      <c r="H166" s="135"/>
      <c r="I166" s="102"/>
      <c r="J166" s="102"/>
      <c r="K166" s="102"/>
      <c r="L166" s="102"/>
      <c r="M166" s="264"/>
      <c r="N166" s="102"/>
      <c r="O166" s="102"/>
      <c r="P166" s="102"/>
      <c r="Q166" s="264"/>
      <c r="R166" s="102"/>
      <c r="S166" s="102"/>
      <c r="T166" s="264"/>
      <c r="U166" s="102"/>
      <c r="V166" s="102"/>
      <c r="W166" s="264"/>
      <c r="X166" s="102"/>
      <c r="Y166" s="102"/>
      <c r="Z166" s="264"/>
      <c r="AA166" s="102"/>
      <c r="AB166" s="102"/>
      <c r="AC166" s="102"/>
      <c r="AD166" s="264"/>
      <c r="AE166" s="102"/>
      <c r="AF166" s="102"/>
      <c r="AG166" s="102"/>
      <c r="AH166" s="102"/>
      <c r="AI166" s="102"/>
      <c r="AJ166" s="102"/>
      <c r="AK166" s="102"/>
      <c r="AL166" s="264"/>
      <c r="AM166" s="102"/>
      <c r="AN166" s="102"/>
    </row>
    <row r="167" spans="1:40" ht="12.75" hidden="1">
      <c r="A167" s="102"/>
      <c r="B167" s="102"/>
      <c r="C167" s="270"/>
      <c r="D167" s="221"/>
      <c r="E167" s="102"/>
      <c r="F167" s="221"/>
      <c r="G167" s="115"/>
      <c r="H167" s="135"/>
      <c r="I167" s="102"/>
      <c r="J167" s="102"/>
      <c r="K167" s="102"/>
      <c r="L167" s="102"/>
      <c r="M167" s="264"/>
      <c r="N167" s="102"/>
      <c r="O167" s="102"/>
      <c r="P167" s="102"/>
      <c r="Q167" s="264"/>
      <c r="R167" s="102"/>
      <c r="S167" s="102"/>
      <c r="T167" s="264"/>
      <c r="U167" s="102"/>
      <c r="V167" s="102"/>
      <c r="W167" s="264"/>
      <c r="X167" s="102"/>
      <c r="Y167" s="102"/>
      <c r="Z167" s="264"/>
      <c r="AA167" s="102"/>
      <c r="AB167" s="102"/>
      <c r="AC167" s="102"/>
      <c r="AD167" s="264"/>
      <c r="AE167" s="102"/>
      <c r="AF167" s="102"/>
      <c r="AG167" s="102"/>
      <c r="AH167" s="102"/>
      <c r="AI167" s="102"/>
      <c r="AJ167" s="102"/>
      <c r="AK167" s="102"/>
      <c r="AL167" s="264"/>
      <c r="AM167" s="102"/>
      <c r="AN167" s="102"/>
    </row>
    <row r="168" spans="1:40" ht="12.75" hidden="1">
      <c r="A168" s="102"/>
      <c r="B168" s="102"/>
      <c r="C168" s="270"/>
      <c r="D168" s="221"/>
      <c r="E168" s="102"/>
      <c r="F168" s="221"/>
      <c r="G168" s="115"/>
      <c r="H168" s="135"/>
      <c r="I168" s="102"/>
      <c r="J168" s="102"/>
      <c r="K168" s="102"/>
      <c r="L168" s="102"/>
      <c r="M168" s="264"/>
      <c r="N168" s="102"/>
      <c r="O168" s="102"/>
      <c r="P168" s="102"/>
      <c r="Q168" s="264"/>
      <c r="R168" s="102"/>
      <c r="S168" s="102"/>
      <c r="T168" s="264"/>
      <c r="U168" s="102"/>
      <c r="V168" s="102"/>
      <c r="W168" s="264"/>
      <c r="X168" s="102"/>
      <c r="Y168" s="102"/>
      <c r="Z168" s="264"/>
      <c r="AA168" s="102"/>
      <c r="AB168" s="102"/>
      <c r="AC168" s="102"/>
      <c r="AD168" s="264"/>
      <c r="AE168" s="102"/>
      <c r="AF168" s="102"/>
      <c r="AG168" s="102"/>
      <c r="AH168" s="102"/>
      <c r="AI168" s="102"/>
      <c r="AJ168" s="102"/>
      <c r="AK168" s="102"/>
      <c r="AL168" s="264"/>
      <c r="AM168" s="102"/>
      <c r="AN168" s="102"/>
    </row>
    <row r="169" spans="1:40" ht="12.75" hidden="1">
      <c r="A169" s="102"/>
      <c r="B169" s="102"/>
      <c r="C169" s="270"/>
      <c r="D169" s="221"/>
      <c r="E169" s="102"/>
      <c r="F169" s="221"/>
      <c r="G169" s="115"/>
      <c r="H169" s="135"/>
      <c r="I169" s="102"/>
      <c r="J169" s="102"/>
      <c r="K169" s="102"/>
      <c r="L169" s="102"/>
      <c r="M169" s="264"/>
      <c r="N169" s="102"/>
      <c r="O169" s="102"/>
      <c r="P169" s="102"/>
      <c r="Q169" s="264"/>
      <c r="R169" s="102"/>
      <c r="S169" s="102"/>
      <c r="T169" s="264"/>
      <c r="U169" s="102"/>
      <c r="V169" s="102"/>
      <c r="W169" s="264"/>
      <c r="X169" s="102"/>
      <c r="Y169" s="102"/>
      <c r="Z169" s="264"/>
      <c r="AA169" s="102"/>
      <c r="AB169" s="102"/>
      <c r="AC169" s="102"/>
      <c r="AD169" s="264"/>
      <c r="AE169" s="102"/>
      <c r="AF169" s="102"/>
      <c r="AG169" s="102"/>
      <c r="AH169" s="102"/>
      <c r="AI169" s="102"/>
      <c r="AJ169" s="102"/>
      <c r="AK169" s="102"/>
      <c r="AL169" s="264"/>
      <c r="AM169" s="102"/>
      <c r="AN169" s="102"/>
    </row>
    <row r="170" spans="1:40" ht="12.75" hidden="1">
      <c r="A170" s="102"/>
      <c r="B170" s="102"/>
      <c r="C170" s="270"/>
      <c r="D170" s="221"/>
      <c r="E170" s="102"/>
      <c r="F170" s="221"/>
      <c r="G170" s="115"/>
      <c r="H170" s="135"/>
      <c r="I170" s="102"/>
      <c r="J170" s="102"/>
      <c r="K170" s="102"/>
      <c r="L170" s="102"/>
      <c r="M170" s="264"/>
      <c r="N170" s="102"/>
      <c r="O170" s="102"/>
      <c r="P170" s="102"/>
      <c r="Q170" s="264"/>
      <c r="R170" s="102"/>
      <c r="S170" s="102"/>
      <c r="T170" s="264"/>
      <c r="U170" s="102"/>
      <c r="V170" s="102"/>
      <c r="W170" s="264"/>
      <c r="X170" s="102"/>
      <c r="Y170" s="102"/>
      <c r="Z170" s="264"/>
      <c r="AA170" s="102"/>
      <c r="AB170" s="102"/>
      <c r="AC170" s="102"/>
      <c r="AD170" s="264"/>
      <c r="AE170" s="102"/>
      <c r="AF170" s="102"/>
      <c r="AG170" s="102"/>
      <c r="AH170" s="102"/>
      <c r="AI170" s="102"/>
      <c r="AJ170" s="102"/>
      <c r="AK170" s="102"/>
      <c r="AL170" s="264"/>
      <c r="AM170" s="102"/>
      <c r="AN170" s="102"/>
    </row>
    <row r="171" spans="1:40" ht="12.75" hidden="1">
      <c r="A171" s="102"/>
      <c r="B171" s="102"/>
      <c r="C171" s="270"/>
      <c r="D171" s="221"/>
      <c r="E171" s="102"/>
      <c r="F171" s="221"/>
      <c r="G171" s="115"/>
      <c r="H171" s="135"/>
      <c r="I171" s="102"/>
      <c r="J171" s="102"/>
      <c r="K171" s="102"/>
      <c r="L171" s="102"/>
      <c r="M171" s="264"/>
      <c r="N171" s="102"/>
      <c r="O171" s="102"/>
      <c r="P171" s="102"/>
      <c r="Q171" s="264"/>
      <c r="R171" s="102"/>
      <c r="S171" s="102"/>
      <c r="T171" s="264"/>
      <c r="U171" s="102"/>
      <c r="V171" s="102"/>
      <c r="W171" s="264"/>
      <c r="X171" s="102"/>
      <c r="Y171" s="102"/>
      <c r="Z171" s="264"/>
      <c r="AA171" s="102"/>
      <c r="AB171" s="102"/>
      <c r="AC171" s="102"/>
      <c r="AD171" s="264"/>
      <c r="AE171" s="102"/>
      <c r="AF171" s="102"/>
      <c r="AG171" s="102"/>
      <c r="AH171" s="102"/>
      <c r="AI171" s="102"/>
      <c r="AJ171" s="102"/>
      <c r="AK171" s="102"/>
      <c r="AL171" s="264"/>
      <c r="AM171" s="102"/>
      <c r="AN171" s="102"/>
    </row>
    <row r="172" spans="1:40" ht="12.75" hidden="1">
      <c r="A172" s="102"/>
      <c r="B172" s="102"/>
      <c r="C172" s="270"/>
      <c r="D172" s="221"/>
      <c r="E172" s="102"/>
      <c r="F172" s="221"/>
      <c r="G172" s="115"/>
      <c r="H172" s="135"/>
      <c r="I172" s="102"/>
      <c r="J172" s="102"/>
      <c r="K172" s="102"/>
      <c r="L172" s="102"/>
      <c r="M172" s="264"/>
      <c r="N172" s="102"/>
      <c r="O172" s="102"/>
      <c r="P172" s="102"/>
      <c r="Q172" s="264"/>
      <c r="R172" s="102"/>
      <c r="S172" s="102"/>
      <c r="T172" s="264"/>
      <c r="U172" s="102"/>
      <c r="V172" s="102"/>
      <c r="W172" s="264"/>
      <c r="X172" s="102"/>
      <c r="Y172" s="102"/>
      <c r="Z172" s="264"/>
      <c r="AA172" s="102"/>
      <c r="AB172" s="102"/>
      <c r="AC172" s="102"/>
      <c r="AD172" s="264"/>
      <c r="AE172" s="102"/>
      <c r="AF172" s="102"/>
      <c r="AG172" s="102"/>
      <c r="AH172" s="102"/>
      <c r="AI172" s="102"/>
      <c r="AJ172" s="102"/>
      <c r="AK172" s="102"/>
      <c r="AL172" s="264"/>
      <c r="AM172" s="102"/>
      <c r="AN172" s="102"/>
    </row>
    <row r="173" spans="1:40" ht="12.75" hidden="1">
      <c r="A173" s="102"/>
      <c r="B173" s="102"/>
      <c r="C173" s="270"/>
      <c r="D173" s="221"/>
      <c r="E173" s="102"/>
      <c r="F173" s="221"/>
      <c r="G173" s="115"/>
      <c r="H173" s="135"/>
      <c r="I173" s="102"/>
      <c r="J173" s="102"/>
      <c r="K173" s="102"/>
      <c r="L173" s="102"/>
      <c r="M173" s="264"/>
      <c r="N173" s="102"/>
      <c r="O173" s="102"/>
      <c r="P173" s="102"/>
      <c r="Q173" s="264"/>
      <c r="R173" s="102"/>
      <c r="S173" s="102"/>
      <c r="T173" s="264"/>
      <c r="U173" s="102"/>
      <c r="V173" s="102"/>
      <c r="W173" s="264"/>
      <c r="X173" s="102"/>
      <c r="Y173" s="102"/>
      <c r="Z173" s="264"/>
      <c r="AA173" s="102"/>
      <c r="AB173" s="102"/>
      <c r="AC173" s="102"/>
      <c r="AD173" s="264"/>
      <c r="AE173" s="102"/>
      <c r="AF173" s="102"/>
      <c r="AG173" s="102"/>
      <c r="AH173" s="102"/>
      <c r="AI173" s="102"/>
      <c r="AJ173" s="102"/>
      <c r="AK173" s="102"/>
      <c r="AL173" s="264"/>
      <c r="AM173" s="102"/>
      <c r="AN173" s="102"/>
    </row>
    <row r="174" spans="1:40" ht="12.75" hidden="1">
      <c r="A174" s="102"/>
      <c r="B174" s="102"/>
      <c r="C174" s="270"/>
      <c r="D174" s="221"/>
      <c r="E174" s="102"/>
      <c r="F174" s="221"/>
      <c r="G174" s="115"/>
      <c r="H174" s="135"/>
      <c r="I174" s="102"/>
      <c r="J174" s="102"/>
      <c r="K174" s="102"/>
      <c r="L174" s="102"/>
      <c r="M174" s="264"/>
      <c r="N174" s="102"/>
      <c r="O174" s="102"/>
      <c r="P174" s="102"/>
      <c r="Q174" s="264"/>
      <c r="R174" s="102"/>
      <c r="S174" s="102"/>
      <c r="T174" s="264"/>
      <c r="U174" s="102"/>
      <c r="V174" s="102"/>
      <c r="W174" s="264"/>
      <c r="X174" s="102"/>
      <c r="Y174" s="102"/>
      <c r="Z174" s="264"/>
      <c r="AA174" s="102"/>
      <c r="AB174" s="102"/>
      <c r="AC174" s="102"/>
      <c r="AD174" s="264"/>
      <c r="AE174" s="102"/>
      <c r="AF174" s="102"/>
      <c r="AG174" s="102"/>
      <c r="AH174" s="102"/>
      <c r="AI174" s="102"/>
      <c r="AJ174" s="102"/>
      <c r="AK174" s="102"/>
      <c r="AL174" s="264"/>
      <c r="AM174" s="102"/>
      <c r="AN174" s="102"/>
    </row>
    <row r="175" spans="1:40" ht="12.75" hidden="1">
      <c r="A175" s="102"/>
      <c r="B175" s="102"/>
      <c r="C175" s="270"/>
      <c r="D175" s="221"/>
      <c r="E175" s="102"/>
      <c r="F175" s="221"/>
      <c r="G175" s="115"/>
      <c r="H175" s="135"/>
      <c r="I175" s="102"/>
      <c r="J175" s="102"/>
      <c r="K175" s="102"/>
      <c r="L175" s="102"/>
      <c r="M175" s="264"/>
      <c r="N175" s="102"/>
      <c r="O175" s="102"/>
      <c r="P175" s="102"/>
      <c r="Q175" s="264"/>
      <c r="R175" s="102"/>
      <c r="S175" s="102"/>
      <c r="T175" s="264"/>
      <c r="U175" s="102"/>
      <c r="V175" s="102"/>
      <c r="W175" s="264"/>
      <c r="X175" s="102"/>
      <c r="Y175" s="102"/>
      <c r="Z175" s="264"/>
      <c r="AA175" s="102"/>
      <c r="AB175" s="102"/>
      <c r="AC175" s="102"/>
      <c r="AD175" s="264"/>
      <c r="AE175" s="102"/>
      <c r="AF175" s="102"/>
      <c r="AG175" s="102"/>
      <c r="AH175" s="102"/>
      <c r="AI175" s="102"/>
      <c r="AJ175" s="102"/>
      <c r="AK175" s="102"/>
      <c r="AL175" s="264"/>
      <c r="AM175" s="102"/>
      <c r="AN175" s="102"/>
    </row>
    <row r="176" spans="1:40" ht="12.75" hidden="1">
      <c r="A176" s="102"/>
      <c r="B176" s="102"/>
      <c r="C176" s="270"/>
      <c r="D176" s="221"/>
      <c r="E176" s="102"/>
      <c r="F176" s="221"/>
      <c r="G176" s="115"/>
      <c r="H176" s="135"/>
      <c r="I176" s="102"/>
      <c r="J176" s="102"/>
      <c r="K176" s="102"/>
      <c r="L176" s="102"/>
      <c r="M176" s="264"/>
      <c r="N176" s="102"/>
      <c r="O176" s="102"/>
      <c r="P176" s="102"/>
      <c r="Q176" s="264"/>
      <c r="R176" s="102"/>
      <c r="S176" s="102"/>
      <c r="T176" s="264"/>
      <c r="U176" s="102"/>
      <c r="V176" s="102"/>
      <c r="W176" s="264"/>
      <c r="X176" s="102"/>
      <c r="Y176" s="102"/>
      <c r="Z176" s="264"/>
      <c r="AA176" s="102"/>
      <c r="AB176" s="102"/>
      <c r="AC176" s="102"/>
      <c r="AD176" s="264"/>
      <c r="AE176" s="102"/>
      <c r="AF176" s="102"/>
      <c r="AG176" s="102"/>
      <c r="AH176" s="102"/>
      <c r="AI176" s="102"/>
      <c r="AJ176" s="102"/>
      <c r="AK176" s="102"/>
      <c r="AL176" s="264"/>
      <c r="AM176" s="102"/>
      <c r="AN176" s="102"/>
    </row>
    <row r="177" spans="1:40" ht="12.75" hidden="1">
      <c r="A177" s="102"/>
      <c r="B177" s="102"/>
      <c r="C177" s="270"/>
      <c r="D177" s="221"/>
      <c r="E177" s="102"/>
      <c r="F177" s="221"/>
      <c r="G177" s="115"/>
      <c r="H177" s="135"/>
      <c r="I177" s="102"/>
      <c r="J177" s="102"/>
      <c r="K177" s="102"/>
      <c r="L177" s="102"/>
      <c r="M177" s="264"/>
      <c r="N177" s="102"/>
      <c r="O177" s="102"/>
      <c r="P177" s="102"/>
      <c r="Q177" s="264"/>
      <c r="R177" s="102"/>
      <c r="S177" s="102"/>
      <c r="T177" s="264"/>
      <c r="U177" s="102"/>
      <c r="V177" s="102"/>
      <c r="W177" s="264"/>
      <c r="X177" s="102"/>
      <c r="Y177" s="102"/>
      <c r="Z177" s="264"/>
      <c r="AA177" s="102"/>
      <c r="AB177" s="102"/>
      <c r="AC177" s="102"/>
      <c r="AD177" s="264"/>
      <c r="AE177" s="102"/>
      <c r="AF177" s="102"/>
      <c r="AG177" s="102"/>
      <c r="AH177" s="102"/>
      <c r="AI177" s="102"/>
      <c r="AJ177" s="102"/>
      <c r="AK177" s="102"/>
      <c r="AL177" s="264"/>
      <c r="AM177" s="102"/>
      <c r="AN177" s="102"/>
    </row>
    <row r="178" spans="1:40" ht="12.75" hidden="1">
      <c r="A178" s="102"/>
      <c r="B178" s="102"/>
      <c r="C178" s="270"/>
      <c r="D178" s="221"/>
      <c r="E178" s="102"/>
      <c r="F178" s="221"/>
      <c r="G178" s="115"/>
      <c r="H178" s="135"/>
      <c r="I178" s="102"/>
      <c r="J178" s="102"/>
      <c r="K178" s="102"/>
      <c r="L178" s="102"/>
      <c r="M178" s="264"/>
      <c r="N178" s="102"/>
      <c r="O178" s="102"/>
      <c r="P178" s="102"/>
      <c r="Q178" s="264"/>
      <c r="R178" s="102"/>
      <c r="S178" s="102"/>
      <c r="T178" s="264"/>
      <c r="U178" s="102"/>
      <c r="V178" s="102"/>
      <c r="W178" s="264"/>
      <c r="X178" s="102"/>
      <c r="Y178" s="102"/>
      <c r="Z178" s="264"/>
      <c r="AA178" s="102"/>
      <c r="AB178" s="102"/>
      <c r="AC178" s="102"/>
      <c r="AD178" s="264"/>
      <c r="AE178" s="102"/>
      <c r="AF178" s="102"/>
      <c r="AG178" s="102"/>
      <c r="AH178" s="102"/>
      <c r="AI178" s="102"/>
      <c r="AJ178" s="102"/>
      <c r="AK178" s="102"/>
      <c r="AL178" s="264"/>
      <c r="AM178" s="102"/>
      <c r="AN178" s="102"/>
    </row>
    <row r="179" spans="1:40" ht="12.75" hidden="1">
      <c r="A179" s="102"/>
      <c r="B179" s="102"/>
      <c r="C179" s="270"/>
      <c r="D179" s="221"/>
      <c r="E179" s="102"/>
      <c r="F179" s="221"/>
      <c r="G179" s="115"/>
      <c r="H179" s="135"/>
      <c r="I179" s="102"/>
      <c r="J179" s="102"/>
      <c r="K179" s="102"/>
      <c r="L179" s="102"/>
      <c r="M179" s="264"/>
      <c r="N179" s="102"/>
      <c r="O179" s="102"/>
      <c r="P179" s="102"/>
      <c r="Q179" s="264"/>
      <c r="R179" s="102"/>
      <c r="S179" s="102"/>
      <c r="T179" s="264"/>
      <c r="U179" s="102"/>
      <c r="V179" s="102"/>
      <c r="W179" s="264"/>
      <c r="X179" s="102"/>
      <c r="Y179" s="102"/>
      <c r="Z179" s="264"/>
      <c r="AA179" s="102"/>
      <c r="AB179" s="102"/>
      <c r="AC179" s="102"/>
      <c r="AD179" s="264"/>
      <c r="AE179" s="102"/>
      <c r="AF179" s="102"/>
      <c r="AG179" s="102"/>
      <c r="AH179" s="102"/>
      <c r="AI179" s="102"/>
      <c r="AJ179" s="102"/>
      <c r="AK179" s="102"/>
      <c r="AL179" s="264"/>
      <c r="AM179" s="102"/>
      <c r="AN179" s="102"/>
    </row>
  </sheetData>
  <conditionalFormatting sqref="M1:O1 S1 V1:AN1">
    <cfRule type="containsText" dxfId="11574" priority="13" operator="containsText" text="ответ субподрядчика">
      <formula>NOT(ISERROR(SEARCH(("ответ субподрядчика"),(M1))))</formula>
    </cfRule>
  </conditionalFormatting>
  <conditionalFormatting sqref="G10:G179">
    <cfRule type="cellIs" dxfId="11573" priority="12" operator="equal">
      <formula>1</formula>
    </cfRule>
  </conditionalFormatting>
  <conditionalFormatting sqref="G10:G179">
    <cfRule type="cellIs" dxfId="11572" priority="11" operator="equal">
      <formula>0.5</formula>
    </cfRule>
  </conditionalFormatting>
  <conditionalFormatting sqref="G10:G179">
    <cfRule type="cellIs" dxfId="11571" priority="10" operator="equal">
      <formula>0.2</formula>
    </cfRule>
  </conditionalFormatting>
  <conditionalFormatting sqref="K3 K5:K179">
    <cfRule type="containsText" dxfId="11570" priority="9" operator="containsText" text="ПД">
      <formula>NOT(ISERROR(SEARCH(("ПД"),(K3))))</formula>
    </cfRule>
  </conditionalFormatting>
  <conditionalFormatting sqref="K3 K5:K179">
    <cfRule type="containsText" dxfId="11569" priority="8" operator="containsText" text="отменено">
      <formula>NOT(ISERROR(SEARCH(("отменено"),(K3))))</formula>
    </cfRule>
  </conditionalFormatting>
  <conditionalFormatting sqref="G1:H1 H3:AN3 H5:H179 A9:G9">
    <cfRule type="cellIs" dxfId="11568" priority="7" operator="equal">
      <formula>"5 - Несоответствие решений ПД и РД"</formula>
    </cfRule>
  </conditionalFormatting>
  <conditionalFormatting sqref="G1:H1 H3:AN3 H5:H179 A9:G9">
    <cfRule type="cellIs" dxfId="11567" priority="6" operator="equal">
      <formula>"4 - Несоответствие типовым решениям"</formula>
    </cfRule>
  </conditionalFormatting>
  <conditionalFormatting sqref="G1:H1 H3:AN3 H5:H179 A9:G9">
    <cfRule type="cellIs" dxfId="11566" priority="5" operator="equal">
      <formula>"3 - Повторяющиеся замечания МФР"</formula>
    </cfRule>
  </conditionalFormatting>
  <conditionalFormatting sqref="G1:H1 H3:AN3 H5:H179 A9:G9">
    <cfRule type="cellIs" dxfId="11565" priority="4" operator="equal">
      <formula>"2 - Несоотвествие смежным разделам"</formula>
    </cfRule>
  </conditionalFormatting>
  <conditionalFormatting sqref="G1:H1 H3:AN3 H5:H179 A9:G9">
    <cfRule type="cellIs" dxfId="11564" priority="3" operator="equal">
      <formula>"1 - Ошибка проектировщика"</formula>
    </cfRule>
  </conditionalFormatting>
  <conditionalFormatting sqref="K3 K5:K179">
    <cfRule type="containsText" dxfId="11563" priority="2" operator="containsText" text="повторно">
      <formula>NOT(ISERROR(SEARCH(("повторно"),(K3))))</formula>
    </cfRule>
  </conditionalFormatting>
  <conditionalFormatting sqref="K3 K5:K179">
    <cfRule type="containsText" dxfId="11562" priority="1" operator="containsText" text="снято">
      <formula>NOT(ISERROR(SEARCH(("снято"),(K3))))</formula>
    </cfRule>
  </conditionalFormatting>
  <hyperlinks>
    <hyperlink ref="F15" r:id="rId1"/>
    <hyperlink ref="F16" r:id="rId2"/>
    <hyperlink ref="F17" r:id="rId3"/>
    <hyperlink ref="F18" r:id="rId4"/>
    <hyperlink ref="F19" r:id="rId5"/>
    <hyperlink ref="R19" r:id="rId6"/>
    <hyperlink ref="U19" r:id="rId7"/>
    <hyperlink ref="F20" r:id="rId8"/>
    <hyperlink ref="F21" r:id="rId9"/>
    <hyperlink ref="F23" r:id="rId10"/>
    <hyperlink ref="F24" r:id="rId11"/>
    <hyperlink ref="N24" location="'4'!N16" display="Откорректировать с учетом Замечания выше."/>
    <hyperlink ref="F25" r:id="rId12"/>
    <hyperlink ref="F26" r:id="rId13"/>
    <hyperlink ref="N27" location="'4'!N16" display="Откорректировать с учетом Замечания выше."/>
    <hyperlink ref="F28" r:id="rId14"/>
    <hyperlink ref="D29" location="'13'!N12" display="Учесть при проектировании эскизов витражей ДВН-45Л, ДВН-5.4Л, ДВН-6.4Л Замечание к АР2.3 к толщине части газобетонной стены (увеличение толщины до 200мм)."/>
    <hyperlink ref="F30" r:id="rId15"/>
    <hyperlink ref="D36" r:id="rId16" location="gid=478052493&amp;range=A12:N12"/>
    <hyperlink ref="AA36" r:id="rId17" location="gid=478052493&amp;range=12:12"/>
    <hyperlink ref="AE36" r:id="rId18" location="gid=478052493&amp;range=12:12"/>
    <hyperlink ref="AI36" r:id="rId19" location="gid=478052493&amp;range=12:12"/>
    <hyperlink ref="AM36" r:id="rId20" location="gid=478052493&amp;range=12:12"/>
    <hyperlink ref="F38" r:id="rId21"/>
    <hyperlink ref="AM38" r:id="rId22" location="inbox/FMfcgzGtvsPxlRbCMzzTXlXHndhPkjfp"/>
    <hyperlink ref="D40" location="'4'!AI38" display="Учесть на эскизах наружных витражных дверей высоту монолитного бортика, согласно узлу на л.47 (для установки витражей при толщине пола более 130мм), указать соответствующие отметки._x000a_см. Замечание к узлу выше."/>
    <hyperlink ref="AM40" location="'4'!AM38" display="Эскизы витражей предварительно согласованы при условии согласования нестандартного узла, см. Замечание выше._x000a__x000a__x000a_28.12.23 узел солгласован с ПРЕФАБ."/>
  </hyperlinks>
  <pageMargins left="0.70078740157480324" right="0.70078740157480324" top="0.75196850393700787" bottom="0.75196850393700787" header="0.3" footer="0.3"/>
  <pageSetup paperSize="9" orientation="portrait"/>
  <drawing r:id="rId23"/>
  <tableParts count="1">
    <tablePart r:id="rId24"/>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G10:G179</xm:sqref>
        </x14:dataValidation>
        <x14:dataValidation type="list" allowBlank="1">
          <x14:formula1>
            <xm:f>Списки!$O:$O</xm:f>
          </x14:formula1>
          <xm:sqref>S1 V1 Y1 AC1 AG1 AK1 AN1</xm:sqref>
        </x14:dataValidation>
        <x14:dataValidation type="list" allowBlank="1">
          <x14:formula1>
            <xm:f>Списки!$E$2:$E$1002</xm:f>
          </x14:formula1>
          <xm:sqref>H10:H179</xm:sqref>
        </x14:dataValidation>
        <x14:dataValidation type="list" allowBlank="1">
          <x14:formula1>
            <xm:f>Списки!$A$2:$A$1002</xm:f>
          </x14:formula1>
          <xm:sqref>K10:K179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X2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7.42578125" customWidth="1"/>
    <col min="3" max="3" width="10.140625" customWidth="1"/>
    <col min="4" max="4" width="63.140625" customWidth="1"/>
    <col min="5" max="5" width="49" customWidth="1"/>
    <col min="6" max="6" width="19.28515625" customWidth="1" collapsed="1"/>
    <col min="7" max="7" width="14.140625" hidden="1" customWidth="1" outlineLevel="1"/>
    <col min="8" max="8" width="15" hidden="1" customWidth="1" outlineLevel="1"/>
    <col min="10" max="10" width="9.85546875" customWidth="1"/>
    <col min="12" max="12" width="27.42578125" customWidth="1"/>
    <col min="13" max="13" width="10.42578125" customWidth="1"/>
    <col min="14" max="14" width="56.5703125" customWidth="1"/>
    <col min="15" max="15" width="23.5703125" customWidth="1"/>
    <col min="16" max="16" width="12.140625" customWidth="1"/>
    <col min="17" max="17" width="87.7109375" customWidth="1"/>
    <col min="18" max="18" width="22" customWidth="1"/>
    <col min="19" max="19" width="12" customWidth="1"/>
    <col min="20" max="20" width="34.28515625" customWidth="1"/>
    <col min="21" max="21" width="25.5703125" customWidth="1"/>
    <col min="22" max="24" width="25.5703125" hidden="1" customWidth="1"/>
  </cols>
  <sheetData>
    <row r="1" spans="1:24" ht="102"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78.75"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COUNTIF($H11:$H19,"1 - Несоответствие продуктовым требованиям ПИК-Стандарт")</f>
        <v>2</v>
      </c>
      <c r="I3" s="335">
        <f>COUNTIF($H10:$H19,"2 - Несоответствие Бренд-листам ПИК")</f>
        <v>0</v>
      </c>
      <c r="J3" s="335">
        <f>COUNTIF($H10:$H19,"3 - Несоответствие Каталогу отделки")</f>
        <v>0</v>
      </c>
      <c r="K3" s="335">
        <f>COUNTIF($H10:$H19,"5 - Ошибка в применении СТМ")</f>
        <v>0</v>
      </c>
      <c r="L3" s="335">
        <f>COUNTIF($H10:$H19,"4 - Несоответствие Каталогу оборудования")</f>
        <v>0</v>
      </c>
      <c r="M3" s="335">
        <f>COUNTIF($H10:$H19,"6 - Ошибка в применении сборных ЛМ")</f>
        <v>0</v>
      </c>
      <c r="N3" s="335">
        <f>COUNTIF($H10:$H19,"7 - Ошибка в применении шкаф-пакетов")</f>
        <v>0</v>
      </c>
      <c r="O3" s="335">
        <f>COUNTIF($H10:$H19,"8 - Ошибка в применении шахт-пакетов")</f>
        <v>0</v>
      </c>
      <c r="P3" s="335">
        <f>COUNTIF($H10:$H19,"9 - Несоответствие типологическим требованиям ПИК-Стандарт")</f>
        <v>0</v>
      </c>
      <c r="Q3" s="335">
        <f>COUNTIF($H10:$H19,"10 - Несоответствие НТД РФ")</f>
        <v>1</v>
      </c>
      <c r="R3" s="335">
        <f>COUNTIF($H10:$H19,"11 - Несоответствие ИРД (кроме ТУ, СТУ), АПР, ПД")</f>
        <v>0</v>
      </c>
      <c r="S3" s="335">
        <f>COUNTIF($H10:$H24,"12 - Несоответствие требованиям ТУ, СТУ")</f>
        <v>0</v>
      </c>
      <c r="T3" s="335">
        <f>COUNTIF($H10:$H24,"13 - Ошибка в технических решениях")</f>
        <v>0</v>
      </c>
      <c r="U3" s="335">
        <f>COUNTIF($H10:$H24,"14 - Неувязка м/у собой комплектов РД")</f>
        <v>1</v>
      </c>
      <c r="V3" s="335">
        <f>COUNTIF($H10:$H24,"15 - Недостаточность информации влияющей на СМР")</f>
        <v>7</v>
      </c>
      <c r="W3" s="335">
        <f>COUNTIF($H10:$H24,"16 - Нерациональное решение")</f>
        <v>0</v>
      </c>
      <c r="X3" s="335">
        <f>COUNTIF($H10:$H24,"17 - Оформление")</f>
        <v>1</v>
      </c>
    </row>
    <row r="4" spans="1:24" ht="25.5" hidden="1" outlineLevel="1">
      <c r="A4" s="111" t="s">
        <v>249</v>
      </c>
      <c r="B4" s="336">
        <v>9</v>
      </c>
      <c r="C4" s="336">
        <v>9</v>
      </c>
      <c r="D4" s="337">
        <f>C4/B4</f>
        <v>1</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9"/>
      <c r="C5" s="338"/>
      <c r="D5" s="340"/>
      <c r="E5" s="341"/>
      <c r="G5" s="112" t="s">
        <v>52</v>
      </c>
      <c r="H5" s="342"/>
      <c r="I5" s="231"/>
      <c r="J5" s="249"/>
      <c r="K5" s="231"/>
      <c r="L5" s="249"/>
      <c r="M5" s="249"/>
      <c r="N5" s="231"/>
      <c r="O5" s="249"/>
      <c r="P5" s="249"/>
      <c r="Q5" s="231"/>
      <c r="R5" s="249"/>
      <c r="S5" s="249"/>
      <c r="T5" s="231"/>
      <c r="U5" s="231"/>
      <c r="V5" s="343"/>
      <c r="W5" s="343"/>
      <c r="X5" s="343"/>
    </row>
    <row r="6" spans="1:24" ht="22.5" hidden="1" outlineLevel="1">
      <c r="A6" s="18">
        <v>0.2</v>
      </c>
      <c r="B6" s="344">
        <v>0.5</v>
      </c>
      <c r="C6" s="18">
        <v>1</v>
      </c>
      <c r="D6" s="18" t="s">
        <v>39</v>
      </c>
      <c r="E6" s="18"/>
      <c r="F6" s="18" t="s">
        <v>253</v>
      </c>
      <c r="G6" s="345">
        <f>COUNTIFS(G10:G24,"0,2")</f>
        <v>1</v>
      </c>
      <c r="H6" s="346"/>
      <c r="I6" s="275"/>
      <c r="J6" s="250"/>
      <c r="K6" s="275"/>
      <c r="L6" s="250"/>
      <c r="M6" s="250"/>
      <c r="N6" s="275"/>
      <c r="O6" s="250"/>
      <c r="P6" s="250"/>
      <c r="Q6" s="275"/>
      <c r="R6" s="250"/>
      <c r="S6" s="250"/>
      <c r="T6" s="275"/>
      <c r="U6" s="275"/>
      <c r="V6" s="347"/>
      <c r="W6" s="347"/>
      <c r="X6" s="347"/>
    </row>
    <row r="7" spans="1:24" ht="22.5" hidden="1" outlineLevel="1">
      <c r="A7" s="348">
        <f>G6*0.2/B4</f>
        <v>2.2222222222222223E-2</v>
      </c>
      <c r="B7" s="348">
        <f>G7*0.5/B4</f>
        <v>0.44444444444444442</v>
      </c>
      <c r="C7" s="348">
        <f>G8*1/B4</f>
        <v>0.33333333333333331</v>
      </c>
      <c r="D7" s="349">
        <f>(G6*A6+G7*B6+G8*C6)/SUM(G6:G8)</f>
        <v>0.6</v>
      </c>
      <c r="E7" s="350"/>
      <c r="F7" s="129" t="s">
        <v>254</v>
      </c>
      <c r="G7" s="351">
        <f>COUNTIFS(G10:G24,"0,5")</f>
        <v>8</v>
      </c>
      <c r="H7" s="342"/>
      <c r="I7" s="352"/>
      <c r="J7" s="352"/>
      <c r="K7" s="352"/>
      <c r="L7" s="352"/>
      <c r="M7" s="352"/>
      <c r="N7" s="352"/>
      <c r="O7" s="352"/>
      <c r="P7" s="352"/>
      <c r="Q7" s="352"/>
      <c r="R7" s="352"/>
      <c r="S7" s="352"/>
      <c r="T7" s="352"/>
      <c r="U7" s="352"/>
      <c r="V7" s="353"/>
      <c r="W7" s="353"/>
      <c r="X7" s="353"/>
    </row>
    <row r="8" spans="1:24" ht="22.5" hidden="1" outlineLevel="1">
      <c r="A8" s="112" t="s">
        <v>52</v>
      </c>
      <c r="B8" s="112" t="s">
        <v>52</v>
      </c>
      <c r="C8" s="112" t="s">
        <v>52</v>
      </c>
      <c r="D8" s="112" t="s">
        <v>52</v>
      </c>
      <c r="E8" s="112"/>
      <c r="F8" s="18" t="s">
        <v>255</v>
      </c>
      <c r="G8" s="345">
        <f>COUNTIFS(G10:G24,"1")</f>
        <v>3</v>
      </c>
      <c r="H8" s="346"/>
      <c r="I8" s="275"/>
      <c r="J8" s="250"/>
      <c r="K8" s="275"/>
      <c r="L8" s="250"/>
      <c r="M8" s="250"/>
      <c r="N8" s="275"/>
      <c r="O8" s="250"/>
      <c r="P8" s="250"/>
      <c r="Q8" s="275"/>
      <c r="R8" s="250"/>
      <c r="S8" s="250"/>
      <c r="T8" s="275"/>
      <c r="U8" s="275"/>
      <c r="V8" s="347"/>
      <c r="W8" s="347"/>
      <c r="X8" s="347"/>
    </row>
    <row r="9" spans="1:24" ht="12.75">
      <c r="A9" s="131"/>
      <c r="B9" s="131"/>
      <c r="C9" s="131"/>
      <c r="D9" s="131"/>
      <c r="E9" s="131"/>
      <c r="F9" s="131"/>
      <c r="G9" s="131"/>
      <c r="H9" s="131"/>
      <c r="I9" s="226"/>
      <c r="J9" s="227"/>
      <c r="K9" s="226"/>
      <c r="L9" s="227"/>
      <c r="M9" s="227"/>
      <c r="N9" s="226"/>
      <c r="O9" s="227"/>
      <c r="P9" s="227"/>
      <c r="Q9" s="226"/>
      <c r="R9" s="227"/>
      <c r="S9" s="227"/>
      <c r="T9" s="226"/>
      <c r="U9" s="226"/>
      <c r="V9" s="132"/>
      <c r="W9" s="132"/>
      <c r="X9" s="132"/>
    </row>
    <row r="10" spans="1:24" ht="45">
      <c r="A10" s="275">
        <v>1</v>
      </c>
      <c r="B10" s="354" t="s">
        <v>545</v>
      </c>
      <c r="C10" s="275">
        <v>1</v>
      </c>
      <c r="D10" s="355" t="s">
        <v>546</v>
      </c>
      <c r="E10" s="347"/>
      <c r="F10" s="356"/>
      <c r="G10" s="278">
        <v>0.2</v>
      </c>
      <c r="H10" s="279" t="s">
        <v>32</v>
      </c>
      <c r="I10" s="275" t="s">
        <v>76</v>
      </c>
      <c r="J10" s="250">
        <v>45049</v>
      </c>
      <c r="K10" s="275" t="s">
        <v>260</v>
      </c>
      <c r="L10" s="312" t="s">
        <v>547</v>
      </c>
      <c r="M10" s="250">
        <v>45233</v>
      </c>
      <c r="N10" s="275" t="s">
        <v>548</v>
      </c>
      <c r="O10" s="250"/>
      <c r="P10" s="250"/>
      <c r="Q10" s="275"/>
      <c r="R10" s="250"/>
      <c r="S10" s="250"/>
      <c r="T10" s="275"/>
      <c r="U10" s="275"/>
      <c r="V10" s="347"/>
      <c r="W10" s="347"/>
      <c r="X10" s="347"/>
    </row>
    <row r="11" spans="1:24" ht="136.5" customHeight="1">
      <c r="A11" s="231">
        <v>2</v>
      </c>
      <c r="B11" s="354" t="s">
        <v>545</v>
      </c>
      <c r="C11" s="231" t="s">
        <v>549</v>
      </c>
      <c r="D11" s="357" t="s">
        <v>550</v>
      </c>
      <c r="E11" s="343"/>
      <c r="F11" s="358"/>
      <c r="G11" s="272">
        <v>0.5</v>
      </c>
      <c r="H11" s="273" t="s">
        <v>29</v>
      </c>
      <c r="I11" s="231" t="s">
        <v>76</v>
      </c>
      <c r="J11" s="249">
        <v>45049</v>
      </c>
      <c r="K11" s="231" t="s">
        <v>260</v>
      </c>
      <c r="L11" s="304" t="s">
        <v>551</v>
      </c>
      <c r="M11" s="249">
        <v>45233</v>
      </c>
      <c r="N11" s="231" t="s">
        <v>548</v>
      </c>
      <c r="O11" s="249"/>
      <c r="P11" s="249"/>
      <c r="Q11" s="231"/>
      <c r="R11" s="249"/>
      <c r="S11" s="249"/>
      <c r="T11" s="231"/>
      <c r="U11" s="231"/>
      <c r="V11" s="343"/>
      <c r="W11" s="343"/>
      <c r="X11" s="343"/>
    </row>
    <row r="12" spans="1:24" ht="45">
      <c r="A12" s="275">
        <v>3</v>
      </c>
      <c r="B12" s="354" t="s">
        <v>545</v>
      </c>
      <c r="C12" s="275">
        <v>2</v>
      </c>
      <c r="D12" s="355" t="s">
        <v>552</v>
      </c>
      <c r="E12" s="347"/>
      <c r="F12" s="356"/>
      <c r="G12" s="278">
        <v>0.5</v>
      </c>
      <c r="H12" s="279" t="s">
        <v>29</v>
      </c>
      <c r="I12" s="275" t="s">
        <v>76</v>
      </c>
      <c r="J12" s="250">
        <v>45049</v>
      </c>
      <c r="K12" s="275" t="s">
        <v>260</v>
      </c>
      <c r="L12" s="312" t="s">
        <v>553</v>
      </c>
      <c r="M12" s="250">
        <v>45233</v>
      </c>
      <c r="N12" s="275" t="s">
        <v>548</v>
      </c>
      <c r="O12" s="275"/>
      <c r="P12" s="275"/>
      <c r="Q12" s="275"/>
      <c r="R12" s="275"/>
      <c r="S12" s="275"/>
      <c r="T12" s="275"/>
      <c r="U12" s="275"/>
      <c r="V12" s="347"/>
      <c r="W12" s="347"/>
      <c r="X12" s="347"/>
    </row>
    <row r="13" spans="1:24" ht="87.75" customHeight="1">
      <c r="A13" s="231">
        <v>4</v>
      </c>
      <c r="B13" s="354" t="s">
        <v>545</v>
      </c>
      <c r="C13" s="231">
        <v>2</v>
      </c>
      <c r="D13" s="357" t="s">
        <v>554</v>
      </c>
      <c r="E13" s="343"/>
      <c r="F13" s="358"/>
      <c r="G13" s="272">
        <v>0.5</v>
      </c>
      <c r="H13" s="273" t="s">
        <v>29</v>
      </c>
      <c r="I13" s="231" t="s">
        <v>76</v>
      </c>
      <c r="J13" s="249">
        <v>45049</v>
      </c>
      <c r="K13" s="231" t="s">
        <v>260</v>
      </c>
      <c r="L13" s="231" t="s">
        <v>555</v>
      </c>
      <c r="M13" s="249">
        <v>45233</v>
      </c>
      <c r="N13" s="231" t="s">
        <v>548</v>
      </c>
      <c r="O13" s="231"/>
      <c r="P13" s="231"/>
      <c r="Q13" s="231"/>
      <c r="R13" s="231"/>
      <c r="S13" s="231"/>
      <c r="T13" s="231"/>
      <c r="U13" s="231"/>
      <c r="V13" s="343"/>
      <c r="W13" s="343"/>
      <c r="X13" s="343"/>
    </row>
    <row r="14" spans="1:24" ht="63.75">
      <c r="A14" s="275">
        <v>5</v>
      </c>
      <c r="B14" s="354" t="s">
        <v>545</v>
      </c>
      <c r="C14" s="275" t="s">
        <v>549</v>
      </c>
      <c r="D14" s="355" t="s">
        <v>556</v>
      </c>
      <c r="E14" s="356"/>
      <c r="F14" s="356" t="s">
        <v>557</v>
      </c>
      <c r="G14" s="278">
        <v>1</v>
      </c>
      <c r="H14" s="279" t="s">
        <v>23</v>
      </c>
      <c r="I14" s="275" t="s">
        <v>76</v>
      </c>
      <c r="J14" s="250">
        <v>45049</v>
      </c>
      <c r="K14" s="275" t="s">
        <v>260</v>
      </c>
      <c r="L14" s="359" t="s">
        <v>558</v>
      </c>
      <c r="M14" s="250">
        <v>45233</v>
      </c>
      <c r="N14" s="275" t="s">
        <v>548</v>
      </c>
      <c r="O14" s="275"/>
      <c r="P14" s="275"/>
      <c r="Q14" s="275"/>
      <c r="R14" s="275"/>
      <c r="S14" s="275"/>
      <c r="T14" s="275"/>
      <c r="U14" s="275"/>
      <c r="V14" s="347"/>
      <c r="W14" s="347"/>
      <c r="X14" s="347"/>
    </row>
    <row r="15" spans="1:24" ht="71.25">
      <c r="A15" s="231">
        <v>6</v>
      </c>
      <c r="B15" s="354" t="s">
        <v>545</v>
      </c>
      <c r="C15" s="231">
        <v>9</v>
      </c>
      <c r="D15" s="230" t="s">
        <v>559</v>
      </c>
      <c r="E15" s="358"/>
      <c r="F15" s="358"/>
      <c r="G15" s="272">
        <v>0.5</v>
      </c>
      <c r="H15" s="273" t="s">
        <v>29</v>
      </c>
      <c r="I15" s="231" t="s">
        <v>76</v>
      </c>
      <c r="J15" s="249">
        <v>45049</v>
      </c>
      <c r="K15" s="231" t="s">
        <v>260</v>
      </c>
      <c r="L15" s="304" t="s">
        <v>560</v>
      </c>
      <c r="M15" s="249">
        <v>45233</v>
      </c>
      <c r="N15" s="231" t="s">
        <v>548</v>
      </c>
      <c r="O15" s="231"/>
      <c r="P15" s="231"/>
      <c r="Q15" s="231"/>
      <c r="R15" s="231"/>
      <c r="S15" s="231"/>
      <c r="T15" s="231"/>
      <c r="U15" s="231"/>
      <c r="V15" s="343"/>
      <c r="W15" s="343"/>
      <c r="X15" s="343"/>
    </row>
    <row r="16" spans="1:24" ht="292.5" customHeight="1">
      <c r="A16" s="275">
        <v>7</v>
      </c>
      <c r="B16" s="354" t="s">
        <v>545</v>
      </c>
      <c r="C16" s="275">
        <v>11</v>
      </c>
      <c r="D16" s="277" t="s">
        <v>561</v>
      </c>
      <c r="E16" s="356"/>
      <c r="F16" s="356"/>
      <c r="G16" s="278">
        <v>1</v>
      </c>
      <c r="H16" s="279" t="s">
        <v>29</v>
      </c>
      <c r="I16" s="275" t="s">
        <v>76</v>
      </c>
      <c r="J16" s="250">
        <v>45049</v>
      </c>
      <c r="K16" s="275" t="s">
        <v>260</v>
      </c>
      <c r="L16" s="359" t="s">
        <v>562</v>
      </c>
      <c r="M16" s="275" t="s">
        <v>563</v>
      </c>
      <c r="N16" s="360" t="s">
        <v>564</v>
      </c>
      <c r="O16" s="312" t="s">
        <v>565</v>
      </c>
      <c r="P16" s="361">
        <v>45286</v>
      </c>
      <c r="Q16" s="362" t="s">
        <v>566</v>
      </c>
      <c r="R16" s="312" t="s">
        <v>567</v>
      </c>
      <c r="S16" s="361">
        <v>45289</v>
      </c>
      <c r="T16" s="275" t="s">
        <v>568</v>
      </c>
      <c r="U16" s="275"/>
      <c r="V16" s="347"/>
      <c r="W16" s="347"/>
      <c r="X16" s="347"/>
    </row>
    <row r="17" spans="1:24" ht="45">
      <c r="A17" s="231">
        <v>8</v>
      </c>
      <c r="B17" s="354" t="s">
        <v>569</v>
      </c>
      <c r="C17" s="231">
        <v>2</v>
      </c>
      <c r="D17" s="363" t="s">
        <v>570</v>
      </c>
      <c r="E17" s="358"/>
      <c r="F17" s="358"/>
      <c r="G17" s="272">
        <v>0.5</v>
      </c>
      <c r="H17" s="273" t="s">
        <v>28</v>
      </c>
      <c r="I17" s="231" t="s">
        <v>76</v>
      </c>
      <c r="J17" s="303">
        <v>45253</v>
      </c>
      <c r="K17" s="231" t="s">
        <v>260</v>
      </c>
      <c r="L17" s="231"/>
      <c r="M17" s="231"/>
      <c r="N17" s="231"/>
      <c r="O17" s="231"/>
      <c r="P17" s="303">
        <v>45286</v>
      </c>
      <c r="Q17" s="231" t="s">
        <v>341</v>
      </c>
      <c r="R17" s="231"/>
      <c r="S17" s="231"/>
      <c r="T17" s="231"/>
      <c r="U17" s="231"/>
      <c r="V17" s="343"/>
      <c r="W17" s="343"/>
      <c r="X17" s="343"/>
    </row>
    <row r="18" spans="1:24" ht="242.25">
      <c r="A18" s="275">
        <v>9</v>
      </c>
      <c r="B18" s="354" t="s">
        <v>569</v>
      </c>
      <c r="C18" s="275">
        <v>11</v>
      </c>
      <c r="D18" s="277" t="s">
        <v>571</v>
      </c>
      <c r="E18" s="778"/>
      <c r="F18" s="774"/>
      <c r="G18" s="278">
        <v>0.5</v>
      </c>
      <c r="H18" s="279" t="s">
        <v>250</v>
      </c>
      <c r="I18" s="275" t="s">
        <v>76</v>
      </c>
      <c r="J18" s="361">
        <v>45286</v>
      </c>
      <c r="K18" s="275" t="s">
        <v>260</v>
      </c>
      <c r="L18" s="275"/>
      <c r="M18" s="275"/>
      <c r="N18" s="275"/>
      <c r="O18" s="275"/>
      <c r="P18" s="275"/>
      <c r="Q18" s="275"/>
      <c r="R18" s="312" t="s">
        <v>572</v>
      </c>
      <c r="S18" s="361">
        <v>45289</v>
      </c>
      <c r="T18" s="275" t="s">
        <v>360</v>
      </c>
      <c r="U18" s="275"/>
      <c r="V18" s="347"/>
      <c r="W18" s="347"/>
      <c r="X18" s="347"/>
    </row>
    <row r="19" spans="1:24" ht="238.5" customHeight="1">
      <c r="A19" s="231">
        <v>10</v>
      </c>
      <c r="B19" s="354" t="s">
        <v>569</v>
      </c>
      <c r="C19" s="231">
        <v>11</v>
      </c>
      <c r="D19" s="230" t="s">
        <v>573</v>
      </c>
      <c r="E19" s="779"/>
      <c r="F19" s="774"/>
      <c r="G19" s="272">
        <v>0.5</v>
      </c>
      <c r="H19" s="273" t="s">
        <v>250</v>
      </c>
      <c r="I19" s="231" t="s">
        <v>76</v>
      </c>
      <c r="J19" s="303">
        <v>45286</v>
      </c>
      <c r="K19" s="231" t="s">
        <v>260</v>
      </c>
      <c r="L19" s="231"/>
      <c r="M19" s="231"/>
      <c r="N19" s="231"/>
      <c r="O19" s="231"/>
      <c r="P19" s="231"/>
      <c r="Q19" s="231"/>
      <c r="R19" s="304" t="s">
        <v>574</v>
      </c>
      <c r="S19" s="303">
        <v>45289</v>
      </c>
      <c r="T19" s="231" t="s">
        <v>360</v>
      </c>
      <c r="U19" s="231"/>
      <c r="V19" s="343"/>
      <c r="W19" s="343"/>
      <c r="X19" s="343"/>
    </row>
    <row r="20" spans="1:24" ht="57">
      <c r="A20" s="275">
        <v>11</v>
      </c>
      <c r="B20" s="354" t="s">
        <v>569</v>
      </c>
      <c r="C20" s="275">
        <v>11</v>
      </c>
      <c r="D20" s="277" t="s">
        <v>575</v>
      </c>
      <c r="E20" s="356"/>
      <c r="F20" s="356"/>
      <c r="G20" s="278">
        <v>1</v>
      </c>
      <c r="H20" s="279" t="s">
        <v>29</v>
      </c>
      <c r="I20" s="275" t="s">
        <v>76</v>
      </c>
      <c r="J20" s="361">
        <v>45286</v>
      </c>
      <c r="K20" s="275" t="s">
        <v>260</v>
      </c>
      <c r="L20" s="275"/>
      <c r="M20" s="275"/>
      <c r="N20" s="275"/>
      <c r="O20" s="275"/>
      <c r="P20" s="275"/>
      <c r="Q20" s="275"/>
      <c r="R20" s="312" t="s">
        <v>576</v>
      </c>
      <c r="S20" s="361">
        <v>45289</v>
      </c>
      <c r="T20" s="275" t="s">
        <v>360</v>
      </c>
      <c r="U20" s="275"/>
      <c r="V20" s="347"/>
      <c r="W20" s="347"/>
      <c r="X20" s="347"/>
    </row>
    <row r="21" spans="1:24" ht="176.25" customHeight="1">
      <c r="A21" s="231">
        <v>12</v>
      </c>
      <c r="B21" s="354" t="s">
        <v>569</v>
      </c>
      <c r="C21" s="231">
        <v>11</v>
      </c>
      <c r="D21" s="230" t="s">
        <v>577</v>
      </c>
      <c r="E21" s="231"/>
      <c r="F21" s="358"/>
      <c r="G21" s="272">
        <v>0.5</v>
      </c>
      <c r="H21" s="273" t="s">
        <v>29</v>
      </c>
      <c r="I21" s="231" t="s">
        <v>76</v>
      </c>
      <c r="J21" s="303">
        <v>45286</v>
      </c>
      <c r="K21" s="231" t="s">
        <v>260</v>
      </c>
      <c r="L21" s="231"/>
      <c r="M21" s="231"/>
      <c r="N21" s="231"/>
      <c r="O21" s="231"/>
      <c r="P21" s="231"/>
      <c r="Q21" s="231"/>
      <c r="R21" s="364" t="s">
        <v>578</v>
      </c>
      <c r="S21" s="303">
        <v>45289</v>
      </c>
      <c r="T21" s="231" t="s">
        <v>360</v>
      </c>
      <c r="U21" s="231"/>
      <c r="V21" s="343"/>
      <c r="W21" s="343"/>
      <c r="X21" s="343"/>
    </row>
    <row r="22" spans="1:24" ht="12.75">
      <c r="A22" s="275"/>
      <c r="B22" s="275"/>
      <c r="C22" s="275"/>
      <c r="D22" s="277"/>
      <c r="E22" s="356"/>
      <c r="F22" s="356"/>
      <c r="G22" s="278"/>
      <c r="H22" s="279"/>
      <c r="I22" s="275"/>
      <c r="J22" s="275"/>
      <c r="K22" s="275"/>
      <c r="L22" s="275"/>
      <c r="M22" s="275"/>
      <c r="N22" s="275"/>
      <c r="O22" s="275"/>
      <c r="P22" s="275"/>
      <c r="Q22" s="275"/>
      <c r="R22" s="275"/>
      <c r="S22" s="275"/>
      <c r="T22" s="275"/>
      <c r="U22" s="275"/>
      <c r="V22" s="347"/>
      <c r="W22" s="347"/>
      <c r="X22" s="347"/>
    </row>
    <row r="23" spans="1:24" ht="12.75">
      <c r="A23" s="231"/>
      <c r="B23" s="231"/>
      <c r="C23" s="231"/>
      <c r="D23" s="230"/>
      <c r="E23" s="358"/>
      <c r="F23" s="358"/>
      <c r="G23" s="272"/>
      <c r="H23" s="273"/>
      <c r="I23" s="231"/>
      <c r="J23" s="231"/>
      <c r="K23" s="231"/>
      <c r="L23" s="231"/>
      <c r="M23" s="231"/>
      <c r="N23" s="231"/>
      <c r="O23" s="231"/>
      <c r="P23" s="231"/>
      <c r="Q23" s="231"/>
      <c r="R23" s="231"/>
      <c r="S23" s="231"/>
      <c r="T23" s="231"/>
      <c r="U23" s="231"/>
      <c r="V23" s="343"/>
      <c r="W23" s="343"/>
      <c r="X23" s="343"/>
    </row>
    <row r="24" spans="1:24" ht="12.75">
      <c r="A24" s="275"/>
      <c r="B24" s="275"/>
      <c r="C24" s="275"/>
      <c r="D24" s="277"/>
      <c r="E24" s="356"/>
      <c r="F24" s="356"/>
      <c r="G24" s="278"/>
      <c r="H24" s="279"/>
      <c r="I24" s="275"/>
      <c r="J24" s="275"/>
      <c r="K24" s="275"/>
      <c r="L24" s="275"/>
      <c r="M24" s="275"/>
      <c r="N24" s="275"/>
      <c r="O24" s="275"/>
      <c r="P24" s="275"/>
      <c r="Q24" s="275"/>
      <c r="R24" s="275"/>
      <c r="S24" s="275"/>
      <c r="T24" s="275"/>
      <c r="U24" s="275"/>
      <c r="V24" s="347"/>
      <c r="W24" s="347"/>
      <c r="X24" s="347"/>
    </row>
  </sheetData>
  <mergeCells count="2">
    <mergeCell ref="E18:F18"/>
    <mergeCell ref="E19:F19"/>
  </mergeCells>
  <conditionalFormatting sqref="M1:N1 R1 U1:X1">
    <cfRule type="containsText" dxfId="11561" priority="13" operator="containsText" text="ответ субподрядчика">
      <formula>NOT(ISERROR(SEARCH(("ответ субподрядчика"),(M1))))</formula>
    </cfRule>
  </conditionalFormatting>
  <conditionalFormatting sqref="G10:G24">
    <cfRule type="cellIs" dxfId="11560" priority="12" operator="equal">
      <formula>1</formula>
    </cfRule>
  </conditionalFormatting>
  <conditionalFormatting sqref="G10:G24">
    <cfRule type="cellIs" dxfId="11559" priority="11" operator="equal">
      <formula>0.5</formula>
    </cfRule>
  </conditionalFormatting>
  <conditionalFormatting sqref="G10:G24">
    <cfRule type="cellIs" dxfId="11558" priority="10" operator="equal">
      <formula>0.2</formula>
    </cfRule>
  </conditionalFormatting>
  <conditionalFormatting sqref="K3 K5:K24">
    <cfRule type="containsText" dxfId="11557" priority="9" operator="containsText" text="ПД">
      <formula>NOT(ISERROR(SEARCH(("ПД"),(K3))))</formula>
    </cfRule>
  </conditionalFormatting>
  <conditionalFormatting sqref="K3 K5:K24">
    <cfRule type="containsText" dxfId="11556" priority="8" operator="containsText" text="отменено">
      <formula>NOT(ISERROR(SEARCH(("отменено"),(K3))))</formula>
    </cfRule>
  </conditionalFormatting>
  <conditionalFormatting sqref="G1:H1 H3:X3 H5:H24 A9:G9">
    <cfRule type="cellIs" dxfId="11555" priority="7" operator="equal">
      <formula>"5 - Несоответствие решений ПД и РД"</formula>
    </cfRule>
  </conditionalFormatting>
  <conditionalFormatting sqref="G1:H1 H3:X3 H5:H24 A9:G9">
    <cfRule type="cellIs" dxfId="11554" priority="6" operator="equal">
      <formula>"4 - Несоответствие типовым решениям"</formula>
    </cfRule>
  </conditionalFormatting>
  <conditionalFormatting sqref="G1:H1 H3:X3 H5:H24 A9:G9">
    <cfRule type="cellIs" dxfId="11553" priority="5" operator="equal">
      <formula>"3 - Повторяющиеся замечания МФР"</formula>
    </cfRule>
  </conditionalFormatting>
  <conditionalFormatting sqref="G1:H1 H3:X3 H5:H24 A9:G9">
    <cfRule type="cellIs" dxfId="11552" priority="4" operator="equal">
      <formula>"2 - Несоотвествие смежным разделам"</formula>
    </cfRule>
  </conditionalFormatting>
  <conditionalFormatting sqref="G1:H1 H3:X3 H5:H24 A9:G9">
    <cfRule type="cellIs" dxfId="11551" priority="3" operator="equal">
      <formula>"1 - Ошибка проектировщика"</formula>
    </cfRule>
  </conditionalFormatting>
  <conditionalFormatting sqref="K3 K5:K24">
    <cfRule type="containsText" dxfId="11550" priority="2" operator="containsText" text="повторно">
      <formula>NOT(ISERROR(SEARCH(("повторно"),(K3))))</formula>
    </cfRule>
  </conditionalFormatting>
  <conditionalFormatting sqref="K3 K5:K24">
    <cfRule type="containsText" dxfId="11549" priority="1" operator="containsText" text="снято">
      <formula>NOT(ISERROR(SEARCH(("снято"),(K3))))</formula>
    </cfRule>
  </conditionalFormatting>
  <hyperlinks>
    <hyperlink ref="D17" location="'33'!11:11" display="См. замечание к ТХ1 от 23.11.23 https://docs.google.com/spreadsheets/d/1YuiVJh5g_X5jHE5eOh_2DEvATkVyA1tZkiQMcCOB9Wo/edit#gid=84153896&amp;range=11:11"/>
  </hyperlinks>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G10:G24</xm:sqref>
        </x14:dataValidation>
        <x14:dataValidation type="list" allowBlank="1">
          <x14:formula1>
            <xm:f>Списки!$O:$O</xm:f>
          </x14:formula1>
          <xm:sqref>R1 U1 X1</xm:sqref>
        </x14:dataValidation>
        <x14:dataValidation type="list" allowBlank="1">
          <x14:formula1>
            <xm:f>Списки!$E$2:$E$1002</xm:f>
          </x14:formula1>
          <xm:sqref>H10:H24</xm:sqref>
        </x14:dataValidation>
        <x14:dataValidation type="list" allowBlank="1">
          <x14:formula1>
            <xm:f>Списки!$A$2:$A$1002</xm:f>
          </x14:formula1>
          <xm:sqref>K10:K24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X22"/>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42578125" customWidth="1"/>
    <col min="3" max="3" width="10.28515625" customWidth="1"/>
    <col min="4" max="4" width="53.42578125" customWidth="1"/>
    <col min="5" max="5" width="34.140625" customWidth="1"/>
    <col min="6" max="6" width="21.42578125" customWidth="1" collapsed="1"/>
    <col min="7" max="8" width="14.140625" hidden="1" customWidth="1" outlineLevel="1"/>
    <col min="10" max="10" width="9.42578125" customWidth="1"/>
    <col min="12" max="12" width="28.140625" customWidth="1"/>
    <col min="13" max="13" width="10.28515625" customWidth="1"/>
    <col min="14" max="14" width="14.140625" customWidth="1"/>
    <col min="15" max="15" width="15.42578125" customWidth="1"/>
    <col min="16" max="16" width="10.42578125" customWidth="1"/>
    <col min="17" max="17" width="14.85546875" customWidth="1"/>
    <col min="18" max="18" width="32.5703125" customWidth="1"/>
    <col min="19" max="19" width="10.42578125" customWidth="1"/>
    <col min="20" max="20" width="26.85546875" customWidth="1"/>
    <col min="21" max="24" width="25.5703125" hidden="1" customWidth="1"/>
  </cols>
  <sheetData>
    <row r="1" spans="1:24" ht="114.7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COUNTIF($H11:$H22,"1 - Несоответствие продуктовым требованиям ПИК-Стандарт")</f>
        <v>0</v>
      </c>
      <c r="I3" s="335">
        <f>COUNTIF($H11:$H22,"2 - Несоответствие Бренд-листам ПИК")</f>
        <v>0</v>
      </c>
      <c r="J3" s="335">
        <f>COUNTIF($H11:$H22,"3 - Несоответствие Каталогу отделки")</f>
        <v>0</v>
      </c>
      <c r="K3" s="335">
        <f>COUNTIF($H11:$H22,"5 - Ошибка в применении СТМ")</f>
        <v>0</v>
      </c>
      <c r="L3" s="335">
        <f>COUNTIF($H11:$H22,"4 - Несоответствие Каталогу оборудования")</f>
        <v>0</v>
      </c>
      <c r="M3" s="335">
        <f>COUNTIF($H11:$H22,"6 - Ошибка в применении сборных ЛМ")</f>
        <v>0</v>
      </c>
      <c r="N3" s="335">
        <f>COUNTIF($H11:$H22,"7 - Ошибка в применении шкаф-пакетов")</f>
        <v>0</v>
      </c>
      <c r="O3" s="335">
        <f>COUNTIF($H11:$H22,"8 - Ошибка в применении шахт-пакетов")</f>
        <v>0</v>
      </c>
      <c r="P3" s="335">
        <f>COUNTIF($H11:$H22,"9 - Несоответствие типологическим требованиям ПИК-Стандарт")</f>
        <v>0</v>
      </c>
      <c r="Q3" s="335">
        <f>COUNTIF($H11:$H22,"10 - Несоответствие НТД РФ")</f>
        <v>0</v>
      </c>
      <c r="R3" s="335">
        <f>COUNTIF($H11:$H22,"11 - Несоответствие ИРД (кроме ТУ, СТУ), АПР, ПД")</f>
        <v>0</v>
      </c>
      <c r="S3" s="335">
        <f>COUNTIF($H11:$H22,"12 - Несоответствие требованиям ТУ, СТУ")</f>
        <v>0</v>
      </c>
      <c r="T3" s="335">
        <f>COUNTIF($H11:$H22,"13 - Ошибка в технических решениях")</f>
        <v>0</v>
      </c>
      <c r="U3" s="335">
        <f>COUNTIF($H11:$H22,"14 - Неувязка м/у собой комплектов РД")</f>
        <v>0</v>
      </c>
      <c r="V3" s="335">
        <f>COUNTIF($H11:$H22,"15 - Недостаточность информации влияющей на СМР")</f>
        <v>5</v>
      </c>
      <c r="W3" s="335">
        <f>COUNTIF($H11:$H22,"16 - Нерациональное решение")</f>
        <v>0</v>
      </c>
      <c r="X3" s="335">
        <f>COUNTIF($H11:$H22,"17 - Оформление")</f>
        <v>0</v>
      </c>
    </row>
    <row r="4" spans="1:24" ht="25.5" hidden="1" outlineLevel="1">
      <c r="A4" s="111" t="s">
        <v>249</v>
      </c>
      <c r="B4" s="336">
        <v>20</v>
      </c>
      <c r="C4" s="336">
        <v>6</v>
      </c>
      <c r="D4" s="337">
        <f>C4/B4</f>
        <v>0.3</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1"/>
      <c r="G5" s="112" t="s">
        <v>52</v>
      </c>
      <c r="H5" s="342"/>
      <c r="I5" s="343"/>
      <c r="J5" s="249"/>
      <c r="K5" s="231"/>
      <c r="L5" s="249"/>
      <c r="M5" s="249"/>
      <c r="N5" s="231"/>
      <c r="O5" s="365"/>
      <c r="P5" s="249"/>
      <c r="Q5" s="231"/>
      <c r="R5" s="365"/>
      <c r="S5" s="249"/>
      <c r="T5" s="231"/>
      <c r="U5" s="343"/>
      <c r="V5" s="343"/>
      <c r="W5" s="343"/>
      <c r="X5" s="343"/>
    </row>
    <row r="6" spans="1:24" ht="22.5" hidden="1" outlineLevel="1">
      <c r="A6" s="18">
        <v>0.2</v>
      </c>
      <c r="B6" s="18">
        <v>0.5</v>
      </c>
      <c r="C6" s="18">
        <v>1</v>
      </c>
      <c r="D6" s="18" t="s">
        <v>39</v>
      </c>
      <c r="E6" s="18"/>
      <c r="F6" s="18" t="s">
        <v>253</v>
      </c>
      <c r="G6" s="345">
        <f>COUNTIFS(G11:G22,"0,2")</f>
        <v>0</v>
      </c>
      <c r="H6" s="346"/>
      <c r="I6" s="347"/>
      <c r="J6" s="250"/>
      <c r="K6" s="275"/>
      <c r="L6" s="250"/>
      <c r="M6" s="250"/>
      <c r="N6" s="275"/>
      <c r="O6" s="366"/>
      <c r="P6" s="250"/>
      <c r="Q6" s="275"/>
      <c r="R6" s="366"/>
      <c r="S6" s="250"/>
      <c r="T6" s="275"/>
      <c r="U6" s="347"/>
      <c r="V6" s="347"/>
      <c r="W6" s="347"/>
      <c r="X6" s="347"/>
    </row>
    <row r="7" spans="1:24" ht="22.5" hidden="1" outlineLevel="1">
      <c r="A7" s="348">
        <f>G6*0.2/B4</f>
        <v>0</v>
      </c>
      <c r="B7" s="348">
        <f>G7*0.5/B4</f>
        <v>0.1</v>
      </c>
      <c r="C7" s="348">
        <f>G8*1/B4</f>
        <v>0.05</v>
      </c>
      <c r="D7" s="349">
        <f>(G6*A6+G7*B6+G8*C6)/SUM(G6:G8)</f>
        <v>0.6</v>
      </c>
      <c r="E7" s="350"/>
      <c r="F7" s="129" t="s">
        <v>254</v>
      </c>
      <c r="G7" s="351">
        <f>COUNTIFS(G11:G22,"0,5")</f>
        <v>4</v>
      </c>
      <c r="H7" s="342"/>
      <c r="I7" s="353"/>
      <c r="J7" s="352"/>
      <c r="K7" s="352"/>
      <c r="L7" s="352"/>
      <c r="M7" s="352"/>
      <c r="N7" s="352"/>
      <c r="O7" s="353"/>
      <c r="P7" s="352"/>
      <c r="Q7" s="352"/>
      <c r="R7" s="353"/>
      <c r="S7" s="352"/>
      <c r="T7" s="352"/>
      <c r="U7" s="353"/>
      <c r="V7" s="353"/>
      <c r="W7" s="353"/>
      <c r="X7" s="353"/>
    </row>
    <row r="8" spans="1:24" ht="22.5" hidden="1" outlineLevel="1">
      <c r="A8" s="112" t="s">
        <v>52</v>
      </c>
      <c r="B8" s="112" t="s">
        <v>52</v>
      </c>
      <c r="C8" s="112" t="s">
        <v>52</v>
      </c>
      <c r="D8" s="112" t="s">
        <v>52</v>
      </c>
      <c r="E8" s="112"/>
      <c r="F8" s="18" t="s">
        <v>255</v>
      </c>
      <c r="G8" s="345">
        <f>COUNTIFS(G11:G22,"1")</f>
        <v>1</v>
      </c>
      <c r="H8" s="346"/>
      <c r="I8" s="347"/>
      <c r="J8" s="250"/>
      <c r="K8" s="275"/>
      <c r="L8" s="250"/>
      <c r="M8" s="250"/>
      <c r="N8" s="275"/>
      <c r="O8" s="366"/>
      <c r="P8" s="250"/>
      <c r="Q8" s="275"/>
      <c r="R8" s="366"/>
      <c r="S8" s="250"/>
      <c r="T8" s="275"/>
      <c r="U8" s="347"/>
      <c r="V8" s="347"/>
      <c r="W8" s="347"/>
      <c r="X8" s="347"/>
    </row>
    <row r="9" spans="1:24" ht="12.75">
      <c r="A9" s="131"/>
      <c r="B9" s="131"/>
      <c r="C9" s="131"/>
      <c r="D9" s="131"/>
      <c r="E9" s="131"/>
      <c r="F9" s="131"/>
      <c r="G9" s="131"/>
      <c r="H9" s="131"/>
      <c r="I9" s="132"/>
      <c r="J9" s="227"/>
      <c r="K9" s="226"/>
      <c r="L9" s="227"/>
      <c r="M9" s="227"/>
      <c r="N9" s="226"/>
      <c r="O9" s="133"/>
      <c r="P9" s="227"/>
      <c r="Q9" s="226"/>
      <c r="R9" s="133"/>
      <c r="S9" s="227"/>
      <c r="T9" s="226"/>
      <c r="U9" s="132"/>
      <c r="V9" s="132"/>
      <c r="W9" s="132"/>
      <c r="X9" s="132"/>
    </row>
    <row r="10" spans="1:24" ht="63.75">
      <c r="A10" s="367"/>
      <c r="B10" s="368"/>
      <c r="C10" s="368"/>
      <c r="D10" s="369" t="s">
        <v>579</v>
      </c>
      <c r="E10" s="356"/>
      <c r="F10" s="356"/>
      <c r="G10" s="278"/>
      <c r="H10" s="279"/>
      <c r="I10" s="347"/>
      <c r="J10" s="250"/>
      <c r="K10" s="275"/>
      <c r="L10" s="250"/>
      <c r="M10" s="250"/>
      <c r="N10" s="275"/>
      <c r="O10" s="366"/>
      <c r="P10" s="250"/>
      <c r="Q10" s="275"/>
      <c r="R10" s="366"/>
      <c r="S10" s="250"/>
      <c r="T10" s="275"/>
      <c r="U10" s="347"/>
      <c r="V10" s="347"/>
      <c r="W10" s="347"/>
      <c r="X10" s="347"/>
    </row>
    <row r="11" spans="1:24" ht="128.25" customHeight="1">
      <c r="A11" s="231">
        <v>1</v>
      </c>
      <c r="B11" s="292" t="s">
        <v>580</v>
      </c>
      <c r="C11" s="231" t="s">
        <v>581</v>
      </c>
      <c r="D11" s="230" t="s">
        <v>582</v>
      </c>
      <c r="E11" s="780"/>
      <c r="F11" s="774"/>
      <c r="G11" s="272"/>
      <c r="H11" s="273"/>
      <c r="I11" s="231" t="s">
        <v>76</v>
      </c>
      <c r="J11" s="249">
        <v>45049</v>
      </c>
      <c r="K11" s="231" t="s">
        <v>264</v>
      </c>
      <c r="L11" s="231" t="s">
        <v>583</v>
      </c>
      <c r="M11" s="249">
        <v>45126</v>
      </c>
      <c r="N11" s="231" t="s">
        <v>584</v>
      </c>
      <c r="O11" s="343"/>
      <c r="P11" s="249">
        <v>45195</v>
      </c>
      <c r="Q11" s="231"/>
      <c r="R11" s="343"/>
      <c r="S11" s="231"/>
      <c r="T11" s="231"/>
      <c r="U11" s="343"/>
      <c r="V11" s="343"/>
      <c r="W11" s="343"/>
      <c r="X11" s="343"/>
    </row>
    <row r="12" spans="1:24" ht="131.25" customHeight="1">
      <c r="A12" s="275">
        <v>2</v>
      </c>
      <c r="B12" s="298" t="s">
        <v>585</v>
      </c>
      <c r="C12" s="275" t="s">
        <v>586</v>
      </c>
      <c r="D12" s="277" t="s">
        <v>587</v>
      </c>
      <c r="E12" s="347"/>
      <c r="F12" s="356"/>
      <c r="G12" s="278">
        <v>0.5</v>
      </c>
      <c r="H12" s="279" t="s">
        <v>29</v>
      </c>
      <c r="I12" s="275" t="s">
        <v>76</v>
      </c>
      <c r="J12" s="250">
        <v>45049</v>
      </c>
      <c r="K12" s="275" t="s">
        <v>260</v>
      </c>
      <c r="L12" s="275" t="s">
        <v>588</v>
      </c>
      <c r="M12" s="250">
        <v>45126</v>
      </c>
      <c r="N12" s="275" t="s">
        <v>589</v>
      </c>
      <c r="O12" s="347"/>
      <c r="P12" s="250">
        <v>45195</v>
      </c>
      <c r="Q12" s="275" t="s">
        <v>360</v>
      </c>
      <c r="R12" s="347"/>
      <c r="S12" s="275"/>
      <c r="T12" s="275"/>
      <c r="U12" s="347"/>
      <c r="V12" s="347"/>
      <c r="W12" s="347"/>
      <c r="X12" s="347"/>
    </row>
    <row r="13" spans="1:24" ht="136.5" customHeight="1">
      <c r="A13" s="231">
        <v>3</v>
      </c>
      <c r="B13" s="292" t="s">
        <v>585</v>
      </c>
      <c r="C13" s="231">
        <v>16</v>
      </c>
      <c r="D13" s="230" t="s">
        <v>590</v>
      </c>
      <c r="E13" s="780"/>
      <c r="F13" s="774"/>
      <c r="G13" s="272">
        <v>0.5</v>
      </c>
      <c r="H13" s="273" t="s">
        <v>29</v>
      </c>
      <c r="I13" s="231" t="s">
        <v>76</v>
      </c>
      <c r="J13" s="249">
        <v>45049</v>
      </c>
      <c r="K13" s="231" t="s">
        <v>260</v>
      </c>
      <c r="L13" s="231" t="s">
        <v>588</v>
      </c>
      <c r="M13" s="249">
        <v>45126</v>
      </c>
      <c r="N13" s="231" t="s">
        <v>589</v>
      </c>
      <c r="O13" s="343"/>
      <c r="P13" s="249">
        <v>45195</v>
      </c>
      <c r="Q13" s="231" t="s">
        <v>360</v>
      </c>
      <c r="R13" s="343"/>
      <c r="S13" s="231"/>
      <c r="T13" s="231"/>
      <c r="U13" s="343"/>
      <c r="V13" s="343"/>
      <c r="W13" s="343"/>
      <c r="X13" s="343"/>
    </row>
    <row r="14" spans="1:24" ht="114.75">
      <c r="A14" s="275">
        <v>4</v>
      </c>
      <c r="B14" s="298" t="s">
        <v>585</v>
      </c>
      <c r="C14" s="275" t="s">
        <v>591</v>
      </c>
      <c r="D14" s="277" t="s">
        <v>592</v>
      </c>
      <c r="E14" s="356"/>
      <c r="F14" s="356"/>
      <c r="G14" s="278">
        <v>1</v>
      </c>
      <c r="H14" s="279" t="s">
        <v>29</v>
      </c>
      <c r="I14" s="275" t="s">
        <v>76</v>
      </c>
      <c r="J14" s="250">
        <v>45049</v>
      </c>
      <c r="K14" s="275" t="s">
        <v>260</v>
      </c>
      <c r="L14" s="275" t="s">
        <v>593</v>
      </c>
      <c r="M14" s="250">
        <v>45126</v>
      </c>
      <c r="N14" s="275" t="s">
        <v>589</v>
      </c>
      <c r="O14" s="347"/>
      <c r="P14" s="250">
        <v>45195</v>
      </c>
      <c r="Q14" s="275" t="s">
        <v>594</v>
      </c>
      <c r="R14" s="347"/>
      <c r="S14" s="275"/>
      <c r="T14" s="275"/>
      <c r="U14" s="347"/>
      <c r="V14" s="347"/>
      <c r="W14" s="347"/>
      <c r="X14" s="347"/>
    </row>
    <row r="15" spans="1:24" ht="102" customHeight="1">
      <c r="A15" s="231">
        <v>5</v>
      </c>
      <c r="B15" s="370" t="s">
        <v>595</v>
      </c>
      <c r="C15" s="231">
        <v>2</v>
      </c>
      <c r="D15" s="363" t="s">
        <v>596</v>
      </c>
      <c r="E15" s="231"/>
      <c r="F15" s="358"/>
      <c r="G15" s="272">
        <v>0.5</v>
      </c>
      <c r="H15" s="273" t="s">
        <v>29</v>
      </c>
      <c r="I15" s="231" t="s">
        <v>76</v>
      </c>
      <c r="J15" s="249">
        <v>45195</v>
      </c>
      <c r="K15" s="231" t="s">
        <v>260</v>
      </c>
      <c r="L15" s="304"/>
      <c r="M15" s="231"/>
      <c r="N15" s="231"/>
      <c r="O15" s="304"/>
      <c r="P15" s="231"/>
      <c r="Q15" s="231"/>
      <c r="R15" s="371" t="s">
        <v>597</v>
      </c>
      <c r="S15" s="249">
        <v>45233</v>
      </c>
      <c r="T15" s="231" t="s">
        <v>598</v>
      </c>
      <c r="U15" s="343"/>
      <c r="V15" s="343"/>
      <c r="W15" s="343"/>
      <c r="X15" s="343"/>
    </row>
    <row r="16" spans="1:24" ht="56.25">
      <c r="A16" s="275">
        <v>6</v>
      </c>
      <c r="B16" s="372" t="s">
        <v>595</v>
      </c>
      <c r="C16" s="275">
        <v>17</v>
      </c>
      <c r="D16" s="277" t="s">
        <v>599</v>
      </c>
      <c r="E16" s="356"/>
      <c r="F16" s="356"/>
      <c r="G16" s="278">
        <v>0.5</v>
      </c>
      <c r="H16" s="279" t="s">
        <v>29</v>
      </c>
      <c r="I16" s="275" t="s">
        <v>76</v>
      </c>
      <c r="J16" s="250">
        <v>45195</v>
      </c>
      <c r="K16" s="275" t="s">
        <v>260</v>
      </c>
      <c r="L16" s="275"/>
      <c r="M16" s="275"/>
      <c r="N16" s="275"/>
      <c r="O16" s="347"/>
      <c r="P16" s="275"/>
      <c r="Q16" s="275"/>
      <c r="R16" s="373" t="s">
        <v>600</v>
      </c>
      <c r="S16" s="250">
        <v>45233</v>
      </c>
      <c r="T16" s="275" t="s">
        <v>341</v>
      </c>
      <c r="U16" s="347"/>
      <c r="V16" s="347"/>
      <c r="W16" s="347"/>
      <c r="X16" s="347"/>
    </row>
    <row r="17" spans="1:24" ht="12.75">
      <c r="A17" s="231"/>
      <c r="B17" s="231"/>
      <c r="C17" s="231"/>
      <c r="D17" s="230"/>
      <c r="E17" s="358"/>
      <c r="F17" s="358"/>
      <c r="G17" s="272"/>
      <c r="H17" s="273"/>
      <c r="I17" s="343"/>
      <c r="J17" s="231"/>
      <c r="K17" s="231"/>
      <c r="L17" s="231"/>
      <c r="M17" s="231"/>
      <c r="N17" s="231"/>
      <c r="O17" s="343"/>
      <c r="P17" s="231"/>
      <c r="Q17" s="231"/>
      <c r="R17" s="343"/>
      <c r="S17" s="231"/>
      <c r="T17" s="231"/>
      <c r="U17" s="343"/>
      <c r="V17" s="343"/>
      <c r="W17" s="343"/>
      <c r="X17" s="343"/>
    </row>
    <row r="18" spans="1:24" ht="12.75">
      <c r="A18" s="275"/>
      <c r="B18" s="275"/>
      <c r="C18" s="275"/>
      <c r="D18" s="277"/>
      <c r="E18" s="356"/>
      <c r="F18" s="356"/>
      <c r="G18" s="278"/>
      <c r="H18" s="279"/>
      <c r="I18" s="347"/>
      <c r="J18" s="275"/>
      <c r="K18" s="275"/>
      <c r="L18" s="275"/>
      <c r="M18" s="275"/>
      <c r="N18" s="275"/>
      <c r="O18" s="347"/>
      <c r="P18" s="275"/>
      <c r="Q18" s="275"/>
      <c r="R18" s="347"/>
      <c r="S18" s="275"/>
      <c r="T18" s="275"/>
      <c r="U18" s="347"/>
      <c r="V18" s="347"/>
      <c r="W18" s="347"/>
      <c r="X18" s="347"/>
    </row>
    <row r="19" spans="1:24" ht="12.75">
      <c r="A19" s="231"/>
      <c r="B19" s="231"/>
      <c r="C19" s="231"/>
      <c r="D19" s="230"/>
      <c r="E19" s="358"/>
      <c r="F19" s="358"/>
      <c r="G19" s="272"/>
      <c r="H19" s="273"/>
      <c r="I19" s="343"/>
      <c r="J19" s="231"/>
      <c r="K19" s="231"/>
      <c r="L19" s="231"/>
      <c r="M19" s="231"/>
      <c r="N19" s="231"/>
      <c r="O19" s="343"/>
      <c r="P19" s="231"/>
      <c r="Q19" s="231"/>
      <c r="R19" s="343"/>
      <c r="S19" s="231"/>
      <c r="T19" s="231"/>
      <c r="U19" s="343"/>
      <c r="V19" s="343"/>
      <c r="W19" s="343"/>
      <c r="X19" s="343"/>
    </row>
    <row r="20" spans="1:24" ht="12.75">
      <c r="A20" s="275"/>
      <c r="B20" s="275"/>
      <c r="C20" s="275"/>
      <c r="D20" s="277"/>
      <c r="E20" s="356"/>
      <c r="F20" s="356"/>
      <c r="G20" s="278"/>
      <c r="H20" s="279"/>
      <c r="I20" s="347"/>
      <c r="J20" s="275"/>
      <c r="K20" s="275"/>
      <c r="L20" s="275"/>
      <c r="M20" s="275"/>
      <c r="N20" s="275"/>
      <c r="O20" s="347"/>
      <c r="P20" s="275"/>
      <c r="Q20" s="275"/>
      <c r="R20" s="347"/>
      <c r="S20" s="275"/>
      <c r="T20" s="275"/>
      <c r="U20" s="347"/>
      <c r="V20" s="347"/>
      <c r="W20" s="347"/>
      <c r="X20" s="347"/>
    </row>
    <row r="21" spans="1:24" ht="12.75">
      <c r="A21" s="231"/>
      <c r="B21" s="231"/>
      <c r="C21" s="231"/>
      <c r="D21" s="230"/>
      <c r="E21" s="358"/>
      <c r="F21" s="358"/>
      <c r="G21" s="272"/>
      <c r="H21" s="273"/>
      <c r="I21" s="343"/>
      <c r="J21" s="231"/>
      <c r="K21" s="231"/>
      <c r="L21" s="231"/>
      <c r="M21" s="231"/>
      <c r="N21" s="231"/>
      <c r="O21" s="343"/>
      <c r="P21" s="231"/>
      <c r="Q21" s="231"/>
      <c r="R21" s="343"/>
      <c r="S21" s="231"/>
      <c r="T21" s="231"/>
      <c r="U21" s="343"/>
      <c r="V21" s="343"/>
      <c r="W21" s="343"/>
      <c r="X21" s="343"/>
    </row>
    <row r="22" spans="1:24" ht="12.75">
      <c r="A22" s="275"/>
      <c r="B22" s="275"/>
      <c r="C22" s="275"/>
      <c r="D22" s="277"/>
      <c r="E22" s="356"/>
      <c r="F22" s="356"/>
      <c r="G22" s="278"/>
      <c r="H22" s="279"/>
      <c r="I22" s="347"/>
      <c r="J22" s="275"/>
      <c r="K22" s="275"/>
      <c r="L22" s="275"/>
      <c r="M22" s="275"/>
      <c r="N22" s="275"/>
      <c r="O22" s="347"/>
      <c r="P22" s="275"/>
      <c r="Q22" s="275"/>
      <c r="R22" s="347"/>
      <c r="S22" s="275"/>
      <c r="T22" s="275"/>
      <c r="U22" s="347"/>
      <c r="V22" s="347"/>
      <c r="W22" s="347"/>
      <c r="X22" s="347"/>
    </row>
  </sheetData>
  <mergeCells count="2">
    <mergeCell ref="E11:F11"/>
    <mergeCell ref="E13:F13"/>
  </mergeCells>
  <conditionalFormatting sqref="M1:N1 R1 U1:X1">
    <cfRule type="containsText" dxfId="11548" priority="13" operator="containsText" text="ответ субподрядчика">
      <formula>NOT(ISERROR(SEARCH(("ответ субподрядчика"),(M1))))</formula>
    </cfRule>
  </conditionalFormatting>
  <conditionalFormatting sqref="G10:G22">
    <cfRule type="cellIs" dxfId="11547" priority="12" operator="equal">
      <formula>1</formula>
    </cfRule>
  </conditionalFormatting>
  <conditionalFormatting sqref="G10:G22">
    <cfRule type="cellIs" dxfId="11546" priority="11" operator="equal">
      <formula>0.5</formula>
    </cfRule>
  </conditionalFormatting>
  <conditionalFormatting sqref="G10:G22">
    <cfRule type="cellIs" dxfId="11545" priority="10" operator="equal">
      <formula>0.2</formula>
    </cfRule>
  </conditionalFormatting>
  <conditionalFormatting sqref="K3 K5:K22">
    <cfRule type="containsText" dxfId="11544" priority="9" operator="containsText" text="ПД">
      <formula>NOT(ISERROR(SEARCH(("ПД"),(K3))))</formula>
    </cfRule>
  </conditionalFormatting>
  <conditionalFormatting sqref="K3 K5:K22">
    <cfRule type="containsText" dxfId="11543" priority="8" operator="containsText" text="отменено">
      <formula>NOT(ISERROR(SEARCH(("отменено"),(K3))))</formula>
    </cfRule>
  </conditionalFormatting>
  <conditionalFormatting sqref="G1:H1 H3:X3 H5:H22 A9:G9">
    <cfRule type="cellIs" dxfId="11542" priority="7" operator="equal">
      <formula>"5 - Несоответствие решений ПД и РД"</formula>
    </cfRule>
  </conditionalFormatting>
  <conditionalFormatting sqref="G1:H1 H3:X3 H5:H22 A9:G9">
    <cfRule type="cellIs" dxfId="11541" priority="6" operator="equal">
      <formula>"4 - Несоответствие типовым решениям"</formula>
    </cfRule>
  </conditionalFormatting>
  <conditionalFormatting sqref="G1:H1 H3:X3 H5:H22 A9:G9">
    <cfRule type="cellIs" dxfId="11540" priority="5" operator="equal">
      <formula>"3 - Повторяющиеся замечания МФР"</formula>
    </cfRule>
  </conditionalFormatting>
  <conditionalFormatting sqref="G1:H1 H3:X3 H5:H22 A9:G9">
    <cfRule type="cellIs" dxfId="11539" priority="4" operator="equal">
      <formula>"2 - Несоотвествие смежным разделам"</formula>
    </cfRule>
  </conditionalFormatting>
  <conditionalFormatting sqref="G1:H1 H3:X3 H5:H22 A9:G9">
    <cfRule type="cellIs" dxfId="11538" priority="3" operator="equal">
      <formula>"1 - Ошибка проектировщика"</formula>
    </cfRule>
  </conditionalFormatting>
  <conditionalFormatting sqref="K3 K5:K22">
    <cfRule type="containsText" dxfId="11537" priority="2" operator="containsText" text="повторно">
      <formula>NOT(ISERROR(SEARCH(("повторно"),(K3))))</formula>
    </cfRule>
  </conditionalFormatting>
  <conditionalFormatting sqref="K3 K5:K22">
    <cfRule type="containsText" dxfId="11536" priority="1" operator="containsText" text="снято">
      <formula>NOT(ISERROR(SEARCH(("снято"),(K3))))</formula>
    </cfRule>
  </conditionalFormatting>
  <hyperlinks>
    <hyperlink ref="D15" location="'7'!24:24" display="Не предусмотрена перемычка на высоте 2100 мм от ур.чист.пола, см.замечание и ответ на него https://docs.google.com/spreadsheets/d/1YuiVJh5g_X5jHE5eOh_2DEvATkVyA1tZkiQMcCOB9Wo/edit#gid=1875782669&amp;range=24:24 "/>
  </hyperlinks>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G10:G22</xm:sqref>
        </x14:dataValidation>
        <x14:dataValidation type="list" allowBlank="1">
          <x14:formula1>
            <xm:f>Списки!$O:$O</xm:f>
          </x14:formula1>
          <xm:sqref>R1 U1 X1</xm:sqref>
        </x14:dataValidation>
        <x14:dataValidation type="list" allowBlank="1">
          <x14:formula1>
            <xm:f>Списки!$E$2:$E$1002</xm:f>
          </x14:formula1>
          <xm:sqref>H10:H22</xm:sqref>
        </x14:dataValidation>
        <x14:dataValidation type="list" allowBlank="1">
          <x14:formula1>
            <xm:f>Списки!$A$2:$A$1002</xm:f>
          </x14:formula1>
          <xm:sqref>K10:K22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AC81"/>
  <sheetViews>
    <sheetView topLeftCell="F1" workbookViewId="0"/>
  </sheetViews>
  <sheetFormatPr defaultColWidth="12.5703125" defaultRowHeight="15.75" customHeight="1" outlineLevelRow="1" outlineLevelCol="1"/>
  <cols>
    <col min="1" max="1" width="10" customWidth="1"/>
    <col min="2" max="2" width="13" customWidth="1"/>
    <col min="3" max="3" width="10.140625" customWidth="1"/>
    <col min="4" max="4" width="69.42578125" customWidth="1"/>
    <col min="5" max="5" width="49.7109375" customWidth="1"/>
    <col min="6" max="6" width="21.42578125" customWidth="1" collapsed="1"/>
    <col min="7" max="7" width="10.42578125" hidden="1" customWidth="1" outlineLevel="1"/>
    <col min="8" max="8" width="17" hidden="1" customWidth="1" outlineLevel="1"/>
    <col min="10" max="10" width="9.85546875" customWidth="1"/>
    <col min="12" max="12" width="31" customWidth="1"/>
    <col min="13" max="13" width="11.42578125" customWidth="1" collapsed="1"/>
    <col min="14" max="14" width="61.5703125" hidden="1" customWidth="1" outlineLevel="1"/>
    <col min="15" max="15" width="25" hidden="1" customWidth="1" outlineLevel="1"/>
    <col min="16" max="16" width="10" customWidth="1" collapsed="1"/>
    <col min="17" max="17" width="38.42578125" hidden="1" customWidth="1" outlineLevel="1"/>
    <col min="18" max="18" width="22" hidden="1" customWidth="1" outlineLevel="1"/>
    <col min="19" max="19" width="10.42578125" customWidth="1" collapsed="1"/>
    <col min="20" max="20" width="26.85546875" hidden="1" customWidth="1" outlineLevel="1"/>
    <col min="21" max="21" width="25.5703125" hidden="1" customWidth="1" outlineLevel="1"/>
    <col min="22" max="22" width="11.5703125" customWidth="1" collapsed="1"/>
    <col min="23" max="23" width="22.5703125" hidden="1" customWidth="1" outlineLevel="1"/>
    <col min="24" max="24" width="25.5703125" hidden="1" customWidth="1" outlineLevel="1"/>
    <col min="25" max="25" width="9.42578125" customWidth="1"/>
    <col min="26" max="27" width="25.5703125" customWidth="1"/>
    <col min="28" max="28" width="9.7109375" customWidth="1"/>
    <col min="29" max="29" width="19.7109375" customWidth="1"/>
  </cols>
  <sheetData>
    <row r="1" spans="1:29" ht="127.5" collapsed="1">
      <c r="A1" s="331" t="s">
        <v>235</v>
      </c>
      <c r="B1" s="331" t="s">
        <v>236</v>
      </c>
      <c r="C1" s="331" t="s">
        <v>237</v>
      </c>
      <c r="D1" s="331" t="s">
        <v>238</v>
      </c>
      <c r="E1" s="331" t="s">
        <v>239</v>
      </c>
      <c r="F1" s="331" t="s">
        <v>240</v>
      </c>
      <c r="G1" s="105" t="s">
        <v>241</v>
      </c>
      <c r="H1" s="105" t="s">
        <v>242</v>
      </c>
      <c r="I1" s="105" t="s">
        <v>5</v>
      </c>
      <c r="J1" s="331" t="s">
        <v>243</v>
      </c>
      <c r="K1" s="331" t="s">
        <v>244</v>
      </c>
      <c r="L1" s="374" t="s">
        <v>245</v>
      </c>
      <c r="M1" s="107" t="s">
        <v>246</v>
      </c>
      <c r="N1" s="107" t="s">
        <v>247</v>
      </c>
      <c r="O1" s="106" t="s">
        <v>245</v>
      </c>
      <c r="P1" s="108" t="s">
        <v>246</v>
      </c>
      <c r="Q1" s="375" t="s">
        <v>247</v>
      </c>
      <c r="R1" s="107" t="s">
        <v>248</v>
      </c>
      <c r="S1" s="109" t="s">
        <v>246</v>
      </c>
      <c r="T1" s="109" t="s">
        <v>247</v>
      </c>
      <c r="U1" s="107" t="s">
        <v>248</v>
      </c>
      <c r="V1" s="109" t="s">
        <v>246</v>
      </c>
      <c r="W1" s="109" t="s">
        <v>247</v>
      </c>
      <c r="X1" s="107" t="s">
        <v>248</v>
      </c>
      <c r="Y1" s="109" t="s">
        <v>246</v>
      </c>
      <c r="Z1" s="109" t="s">
        <v>247</v>
      </c>
      <c r="AA1" s="376" t="s">
        <v>245</v>
      </c>
      <c r="AB1" s="377" t="s">
        <v>246</v>
      </c>
      <c r="AC1" s="377" t="s">
        <v>247</v>
      </c>
    </row>
    <row r="2" spans="1:29" ht="90" hidden="1" outlineLevel="1">
      <c r="A2" s="332"/>
      <c r="B2" s="111" t="s">
        <v>249</v>
      </c>
      <c r="C2" s="111" t="s">
        <v>249</v>
      </c>
      <c r="D2" s="112" t="s">
        <v>52</v>
      </c>
      <c r="E2" s="113"/>
      <c r="F2" s="333"/>
      <c r="G2" s="278"/>
      <c r="H2" s="116" t="s">
        <v>250</v>
      </c>
      <c r="I2" s="116" t="s">
        <v>13</v>
      </c>
      <c r="J2" s="116" t="s">
        <v>14</v>
      </c>
      <c r="K2" s="116" t="s">
        <v>16</v>
      </c>
      <c r="L2" s="378" t="s">
        <v>15</v>
      </c>
      <c r="M2" s="116" t="s">
        <v>17</v>
      </c>
      <c r="N2" s="116" t="s">
        <v>18</v>
      </c>
      <c r="O2" s="116" t="s">
        <v>19</v>
      </c>
      <c r="P2" s="116" t="s">
        <v>21</v>
      </c>
      <c r="Q2" s="379" t="s">
        <v>23</v>
      </c>
      <c r="R2" s="116" t="s">
        <v>24</v>
      </c>
      <c r="S2" s="116" t="s">
        <v>25</v>
      </c>
      <c r="T2" s="116" t="s">
        <v>27</v>
      </c>
      <c r="U2" s="116" t="s">
        <v>28</v>
      </c>
      <c r="V2" s="116" t="s">
        <v>29</v>
      </c>
      <c r="W2" s="116" t="s">
        <v>30</v>
      </c>
      <c r="X2" s="116" t="s">
        <v>32</v>
      </c>
      <c r="Y2" s="255"/>
      <c r="Z2" s="255"/>
      <c r="AA2" s="255"/>
      <c r="AB2" s="255"/>
      <c r="AC2" s="255"/>
    </row>
    <row r="3" spans="1:29" ht="67.5" hidden="1" outlineLevel="1">
      <c r="A3" s="380"/>
      <c r="B3" s="18" t="s">
        <v>251</v>
      </c>
      <c r="C3" s="18" t="s">
        <v>252</v>
      </c>
      <c r="D3" s="18" t="s">
        <v>35</v>
      </c>
      <c r="E3" s="18"/>
      <c r="F3" s="18"/>
      <c r="G3" s="272"/>
      <c r="H3" s="335">
        <f>COUNTIF($H10:$H81,"1 - Несоответствие продуктовым требованиям ПИК-Стандарт")</f>
        <v>4</v>
      </c>
      <c r="I3" s="335">
        <f>COUNTIF($H10:$H81,"2 - Несоответствие Бренд-листам ПИК")</f>
        <v>0</v>
      </c>
      <c r="J3" s="335">
        <f>COUNTIF($H10:$H81,"3 - Несоответствие Каталогу отделки")</f>
        <v>2</v>
      </c>
      <c r="K3" s="335">
        <f>COUNTIF($H10:$H81,"5 - Ошибка в применении СТМ")</f>
        <v>0</v>
      </c>
      <c r="L3" s="381">
        <f>COUNTIF($H10:$H81,"4 - Несоответствие Каталогу оборудования")</f>
        <v>0</v>
      </c>
      <c r="M3" s="335">
        <f>COUNTIF($H10:$H81,"6 - Ошибка в применении сборных ЛМ")</f>
        <v>0</v>
      </c>
      <c r="N3" s="335">
        <f>COUNTIF($H10:$H81,"7 - Ошибка в применении шкаф-пакетов")</f>
        <v>0</v>
      </c>
      <c r="O3" s="335">
        <f>COUNTIF($H10:$H81,"8 - Ошибка в применении шахт-пакетов")</f>
        <v>0</v>
      </c>
      <c r="P3" s="335">
        <f>COUNTIF($H10:$H81,"9 - Несоответствие типологическим требованиям ПИК-Стандарт")</f>
        <v>5</v>
      </c>
      <c r="Q3" s="382">
        <f>COUNTIF($H10:$H81,"10 - Несоответствие НТД РФ")</f>
        <v>1</v>
      </c>
      <c r="R3" s="335">
        <f>COUNTIF($H10:$H81,"11 - Несоответствие ИРД (кроме ТУ, СТУ), АПР, ПД")</f>
        <v>0</v>
      </c>
      <c r="S3" s="335">
        <f>COUNTIF($H10:$H81,"12 - Несоответствие требованиям ТУ, СТУ")</f>
        <v>0</v>
      </c>
      <c r="T3" s="335">
        <f>COUNTIF($H10:$H81,"13 - Ошибка в технических решениях")</f>
        <v>3</v>
      </c>
      <c r="U3" s="335">
        <f>COUNTIF($H10:$H81,"14 - Неувязка м/у собой комплектов РД")</f>
        <v>6</v>
      </c>
      <c r="V3" s="335">
        <f>COUNTIF($H10:$H81,"15 - Недостаточность информации влияющей на СМР")</f>
        <v>32</v>
      </c>
      <c r="W3" s="335">
        <f>COUNTIF($H10:$H81,"16 - Нерациональное решение")</f>
        <v>2</v>
      </c>
      <c r="X3" s="335">
        <f>COUNTIF($H10:$H81,"17 - Оформление")</f>
        <v>5</v>
      </c>
      <c r="Y3" s="383"/>
      <c r="Z3" s="383"/>
      <c r="AA3" s="383"/>
      <c r="AB3" s="383"/>
      <c r="AC3" s="383"/>
    </row>
    <row r="4" spans="1:29" ht="25.5" hidden="1" outlineLevel="1">
      <c r="A4" s="111" t="s">
        <v>249</v>
      </c>
      <c r="B4" s="336">
        <v>19</v>
      </c>
      <c r="C4" s="336">
        <v>18</v>
      </c>
      <c r="D4" s="337">
        <f>C4/B4</f>
        <v>0.94736842105263153</v>
      </c>
      <c r="E4" s="337"/>
      <c r="G4" s="278"/>
      <c r="H4" s="112" t="s">
        <v>52</v>
      </c>
      <c r="I4" s="112" t="s">
        <v>52</v>
      </c>
      <c r="J4" s="112" t="s">
        <v>52</v>
      </c>
      <c r="K4" s="112" t="s">
        <v>52</v>
      </c>
      <c r="L4" s="384" t="s">
        <v>52</v>
      </c>
      <c r="M4" s="112" t="s">
        <v>52</v>
      </c>
      <c r="N4" s="112" t="s">
        <v>52</v>
      </c>
      <c r="O4" s="112" t="s">
        <v>52</v>
      </c>
      <c r="P4" s="112" t="s">
        <v>52</v>
      </c>
      <c r="Q4" s="385" t="s">
        <v>52</v>
      </c>
      <c r="R4" s="112" t="s">
        <v>52</v>
      </c>
      <c r="S4" s="112" t="s">
        <v>52</v>
      </c>
      <c r="T4" s="112" t="s">
        <v>52</v>
      </c>
      <c r="U4" s="112" t="s">
        <v>52</v>
      </c>
      <c r="V4" s="112" t="s">
        <v>52</v>
      </c>
      <c r="W4" s="112" t="s">
        <v>52</v>
      </c>
      <c r="X4" s="112" t="s">
        <v>52</v>
      </c>
      <c r="Y4" s="113"/>
      <c r="Z4" s="113"/>
      <c r="AA4" s="113"/>
      <c r="AB4" s="113"/>
      <c r="AC4" s="113"/>
    </row>
    <row r="5" spans="1:29" ht="14.25" hidden="1" outlineLevel="1">
      <c r="B5" s="386"/>
      <c r="D5" s="340"/>
      <c r="E5" s="341"/>
      <c r="G5" s="112" t="s">
        <v>52</v>
      </c>
      <c r="H5" s="342"/>
      <c r="I5" s="343"/>
      <c r="J5" s="365"/>
      <c r="K5" s="231"/>
      <c r="L5" s="365"/>
      <c r="M5" s="249"/>
      <c r="N5" s="231"/>
      <c r="O5" s="365"/>
      <c r="P5" s="249"/>
      <c r="Q5" s="370"/>
      <c r="R5" s="249"/>
      <c r="S5" s="249"/>
      <c r="T5" s="231"/>
      <c r="U5" s="231"/>
      <c r="V5" s="231"/>
      <c r="W5" s="231"/>
      <c r="X5" s="343"/>
      <c r="Y5" s="231"/>
      <c r="Z5" s="231"/>
      <c r="AA5" s="231"/>
      <c r="AB5" s="231"/>
      <c r="AC5" s="231"/>
    </row>
    <row r="6" spans="1:29" ht="22.5" hidden="1" outlineLevel="1">
      <c r="A6" s="18">
        <v>0.2</v>
      </c>
      <c r="B6" s="18">
        <v>0.5</v>
      </c>
      <c r="C6" s="344">
        <v>1</v>
      </c>
      <c r="D6" s="18" t="s">
        <v>39</v>
      </c>
      <c r="E6" s="18"/>
      <c r="F6" s="18" t="s">
        <v>253</v>
      </c>
      <c r="G6" s="345">
        <f>COUNTIFS(G10:G81,"0,2")</f>
        <v>4</v>
      </c>
      <c r="H6" s="346"/>
      <c r="I6" s="347"/>
      <c r="J6" s="366"/>
      <c r="K6" s="275"/>
      <c r="L6" s="366"/>
      <c r="M6" s="250"/>
      <c r="N6" s="275"/>
      <c r="O6" s="366"/>
      <c r="P6" s="250"/>
      <c r="Q6" s="372"/>
      <c r="R6" s="250"/>
      <c r="S6" s="250"/>
      <c r="T6" s="275"/>
      <c r="U6" s="275"/>
      <c r="V6" s="275"/>
      <c r="W6" s="275"/>
      <c r="X6" s="347"/>
      <c r="Y6" s="275"/>
      <c r="Z6" s="275"/>
      <c r="AA6" s="275"/>
      <c r="AB6" s="275"/>
      <c r="AC6" s="275"/>
    </row>
    <row r="7" spans="1:29" ht="22.5" hidden="1" outlineLevel="1">
      <c r="A7" s="348">
        <f>G6*0.2/B4</f>
        <v>4.2105263157894736E-2</v>
      </c>
      <c r="B7" s="348">
        <f>G7*0.5/B4</f>
        <v>1.131578947368421</v>
      </c>
      <c r="C7" s="348">
        <f>G8*1/B4</f>
        <v>0.68421052631578949</v>
      </c>
      <c r="D7" s="349">
        <f>(G6*A6+G7*B6+G8*C6)/SUM(G6:G8)</f>
        <v>0.58833333333333326</v>
      </c>
      <c r="E7" s="350"/>
      <c r="F7" s="129" t="s">
        <v>254</v>
      </c>
      <c r="G7" s="351">
        <f>COUNTIFS(G10:G81,"0,5")</f>
        <v>43</v>
      </c>
      <c r="H7" s="342"/>
      <c r="I7" s="353"/>
      <c r="J7" s="353"/>
      <c r="K7" s="352"/>
      <c r="L7" s="353"/>
      <c r="M7" s="352"/>
      <c r="N7" s="352"/>
      <c r="O7" s="353"/>
      <c r="P7" s="352"/>
      <c r="Q7" s="387"/>
      <c r="R7" s="352"/>
      <c r="S7" s="352"/>
      <c r="T7" s="352"/>
      <c r="U7" s="352"/>
      <c r="V7" s="352"/>
      <c r="W7" s="352"/>
      <c r="X7" s="353"/>
      <c r="Y7" s="352"/>
      <c r="Z7" s="352"/>
      <c r="AA7" s="352"/>
      <c r="AB7" s="352"/>
      <c r="AC7" s="352"/>
    </row>
    <row r="8" spans="1:29" ht="22.5" hidden="1" outlineLevel="1">
      <c r="A8" s="112" t="s">
        <v>52</v>
      </c>
      <c r="B8" s="112" t="s">
        <v>52</v>
      </c>
      <c r="C8" s="112" t="s">
        <v>52</v>
      </c>
      <c r="D8" s="112" t="s">
        <v>52</v>
      </c>
      <c r="E8" s="112"/>
      <c r="F8" s="18" t="s">
        <v>255</v>
      </c>
      <c r="G8" s="345">
        <f>COUNTIFS(G10:G81,"1")</f>
        <v>13</v>
      </c>
      <c r="H8" s="346"/>
      <c r="I8" s="347"/>
      <c r="J8" s="366"/>
      <c r="K8" s="275"/>
      <c r="L8" s="366"/>
      <c r="M8" s="250"/>
      <c r="N8" s="275"/>
      <c r="O8" s="366"/>
      <c r="P8" s="250"/>
      <c r="Q8" s="372"/>
      <c r="R8" s="250"/>
      <c r="S8" s="250"/>
      <c r="T8" s="275"/>
      <c r="U8" s="275"/>
      <c r="V8" s="275"/>
      <c r="W8" s="275"/>
      <c r="X8" s="347"/>
      <c r="Y8" s="275"/>
      <c r="Z8" s="275"/>
      <c r="AA8" s="275"/>
      <c r="AB8" s="275"/>
      <c r="AC8" s="275"/>
    </row>
    <row r="9" spans="1:29" ht="12.75">
      <c r="A9" s="131"/>
      <c r="B9" s="131"/>
      <c r="C9" s="131"/>
      <c r="D9" s="131"/>
      <c r="E9" s="131"/>
      <c r="F9" s="131"/>
      <c r="G9" s="131"/>
      <c r="H9" s="131"/>
      <c r="I9" s="132"/>
      <c r="J9" s="133"/>
      <c r="K9" s="226"/>
      <c r="L9" s="133"/>
      <c r="M9" s="227"/>
      <c r="N9" s="226"/>
      <c r="O9" s="133"/>
      <c r="P9" s="227"/>
      <c r="Q9" s="388"/>
      <c r="R9" s="227"/>
      <c r="S9" s="227"/>
      <c r="T9" s="226"/>
      <c r="U9" s="226"/>
      <c r="V9" s="226"/>
      <c r="W9" s="226"/>
      <c r="X9" s="132"/>
      <c r="Y9" s="226"/>
      <c r="Z9" s="226"/>
      <c r="AA9" s="226"/>
      <c r="AB9" s="226"/>
      <c r="AC9" s="226"/>
    </row>
    <row r="10" spans="1:29" ht="38.25">
      <c r="A10" s="275">
        <v>1</v>
      </c>
      <c r="B10" s="354" t="s">
        <v>601</v>
      </c>
      <c r="C10" s="275" t="s">
        <v>308</v>
      </c>
      <c r="D10" s="355" t="s">
        <v>602</v>
      </c>
      <c r="E10" s="356"/>
      <c r="F10" s="356" t="s">
        <v>603</v>
      </c>
      <c r="G10" s="278">
        <v>1</v>
      </c>
      <c r="H10" s="279" t="s">
        <v>23</v>
      </c>
      <c r="I10" s="275" t="s">
        <v>76</v>
      </c>
      <c r="J10" s="250">
        <v>45049</v>
      </c>
      <c r="K10" s="275" t="s">
        <v>260</v>
      </c>
      <c r="L10" s="389" t="s">
        <v>333</v>
      </c>
      <c r="M10" s="250">
        <v>45139</v>
      </c>
      <c r="N10" s="275" t="s">
        <v>360</v>
      </c>
      <c r="O10" s="366"/>
      <c r="P10" s="250"/>
      <c r="Q10" s="372"/>
      <c r="R10" s="250"/>
      <c r="S10" s="250"/>
      <c r="T10" s="275"/>
      <c r="U10" s="275"/>
      <c r="V10" s="275"/>
      <c r="W10" s="275"/>
      <c r="X10" s="347"/>
      <c r="Y10" s="275"/>
      <c r="Z10" s="275"/>
      <c r="AA10" s="275"/>
      <c r="AB10" s="275"/>
      <c r="AC10" s="275"/>
    </row>
    <row r="11" spans="1:29" ht="45">
      <c r="A11" s="231">
        <v>2</v>
      </c>
      <c r="B11" s="354" t="s">
        <v>601</v>
      </c>
      <c r="C11" s="231" t="s">
        <v>308</v>
      </c>
      <c r="D11" s="357" t="s">
        <v>604</v>
      </c>
      <c r="E11" s="358"/>
      <c r="F11" s="358"/>
      <c r="G11" s="272">
        <v>0.5</v>
      </c>
      <c r="H11" s="273" t="s">
        <v>29</v>
      </c>
      <c r="I11" s="231" t="s">
        <v>76</v>
      </c>
      <c r="J11" s="249">
        <v>45049</v>
      </c>
      <c r="K11" s="231" t="s">
        <v>260</v>
      </c>
      <c r="L11" s="390" t="s">
        <v>333</v>
      </c>
      <c r="M11" s="249">
        <v>45139</v>
      </c>
      <c r="N11" s="231" t="s">
        <v>360</v>
      </c>
      <c r="O11" s="343"/>
      <c r="P11" s="231"/>
      <c r="Q11" s="370"/>
      <c r="R11" s="231"/>
      <c r="S11" s="231"/>
      <c r="T11" s="231"/>
      <c r="U11" s="231"/>
      <c r="V11" s="231"/>
      <c r="W11" s="231"/>
      <c r="X11" s="343"/>
      <c r="Y11" s="231"/>
      <c r="Z11" s="231"/>
      <c r="AA11" s="231"/>
      <c r="AB11" s="231"/>
      <c r="AC11" s="231"/>
    </row>
    <row r="12" spans="1:29" ht="45">
      <c r="A12" s="275">
        <v>3</v>
      </c>
      <c r="B12" s="354" t="s">
        <v>601</v>
      </c>
      <c r="C12" s="275" t="s">
        <v>308</v>
      </c>
      <c r="D12" s="355" t="s">
        <v>605</v>
      </c>
      <c r="E12" s="356"/>
      <c r="F12" s="356"/>
      <c r="G12" s="278">
        <v>0.5</v>
      </c>
      <c r="H12" s="279" t="s">
        <v>29</v>
      </c>
      <c r="I12" s="275" t="s">
        <v>76</v>
      </c>
      <c r="J12" s="250">
        <v>45049</v>
      </c>
      <c r="K12" s="275" t="s">
        <v>260</v>
      </c>
      <c r="L12" s="390" t="s">
        <v>333</v>
      </c>
      <c r="M12" s="250">
        <v>45139</v>
      </c>
      <c r="N12" s="275" t="s">
        <v>360</v>
      </c>
      <c r="O12" s="347"/>
      <c r="P12" s="275"/>
      <c r="Q12" s="372"/>
      <c r="R12" s="275"/>
      <c r="S12" s="275"/>
      <c r="T12" s="275"/>
      <c r="U12" s="275"/>
      <c r="V12" s="275"/>
      <c r="W12" s="275"/>
      <c r="X12" s="347"/>
      <c r="Y12" s="275"/>
      <c r="Z12" s="275"/>
      <c r="AA12" s="275"/>
      <c r="AB12" s="275"/>
      <c r="AC12" s="275"/>
    </row>
    <row r="13" spans="1:29" ht="45">
      <c r="A13" s="231">
        <v>4</v>
      </c>
      <c r="B13" s="354" t="s">
        <v>606</v>
      </c>
      <c r="C13" s="231" t="s">
        <v>308</v>
      </c>
      <c r="D13" s="230" t="s">
        <v>607</v>
      </c>
      <c r="E13" s="358"/>
      <c r="F13" s="358"/>
      <c r="G13" s="272">
        <v>1</v>
      </c>
      <c r="H13" s="273" t="s">
        <v>29</v>
      </c>
      <c r="I13" s="231" t="s">
        <v>76</v>
      </c>
      <c r="J13" s="249">
        <v>45049</v>
      </c>
      <c r="K13" s="231" t="s">
        <v>260</v>
      </c>
      <c r="L13" s="343" t="s">
        <v>608</v>
      </c>
      <c r="M13" s="249">
        <v>45139</v>
      </c>
      <c r="N13" s="231" t="s">
        <v>609</v>
      </c>
      <c r="O13" s="343" t="s">
        <v>610</v>
      </c>
      <c r="P13" s="249">
        <v>45154</v>
      </c>
      <c r="Q13" s="370" t="s">
        <v>611</v>
      </c>
      <c r="R13" s="231"/>
      <c r="S13" s="231"/>
      <c r="T13" s="231"/>
      <c r="U13" s="231"/>
      <c r="V13" s="231"/>
      <c r="W13" s="231"/>
      <c r="X13" s="343"/>
      <c r="Y13" s="231"/>
      <c r="Z13" s="231"/>
      <c r="AA13" s="231"/>
      <c r="AB13" s="231"/>
      <c r="AC13" s="231"/>
    </row>
    <row r="14" spans="1:29" ht="51">
      <c r="A14" s="275">
        <v>5</v>
      </c>
      <c r="B14" s="354" t="s">
        <v>601</v>
      </c>
      <c r="C14" s="275" t="s">
        <v>308</v>
      </c>
      <c r="D14" s="277" t="s">
        <v>612</v>
      </c>
      <c r="E14" s="356"/>
      <c r="F14" s="356"/>
      <c r="G14" s="278">
        <v>0.5</v>
      </c>
      <c r="H14" s="279" t="s">
        <v>29</v>
      </c>
      <c r="I14" s="275" t="s">
        <v>76</v>
      </c>
      <c r="J14" s="250">
        <v>45049</v>
      </c>
      <c r="K14" s="275" t="s">
        <v>260</v>
      </c>
      <c r="L14" s="275" t="s">
        <v>613</v>
      </c>
      <c r="M14" s="250">
        <v>45139</v>
      </c>
      <c r="N14" s="275" t="s">
        <v>360</v>
      </c>
      <c r="O14" s="347"/>
      <c r="P14" s="275"/>
      <c r="Q14" s="372"/>
      <c r="R14" s="275"/>
      <c r="S14" s="275"/>
      <c r="T14" s="275"/>
      <c r="U14" s="275"/>
      <c r="V14" s="275"/>
      <c r="W14" s="275"/>
      <c r="X14" s="347"/>
      <c r="Y14" s="275"/>
      <c r="Z14" s="275"/>
      <c r="AA14" s="275"/>
      <c r="AB14" s="275"/>
      <c r="AC14" s="275"/>
    </row>
    <row r="15" spans="1:29" ht="51">
      <c r="A15" s="231">
        <v>6</v>
      </c>
      <c r="B15" s="354" t="s">
        <v>601</v>
      </c>
      <c r="C15" s="231" t="s">
        <v>308</v>
      </c>
      <c r="D15" s="230" t="s">
        <v>614</v>
      </c>
      <c r="E15" s="358"/>
      <c r="F15" s="358"/>
      <c r="G15" s="272">
        <v>1</v>
      </c>
      <c r="H15" s="273" t="s">
        <v>29</v>
      </c>
      <c r="I15" s="231" t="s">
        <v>76</v>
      </c>
      <c r="J15" s="249">
        <v>45049</v>
      </c>
      <c r="K15" s="231" t="s">
        <v>260</v>
      </c>
      <c r="L15" s="343" t="s">
        <v>615</v>
      </c>
      <c r="M15" s="249">
        <v>45139</v>
      </c>
      <c r="N15" s="231" t="s">
        <v>360</v>
      </c>
      <c r="O15" s="343"/>
      <c r="P15" s="231"/>
      <c r="Q15" s="370"/>
      <c r="R15" s="231"/>
      <c r="S15" s="231"/>
      <c r="T15" s="231"/>
      <c r="U15" s="231"/>
      <c r="V15" s="231"/>
      <c r="W15" s="231"/>
      <c r="X15" s="343"/>
      <c r="Y15" s="231"/>
      <c r="Z15" s="231"/>
      <c r="AA15" s="231"/>
      <c r="AB15" s="231"/>
      <c r="AC15" s="231"/>
    </row>
    <row r="16" spans="1:29" ht="89.25">
      <c r="A16" s="275">
        <v>7</v>
      </c>
      <c r="B16" s="354" t="s">
        <v>601</v>
      </c>
      <c r="C16" s="391" t="s">
        <v>308</v>
      </c>
      <c r="D16" s="300" t="s">
        <v>616</v>
      </c>
      <c r="E16" s="392"/>
      <c r="F16" s="393" t="s">
        <v>617</v>
      </c>
      <c r="G16" s="278">
        <v>0.5</v>
      </c>
      <c r="H16" s="279" t="s">
        <v>29</v>
      </c>
      <c r="I16" s="275" t="s">
        <v>76</v>
      </c>
      <c r="J16" s="250">
        <v>45049</v>
      </c>
      <c r="K16" s="275" t="s">
        <v>260</v>
      </c>
      <c r="L16" s="347" t="s">
        <v>618</v>
      </c>
      <c r="M16" s="250">
        <v>45139</v>
      </c>
      <c r="N16" s="275" t="s">
        <v>619</v>
      </c>
      <c r="O16" s="347"/>
      <c r="P16" s="275"/>
      <c r="Q16" s="372"/>
      <c r="R16" s="275"/>
      <c r="S16" s="275"/>
      <c r="T16" s="275"/>
      <c r="U16" s="275"/>
      <c r="V16" s="275"/>
      <c r="W16" s="275"/>
      <c r="X16" s="347"/>
      <c r="Y16" s="275"/>
      <c r="Z16" s="275"/>
      <c r="AA16" s="275"/>
      <c r="AB16" s="275"/>
      <c r="AC16" s="275"/>
    </row>
    <row r="17" spans="1:29" ht="51">
      <c r="A17" s="231">
        <v>8</v>
      </c>
      <c r="B17" s="354" t="s">
        <v>601</v>
      </c>
      <c r="C17" s="231" t="s">
        <v>308</v>
      </c>
      <c r="D17" s="230" t="s">
        <v>620</v>
      </c>
      <c r="E17" s="358"/>
      <c r="F17" s="358"/>
      <c r="G17" s="272">
        <v>0.5</v>
      </c>
      <c r="H17" s="273" t="s">
        <v>29</v>
      </c>
      <c r="I17" s="231" t="s">
        <v>76</v>
      </c>
      <c r="J17" s="249">
        <v>45049</v>
      </c>
      <c r="K17" s="231" t="s">
        <v>260</v>
      </c>
      <c r="L17" s="231" t="s">
        <v>621</v>
      </c>
      <c r="M17" s="249">
        <v>45139</v>
      </c>
      <c r="N17" s="231" t="s">
        <v>360</v>
      </c>
      <c r="O17" s="343"/>
      <c r="P17" s="231"/>
      <c r="Q17" s="370"/>
      <c r="R17" s="231"/>
      <c r="S17" s="231"/>
      <c r="T17" s="231"/>
      <c r="U17" s="231"/>
      <c r="V17" s="231"/>
      <c r="W17" s="231"/>
      <c r="X17" s="343"/>
      <c r="Y17" s="231"/>
      <c r="Z17" s="231"/>
      <c r="AA17" s="231"/>
      <c r="AB17" s="231"/>
      <c r="AC17" s="231"/>
    </row>
    <row r="18" spans="1:29" ht="45">
      <c r="A18" s="275">
        <v>9</v>
      </c>
      <c r="B18" s="354" t="s">
        <v>601</v>
      </c>
      <c r="C18" s="275" t="s">
        <v>308</v>
      </c>
      <c r="D18" s="277" t="s">
        <v>622</v>
      </c>
      <c r="E18" s="356"/>
      <c r="F18" s="356"/>
      <c r="G18" s="278">
        <v>0.5</v>
      </c>
      <c r="H18" s="279" t="s">
        <v>29</v>
      </c>
      <c r="I18" s="275" t="s">
        <v>76</v>
      </c>
      <c r="J18" s="250">
        <v>45049</v>
      </c>
      <c r="K18" s="275" t="s">
        <v>260</v>
      </c>
      <c r="L18" s="347" t="s">
        <v>623</v>
      </c>
      <c r="M18" s="250">
        <v>45139</v>
      </c>
      <c r="N18" s="275" t="s">
        <v>360</v>
      </c>
      <c r="O18" s="347"/>
      <c r="P18" s="275"/>
      <c r="Q18" s="372"/>
      <c r="R18" s="275"/>
      <c r="S18" s="275"/>
      <c r="T18" s="275"/>
      <c r="U18" s="275"/>
      <c r="V18" s="275"/>
      <c r="W18" s="275"/>
      <c r="X18" s="347"/>
      <c r="Y18" s="275"/>
      <c r="Z18" s="275"/>
      <c r="AA18" s="275"/>
      <c r="AB18" s="275"/>
      <c r="AC18" s="275"/>
    </row>
    <row r="19" spans="1:29" ht="51">
      <c r="A19" s="231">
        <v>10</v>
      </c>
      <c r="B19" s="354" t="s">
        <v>601</v>
      </c>
      <c r="C19" s="231" t="s">
        <v>308</v>
      </c>
      <c r="D19" s="230" t="s">
        <v>624</v>
      </c>
      <c r="E19" s="358"/>
      <c r="F19" s="358"/>
      <c r="G19" s="272">
        <v>1</v>
      </c>
      <c r="H19" s="273" t="s">
        <v>29</v>
      </c>
      <c r="I19" s="231" t="s">
        <v>76</v>
      </c>
      <c r="J19" s="249">
        <v>45049</v>
      </c>
      <c r="K19" s="231" t="s">
        <v>260</v>
      </c>
      <c r="L19" s="231" t="s">
        <v>625</v>
      </c>
      <c r="M19" s="249">
        <v>45139</v>
      </c>
      <c r="N19" s="231" t="s">
        <v>360</v>
      </c>
      <c r="O19" s="343"/>
      <c r="P19" s="231"/>
      <c r="Q19" s="370"/>
      <c r="R19" s="231"/>
      <c r="S19" s="231"/>
      <c r="T19" s="231"/>
      <c r="U19" s="231"/>
      <c r="V19" s="231"/>
      <c r="W19" s="231"/>
      <c r="X19" s="343"/>
      <c r="Y19" s="231"/>
      <c r="Z19" s="231"/>
      <c r="AA19" s="231"/>
      <c r="AB19" s="231"/>
      <c r="AC19" s="231"/>
    </row>
    <row r="20" spans="1:29" ht="45">
      <c r="A20" s="275">
        <v>11</v>
      </c>
      <c r="B20" s="354" t="s">
        <v>601</v>
      </c>
      <c r="C20" s="275" t="s">
        <v>308</v>
      </c>
      <c r="D20" s="277" t="s">
        <v>626</v>
      </c>
      <c r="E20" s="356"/>
      <c r="F20" s="356"/>
      <c r="G20" s="278">
        <v>0.5</v>
      </c>
      <c r="H20" s="279" t="s">
        <v>29</v>
      </c>
      <c r="I20" s="275" t="s">
        <v>76</v>
      </c>
      <c r="J20" s="250">
        <v>45049</v>
      </c>
      <c r="K20" s="275" t="s">
        <v>260</v>
      </c>
      <c r="L20" s="347" t="s">
        <v>627</v>
      </c>
      <c r="M20" s="250">
        <v>45139</v>
      </c>
      <c r="N20" s="275" t="s">
        <v>360</v>
      </c>
      <c r="O20" s="347"/>
      <c r="P20" s="275"/>
      <c r="Q20" s="372"/>
      <c r="R20" s="275"/>
      <c r="S20" s="275"/>
      <c r="T20" s="275"/>
      <c r="U20" s="275"/>
      <c r="V20" s="275"/>
      <c r="W20" s="275"/>
      <c r="X20" s="347"/>
      <c r="Y20" s="275"/>
      <c r="Z20" s="275"/>
      <c r="AA20" s="275"/>
      <c r="AB20" s="275"/>
      <c r="AC20" s="275"/>
    </row>
    <row r="21" spans="1:29" ht="300">
      <c r="A21" s="231">
        <v>12</v>
      </c>
      <c r="B21" s="354" t="s">
        <v>606</v>
      </c>
      <c r="C21" s="231" t="s">
        <v>308</v>
      </c>
      <c r="D21" s="394" t="s">
        <v>628</v>
      </c>
      <c r="E21" s="343"/>
      <c r="F21" s="358"/>
      <c r="G21" s="272">
        <v>1</v>
      </c>
      <c r="H21" s="273" t="s">
        <v>30</v>
      </c>
      <c r="I21" s="231" t="s">
        <v>76</v>
      </c>
      <c r="J21" s="249">
        <v>45049</v>
      </c>
      <c r="K21" s="231" t="s">
        <v>260</v>
      </c>
      <c r="L21" s="231" t="s">
        <v>629</v>
      </c>
      <c r="M21" s="249">
        <v>45139</v>
      </c>
      <c r="N21" s="231"/>
      <c r="O21" s="343" t="s">
        <v>630</v>
      </c>
      <c r="P21" s="249">
        <v>45154</v>
      </c>
      <c r="Q21" s="370"/>
      <c r="R21" s="231" t="s">
        <v>631</v>
      </c>
      <c r="S21" s="249">
        <v>45187</v>
      </c>
      <c r="T21" s="231" t="s">
        <v>341</v>
      </c>
      <c r="U21" s="231"/>
      <c r="V21" s="231"/>
      <c r="W21" s="231"/>
      <c r="X21" s="343"/>
      <c r="Y21" s="231"/>
      <c r="Z21" s="231"/>
      <c r="AA21" s="231"/>
      <c r="AB21" s="231"/>
      <c r="AC21" s="231"/>
    </row>
    <row r="22" spans="1:29" ht="103.5" customHeight="1">
      <c r="A22" s="275">
        <v>13</v>
      </c>
      <c r="B22" s="354" t="s">
        <v>606</v>
      </c>
      <c r="C22" s="275" t="s">
        <v>632</v>
      </c>
      <c r="D22" s="277" t="s">
        <v>633</v>
      </c>
      <c r="E22" s="347"/>
      <c r="F22" s="356"/>
      <c r="G22" s="278">
        <v>0.5</v>
      </c>
      <c r="H22" s="279" t="s">
        <v>29</v>
      </c>
      <c r="I22" s="275" t="s">
        <v>76</v>
      </c>
      <c r="J22" s="250">
        <v>45049</v>
      </c>
      <c r="K22" s="275" t="s">
        <v>260</v>
      </c>
      <c r="L22" s="275" t="s">
        <v>613</v>
      </c>
      <c r="M22" s="250">
        <v>45139</v>
      </c>
      <c r="N22" s="275"/>
      <c r="O22" s="275" t="s">
        <v>613</v>
      </c>
      <c r="P22" s="250">
        <v>45154</v>
      </c>
      <c r="Q22" s="372" t="s">
        <v>634</v>
      </c>
      <c r="R22" s="275" t="s">
        <v>631</v>
      </c>
      <c r="S22" s="250">
        <v>45187</v>
      </c>
      <c r="T22" s="275" t="s">
        <v>341</v>
      </c>
      <c r="U22" s="275"/>
      <c r="V22" s="275"/>
      <c r="W22" s="275"/>
      <c r="X22" s="347"/>
      <c r="Y22" s="275"/>
      <c r="Z22" s="275"/>
      <c r="AA22" s="275"/>
      <c r="AB22" s="275"/>
      <c r="AC22" s="275"/>
    </row>
    <row r="23" spans="1:29" ht="145.5" customHeight="1">
      <c r="A23" s="231">
        <v>14</v>
      </c>
      <c r="B23" s="354" t="s">
        <v>601</v>
      </c>
      <c r="C23" s="334" t="s">
        <v>635</v>
      </c>
      <c r="D23" s="289" t="s">
        <v>636</v>
      </c>
      <c r="E23" s="780"/>
      <c r="F23" s="774"/>
      <c r="G23" s="272">
        <v>0.5</v>
      </c>
      <c r="H23" s="273" t="s">
        <v>30</v>
      </c>
      <c r="I23" s="231" t="s">
        <v>76</v>
      </c>
      <c r="J23" s="249">
        <v>45049</v>
      </c>
      <c r="K23" s="231" t="s">
        <v>260</v>
      </c>
      <c r="L23" s="231" t="s">
        <v>637</v>
      </c>
      <c r="M23" s="249">
        <v>45139</v>
      </c>
      <c r="N23" s="231" t="s">
        <v>584</v>
      </c>
      <c r="O23" s="343"/>
      <c r="P23" s="231"/>
      <c r="Q23" s="370"/>
      <c r="R23" s="231"/>
      <c r="S23" s="231"/>
      <c r="T23" s="231"/>
      <c r="U23" s="231"/>
      <c r="V23" s="231"/>
      <c r="W23" s="231"/>
      <c r="X23" s="343"/>
      <c r="Y23" s="231"/>
      <c r="Z23" s="231"/>
      <c r="AA23" s="231"/>
      <c r="AB23" s="231"/>
      <c r="AC23" s="231"/>
    </row>
    <row r="24" spans="1:29" ht="115.5" customHeight="1">
      <c r="A24" s="275">
        <v>15</v>
      </c>
      <c r="B24" s="354" t="s">
        <v>638</v>
      </c>
      <c r="C24" s="275">
        <v>2</v>
      </c>
      <c r="D24" s="277" t="s">
        <v>639</v>
      </c>
      <c r="E24" s="347"/>
      <c r="F24" s="356"/>
      <c r="G24" s="278">
        <v>1</v>
      </c>
      <c r="H24" s="279" t="s">
        <v>28</v>
      </c>
      <c r="I24" s="275" t="s">
        <v>76</v>
      </c>
      <c r="J24" s="250">
        <v>45049</v>
      </c>
      <c r="K24" s="275" t="s">
        <v>260</v>
      </c>
      <c r="L24" s="275" t="s">
        <v>640</v>
      </c>
      <c r="M24" s="250">
        <v>45139</v>
      </c>
      <c r="N24" s="778"/>
      <c r="O24" s="395" t="s">
        <v>641</v>
      </c>
      <c r="P24" s="250">
        <v>45154</v>
      </c>
      <c r="Q24" s="372"/>
      <c r="R24" s="275"/>
      <c r="S24" s="250">
        <v>45187</v>
      </c>
      <c r="T24" s="372" t="s">
        <v>642</v>
      </c>
      <c r="U24" s="312" t="s">
        <v>597</v>
      </c>
      <c r="V24" s="275"/>
      <c r="W24" s="275" t="s">
        <v>643</v>
      </c>
      <c r="X24" s="347"/>
      <c r="Y24" s="275"/>
      <c r="Z24" s="275"/>
      <c r="AA24" s="275"/>
      <c r="AB24" s="275"/>
      <c r="AC24" s="275"/>
    </row>
    <row r="25" spans="1:29" ht="102">
      <c r="A25" s="231">
        <v>16</v>
      </c>
      <c r="B25" s="354" t="s">
        <v>638</v>
      </c>
      <c r="C25" s="231">
        <v>3</v>
      </c>
      <c r="D25" s="230" t="s">
        <v>644</v>
      </c>
      <c r="E25" s="343"/>
      <c r="F25" s="358"/>
      <c r="G25" s="272">
        <v>1</v>
      </c>
      <c r="H25" s="273" t="s">
        <v>28</v>
      </c>
      <c r="I25" s="231" t="s">
        <v>76</v>
      </c>
      <c r="J25" s="249">
        <v>45049</v>
      </c>
      <c r="K25" s="231" t="s">
        <v>260</v>
      </c>
      <c r="L25" s="231" t="s">
        <v>640</v>
      </c>
      <c r="M25" s="249">
        <v>45139</v>
      </c>
      <c r="N25" s="774"/>
      <c r="O25" s="343" t="s">
        <v>645</v>
      </c>
      <c r="P25" s="249">
        <v>45154</v>
      </c>
      <c r="Q25" s="370" t="s">
        <v>642</v>
      </c>
      <c r="R25" s="231"/>
      <c r="S25" s="249">
        <v>45187</v>
      </c>
      <c r="T25" s="370" t="s">
        <v>642</v>
      </c>
      <c r="U25" s="231" t="s">
        <v>646</v>
      </c>
      <c r="V25" s="231"/>
      <c r="W25" s="231" t="s">
        <v>647</v>
      </c>
      <c r="X25" s="343"/>
      <c r="Y25" s="231"/>
      <c r="Z25" s="231"/>
      <c r="AA25" s="231"/>
      <c r="AB25" s="231"/>
      <c r="AC25" s="231"/>
    </row>
    <row r="26" spans="1:29" ht="115.5" customHeight="1">
      <c r="A26" s="275">
        <v>17</v>
      </c>
      <c r="B26" s="354" t="s">
        <v>638</v>
      </c>
      <c r="C26" s="275">
        <v>3</v>
      </c>
      <c r="D26" s="277" t="s">
        <v>648</v>
      </c>
      <c r="E26" s="347"/>
      <c r="F26" s="356"/>
      <c r="G26" s="278">
        <v>1</v>
      </c>
      <c r="H26" s="279" t="s">
        <v>28</v>
      </c>
      <c r="I26" s="275" t="s">
        <v>76</v>
      </c>
      <c r="J26" s="250">
        <v>45049</v>
      </c>
      <c r="K26" s="275" t="s">
        <v>260</v>
      </c>
      <c r="L26" s="396" t="s">
        <v>649</v>
      </c>
      <c r="M26" s="250">
        <v>45139</v>
      </c>
      <c r="N26" s="774"/>
      <c r="O26" s="347" t="s">
        <v>645</v>
      </c>
      <c r="P26" s="250">
        <v>45154</v>
      </c>
      <c r="Q26" s="372" t="s">
        <v>642</v>
      </c>
      <c r="R26" s="275"/>
      <c r="S26" s="250">
        <v>45187</v>
      </c>
      <c r="T26" s="372" t="s">
        <v>642</v>
      </c>
      <c r="U26" s="275" t="s">
        <v>646</v>
      </c>
      <c r="V26" s="275"/>
      <c r="W26" s="275" t="s">
        <v>647</v>
      </c>
      <c r="X26" s="347"/>
      <c r="Y26" s="275"/>
      <c r="Z26" s="275"/>
      <c r="AA26" s="275"/>
      <c r="AB26" s="275"/>
      <c r="AC26" s="275"/>
    </row>
    <row r="27" spans="1:29" ht="114.75">
      <c r="A27" s="231">
        <v>18</v>
      </c>
      <c r="B27" s="354" t="s">
        <v>638</v>
      </c>
      <c r="C27" s="231">
        <v>3</v>
      </c>
      <c r="D27" s="230" t="s">
        <v>650</v>
      </c>
      <c r="E27" s="231"/>
      <c r="F27" s="358"/>
      <c r="G27" s="272">
        <v>1</v>
      </c>
      <c r="H27" s="273" t="s">
        <v>28</v>
      </c>
      <c r="I27" s="231" t="s">
        <v>76</v>
      </c>
      <c r="J27" s="249">
        <v>45049</v>
      </c>
      <c r="K27" s="231" t="s">
        <v>260</v>
      </c>
      <c r="L27" s="231" t="s">
        <v>651</v>
      </c>
      <c r="M27" s="249">
        <v>45139</v>
      </c>
      <c r="N27" s="780"/>
      <c r="O27" s="343" t="s">
        <v>645</v>
      </c>
      <c r="P27" s="249">
        <v>45154</v>
      </c>
      <c r="Q27" s="370" t="s">
        <v>642</v>
      </c>
      <c r="R27" s="231"/>
      <c r="S27" s="249">
        <v>45187</v>
      </c>
      <c r="T27" s="370" t="s">
        <v>642</v>
      </c>
      <c r="U27" s="231" t="s">
        <v>646</v>
      </c>
      <c r="V27" s="231"/>
      <c r="W27" s="231" t="s">
        <v>647</v>
      </c>
      <c r="X27" s="343"/>
      <c r="Y27" s="231"/>
      <c r="Z27" s="231"/>
      <c r="AA27" s="231"/>
      <c r="AB27" s="231"/>
      <c r="AC27" s="231"/>
    </row>
    <row r="28" spans="1:29" ht="102">
      <c r="A28" s="275">
        <v>19</v>
      </c>
      <c r="B28" s="354" t="s">
        <v>638</v>
      </c>
      <c r="C28" s="275">
        <v>3</v>
      </c>
      <c r="D28" s="277" t="s">
        <v>652</v>
      </c>
      <c r="E28" s="347"/>
      <c r="F28" s="356"/>
      <c r="G28" s="278">
        <v>1</v>
      </c>
      <c r="H28" s="279" t="s">
        <v>28</v>
      </c>
      <c r="I28" s="275" t="s">
        <v>76</v>
      </c>
      <c r="J28" s="250">
        <v>45049</v>
      </c>
      <c r="K28" s="275" t="s">
        <v>260</v>
      </c>
      <c r="L28" s="275" t="s">
        <v>649</v>
      </c>
      <c r="M28" s="250">
        <v>45139</v>
      </c>
      <c r="N28" s="774"/>
      <c r="O28" s="347" t="s">
        <v>653</v>
      </c>
      <c r="P28" s="250">
        <v>45154</v>
      </c>
      <c r="Q28" s="372" t="s">
        <v>642</v>
      </c>
      <c r="R28" s="275"/>
      <c r="S28" s="250">
        <v>45187</v>
      </c>
      <c r="T28" s="372" t="s">
        <v>642</v>
      </c>
      <c r="U28" s="275" t="s">
        <v>646</v>
      </c>
      <c r="V28" s="275"/>
      <c r="W28" s="275" t="s">
        <v>647</v>
      </c>
      <c r="X28" s="347"/>
      <c r="Y28" s="275"/>
      <c r="Z28" s="275"/>
      <c r="AA28" s="275"/>
      <c r="AB28" s="275"/>
      <c r="AC28" s="275"/>
    </row>
    <row r="29" spans="1:29" ht="105" customHeight="1">
      <c r="A29" s="231">
        <v>20</v>
      </c>
      <c r="B29" s="354" t="s">
        <v>638</v>
      </c>
      <c r="C29" s="231">
        <v>3</v>
      </c>
      <c r="D29" s="230" t="s">
        <v>654</v>
      </c>
      <c r="E29" s="343"/>
      <c r="F29" s="358"/>
      <c r="G29" s="272">
        <v>1</v>
      </c>
      <c r="H29" s="273" t="s">
        <v>28</v>
      </c>
      <c r="I29" s="231" t="s">
        <v>76</v>
      </c>
      <c r="J29" s="249">
        <v>45049</v>
      </c>
      <c r="K29" s="231" t="s">
        <v>260</v>
      </c>
      <c r="L29" s="231" t="s">
        <v>649</v>
      </c>
      <c r="M29" s="249">
        <v>45139</v>
      </c>
      <c r="N29" s="774"/>
      <c r="O29" s="343" t="s">
        <v>645</v>
      </c>
      <c r="P29" s="249">
        <v>45154</v>
      </c>
      <c r="Q29" s="370" t="s">
        <v>642</v>
      </c>
      <c r="R29" s="231"/>
      <c r="S29" s="249">
        <v>45187</v>
      </c>
      <c r="T29" s="370" t="s">
        <v>642</v>
      </c>
      <c r="U29" s="231" t="s">
        <v>646</v>
      </c>
      <c r="V29" s="231"/>
      <c r="W29" s="231" t="s">
        <v>647</v>
      </c>
      <c r="X29" s="343"/>
      <c r="Y29" s="231"/>
      <c r="Z29" s="231"/>
      <c r="AA29" s="231"/>
      <c r="AB29" s="231"/>
      <c r="AC29" s="231"/>
    </row>
    <row r="30" spans="1:29" ht="98.25" customHeight="1">
      <c r="A30" s="275">
        <v>21</v>
      </c>
      <c r="B30" s="354" t="s">
        <v>601</v>
      </c>
      <c r="C30" s="275">
        <v>3</v>
      </c>
      <c r="D30" s="277" t="s">
        <v>655</v>
      </c>
      <c r="E30" s="347"/>
      <c r="F30" s="356"/>
      <c r="G30" s="278">
        <v>0.5</v>
      </c>
      <c r="H30" s="279" t="s">
        <v>29</v>
      </c>
      <c r="I30" s="275" t="s">
        <v>76</v>
      </c>
      <c r="J30" s="250">
        <v>45049</v>
      </c>
      <c r="K30" s="275" t="s">
        <v>260</v>
      </c>
      <c r="L30" s="275" t="s">
        <v>656</v>
      </c>
      <c r="M30" s="250">
        <v>45139</v>
      </c>
      <c r="N30" s="275" t="s">
        <v>360</v>
      </c>
      <c r="O30" s="347"/>
      <c r="P30" s="275"/>
      <c r="Q30" s="372"/>
      <c r="R30" s="275"/>
      <c r="S30" s="275"/>
      <c r="T30" s="275"/>
      <c r="U30" s="275" t="s">
        <v>657</v>
      </c>
      <c r="V30" s="275"/>
      <c r="W30" s="275"/>
      <c r="X30" s="347"/>
      <c r="Y30" s="275"/>
      <c r="Z30" s="275"/>
      <c r="AA30" s="275"/>
      <c r="AB30" s="275"/>
      <c r="AC30" s="275"/>
    </row>
    <row r="31" spans="1:29" ht="51">
      <c r="A31" s="231">
        <v>22</v>
      </c>
      <c r="B31" s="354" t="s">
        <v>601</v>
      </c>
      <c r="C31" s="231">
        <v>4</v>
      </c>
      <c r="D31" s="230" t="s">
        <v>658</v>
      </c>
      <c r="E31" s="358"/>
      <c r="F31" s="358"/>
      <c r="G31" s="272">
        <v>0.5</v>
      </c>
      <c r="H31" s="273" t="s">
        <v>29</v>
      </c>
      <c r="I31" s="231" t="s">
        <v>76</v>
      </c>
      <c r="J31" s="249">
        <v>45049</v>
      </c>
      <c r="K31" s="231" t="s">
        <v>260</v>
      </c>
      <c r="L31" s="231" t="s">
        <v>621</v>
      </c>
      <c r="M31" s="249">
        <v>45139</v>
      </c>
      <c r="N31" s="231" t="s">
        <v>360</v>
      </c>
      <c r="O31" s="343"/>
      <c r="P31" s="231"/>
      <c r="Q31" s="370"/>
      <c r="R31" s="231"/>
      <c r="S31" s="231"/>
      <c r="T31" s="231"/>
      <c r="U31" s="231" t="s">
        <v>659</v>
      </c>
      <c r="V31" s="231"/>
      <c r="W31" s="231"/>
      <c r="X31" s="343"/>
      <c r="Y31" s="231"/>
      <c r="Z31" s="231"/>
      <c r="AA31" s="231"/>
      <c r="AB31" s="231"/>
      <c r="AC31" s="231"/>
    </row>
    <row r="32" spans="1:29" ht="96.75" customHeight="1">
      <c r="A32" s="275">
        <v>23</v>
      </c>
      <c r="B32" s="354" t="s">
        <v>601</v>
      </c>
      <c r="C32" s="275">
        <v>4</v>
      </c>
      <c r="D32" s="277" t="s">
        <v>660</v>
      </c>
      <c r="E32" s="347"/>
      <c r="F32" s="356"/>
      <c r="G32" s="278">
        <v>0.5</v>
      </c>
      <c r="H32" s="279" t="s">
        <v>29</v>
      </c>
      <c r="I32" s="275" t="s">
        <v>76</v>
      </c>
      <c r="J32" s="250">
        <v>45049</v>
      </c>
      <c r="K32" s="275" t="s">
        <v>260</v>
      </c>
      <c r="L32" s="275" t="s">
        <v>656</v>
      </c>
      <c r="M32" s="250">
        <v>45139</v>
      </c>
      <c r="N32" s="275" t="s">
        <v>360</v>
      </c>
      <c r="O32" s="347"/>
      <c r="P32" s="275"/>
      <c r="Q32" s="372"/>
      <c r="R32" s="275"/>
      <c r="S32" s="275"/>
      <c r="T32" s="275"/>
      <c r="U32" s="275" t="s">
        <v>661</v>
      </c>
      <c r="V32" s="275"/>
      <c r="W32" s="275"/>
      <c r="X32" s="347"/>
      <c r="Y32" s="275"/>
      <c r="Z32" s="275"/>
      <c r="AA32" s="275"/>
      <c r="AB32" s="275"/>
      <c r="AC32" s="275"/>
    </row>
    <row r="33" spans="1:29" ht="112.5" customHeight="1">
      <c r="A33" s="231">
        <v>24</v>
      </c>
      <c r="B33" s="354" t="s">
        <v>606</v>
      </c>
      <c r="C33" s="231">
        <v>5</v>
      </c>
      <c r="D33" s="230" t="s">
        <v>662</v>
      </c>
      <c r="E33" s="231"/>
      <c r="F33" s="358"/>
      <c r="G33" s="272">
        <v>0.5</v>
      </c>
      <c r="H33" s="273" t="s">
        <v>32</v>
      </c>
      <c r="I33" s="231" t="s">
        <v>76</v>
      </c>
      <c r="J33" s="249">
        <v>45049</v>
      </c>
      <c r="K33" s="231" t="s">
        <v>260</v>
      </c>
      <c r="L33" s="231" t="s">
        <v>663</v>
      </c>
      <c r="M33" s="249">
        <v>45139</v>
      </c>
      <c r="N33" s="231" t="s">
        <v>664</v>
      </c>
      <c r="O33" s="343" t="s">
        <v>665</v>
      </c>
      <c r="P33" s="249">
        <v>45154</v>
      </c>
      <c r="Q33" s="370" t="s">
        <v>666</v>
      </c>
      <c r="R33" s="231" t="s">
        <v>667</v>
      </c>
      <c r="S33" s="249">
        <v>45187</v>
      </c>
      <c r="T33" s="231" t="s">
        <v>341</v>
      </c>
      <c r="U33" s="231" t="s">
        <v>668</v>
      </c>
      <c r="V33" s="231"/>
      <c r="W33" s="231"/>
      <c r="X33" s="343"/>
      <c r="Y33" s="231"/>
      <c r="Z33" s="231"/>
      <c r="AA33" s="231"/>
      <c r="AB33" s="231"/>
      <c r="AC33" s="231"/>
    </row>
    <row r="34" spans="1:29" ht="127.5" customHeight="1">
      <c r="A34" s="275">
        <v>25</v>
      </c>
      <c r="B34" s="354" t="s">
        <v>638</v>
      </c>
      <c r="C34" s="275">
        <v>8</v>
      </c>
      <c r="D34" s="277" t="s">
        <v>669</v>
      </c>
      <c r="E34" s="347"/>
      <c r="F34" s="356"/>
      <c r="G34" s="278">
        <v>0.5</v>
      </c>
      <c r="H34" s="279" t="s">
        <v>29</v>
      </c>
      <c r="I34" s="275" t="s">
        <v>76</v>
      </c>
      <c r="J34" s="250">
        <v>45049</v>
      </c>
      <c r="K34" s="275" t="s">
        <v>260</v>
      </c>
      <c r="L34" s="275" t="s">
        <v>670</v>
      </c>
      <c r="M34" s="250">
        <v>45139</v>
      </c>
      <c r="N34" s="310" t="s">
        <v>671</v>
      </c>
      <c r="O34" s="347"/>
      <c r="P34" s="250">
        <v>45154</v>
      </c>
      <c r="Q34" s="372" t="s">
        <v>672</v>
      </c>
      <c r="R34" s="275"/>
      <c r="S34" s="250">
        <v>45187</v>
      </c>
      <c r="T34" s="372" t="s">
        <v>672</v>
      </c>
      <c r="U34" s="275" t="s">
        <v>646</v>
      </c>
      <c r="V34" s="275"/>
      <c r="W34" s="275" t="s">
        <v>673</v>
      </c>
      <c r="X34" s="347"/>
      <c r="Y34" s="275"/>
      <c r="Z34" s="275"/>
      <c r="AA34" s="275"/>
      <c r="AB34" s="275"/>
      <c r="AC34" s="275"/>
    </row>
    <row r="35" spans="1:29" ht="153">
      <c r="A35" s="231">
        <v>26</v>
      </c>
      <c r="B35" s="354" t="s">
        <v>638</v>
      </c>
      <c r="C35" s="231">
        <v>9</v>
      </c>
      <c r="D35" s="230" t="s">
        <v>674</v>
      </c>
      <c r="E35" s="358"/>
      <c r="F35" s="358"/>
      <c r="G35" s="272">
        <v>1</v>
      </c>
      <c r="H35" s="273" t="s">
        <v>250</v>
      </c>
      <c r="I35" s="231" t="s">
        <v>76</v>
      </c>
      <c r="J35" s="249">
        <v>45049</v>
      </c>
      <c r="K35" s="309"/>
      <c r="L35" s="390" t="s">
        <v>675</v>
      </c>
      <c r="M35" s="249">
        <v>45139</v>
      </c>
      <c r="N35" s="231" t="s">
        <v>676</v>
      </c>
      <c r="O35" s="343"/>
      <c r="P35" s="249">
        <v>45154</v>
      </c>
      <c r="Q35" s="370" t="s">
        <v>677</v>
      </c>
      <c r="R35" s="231"/>
      <c r="S35" s="249">
        <v>45187</v>
      </c>
      <c r="T35" s="231" t="s">
        <v>678</v>
      </c>
      <c r="U35" s="231" t="s">
        <v>679</v>
      </c>
      <c r="V35" s="231"/>
      <c r="W35" s="231"/>
      <c r="X35" s="343"/>
      <c r="Y35" s="231"/>
      <c r="Z35" s="231"/>
      <c r="AA35" s="231"/>
      <c r="AB35" s="231"/>
      <c r="AC35" s="231"/>
    </row>
    <row r="36" spans="1:29" ht="138.75" customHeight="1">
      <c r="A36" s="275">
        <v>27</v>
      </c>
      <c r="B36" s="354" t="s">
        <v>601</v>
      </c>
      <c r="C36" s="275">
        <v>9</v>
      </c>
      <c r="D36" s="277" t="s">
        <v>680</v>
      </c>
      <c r="E36" s="347"/>
      <c r="F36" s="397" t="s">
        <v>681</v>
      </c>
      <c r="G36" s="278">
        <v>1</v>
      </c>
      <c r="H36" s="279" t="s">
        <v>21</v>
      </c>
      <c r="I36" s="275" t="s">
        <v>76</v>
      </c>
      <c r="J36" s="250">
        <v>45049</v>
      </c>
      <c r="K36" s="275" t="s">
        <v>260</v>
      </c>
      <c r="L36" s="275" t="s">
        <v>682</v>
      </c>
      <c r="M36" s="250">
        <v>45139</v>
      </c>
      <c r="N36" s="275" t="s">
        <v>341</v>
      </c>
      <c r="O36" s="347"/>
      <c r="P36" s="275"/>
      <c r="Q36" s="372"/>
      <c r="R36" s="275"/>
      <c r="S36" s="275"/>
      <c r="T36" s="275"/>
      <c r="U36" s="275"/>
      <c r="V36" s="275"/>
      <c r="W36" s="275"/>
      <c r="X36" s="347"/>
      <c r="Y36" s="275"/>
      <c r="Z36" s="275"/>
      <c r="AA36" s="275"/>
      <c r="AB36" s="275"/>
      <c r="AC36" s="275"/>
    </row>
    <row r="37" spans="1:29" ht="45">
      <c r="A37" s="231">
        <v>28</v>
      </c>
      <c r="B37" s="354" t="s">
        <v>601</v>
      </c>
      <c r="C37" s="231">
        <v>9</v>
      </c>
      <c r="D37" s="230" t="s">
        <v>683</v>
      </c>
      <c r="E37" s="358"/>
      <c r="F37" s="358"/>
      <c r="G37" s="272">
        <v>0.5</v>
      </c>
      <c r="H37" s="273" t="s">
        <v>29</v>
      </c>
      <c r="I37" s="231" t="s">
        <v>76</v>
      </c>
      <c r="J37" s="249">
        <v>45049</v>
      </c>
      <c r="K37" s="231" t="s">
        <v>260</v>
      </c>
      <c r="L37" s="231" t="s">
        <v>684</v>
      </c>
      <c r="M37" s="249">
        <v>45139</v>
      </c>
      <c r="N37" s="231" t="s">
        <v>341</v>
      </c>
      <c r="O37" s="343"/>
      <c r="P37" s="231"/>
      <c r="Q37" s="370"/>
      <c r="R37" s="231"/>
      <c r="S37" s="231"/>
      <c r="T37" s="231"/>
      <c r="U37" s="231"/>
      <c r="V37" s="231"/>
      <c r="W37" s="231"/>
      <c r="X37" s="343"/>
      <c r="Y37" s="231"/>
      <c r="Z37" s="231"/>
      <c r="AA37" s="231"/>
      <c r="AB37" s="231"/>
      <c r="AC37" s="231"/>
    </row>
    <row r="38" spans="1:29" ht="76.5">
      <c r="A38" s="275">
        <v>29</v>
      </c>
      <c r="B38" s="354" t="s">
        <v>601</v>
      </c>
      <c r="C38" s="275">
        <v>9</v>
      </c>
      <c r="D38" s="277" t="s">
        <v>685</v>
      </c>
      <c r="E38" s="356"/>
      <c r="F38" s="356"/>
      <c r="G38" s="278">
        <v>0.5</v>
      </c>
      <c r="H38" s="279" t="s">
        <v>29</v>
      </c>
      <c r="I38" s="275" t="s">
        <v>76</v>
      </c>
      <c r="J38" s="250">
        <v>45049</v>
      </c>
      <c r="K38" s="275" t="s">
        <v>260</v>
      </c>
      <c r="L38" s="275" t="s">
        <v>686</v>
      </c>
      <c r="M38" s="250">
        <v>45139</v>
      </c>
      <c r="N38" s="275" t="s">
        <v>341</v>
      </c>
      <c r="O38" s="347"/>
      <c r="P38" s="275"/>
      <c r="Q38" s="372"/>
      <c r="R38" s="275"/>
      <c r="S38" s="275"/>
      <c r="T38" s="275"/>
      <c r="U38" s="275"/>
      <c r="V38" s="275"/>
      <c r="W38" s="275"/>
      <c r="X38" s="347"/>
      <c r="Y38" s="275"/>
      <c r="Z38" s="275"/>
      <c r="AA38" s="275"/>
      <c r="AB38" s="275"/>
      <c r="AC38" s="275"/>
    </row>
    <row r="39" spans="1:29" ht="45">
      <c r="A39" s="231">
        <v>30</v>
      </c>
      <c r="B39" s="354" t="s">
        <v>601</v>
      </c>
      <c r="C39" s="231">
        <v>9</v>
      </c>
      <c r="D39" s="230" t="s">
        <v>687</v>
      </c>
      <c r="E39" s="358"/>
      <c r="F39" s="358"/>
      <c r="G39" s="272">
        <v>0.5</v>
      </c>
      <c r="H39" s="273" t="s">
        <v>29</v>
      </c>
      <c r="I39" s="231" t="s">
        <v>76</v>
      </c>
      <c r="J39" s="249">
        <v>45049</v>
      </c>
      <c r="K39" s="231" t="s">
        <v>260</v>
      </c>
      <c r="L39" s="231" t="s">
        <v>688</v>
      </c>
      <c r="M39" s="249">
        <v>45139</v>
      </c>
      <c r="N39" s="231" t="s">
        <v>341</v>
      </c>
      <c r="O39" s="343"/>
      <c r="P39" s="231"/>
      <c r="Q39" s="370"/>
      <c r="R39" s="231"/>
      <c r="S39" s="231"/>
      <c r="T39" s="231"/>
      <c r="U39" s="231"/>
      <c r="V39" s="231"/>
      <c r="W39" s="231"/>
      <c r="X39" s="343"/>
      <c r="Y39" s="231"/>
      <c r="Z39" s="231"/>
      <c r="AA39" s="231"/>
      <c r="AB39" s="231"/>
      <c r="AC39" s="231"/>
    </row>
    <row r="40" spans="1:29" ht="127.5">
      <c r="A40" s="275">
        <v>31</v>
      </c>
      <c r="B40" s="354" t="s">
        <v>601</v>
      </c>
      <c r="C40" s="275">
        <v>9</v>
      </c>
      <c r="D40" s="277" t="s">
        <v>689</v>
      </c>
      <c r="E40" s="277"/>
      <c r="F40" s="356"/>
      <c r="G40" s="278">
        <v>0.5</v>
      </c>
      <c r="H40" s="279" t="s">
        <v>29</v>
      </c>
      <c r="I40" s="275" t="s">
        <v>76</v>
      </c>
      <c r="J40" s="250">
        <v>45049</v>
      </c>
      <c r="K40" s="275" t="s">
        <v>260</v>
      </c>
      <c r="L40" s="275" t="s">
        <v>690</v>
      </c>
      <c r="M40" s="250">
        <v>45139</v>
      </c>
      <c r="N40" s="275" t="s">
        <v>341</v>
      </c>
      <c r="O40" s="347"/>
      <c r="P40" s="275"/>
      <c r="Q40" s="372"/>
      <c r="R40" s="275"/>
      <c r="S40" s="275"/>
      <c r="T40" s="275"/>
      <c r="U40" s="275"/>
      <c r="V40" s="275"/>
      <c r="W40" s="275"/>
      <c r="X40" s="347"/>
      <c r="Y40" s="275"/>
      <c r="Z40" s="275"/>
      <c r="AA40" s="275"/>
      <c r="AB40" s="275"/>
      <c r="AC40" s="275"/>
    </row>
    <row r="41" spans="1:29" ht="45">
      <c r="A41" s="231">
        <v>32</v>
      </c>
      <c r="B41" s="354" t="s">
        <v>601</v>
      </c>
      <c r="C41" s="231">
        <v>9</v>
      </c>
      <c r="D41" s="363" t="s">
        <v>691</v>
      </c>
      <c r="E41" s="230"/>
      <c r="F41" s="358"/>
      <c r="G41" s="272">
        <v>0.5</v>
      </c>
      <c r="H41" s="273" t="s">
        <v>29</v>
      </c>
      <c r="I41" s="231" t="s">
        <v>76</v>
      </c>
      <c r="J41" s="249">
        <v>45049</v>
      </c>
      <c r="K41" s="231" t="s">
        <v>260</v>
      </c>
      <c r="L41" s="231" t="s">
        <v>690</v>
      </c>
      <c r="M41" s="249">
        <v>45139</v>
      </c>
      <c r="N41" s="231" t="s">
        <v>341</v>
      </c>
      <c r="O41" s="343"/>
      <c r="P41" s="231"/>
      <c r="Q41" s="370"/>
      <c r="R41" s="231"/>
      <c r="S41" s="231"/>
      <c r="T41" s="231"/>
      <c r="U41" s="231"/>
      <c r="V41" s="231"/>
      <c r="W41" s="231"/>
      <c r="X41" s="343"/>
      <c r="Y41" s="231"/>
      <c r="Z41" s="231"/>
      <c r="AA41" s="231"/>
      <c r="AB41" s="231"/>
      <c r="AC41" s="231"/>
    </row>
    <row r="42" spans="1:29" ht="33.75">
      <c r="A42" s="275">
        <v>33</v>
      </c>
      <c r="B42" s="354" t="s">
        <v>601</v>
      </c>
      <c r="C42" s="275" t="s">
        <v>692</v>
      </c>
      <c r="D42" s="277" t="s">
        <v>693</v>
      </c>
      <c r="E42" s="356"/>
      <c r="F42" s="356"/>
      <c r="G42" s="278">
        <v>0.2</v>
      </c>
      <c r="H42" s="279" t="s">
        <v>32</v>
      </c>
      <c r="I42" s="275" t="s">
        <v>76</v>
      </c>
      <c r="J42" s="250">
        <v>45049</v>
      </c>
      <c r="K42" s="275" t="s">
        <v>260</v>
      </c>
      <c r="L42" s="275" t="s">
        <v>333</v>
      </c>
      <c r="M42" s="250">
        <v>45139</v>
      </c>
      <c r="N42" s="275" t="s">
        <v>341</v>
      </c>
      <c r="O42" s="347"/>
      <c r="P42" s="275"/>
      <c r="Q42" s="372"/>
      <c r="R42" s="275"/>
      <c r="S42" s="275"/>
      <c r="T42" s="275"/>
      <c r="U42" s="275"/>
      <c r="V42" s="275"/>
      <c r="W42" s="275"/>
      <c r="X42" s="347"/>
      <c r="Y42" s="275"/>
      <c r="Z42" s="275"/>
      <c r="AA42" s="275"/>
      <c r="AB42" s="275"/>
      <c r="AC42" s="275"/>
    </row>
    <row r="43" spans="1:29" ht="80.25" customHeight="1">
      <c r="A43" s="231">
        <v>34</v>
      </c>
      <c r="B43" s="354" t="s">
        <v>606</v>
      </c>
      <c r="C43" s="231" t="s">
        <v>694</v>
      </c>
      <c r="D43" s="230" t="s">
        <v>695</v>
      </c>
      <c r="E43" s="343"/>
      <c r="F43" s="358"/>
      <c r="G43" s="272">
        <v>0.5</v>
      </c>
      <c r="H43" s="273" t="s">
        <v>29</v>
      </c>
      <c r="I43" s="231" t="s">
        <v>76</v>
      </c>
      <c r="J43" s="249">
        <v>45049</v>
      </c>
      <c r="K43" s="231" t="s">
        <v>260</v>
      </c>
      <c r="L43" s="231" t="s">
        <v>696</v>
      </c>
      <c r="M43" s="249">
        <v>45139</v>
      </c>
      <c r="N43" s="231" t="s">
        <v>697</v>
      </c>
      <c r="O43" s="231" t="s">
        <v>698</v>
      </c>
      <c r="P43" s="249">
        <v>45154</v>
      </c>
      <c r="Q43" s="370" t="s">
        <v>341</v>
      </c>
      <c r="R43" s="231"/>
      <c r="S43" s="231"/>
      <c r="T43" s="231"/>
      <c r="U43" s="231"/>
      <c r="V43" s="231"/>
      <c r="W43" s="231"/>
      <c r="X43" s="343"/>
      <c r="Y43" s="231"/>
      <c r="Z43" s="231"/>
      <c r="AA43" s="231"/>
      <c r="AB43" s="231"/>
      <c r="AC43" s="231"/>
    </row>
    <row r="44" spans="1:29" ht="86.25" customHeight="1">
      <c r="A44" s="275">
        <v>35</v>
      </c>
      <c r="B44" s="354" t="s">
        <v>601</v>
      </c>
      <c r="C44" s="275" t="s">
        <v>694</v>
      </c>
      <c r="D44" s="277" t="s">
        <v>699</v>
      </c>
      <c r="E44" s="347"/>
      <c r="F44" s="356"/>
      <c r="G44" s="278">
        <v>0.2</v>
      </c>
      <c r="H44" s="279" t="s">
        <v>32</v>
      </c>
      <c r="I44" s="275" t="s">
        <v>76</v>
      </c>
      <c r="J44" s="250">
        <v>45049</v>
      </c>
      <c r="K44" s="275" t="s">
        <v>260</v>
      </c>
      <c r="L44" s="275" t="s">
        <v>698</v>
      </c>
      <c r="M44" s="250">
        <v>45139</v>
      </c>
      <c r="N44" s="275" t="s">
        <v>341</v>
      </c>
      <c r="O44" s="347"/>
      <c r="P44" s="275"/>
      <c r="Q44" s="372"/>
      <c r="R44" s="275"/>
      <c r="S44" s="275"/>
      <c r="T44" s="275"/>
      <c r="U44" s="275"/>
      <c r="V44" s="275"/>
      <c r="W44" s="275"/>
      <c r="X44" s="347"/>
      <c r="Y44" s="275"/>
      <c r="Z44" s="275"/>
      <c r="AA44" s="275"/>
      <c r="AB44" s="275"/>
      <c r="AC44" s="275"/>
    </row>
    <row r="45" spans="1:29" ht="69" customHeight="1">
      <c r="A45" s="231">
        <v>36</v>
      </c>
      <c r="B45" s="354" t="s">
        <v>601</v>
      </c>
      <c r="C45" s="231" t="s">
        <v>694</v>
      </c>
      <c r="D45" s="230" t="s">
        <v>700</v>
      </c>
      <c r="E45" s="343"/>
      <c r="F45" s="358"/>
      <c r="G45" s="272">
        <v>0.2</v>
      </c>
      <c r="H45" s="273" t="s">
        <v>32</v>
      </c>
      <c r="I45" s="231" t="s">
        <v>76</v>
      </c>
      <c r="J45" s="249">
        <v>45049</v>
      </c>
      <c r="K45" s="231" t="s">
        <v>260</v>
      </c>
      <c r="L45" s="231" t="s">
        <v>701</v>
      </c>
      <c r="M45" s="249">
        <v>45139</v>
      </c>
      <c r="N45" s="231" t="s">
        <v>341</v>
      </c>
      <c r="O45" s="343"/>
      <c r="P45" s="231"/>
      <c r="Q45" s="370"/>
      <c r="R45" s="231"/>
      <c r="S45" s="231"/>
      <c r="T45" s="231"/>
      <c r="U45" s="231"/>
      <c r="V45" s="231"/>
      <c r="W45" s="231"/>
      <c r="X45" s="343"/>
      <c r="Y45" s="231"/>
      <c r="Z45" s="231"/>
      <c r="AA45" s="231"/>
      <c r="AB45" s="231"/>
      <c r="AC45" s="231"/>
    </row>
    <row r="46" spans="1:29" ht="52.5" customHeight="1">
      <c r="A46" s="275">
        <v>37</v>
      </c>
      <c r="B46" s="354" t="s">
        <v>601</v>
      </c>
      <c r="C46" s="275" t="s">
        <v>702</v>
      </c>
      <c r="D46" s="277" t="s">
        <v>703</v>
      </c>
      <c r="E46" s="347"/>
      <c r="F46" s="356"/>
      <c r="G46" s="278">
        <v>0.5</v>
      </c>
      <c r="H46" s="279" t="s">
        <v>29</v>
      </c>
      <c r="I46" s="275" t="s">
        <v>76</v>
      </c>
      <c r="J46" s="250">
        <v>45049</v>
      </c>
      <c r="K46" s="275" t="s">
        <v>260</v>
      </c>
      <c r="L46" s="275" t="s">
        <v>698</v>
      </c>
      <c r="M46" s="250">
        <v>45139</v>
      </c>
      <c r="N46" s="275" t="s">
        <v>704</v>
      </c>
      <c r="O46" s="347"/>
      <c r="P46" s="275"/>
      <c r="Q46" s="372"/>
      <c r="R46" s="275"/>
      <c r="S46" s="275"/>
      <c r="T46" s="275"/>
      <c r="U46" s="275"/>
      <c r="V46" s="275"/>
      <c r="W46" s="275"/>
      <c r="X46" s="347"/>
      <c r="Y46" s="275"/>
      <c r="Z46" s="275"/>
      <c r="AA46" s="275"/>
      <c r="AB46" s="275"/>
      <c r="AC46" s="275"/>
    </row>
    <row r="47" spans="1:29" ht="153">
      <c r="A47" s="231">
        <v>39</v>
      </c>
      <c r="B47" s="354" t="s">
        <v>601</v>
      </c>
      <c r="C47" s="231" t="s">
        <v>702</v>
      </c>
      <c r="D47" s="230" t="s">
        <v>705</v>
      </c>
      <c r="E47" s="358"/>
      <c r="F47" s="358"/>
      <c r="G47" s="272">
        <v>0.5</v>
      </c>
      <c r="H47" s="273" t="s">
        <v>29</v>
      </c>
      <c r="I47" s="231" t="s">
        <v>76</v>
      </c>
      <c r="J47" s="249">
        <v>45049</v>
      </c>
      <c r="K47" s="231" t="s">
        <v>260</v>
      </c>
      <c r="L47" s="398" t="s">
        <v>706</v>
      </c>
      <c r="M47" s="249">
        <v>45139</v>
      </c>
      <c r="N47" s="231" t="s">
        <v>619</v>
      </c>
      <c r="O47" s="343"/>
      <c r="P47" s="231"/>
      <c r="Q47" s="370"/>
      <c r="R47" s="231"/>
      <c r="S47" s="231"/>
      <c r="T47" s="231"/>
      <c r="U47" s="231"/>
      <c r="V47" s="231"/>
      <c r="W47" s="231"/>
      <c r="X47" s="343"/>
      <c r="Y47" s="231"/>
      <c r="Z47" s="231"/>
      <c r="AA47" s="231"/>
      <c r="AB47" s="231"/>
      <c r="AC47" s="231"/>
    </row>
    <row r="48" spans="1:29" ht="102">
      <c r="A48" s="275">
        <v>40</v>
      </c>
      <c r="B48" s="354" t="s">
        <v>606</v>
      </c>
      <c r="C48" s="275" t="s">
        <v>702</v>
      </c>
      <c r="D48" s="300" t="s">
        <v>707</v>
      </c>
      <c r="E48" s="356"/>
      <c r="F48" s="356"/>
      <c r="G48" s="278">
        <v>0.5</v>
      </c>
      <c r="H48" s="279" t="s">
        <v>29</v>
      </c>
      <c r="I48" s="275" t="s">
        <v>76</v>
      </c>
      <c r="J48" s="250">
        <v>45049</v>
      </c>
      <c r="K48" s="275" t="s">
        <v>260</v>
      </c>
      <c r="L48" s="275" t="s">
        <v>708</v>
      </c>
      <c r="M48" s="250">
        <v>45139</v>
      </c>
      <c r="N48" s="275" t="s">
        <v>709</v>
      </c>
      <c r="O48" s="347" t="s">
        <v>710</v>
      </c>
      <c r="P48" s="250">
        <v>45154</v>
      </c>
      <c r="Q48" s="372" t="s">
        <v>594</v>
      </c>
      <c r="R48" s="275"/>
      <c r="S48" s="275"/>
      <c r="T48" s="275"/>
      <c r="U48" s="275"/>
      <c r="V48" s="275"/>
      <c r="W48" s="275"/>
      <c r="X48" s="347"/>
      <c r="Y48" s="275"/>
      <c r="Z48" s="275"/>
      <c r="AA48" s="275"/>
      <c r="AB48" s="275"/>
      <c r="AC48" s="275"/>
    </row>
    <row r="49" spans="1:29" ht="45">
      <c r="A49" s="231">
        <v>41</v>
      </c>
      <c r="B49" s="354" t="s">
        <v>601</v>
      </c>
      <c r="C49" s="231" t="s">
        <v>694</v>
      </c>
      <c r="D49" s="230" t="s">
        <v>711</v>
      </c>
      <c r="E49" s="358"/>
      <c r="F49" s="358"/>
      <c r="G49" s="272">
        <v>0.5</v>
      </c>
      <c r="H49" s="273" t="s">
        <v>250</v>
      </c>
      <c r="I49" s="231" t="s">
        <v>76</v>
      </c>
      <c r="J49" s="249">
        <v>45049</v>
      </c>
      <c r="K49" s="231" t="s">
        <v>260</v>
      </c>
      <c r="L49" s="343" t="s">
        <v>710</v>
      </c>
      <c r="M49" s="249">
        <v>45139</v>
      </c>
      <c r="N49" s="231" t="s">
        <v>341</v>
      </c>
      <c r="O49" s="343"/>
      <c r="P49" s="231"/>
      <c r="Q49" s="370"/>
      <c r="R49" s="231"/>
      <c r="S49" s="231"/>
      <c r="T49" s="231"/>
      <c r="U49" s="231"/>
      <c r="V49" s="231"/>
      <c r="W49" s="231"/>
      <c r="X49" s="343"/>
      <c r="Y49" s="231"/>
      <c r="Z49" s="231"/>
      <c r="AA49" s="231"/>
      <c r="AB49" s="231"/>
      <c r="AC49" s="231"/>
    </row>
    <row r="50" spans="1:29" ht="45">
      <c r="A50" s="275">
        <v>42</v>
      </c>
      <c r="B50" s="354" t="s">
        <v>601</v>
      </c>
      <c r="C50" s="275" t="s">
        <v>702</v>
      </c>
      <c r="D50" s="277" t="s">
        <v>712</v>
      </c>
      <c r="E50" s="356"/>
      <c r="F50" s="356"/>
      <c r="G50" s="278">
        <v>0.5</v>
      </c>
      <c r="H50" s="279" t="s">
        <v>21</v>
      </c>
      <c r="I50" s="275" t="s">
        <v>76</v>
      </c>
      <c r="J50" s="250">
        <v>45049</v>
      </c>
      <c r="K50" s="275" t="s">
        <v>260</v>
      </c>
      <c r="L50" s="347" t="s">
        <v>710</v>
      </c>
      <c r="M50" s="250">
        <v>45139</v>
      </c>
      <c r="N50" s="275" t="s">
        <v>341</v>
      </c>
      <c r="O50" s="347"/>
      <c r="P50" s="275"/>
      <c r="Q50" s="372"/>
      <c r="R50" s="275"/>
      <c r="S50" s="275"/>
      <c r="T50" s="275"/>
      <c r="U50" s="275"/>
      <c r="V50" s="275"/>
      <c r="W50" s="275"/>
      <c r="X50" s="347"/>
      <c r="Y50" s="275"/>
      <c r="Z50" s="275"/>
      <c r="AA50" s="275"/>
      <c r="AB50" s="275"/>
      <c r="AC50" s="275"/>
    </row>
    <row r="51" spans="1:29" ht="45">
      <c r="A51" s="231">
        <v>43</v>
      </c>
      <c r="B51" s="354" t="s">
        <v>601</v>
      </c>
      <c r="C51" s="231" t="s">
        <v>702</v>
      </c>
      <c r="D51" s="230" t="s">
        <v>713</v>
      </c>
      <c r="E51" s="358"/>
      <c r="F51" s="358"/>
      <c r="G51" s="272">
        <v>0.5</v>
      </c>
      <c r="H51" s="273" t="s">
        <v>21</v>
      </c>
      <c r="I51" s="231" t="s">
        <v>76</v>
      </c>
      <c r="J51" s="249">
        <v>45049</v>
      </c>
      <c r="K51" s="231" t="s">
        <v>260</v>
      </c>
      <c r="L51" s="343" t="s">
        <v>710</v>
      </c>
      <c r="M51" s="249">
        <v>45139</v>
      </c>
      <c r="N51" s="231" t="s">
        <v>341</v>
      </c>
      <c r="O51" s="343"/>
      <c r="P51" s="231"/>
      <c r="Q51" s="370"/>
      <c r="R51" s="231"/>
      <c r="S51" s="231"/>
      <c r="T51" s="231"/>
      <c r="U51" s="231"/>
      <c r="V51" s="231"/>
      <c r="W51" s="231"/>
      <c r="X51" s="343"/>
      <c r="Y51" s="231"/>
      <c r="Z51" s="231"/>
      <c r="AA51" s="231"/>
      <c r="AB51" s="231"/>
      <c r="AC51" s="231"/>
    </row>
    <row r="52" spans="1:29" ht="45">
      <c r="A52" s="275">
        <v>44</v>
      </c>
      <c r="B52" s="354" t="s">
        <v>601</v>
      </c>
      <c r="C52" s="275" t="s">
        <v>702</v>
      </c>
      <c r="D52" s="277" t="s">
        <v>714</v>
      </c>
      <c r="E52" s="356"/>
      <c r="F52" s="356"/>
      <c r="G52" s="278">
        <v>0.5</v>
      </c>
      <c r="H52" s="279" t="s">
        <v>21</v>
      </c>
      <c r="I52" s="275" t="s">
        <v>76</v>
      </c>
      <c r="J52" s="250">
        <v>45049</v>
      </c>
      <c r="K52" s="275" t="s">
        <v>260</v>
      </c>
      <c r="L52" s="347" t="s">
        <v>710</v>
      </c>
      <c r="M52" s="250">
        <v>45139</v>
      </c>
      <c r="N52" s="275" t="s">
        <v>341</v>
      </c>
      <c r="O52" s="347"/>
      <c r="P52" s="275"/>
      <c r="Q52" s="372"/>
      <c r="R52" s="275"/>
      <c r="S52" s="275"/>
      <c r="T52" s="275"/>
      <c r="U52" s="275"/>
      <c r="V52" s="275"/>
      <c r="W52" s="275"/>
      <c r="X52" s="347"/>
      <c r="Y52" s="275"/>
      <c r="Z52" s="275"/>
      <c r="AA52" s="275"/>
      <c r="AB52" s="275"/>
      <c r="AC52" s="275"/>
    </row>
    <row r="53" spans="1:29" ht="45">
      <c r="A53" s="231">
        <v>45</v>
      </c>
      <c r="B53" s="354" t="s">
        <v>601</v>
      </c>
      <c r="C53" s="231" t="s">
        <v>702</v>
      </c>
      <c r="D53" s="230" t="s">
        <v>715</v>
      </c>
      <c r="E53" s="358"/>
      <c r="F53" s="358"/>
      <c r="G53" s="272">
        <v>0.5</v>
      </c>
      <c r="H53" s="273" t="s">
        <v>21</v>
      </c>
      <c r="I53" s="231" t="s">
        <v>76</v>
      </c>
      <c r="J53" s="249">
        <v>45049</v>
      </c>
      <c r="K53" s="231" t="s">
        <v>260</v>
      </c>
      <c r="L53" s="343" t="s">
        <v>710</v>
      </c>
      <c r="M53" s="249">
        <v>45139</v>
      </c>
      <c r="N53" s="231" t="s">
        <v>341</v>
      </c>
      <c r="O53" s="343"/>
      <c r="P53" s="231"/>
      <c r="Q53" s="370"/>
      <c r="R53" s="231"/>
      <c r="S53" s="231"/>
      <c r="T53" s="231"/>
      <c r="U53" s="231"/>
      <c r="V53" s="231"/>
      <c r="W53" s="231"/>
      <c r="X53" s="343"/>
      <c r="Y53" s="231"/>
      <c r="Z53" s="231"/>
      <c r="AA53" s="231"/>
      <c r="AB53" s="231"/>
      <c r="AC53" s="231"/>
    </row>
    <row r="54" spans="1:29" ht="154.5" customHeight="1">
      <c r="A54" s="275">
        <v>46</v>
      </c>
      <c r="B54" s="354" t="s">
        <v>606</v>
      </c>
      <c r="C54" s="275" t="s">
        <v>702</v>
      </c>
      <c r="D54" s="277" t="s">
        <v>716</v>
      </c>
      <c r="E54" s="356"/>
      <c r="F54" s="356"/>
      <c r="G54" s="278">
        <v>0.5</v>
      </c>
      <c r="H54" s="279" t="s">
        <v>29</v>
      </c>
      <c r="I54" s="275" t="s">
        <v>76</v>
      </c>
      <c r="J54" s="250">
        <v>45049</v>
      </c>
      <c r="K54" s="275" t="s">
        <v>260</v>
      </c>
      <c r="L54" s="275" t="s">
        <v>710</v>
      </c>
      <c r="M54" s="250">
        <v>45139</v>
      </c>
      <c r="N54" s="275"/>
      <c r="O54" s="275" t="s">
        <v>710</v>
      </c>
      <c r="P54" s="250">
        <v>45154</v>
      </c>
      <c r="Q54" s="372" t="s">
        <v>717</v>
      </c>
      <c r="R54" s="275"/>
      <c r="S54" s="275"/>
      <c r="T54" s="275"/>
      <c r="U54" s="275"/>
      <c r="V54" s="275"/>
      <c r="W54" s="275"/>
      <c r="X54" s="347"/>
      <c r="Y54" s="275"/>
      <c r="Z54" s="275"/>
      <c r="AA54" s="275"/>
      <c r="AB54" s="275"/>
      <c r="AC54" s="275"/>
    </row>
    <row r="55" spans="1:29" ht="89.25">
      <c r="A55" s="231">
        <v>47</v>
      </c>
      <c r="B55" s="354" t="s">
        <v>606</v>
      </c>
      <c r="C55" s="231" t="s">
        <v>702</v>
      </c>
      <c r="D55" s="230" t="s">
        <v>718</v>
      </c>
      <c r="E55" s="358"/>
      <c r="F55" s="358"/>
      <c r="G55" s="272">
        <v>0.5</v>
      </c>
      <c r="H55" s="273" t="s">
        <v>29</v>
      </c>
      <c r="I55" s="231" t="s">
        <v>76</v>
      </c>
      <c r="J55" s="249">
        <v>45049</v>
      </c>
      <c r="K55" s="231" t="s">
        <v>260</v>
      </c>
      <c r="L55" s="343" t="s">
        <v>719</v>
      </c>
      <c r="M55" s="249">
        <v>45139</v>
      </c>
      <c r="N55" s="231" t="s">
        <v>720</v>
      </c>
      <c r="O55" s="343"/>
      <c r="P55" s="249">
        <v>45154</v>
      </c>
      <c r="Q55" s="370" t="s">
        <v>721</v>
      </c>
      <c r="R55" s="231" t="s">
        <v>722</v>
      </c>
      <c r="S55" s="249">
        <v>45187</v>
      </c>
      <c r="T55" s="231" t="s">
        <v>341</v>
      </c>
      <c r="U55" s="231"/>
      <c r="V55" s="231"/>
      <c r="W55" s="231"/>
      <c r="X55" s="343"/>
      <c r="Y55" s="231"/>
      <c r="Z55" s="231"/>
      <c r="AA55" s="231"/>
      <c r="AB55" s="231"/>
      <c r="AC55" s="231"/>
    </row>
    <row r="56" spans="1:29" ht="264">
      <c r="A56" s="275">
        <v>48</v>
      </c>
      <c r="B56" s="354" t="s">
        <v>606</v>
      </c>
      <c r="C56" s="275" t="s">
        <v>723</v>
      </c>
      <c r="D56" s="360" t="s">
        <v>724</v>
      </c>
      <c r="E56" s="356"/>
      <c r="F56" s="356"/>
      <c r="G56" s="278">
        <v>0.5</v>
      </c>
      <c r="H56" s="279" t="s">
        <v>29</v>
      </c>
      <c r="I56" s="275" t="s">
        <v>76</v>
      </c>
      <c r="J56" s="250">
        <v>45049</v>
      </c>
      <c r="K56" s="275" t="s">
        <v>260</v>
      </c>
      <c r="L56" s="275" t="s">
        <v>613</v>
      </c>
      <c r="M56" s="250">
        <v>45139</v>
      </c>
      <c r="N56" s="275" t="s">
        <v>725</v>
      </c>
      <c r="O56" s="312" t="s">
        <v>726</v>
      </c>
      <c r="P56" s="250">
        <v>45154</v>
      </c>
      <c r="Q56" s="372" t="s">
        <v>360</v>
      </c>
      <c r="R56" s="275"/>
      <c r="S56" s="275"/>
      <c r="T56" s="275"/>
      <c r="U56" s="275"/>
      <c r="V56" s="275"/>
      <c r="W56" s="275"/>
      <c r="X56" s="347"/>
      <c r="Y56" s="275"/>
      <c r="Z56" s="275"/>
      <c r="AA56" s="275"/>
      <c r="AB56" s="275"/>
      <c r="AC56" s="275"/>
    </row>
    <row r="57" spans="1:29" ht="216">
      <c r="A57" s="231">
        <v>49</v>
      </c>
      <c r="B57" s="354" t="s">
        <v>606</v>
      </c>
      <c r="C57" s="231" t="s">
        <v>723</v>
      </c>
      <c r="D57" s="394" t="s">
        <v>727</v>
      </c>
      <c r="E57" s="358"/>
      <c r="F57" s="358"/>
      <c r="G57" s="272">
        <v>0.5</v>
      </c>
      <c r="H57" s="273" t="s">
        <v>29</v>
      </c>
      <c r="I57" s="231" t="s">
        <v>76</v>
      </c>
      <c r="J57" s="249">
        <v>45049</v>
      </c>
      <c r="K57" s="231" t="s">
        <v>260</v>
      </c>
      <c r="L57" s="231" t="s">
        <v>613</v>
      </c>
      <c r="M57" s="249">
        <v>45139</v>
      </c>
      <c r="N57" s="231" t="s">
        <v>725</v>
      </c>
      <c r="O57" s="304" t="s">
        <v>726</v>
      </c>
      <c r="P57" s="249">
        <v>45154</v>
      </c>
      <c r="Q57" s="370" t="s">
        <v>360</v>
      </c>
      <c r="R57" s="231"/>
      <c r="S57" s="231"/>
      <c r="T57" s="231"/>
      <c r="U57" s="231"/>
      <c r="V57" s="231"/>
      <c r="W57" s="231"/>
      <c r="X57" s="343"/>
      <c r="Y57" s="231"/>
      <c r="Z57" s="231"/>
      <c r="AA57" s="231"/>
      <c r="AB57" s="231"/>
      <c r="AC57" s="231"/>
    </row>
    <row r="58" spans="1:29" ht="76.5">
      <c r="A58" s="275">
        <v>50</v>
      </c>
      <c r="B58" s="354" t="s">
        <v>601</v>
      </c>
      <c r="C58" s="275" t="s">
        <v>728</v>
      </c>
      <c r="D58" s="277" t="s">
        <v>729</v>
      </c>
      <c r="E58" s="356"/>
      <c r="F58" s="356"/>
      <c r="G58" s="278">
        <v>0.5</v>
      </c>
      <c r="H58" s="279" t="s">
        <v>27</v>
      </c>
      <c r="I58" s="275" t="s">
        <v>76</v>
      </c>
      <c r="J58" s="250">
        <v>45049</v>
      </c>
      <c r="K58" s="275" t="s">
        <v>260</v>
      </c>
      <c r="L58" s="347" t="s">
        <v>706</v>
      </c>
      <c r="M58" s="250">
        <v>45139</v>
      </c>
      <c r="N58" s="275" t="s">
        <v>619</v>
      </c>
      <c r="O58" s="347"/>
      <c r="P58" s="275"/>
      <c r="Q58" s="372"/>
      <c r="R58" s="275"/>
      <c r="S58" s="275"/>
      <c r="T58" s="275"/>
      <c r="U58" s="275"/>
      <c r="V58" s="275"/>
      <c r="W58" s="275"/>
      <c r="X58" s="347"/>
      <c r="Y58" s="275"/>
      <c r="Z58" s="275"/>
      <c r="AA58" s="275"/>
      <c r="AB58" s="275"/>
      <c r="AC58" s="275"/>
    </row>
    <row r="59" spans="1:29" ht="33.75">
      <c r="A59" s="231">
        <v>51</v>
      </c>
      <c r="B59" s="354" t="s">
        <v>601</v>
      </c>
      <c r="C59" s="231" t="s">
        <v>728</v>
      </c>
      <c r="D59" s="230" t="s">
        <v>730</v>
      </c>
      <c r="E59" s="358"/>
      <c r="F59" s="358"/>
      <c r="G59" s="272">
        <v>0.5</v>
      </c>
      <c r="H59" s="273" t="s">
        <v>27</v>
      </c>
      <c r="I59" s="231" t="s">
        <v>76</v>
      </c>
      <c r="J59" s="249">
        <v>45049</v>
      </c>
      <c r="K59" s="231" t="s">
        <v>260</v>
      </c>
      <c r="L59" s="231" t="s">
        <v>731</v>
      </c>
      <c r="M59" s="249">
        <v>45139</v>
      </c>
      <c r="N59" s="231" t="s">
        <v>360</v>
      </c>
      <c r="O59" s="343"/>
      <c r="P59" s="231"/>
      <c r="Q59" s="370"/>
      <c r="R59" s="231"/>
      <c r="S59" s="231"/>
      <c r="T59" s="231"/>
      <c r="U59" s="231"/>
      <c r="V59" s="231"/>
      <c r="W59" s="231"/>
      <c r="X59" s="343"/>
      <c r="Y59" s="231"/>
      <c r="Z59" s="231"/>
      <c r="AA59" s="231"/>
      <c r="AB59" s="231"/>
      <c r="AC59" s="231"/>
    </row>
    <row r="60" spans="1:29" ht="33.75">
      <c r="A60" s="275">
        <v>52</v>
      </c>
      <c r="B60" s="354" t="s">
        <v>601</v>
      </c>
      <c r="C60" s="275" t="s">
        <v>728</v>
      </c>
      <c r="D60" s="277" t="s">
        <v>732</v>
      </c>
      <c r="E60" s="356"/>
      <c r="F60" s="356"/>
      <c r="G60" s="278">
        <v>0.5</v>
      </c>
      <c r="H60" s="279" t="s">
        <v>27</v>
      </c>
      <c r="I60" s="275" t="s">
        <v>76</v>
      </c>
      <c r="J60" s="250">
        <v>45049</v>
      </c>
      <c r="K60" s="275" t="s">
        <v>260</v>
      </c>
      <c r="L60" s="275" t="s">
        <v>731</v>
      </c>
      <c r="M60" s="250">
        <v>45139</v>
      </c>
      <c r="N60" s="275" t="s">
        <v>360</v>
      </c>
      <c r="O60" s="347"/>
      <c r="P60" s="275"/>
      <c r="Q60" s="372"/>
      <c r="R60" s="275"/>
      <c r="S60" s="275"/>
      <c r="T60" s="275"/>
      <c r="U60" s="275"/>
      <c r="V60" s="275"/>
      <c r="W60" s="275"/>
      <c r="X60" s="347"/>
      <c r="Y60" s="275"/>
      <c r="Z60" s="275"/>
      <c r="AA60" s="275"/>
      <c r="AB60" s="275"/>
      <c r="AC60" s="275"/>
    </row>
    <row r="61" spans="1:29" ht="63.75">
      <c r="A61" s="231">
        <v>53</v>
      </c>
      <c r="B61" s="354" t="s">
        <v>601</v>
      </c>
      <c r="C61" s="231" t="s">
        <v>728</v>
      </c>
      <c r="D61" s="230" t="s">
        <v>733</v>
      </c>
      <c r="E61" s="358"/>
      <c r="F61" s="358"/>
      <c r="G61" s="272">
        <v>0.2</v>
      </c>
      <c r="H61" s="273" t="s">
        <v>32</v>
      </c>
      <c r="I61" s="231" t="s">
        <v>76</v>
      </c>
      <c r="J61" s="249">
        <v>45049</v>
      </c>
      <c r="K61" s="231" t="s">
        <v>260</v>
      </c>
      <c r="L61" s="231" t="s">
        <v>698</v>
      </c>
      <c r="M61" s="249">
        <v>45139</v>
      </c>
      <c r="N61" s="231" t="s">
        <v>360</v>
      </c>
      <c r="O61" s="343"/>
      <c r="P61" s="231"/>
      <c r="Q61" s="370"/>
      <c r="R61" s="231"/>
      <c r="S61" s="231"/>
      <c r="T61" s="231"/>
      <c r="U61" s="231"/>
      <c r="V61" s="231"/>
      <c r="W61" s="231"/>
      <c r="X61" s="343"/>
      <c r="Y61" s="231"/>
      <c r="Z61" s="231"/>
      <c r="AA61" s="231"/>
      <c r="AB61" s="231"/>
      <c r="AC61" s="231"/>
    </row>
    <row r="62" spans="1:29" ht="45">
      <c r="A62" s="275">
        <v>54</v>
      </c>
      <c r="B62" s="354" t="s">
        <v>601</v>
      </c>
      <c r="C62" s="275" t="s">
        <v>728</v>
      </c>
      <c r="D62" s="277" t="s">
        <v>734</v>
      </c>
      <c r="E62" s="356"/>
      <c r="F62" s="356"/>
      <c r="G62" s="278">
        <v>0.5</v>
      </c>
      <c r="H62" s="279" t="s">
        <v>29</v>
      </c>
      <c r="I62" s="275" t="s">
        <v>76</v>
      </c>
      <c r="J62" s="250">
        <v>45049</v>
      </c>
      <c r="K62" s="275" t="s">
        <v>260</v>
      </c>
      <c r="L62" s="347" t="s">
        <v>735</v>
      </c>
      <c r="M62" s="250">
        <v>45139</v>
      </c>
      <c r="N62" s="275" t="s">
        <v>360</v>
      </c>
      <c r="O62" s="347"/>
      <c r="P62" s="275"/>
      <c r="Q62" s="372"/>
      <c r="R62" s="275"/>
      <c r="S62" s="275"/>
      <c r="T62" s="275"/>
      <c r="U62" s="275"/>
      <c r="V62" s="275"/>
      <c r="W62" s="275"/>
      <c r="X62" s="347"/>
      <c r="Y62" s="275"/>
      <c r="Z62" s="275"/>
      <c r="AA62" s="275"/>
      <c r="AB62" s="275"/>
      <c r="AC62" s="275"/>
    </row>
    <row r="63" spans="1:29" ht="114.75">
      <c r="A63" s="231">
        <v>55</v>
      </c>
      <c r="B63" s="354" t="s">
        <v>638</v>
      </c>
      <c r="C63" s="231"/>
      <c r="D63" s="230" t="s">
        <v>736</v>
      </c>
      <c r="E63" s="358"/>
      <c r="F63" s="358"/>
      <c r="G63" s="272">
        <v>0.5</v>
      </c>
      <c r="H63" s="273" t="s">
        <v>29</v>
      </c>
      <c r="I63" s="231" t="s">
        <v>76</v>
      </c>
      <c r="J63" s="249">
        <v>45049</v>
      </c>
      <c r="K63" s="231" t="s">
        <v>260</v>
      </c>
      <c r="L63" s="343" t="s">
        <v>737</v>
      </c>
      <c r="M63" s="249">
        <v>45139</v>
      </c>
      <c r="N63" s="399" t="s">
        <v>738</v>
      </c>
      <c r="O63" s="343"/>
      <c r="P63" s="249">
        <v>45154</v>
      </c>
      <c r="Q63" s="370" t="s">
        <v>672</v>
      </c>
      <c r="R63" s="231"/>
      <c r="S63" s="249">
        <v>45187</v>
      </c>
      <c r="T63" s="370" t="s">
        <v>672</v>
      </c>
      <c r="U63" s="231" t="s">
        <v>646</v>
      </c>
      <c r="V63" s="231"/>
      <c r="W63" s="231" t="s">
        <v>673</v>
      </c>
      <c r="X63" s="343"/>
      <c r="Y63" s="231"/>
      <c r="Z63" s="231"/>
      <c r="AA63" s="231"/>
      <c r="AB63" s="231"/>
      <c r="AC63" s="231"/>
    </row>
    <row r="64" spans="1:29" ht="102">
      <c r="A64" s="275">
        <v>56</v>
      </c>
      <c r="B64" s="354" t="s">
        <v>739</v>
      </c>
      <c r="C64" s="275"/>
      <c r="D64" s="277" t="s">
        <v>740</v>
      </c>
      <c r="E64" s="356"/>
      <c r="F64" s="356"/>
      <c r="G64" s="278">
        <v>0.5</v>
      </c>
      <c r="H64" s="279" t="s">
        <v>29</v>
      </c>
      <c r="I64" s="275" t="s">
        <v>741</v>
      </c>
      <c r="J64" s="250">
        <v>45049</v>
      </c>
      <c r="K64" s="275" t="s">
        <v>260</v>
      </c>
      <c r="L64" s="343"/>
      <c r="M64" s="250">
        <v>45139</v>
      </c>
      <c r="N64" s="356" t="s">
        <v>740</v>
      </c>
      <c r="O64" s="347"/>
      <c r="P64" s="250">
        <v>45154</v>
      </c>
      <c r="Q64" s="372" t="s">
        <v>589</v>
      </c>
      <c r="R64" s="275"/>
      <c r="S64" s="250">
        <v>45187</v>
      </c>
      <c r="T64" s="372" t="s">
        <v>589</v>
      </c>
      <c r="U64" s="275"/>
      <c r="V64" s="275"/>
      <c r="W64" s="312" t="s">
        <v>742</v>
      </c>
      <c r="X64" s="347"/>
      <c r="Y64" s="361">
        <v>45281</v>
      </c>
      <c r="Z64" s="275" t="s">
        <v>743</v>
      </c>
      <c r="AA64" s="275"/>
      <c r="AB64" s="275"/>
      <c r="AC64" s="275"/>
    </row>
    <row r="65" spans="1:29" ht="140.25">
      <c r="A65" s="231">
        <v>57</v>
      </c>
      <c r="B65" s="354" t="s">
        <v>739</v>
      </c>
      <c r="C65" s="231"/>
      <c r="D65" s="230" t="s">
        <v>744</v>
      </c>
      <c r="E65" s="358"/>
      <c r="F65" s="358"/>
      <c r="G65" s="272">
        <v>0.5</v>
      </c>
      <c r="H65" s="273" t="s">
        <v>29</v>
      </c>
      <c r="I65" s="231" t="s">
        <v>741</v>
      </c>
      <c r="J65" s="249">
        <v>45049</v>
      </c>
      <c r="K65" s="231" t="s">
        <v>260</v>
      </c>
      <c r="L65" s="343"/>
      <c r="M65" s="249">
        <v>45139</v>
      </c>
      <c r="N65" s="358" t="s">
        <v>744</v>
      </c>
      <c r="O65" s="343"/>
      <c r="P65" s="249">
        <v>45154</v>
      </c>
      <c r="Q65" s="370" t="s">
        <v>589</v>
      </c>
      <c r="R65" s="231"/>
      <c r="S65" s="249">
        <v>45187</v>
      </c>
      <c r="T65" s="370" t="s">
        <v>589</v>
      </c>
      <c r="U65" s="231"/>
      <c r="V65" s="231"/>
      <c r="W65" s="304" t="s">
        <v>745</v>
      </c>
      <c r="X65" s="343"/>
      <c r="Y65" s="303">
        <v>45281</v>
      </c>
      <c r="Z65" s="230" t="s">
        <v>746</v>
      </c>
      <c r="AA65" s="400" t="s">
        <v>747</v>
      </c>
      <c r="AB65" s="401">
        <v>45285</v>
      </c>
      <c r="AC65" s="357" t="s">
        <v>341</v>
      </c>
    </row>
    <row r="66" spans="1:29" ht="114">
      <c r="A66" s="275">
        <v>58</v>
      </c>
      <c r="B66" s="354" t="s">
        <v>739</v>
      </c>
      <c r="C66" s="275" t="s">
        <v>308</v>
      </c>
      <c r="D66" s="308" t="s">
        <v>748</v>
      </c>
      <c r="E66" s="356"/>
      <c r="F66" s="356"/>
      <c r="G66" s="278">
        <v>0.5</v>
      </c>
      <c r="H66" s="279" t="s">
        <v>14</v>
      </c>
      <c r="I66" s="275" t="s">
        <v>741</v>
      </c>
      <c r="J66" s="250">
        <v>45049</v>
      </c>
      <c r="K66" s="275" t="s">
        <v>260</v>
      </c>
      <c r="L66" s="343"/>
      <c r="M66" s="250">
        <v>45139</v>
      </c>
      <c r="N66" s="397" t="s">
        <v>748</v>
      </c>
      <c r="O66" s="347"/>
      <c r="P66" s="250">
        <v>45154</v>
      </c>
      <c r="Q66" s="372" t="s">
        <v>589</v>
      </c>
      <c r="R66" s="275"/>
      <c r="S66" s="250">
        <v>45187</v>
      </c>
      <c r="T66" s="372" t="s">
        <v>589</v>
      </c>
      <c r="U66" s="275"/>
      <c r="V66" s="275"/>
      <c r="W66" s="312" t="s">
        <v>749</v>
      </c>
      <c r="X66" s="347"/>
      <c r="Y66" s="361">
        <v>45281</v>
      </c>
      <c r="Z66" s="275"/>
      <c r="AA66" s="275"/>
      <c r="AB66" s="275"/>
      <c r="AC66" s="275"/>
    </row>
    <row r="67" spans="1:29" ht="67.5">
      <c r="A67" s="231">
        <v>59</v>
      </c>
      <c r="B67" s="354" t="s">
        <v>739</v>
      </c>
      <c r="C67" s="231" t="s">
        <v>308</v>
      </c>
      <c r="D67" s="363" t="s">
        <v>750</v>
      </c>
      <c r="E67" s="358"/>
      <c r="F67" s="358"/>
      <c r="G67" s="272">
        <v>0.5</v>
      </c>
      <c r="H67" s="273" t="s">
        <v>14</v>
      </c>
      <c r="I67" s="231" t="s">
        <v>741</v>
      </c>
      <c r="J67" s="249">
        <v>45049</v>
      </c>
      <c r="K67" s="231" t="s">
        <v>260</v>
      </c>
      <c r="L67" s="343"/>
      <c r="M67" s="249">
        <v>45139</v>
      </c>
      <c r="N67" s="402" t="s">
        <v>750</v>
      </c>
      <c r="O67" s="343"/>
      <c r="P67" s="249">
        <v>45154</v>
      </c>
      <c r="Q67" s="370" t="s">
        <v>666</v>
      </c>
      <c r="R67" s="231"/>
      <c r="S67" s="249">
        <v>45187</v>
      </c>
      <c r="T67" s="370" t="s">
        <v>589</v>
      </c>
      <c r="U67" s="231"/>
      <c r="V67" s="231"/>
      <c r="W67" s="304" t="s">
        <v>751</v>
      </c>
      <c r="X67" s="343"/>
      <c r="Y67" s="303">
        <v>45281</v>
      </c>
      <c r="Z67" s="230"/>
      <c r="AA67" s="230"/>
      <c r="AB67" s="230"/>
      <c r="AC67" s="230"/>
    </row>
    <row r="68" spans="1:29" ht="85.5">
      <c r="A68" s="275">
        <v>60</v>
      </c>
      <c r="B68" s="354" t="s">
        <v>739</v>
      </c>
      <c r="C68" s="275" t="s">
        <v>752</v>
      </c>
      <c r="D68" s="308" t="s">
        <v>753</v>
      </c>
      <c r="E68" s="356"/>
      <c r="F68" s="356"/>
      <c r="G68" s="278">
        <v>0.5</v>
      </c>
      <c r="H68" s="279" t="s">
        <v>250</v>
      </c>
      <c r="I68" s="275" t="s">
        <v>741</v>
      </c>
      <c r="J68" s="250">
        <v>45196</v>
      </c>
      <c r="K68" s="275" t="s">
        <v>260</v>
      </c>
      <c r="L68" s="347"/>
      <c r="M68" s="275"/>
      <c r="N68" s="275"/>
      <c r="O68" s="347"/>
      <c r="P68" s="275"/>
      <c r="Q68" s="372"/>
      <c r="R68" s="275"/>
      <c r="S68" s="275"/>
      <c r="T68" s="275"/>
      <c r="U68" s="312"/>
      <c r="V68" s="275"/>
      <c r="W68" s="312" t="s">
        <v>754</v>
      </c>
      <c r="X68" s="347"/>
      <c r="Y68" s="361">
        <v>45281</v>
      </c>
      <c r="Z68" s="275"/>
      <c r="AA68" s="275"/>
      <c r="AB68" s="275"/>
      <c r="AC68" s="275"/>
    </row>
    <row r="69" spans="1:29" ht="107.25" customHeight="1">
      <c r="A69" s="231">
        <v>61</v>
      </c>
      <c r="B69" s="354" t="s">
        <v>739</v>
      </c>
      <c r="C69" s="231">
        <v>6</v>
      </c>
      <c r="D69" s="230" t="s">
        <v>755</v>
      </c>
      <c r="E69" s="231"/>
      <c r="F69" s="358"/>
      <c r="G69" s="272">
        <v>0.5</v>
      </c>
      <c r="H69" s="273" t="s">
        <v>250</v>
      </c>
      <c r="I69" s="231" t="s">
        <v>741</v>
      </c>
      <c r="J69" s="249">
        <v>45196</v>
      </c>
      <c r="K69" s="231" t="s">
        <v>260</v>
      </c>
      <c r="L69" s="343"/>
      <c r="M69" s="231"/>
      <c r="N69" s="231"/>
      <c r="O69" s="343"/>
      <c r="P69" s="231"/>
      <c r="Q69" s="370"/>
      <c r="R69" s="231"/>
      <c r="S69" s="231"/>
      <c r="T69" s="231"/>
      <c r="U69" s="304"/>
      <c r="V69" s="231"/>
      <c r="W69" s="304" t="s">
        <v>756</v>
      </c>
      <c r="X69" s="343"/>
      <c r="Y69" s="303">
        <v>45281</v>
      </c>
      <c r="Z69" s="231"/>
      <c r="AA69" s="231"/>
      <c r="AB69" s="231"/>
      <c r="AC69" s="231"/>
    </row>
    <row r="70" spans="1:29" ht="45">
      <c r="A70" s="275">
        <v>62</v>
      </c>
      <c r="B70" s="354" t="s">
        <v>757</v>
      </c>
      <c r="C70" s="275">
        <v>21</v>
      </c>
      <c r="D70" s="277" t="s">
        <v>758</v>
      </c>
      <c r="E70" s="356"/>
      <c r="F70" s="356"/>
      <c r="G70" s="278"/>
      <c r="H70" s="279"/>
      <c r="I70" s="275" t="s">
        <v>76</v>
      </c>
      <c r="J70" s="361">
        <v>45285</v>
      </c>
      <c r="K70" s="231" t="s">
        <v>260</v>
      </c>
      <c r="L70" s="347"/>
      <c r="M70" s="275"/>
      <c r="N70" s="275"/>
      <c r="O70" s="347"/>
      <c r="P70" s="275"/>
      <c r="Q70" s="372"/>
      <c r="R70" s="275"/>
      <c r="S70" s="275"/>
      <c r="T70" s="275"/>
      <c r="U70" s="275"/>
      <c r="V70" s="275"/>
      <c r="W70" s="275"/>
      <c r="X70" s="347"/>
      <c r="Y70" s="275"/>
      <c r="Z70" s="275"/>
      <c r="AA70" s="312" t="s">
        <v>759</v>
      </c>
      <c r="AB70" s="275"/>
      <c r="AC70" s="275"/>
    </row>
    <row r="71" spans="1:29" ht="12.75">
      <c r="A71" s="231"/>
      <c r="B71" s="231"/>
      <c r="C71" s="231"/>
      <c r="D71" s="230"/>
      <c r="E71" s="358"/>
      <c r="F71" s="358"/>
      <c r="G71" s="272"/>
      <c r="H71" s="273"/>
      <c r="I71" s="231"/>
      <c r="J71" s="231"/>
      <c r="K71" s="231"/>
      <c r="L71" s="343"/>
      <c r="M71" s="231"/>
      <c r="N71" s="231"/>
      <c r="O71" s="343"/>
      <c r="P71" s="231"/>
      <c r="Q71" s="370"/>
      <c r="R71" s="231"/>
      <c r="S71" s="231"/>
      <c r="T71" s="231"/>
      <c r="U71" s="231"/>
      <c r="V71" s="231"/>
      <c r="W71" s="231"/>
      <c r="X71" s="343"/>
      <c r="Y71" s="231"/>
      <c r="Z71" s="231"/>
      <c r="AA71" s="231"/>
      <c r="AB71" s="231"/>
      <c r="AC71" s="231"/>
    </row>
    <row r="72" spans="1:29" ht="12.75">
      <c r="A72" s="275"/>
      <c r="B72" s="275"/>
      <c r="C72" s="275"/>
      <c r="D72" s="277"/>
      <c r="E72" s="356"/>
      <c r="F72" s="356"/>
      <c r="G72" s="278"/>
      <c r="H72" s="279"/>
      <c r="I72" s="275"/>
      <c r="J72" s="275"/>
      <c r="K72" s="275"/>
      <c r="L72" s="347"/>
      <c r="M72" s="275"/>
      <c r="N72" s="275"/>
      <c r="O72" s="347"/>
      <c r="P72" s="275"/>
      <c r="Q72" s="372"/>
      <c r="R72" s="275"/>
      <c r="S72" s="275"/>
      <c r="T72" s="275"/>
      <c r="U72" s="275"/>
      <c r="V72" s="275"/>
      <c r="W72" s="275"/>
      <c r="X72" s="347"/>
      <c r="Y72" s="275"/>
      <c r="Z72" s="275"/>
      <c r="AA72" s="275"/>
      <c r="AB72" s="275"/>
      <c r="AC72" s="275"/>
    </row>
    <row r="73" spans="1:29" ht="12.75">
      <c r="A73" s="231"/>
      <c r="B73" s="231"/>
      <c r="C73" s="231"/>
      <c r="D73" s="230"/>
      <c r="E73" s="358"/>
      <c r="F73" s="358"/>
      <c r="G73" s="272"/>
      <c r="H73" s="273"/>
      <c r="I73" s="231"/>
      <c r="J73" s="231"/>
      <c r="K73" s="231"/>
      <c r="L73" s="343"/>
      <c r="M73" s="231"/>
      <c r="N73" s="231"/>
      <c r="O73" s="343"/>
      <c r="P73" s="231"/>
      <c r="Q73" s="370"/>
      <c r="R73" s="231"/>
      <c r="S73" s="231"/>
      <c r="T73" s="231"/>
      <c r="U73" s="231"/>
      <c r="V73" s="231"/>
      <c r="W73" s="231"/>
      <c r="X73" s="343"/>
      <c r="Y73" s="231"/>
      <c r="Z73" s="231"/>
      <c r="AA73" s="231"/>
      <c r="AB73" s="231"/>
      <c r="AC73" s="231"/>
    </row>
    <row r="74" spans="1:29" ht="12.75">
      <c r="A74" s="275"/>
      <c r="B74" s="275"/>
      <c r="C74" s="275"/>
      <c r="D74" s="277"/>
      <c r="E74" s="356"/>
      <c r="F74" s="356"/>
      <c r="G74" s="278"/>
      <c r="H74" s="279"/>
      <c r="I74" s="275"/>
      <c r="J74" s="275"/>
      <c r="K74" s="275"/>
      <c r="L74" s="347"/>
      <c r="M74" s="275"/>
      <c r="N74" s="275"/>
      <c r="O74" s="347"/>
      <c r="P74" s="275"/>
      <c r="Q74" s="372"/>
      <c r="R74" s="275"/>
      <c r="S74" s="275"/>
      <c r="T74" s="275"/>
      <c r="U74" s="275"/>
      <c r="V74" s="275"/>
      <c r="W74" s="275"/>
      <c r="X74" s="347"/>
      <c r="Y74" s="275"/>
      <c r="Z74" s="275"/>
      <c r="AA74" s="275"/>
      <c r="AB74" s="275"/>
      <c r="AC74" s="275"/>
    </row>
    <row r="75" spans="1:29" ht="12.75">
      <c r="A75" s="231"/>
      <c r="B75" s="231"/>
      <c r="C75" s="231"/>
      <c r="D75" s="230"/>
      <c r="E75" s="358"/>
      <c r="F75" s="358"/>
      <c r="G75" s="272"/>
      <c r="H75" s="273"/>
      <c r="I75" s="231"/>
      <c r="J75" s="231"/>
      <c r="K75" s="231"/>
      <c r="L75" s="343"/>
      <c r="M75" s="231"/>
      <c r="N75" s="231"/>
      <c r="O75" s="343"/>
      <c r="P75" s="231"/>
      <c r="Q75" s="370"/>
      <c r="R75" s="231"/>
      <c r="S75" s="231"/>
      <c r="T75" s="231"/>
      <c r="U75" s="231"/>
      <c r="V75" s="231"/>
      <c r="W75" s="231"/>
      <c r="X75" s="343"/>
      <c r="Y75" s="231"/>
      <c r="Z75" s="231"/>
      <c r="AA75" s="231"/>
      <c r="AB75" s="231"/>
      <c r="AC75" s="231"/>
    </row>
    <row r="76" spans="1:29" ht="12.75">
      <c r="A76" s="275"/>
      <c r="B76" s="275"/>
      <c r="C76" s="275"/>
      <c r="D76" s="277"/>
      <c r="E76" s="356"/>
      <c r="F76" s="356"/>
      <c r="G76" s="278"/>
      <c r="H76" s="279"/>
      <c r="I76" s="275"/>
      <c r="J76" s="275"/>
      <c r="K76" s="275"/>
      <c r="L76" s="347"/>
      <c r="M76" s="275"/>
      <c r="N76" s="275"/>
      <c r="O76" s="347"/>
      <c r="P76" s="275"/>
      <c r="Q76" s="372"/>
      <c r="R76" s="275"/>
      <c r="S76" s="275"/>
      <c r="T76" s="275"/>
      <c r="U76" s="275"/>
      <c r="V76" s="275"/>
      <c r="W76" s="275"/>
      <c r="X76" s="347"/>
      <c r="Y76" s="275"/>
      <c r="Z76" s="275"/>
      <c r="AA76" s="275"/>
      <c r="AB76" s="275"/>
      <c r="AC76" s="275"/>
    </row>
    <row r="77" spans="1:29" ht="12.75">
      <c r="A77" s="231"/>
      <c r="B77" s="231"/>
      <c r="C77" s="231"/>
      <c r="D77" s="230"/>
      <c r="E77" s="358"/>
      <c r="F77" s="358"/>
      <c r="G77" s="272"/>
      <c r="H77" s="273"/>
      <c r="I77" s="231"/>
      <c r="J77" s="231"/>
      <c r="K77" s="231"/>
      <c r="L77" s="343"/>
      <c r="M77" s="231"/>
      <c r="N77" s="231"/>
      <c r="O77" s="343"/>
      <c r="P77" s="231"/>
      <c r="Q77" s="370"/>
      <c r="R77" s="231"/>
      <c r="S77" s="231"/>
      <c r="T77" s="231"/>
      <c r="U77" s="231"/>
      <c r="V77" s="231"/>
      <c r="W77" s="231"/>
      <c r="X77" s="343"/>
      <c r="Y77" s="231"/>
      <c r="Z77" s="231"/>
      <c r="AA77" s="231"/>
      <c r="AB77" s="231"/>
      <c r="AC77" s="231"/>
    </row>
    <row r="78" spans="1:29" ht="12.75">
      <c r="A78" s="275"/>
      <c r="B78" s="275"/>
      <c r="C78" s="275"/>
      <c r="D78" s="277"/>
      <c r="E78" s="356"/>
      <c r="F78" s="356"/>
      <c r="G78" s="278"/>
      <c r="H78" s="279"/>
      <c r="I78" s="275"/>
      <c r="J78" s="275"/>
      <c r="K78" s="275"/>
      <c r="L78" s="347"/>
      <c r="M78" s="275"/>
      <c r="N78" s="275"/>
      <c r="O78" s="347"/>
      <c r="P78" s="275"/>
      <c r="Q78" s="372"/>
      <c r="R78" s="275"/>
      <c r="S78" s="275"/>
      <c r="T78" s="275"/>
      <c r="U78" s="275"/>
      <c r="V78" s="275"/>
      <c r="W78" s="275"/>
      <c r="X78" s="347"/>
      <c r="Y78" s="275"/>
      <c r="Z78" s="275"/>
      <c r="AA78" s="275"/>
      <c r="AB78" s="275"/>
      <c r="AC78" s="275"/>
    </row>
    <row r="79" spans="1:29" ht="12.75">
      <c r="A79" s="231"/>
      <c r="B79" s="231"/>
      <c r="C79" s="231"/>
      <c r="D79" s="230"/>
      <c r="E79" s="358"/>
      <c r="F79" s="358"/>
      <c r="G79" s="272"/>
      <c r="H79" s="273"/>
      <c r="I79" s="231"/>
      <c r="J79" s="231"/>
      <c r="K79" s="231"/>
      <c r="L79" s="343"/>
      <c r="M79" s="231"/>
      <c r="N79" s="231"/>
      <c r="O79" s="343"/>
      <c r="P79" s="231"/>
      <c r="Q79" s="370"/>
      <c r="R79" s="231"/>
      <c r="S79" s="231"/>
      <c r="T79" s="231"/>
      <c r="U79" s="231"/>
      <c r="V79" s="231"/>
      <c r="W79" s="231"/>
      <c r="X79" s="343"/>
      <c r="Y79" s="231"/>
      <c r="Z79" s="231"/>
      <c r="AA79" s="231"/>
      <c r="AB79" s="231"/>
      <c r="AC79" s="231"/>
    </row>
    <row r="80" spans="1:29" ht="12.75">
      <c r="A80" s="275"/>
      <c r="B80" s="275"/>
      <c r="C80" s="275"/>
      <c r="D80" s="277"/>
      <c r="E80" s="356"/>
      <c r="F80" s="356"/>
      <c r="G80" s="278"/>
      <c r="H80" s="279"/>
      <c r="I80" s="275"/>
      <c r="J80" s="275"/>
      <c r="K80" s="275"/>
      <c r="L80" s="347"/>
      <c r="M80" s="275"/>
      <c r="N80" s="275"/>
      <c r="O80" s="347"/>
      <c r="P80" s="275"/>
      <c r="Q80" s="372"/>
      <c r="R80" s="275"/>
      <c r="S80" s="275"/>
      <c r="T80" s="275"/>
      <c r="U80" s="275"/>
      <c r="V80" s="275"/>
      <c r="W80" s="275"/>
      <c r="X80" s="347"/>
      <c r="Y80" s="275"/>
      <c r="Z80" s="275"/>
      <c r="AA80" s="275"/>
      <c r="AB80" s="275"/>
      <c r="AC80" s="275"/>
    </row>
    <row r="81" spans="1:29" ht="12.75">
      <c r="A81" s="231"/>
      <c r="B81" s="231"/>
      <c r="C81" s="231"/>
      <c r="D81" s="230"/>
      <c r="E81" s="358"/>
      <c r="F81" s="358"/>
      <c r="G81" s="272"/>
      <c r="H81" s="273"/>
      <c r="I81" s="231"/>
      <c r="J81" s="231"/>
      <c r="K81" s="231"/>
      <c r="L81" s="343"/>
      <c r="M81" s="231"/>
      <c r="N81" s="231"/>
      <c r="O81" s="343"/>
      <c r="P81" s="231"/>
      <c r="Q81" s="370"/>
      <c r="R81" s="231"/>
      <c r="S81" s="231"/>
      <c r="T81" s="231"/>
      <c r="U81" s="231"/>
      <c r="V81" s="231"/>
      <c r="W81" s="231"/>
      <c r="X81" s="343"/>
      <c r="Y81" s="231"/>
      <c r="Z81" s="231"/>
      <c r="AA81" s="231"/>
      <c r="AB81" s="231"/>
      <c r="AC81" s="231"/>
    </row>
  </sheetData>
  <mergeCells count="3">
    <mergeCell ref="E23:F23"/>
    <mergeCell ref="N24:N26"/>
    <mergeCell ref="N27:N29"/>
  </mergeCells>
  <conditionalFormatting sqref="M1:N1 R1 U1:Z1 AB1:AC1">
    <cfRule type="containsText" dxfId="11535" priority="13" operator="containsText" text="ответ субподрядчика">
      <formula>NOT(ISERROR(SEARCH(("ответ субподрядчика"),(M1))))</formula>
    </cfRule>
  </conditionalFormatting>
  <conditionalFormatting sqref="G10:G81">
    <cfRule type="cellIs" dxfId="11534" priority="12" operator="equal">
      <formula>1</formula>
    </cfRule>
  </conditionalFormatting>
  <conditionalFormatting sqref="G10:G81">
    <cfRule type="cellIs" dxfId="11533" priority="11" operator="equal">
      <formula>0.5</formula>
    </cfRule>
  </conditionalFormatting>
  <conditionalFormatting sqref="G10:G81">
    <cfRule type="cellIs" dxfId="11532" priority="10" operator="equal">
      <formula>0.2</formula>
    </cfRule>
  </conditionalFormatting>
  <conditionalFormatting sqref="K3 K5:K81">
    <cfRule type="containsText" dxfId="11531" priority="9" operator="containsText" text="ПД">
      <formula>NOT(ISERROR(SEARCH(("ПД"),(K3))))</formula>
    </cfRule>
  </conditionalFormatting>
  <conditionalFormatting sqref="K70">
    <cfRule type="containsText" dxfId="11530" priority="14" operator="containsText" text="ПД">
      <formula>NOT(ISERROR(SEARCH(("ПД"),(K3))))</formula>
    </cfRule>
  </conditionalFormatting>
  <conditionalFormatting sqref="K3 K5:K81">
    <cfRule type="containsText" dxfId="11529" priority="8" operator="containsText" text="отменено">
      <formula>NOT(ISERROR(SEARCH(("отменено"),(K3))))</formula>
    </cfRule>
  </conditionalFormatting>
  <conditionalFormatting sqref="K70">
    <cfRule type="containsText" dxfId="11528" priority="15" operator="containsText" text="отменено">
      <formula>NOT(ISERROR(SEARCH(("отменено"),(K3))))</formula>
    </cfRule>
  </conditionalFormatting>
  <conditionalFormatting sqref="G1:H1 H3:AC3 H5:H81 A9:G9">
    <cfRule type="cellIs" dxfId="11527" priority="7" operator="equal">
      <formula>"5 - Несоответствие решений ПД и РД"</formula>
    </cfRule>
  </conditionalFormatting>
  <conditionalFormatting sqref="G1:H1 H3:AC3 H5:H81 A9:G9">
    <cfRule type="cellIs" dxfId="11526" priority="6" operator="equal">
      <formula>"4 - Несоответствие типовым решениям"</formula>
    </cfRule>
  </conditionalFormatting>
  <conditionalFormatting sqref="G1:H1 H3:AC3 H5:H81 A9:G9">
    <cfRule type="cellIs" dxfId="11525" priority="5" operator="equal">
      <formula>"3 - Повторяющиеся замечания МФР"</formula>
    </cfRule>
  </conditionalFormatting>
  <conditionalFormatting sqref="G1:H1 H3:AC3 H5:H81 A9:G9">
    <cfRule type="cellIs" dxfId="11524" priority="4" operator="equal">
      <formula>"2 - Несоотвествие смежным разделам"</formula>
    </cfRule>
  </conditionalFormatting>
  <conditionalFormatting sqref="G1:H1 H3:AC3 H5:H81 A9:G9">
    <cfRule type="cellIs" dxfId="11523" priority="3" operator="equal">
      <formula>"1 - Ошибка проектировщика"</formula>
    </cfRule>
  </conditionalFormatting>
  <conditionalFormatting sqref="K3 K5:K81">
    <cfRule type="containsText" dxfId="11522" priority="2" operator="containsText" text="повторно">
      <formula>NOT(ISERROR(SEARCH(("повторно"),(K3))))</formula>
    </cfRule>
  </conditionalFormatting>
  <conditionalFormatting sqref="K70">
    <cfRule type="containsText" dxfId="11521" priority="16" operator="containsText" text="повторно">
      <formula>NOT(ISERROR(SEARCH(("повторно"),(K3))))</formula>
    </cfRule>
  </conditionalFormatting>
  <conditionalFormatting sqref="K3 K5:K81">
    <cfRule type="containsText" dxfId="11520" priority="1" operator="containsText" text="снято">
      <formula>NOT(ISERROR(SEARCH(("снято"),(K3))))</formula>
    </cfRule>
  </conditionalFormatting>
  <conditionalFormatting sqref="K70">
    <cfRule type="containsText" dxfId="11519" priority="17" operator="containsText" text="снято">
      <formula>NOT(ISERROR(SEARCH(("снято"),(K3))))</formula>
    </cfRule>
  </conditionalFormatting>
  <hyperlinks>
    <hyperlink ref="F16" r:id="rId1"/>
    <hyperlink ref="N34" location="'6'!12:12" display="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https://docs.google.com/spreadsheets/d/1YuiVJh5g_X5jHE5e"/>
    <hyperlink ref="F36" r:id="rId2"/>
    <hyperlink ref="D41" r:id="rId3"/>
    <hyperlink ref="N63" location="'6'!12:12" display="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https://docs.google.com/spreadsheets/d/1YuiVJh5g_X5jHE5e"/>
    <hyperlink ref="D66" r:id="rId4"/>
    <hyperlink ref="N66" r:id="rId5"/>
    <hyperlink ref="D67" r:id="rId6"/>
    <hyperlink ref="N67" r:id="rId7"/>
    <hyperlink ref="D68" location="'8'!18:18" display="Обратить внимание на замечание https://docs.google.com/spreadsheets/d/1YuiVJh5g_X5jHE5eOh_2DEvATkVyA1tZkiQMcCOB9Wo/edit#gid=1035108314&amp;range=18:18 _x000a_Исправить марки дверей 2.Т.5/2.А.1 и 6.Т.5/6.А.1 - дверные блоки должны быть с пределом огнестойкости EI 30"/>
  </hyperlinks>
  <pageMargins left="0.70078740157480324" right="0.70078740157480324" top="0.75196850393700787" bottom="0.75196850393700787" header="0.3" footer="0.3"/>
  <pageSetup paperSize="9" orientation="portrait"/>
  <drawing r:id="rId8"/>
  <extLst>
    <ext xmlns:x14="http://schemas.microsoft.com/office/spreadsheetml/2009/9/main" uri="{CCE6A557-97BC-4b89-ADB6-D9C93CAAB3DF}">
      <x14:dataValidations xmlns:xm="http://schemas.microsoft.com/office/excel/2006/main" count="5">
        <x14:dataValidation type="list" allowBlank="1">
          <x14:formula1>
            <xm:f>Списки!$G$2:$G$4</xm:f>
          </x14:formula1>
          <xm:sqref>G10:G81</xm:sqref>
        </x14:dataValidation>
        <x14:dataValidation type="list" allowBlank="1">
          <x14:formula1>
            <xm:f>Списки!$O:$O</xm:f>
          </x14:formula1>
          <xm:sqref>R1 U1 X1</xm:sqref>
        </x14:dataValidation>
        <x14:dataValidation type="list" allowBlank="1">
          <x14:formula1>
            <xm:f>Списки!$E$2:$E$1002</xm:f>
          </x14:formula1>
          <xm:sqref>H10:H81</xm:sqref>
        </x14:dataValidation>
        <x14:dataValidation type="list" allowBlank="1">
          <x14:formula1>
            <xm:f>Списки!$A$2:$A$1002</xm:f>
          </x14:formula1>
          <xm:sqref>K10:K69 K71:K81</xm:sqref>
        </x14:dataValidation>
        <x14:dataValidation type="list" allowBlank="1">
          <x14:formula1>
            <xm:f>Списки!$A$2:$A$1002</xm:f>
          </x14:formula1>
          <xm:sqref>K70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X2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7.5703125" customWidth="1"/>
    <col min="4" max="4" width="53.42578125" customWidth="1"/>
    <col min="5" max="5" width="56.28515625" customWidth="1"/>
    <col min="6" max="6" width="21.42578125" customWidth="1" collapsed="1"/>
    <col min="7" max="8" width="14.140625" hidden="1" customWidth="1" outlineLevel="1"/>
    <col min="10" max="10" width="9.85546875" customWidth="1"/>
    <col min="12" max="12" width="31.85546875" customWidth="1"/>
    <col min="13" max="13" width="11.7109375" customWidth="1"/>
    <col min="14" max="14" width="51.42578125" customWidth="1"/>
    <col min="15" max="15" width="23.28515625" customWidth="1"/>
    <col min="16" max="16" width="10.5703125" customWidth="1"/>
    <col min="17" max="17" width="26.85546875" customWidth="1"/>
    <col min="18" max="18" width="22" customWidth="1"/>
    <col min="19" max="19" width="14.42578125" hidden="1" customWidth="1"/>
    <col min="20" max="20" width="26.85546875" hidden="1" customWidth="1"/>
    <col min="21" max="24" width="25.5703125" hidden="1"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67.5" hidden="1" outlineLevel="1">
      <c r="A3" s="1"/>
      <c r="B3" s="18" t="s">
        <v>251</v>
      </c>
      <c r="C3" s="18" t="s">
        <v>252</v>
      </c>
      <c r="D3" s="18" t="s">
        <v>35</v>
      </c>
      <c r="E3" s="18"/>
      <c r="F3" s="18"/>
      <c r="G3" s="115"/>
      <c r="H3" s="118">
        <f>COUNTIF($H10:$H28,"1 - Несоответствие продуктовым требованиям ПИК-Стандарт")</f>
        <v>0</v>
      </c>
      <c r="I3" s="118">
        <f>COUNTIF($H10:$H28,"2 - Несоответствие Бренд-листам ПИК")</f>
        <v>0</v>
      </c>
      <c r="J3" s="118">
        <f>COUNTIF($H10:$H28,"3 - Несоответствие Каталогу отделки")</f>
        <v>0</v>
      </c>
      <c r="K3" s="118">
        <f>COUNTIF($H10:$H28,"5 - Ошибка в применении СТМ")</f>
        <v>0</v>
      </c>
      <c r="L3" s="118">
        <f>COUNTIF($H10:$H28,"4 - Несоответствие Каталогу оборудования")</f>
        <v>0</v>
      </c>
      <c r="M3" s="118">
        <f>COUNTIF($H10:$H28,"6 - Ошибка в применении сборных ЛМ")</f>
        <v>0</v>
      </c>
      <c r="N3" s="118">
        <f>COUNTIF($H10:$H28,"7 - Ошибка в применении шкаф-пакетов")</f>
        <v>0</v>
      </c>
      <c r="O3" s="118">
        <f>COUNTIF($H10:$H28,"8 - Ошибка в применении шахт-пакетов")</f>
        <v>0</v>
      </c>
      <c r="P3" s="118">
        <f>COUNTIF($H10:$H28,"9 - Несоответствие типологическим требованиям ПИК-Стандарт")</f>
        <v>0</v>
      </c>
      <c r="Q3" s="118">
        <f>COUNTIF($H10:$H28,"10 - Несоответствие НТД РФ")</f>
        <v>0</v>
      </c>
      <c r="R3" s="118">
        <f>COUNTIF($H10:$H28,"11 - Несоответствие ИРД (кроме ТУ, СТУ), АПР, ПД")</f>
        <v>0</v>
      </c>
      <c r="S3" s="118">
        <f>COUNTIF($H10:$H28,"12 - Несоответствие требованиям ТУ, СТУ")</f>
        <v>0</v>
      </c>
      <c r="T3" s="118">
        <f>COUNTIF($H10:$H28,"13 - Ошибка в технических решениях")</f>
        <v>2</v>
      </c>
      <c r="U3" s="118">
        <f>COUNTIF($H10:$H28,"14 - Неувязка м/у собой комплектов РД")</f>
        <v>0</v>
      </c>
      <c r="V3" s="118">
        <f>COUNTIF($H10:$H28,"15 - Недостаточность информации влияющей на СМР")</f>
        <v>4</v>
      </c>
      <c r="W3" s="118">
        <f>COUNTIF($H10:$H28,"16 - Нерациональное решение")</f>
        <v>7</v>
      </c>
      <c r="X3" s="118">
        <f>COUNTIF($H10:$H28,"17 - Оформление")</f>
        <v>0</v>
      </c>
    </row>
    <row r="4" spans="1:24" ht="25.5" hidden="1" outlineLevel="1">
      <c r="A4" s="111" t="s">
        <v>249</v>
      </c>
      <c r="B4" s="119">
        <v>2</v>
      </c>
      <c r="C4" s="119">
        <v>1</v>
      </c>
      <c r="D4" s="120">
        <f>C4/B4</f>
        <v>0.5</v>
      </c>
      <c r="E4" s="1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220"/>
      <c r="D5" s="262"/>
      <c r="E5" s="121"/>
      <c r="G5" s="112" t="s">
        <v>52</v>
      </c>
      <c r="H5" s="122"/>
      <c r="I5" s="123"/>
      <c r="J5" s="124"/>
      <c r="K5" s="102"/>
      <c r="L5" s="124"/>
      <c r="M5" s="223"/>
      <c r="N5" s="102"/>
      <c r="O5" s="223"/>
      <c r="P5" s="223"/>
      <c r="Q5" s="102"/>
      <c r="R5" s="223"/>
      <c r="S5" s="124"/>
      <c r="T5" s="123"/>
      <c r="U5" s="123"/>
      <c r="V5" s="123"/>
      <c r="W5" s="123"/>
      <c r="X5" s="123"/>
    </row>
    <row r="6" spans="1:24" ht="22.5" hidden="1" outlineLevel="1">
      <c r="A6" s="18">
        <v>0.2</v>
      </c>
      <c r="B6" s="18">
        <v>0.5</v>
      </c>
      <c r="C6" s="18">
        <v>1</v>
      </c>
      <c r="D6" s="344" t="s">
        <v>39</v>
      </c>
      <c r="E6" s="18"/>
      <c r="F6" s="18" t="s">
        <v>253</v>
      </c>
      <c r="G6" s="125">
        <f>COUNTIFS(G10:G28,"0,2")</f>
        <v>2</v>
      </c>
      <c r="H6" s="122"/>
      <c r="I6" s="123"/>
      <c r="J6" s="124"/>
      <c r="K6" s="102"/>
      <c r="L6" s="124"/>
      <c r="M6" s="223"/>
      <c r="N6" s="102"/>
      <c r="O6" s="223"/>
      <c r="P6" s="223"/>
      <c r="Q6" s="102"/>
      <c r="R6" s="223"/>
      <c r="S6" s="124"/>
      <c r="T6" s="123"/>
      <c r="U6" s="123"/>
      <c r="V6" s="123"/>
      <c r="W6" s="123"/>
      <c r="X6" s="123"/>
    </row>
    <row r="7" spans="1:24" ht="22.5" hidden="1" outlineLevel="1">
      <c r="A7" s="126">
        <f>G6*0.2/B4</f>
        <v>0.2</v>
      </c>
      <c r="B7" s="126">
        <f>G7*0.5/B4</f>
        <v>1.5</v>
      </c>
      <c r="C7" s="126">
        <f>G8*1/B4</f>
        <v>2.5</v>
      </c>
      <c r="D7" s="127">
        <f>(G6*A6+G7*B6+G8*C6)/SUM(G6:G8)</f>
        <v>0.64615384615384619</v>
      </c>
      <c r="E7" s="128"/>
      <c r="F7" s="129" t="s">
        <v>254</v>
      </c>
      <c r="G7" s="125">
        <f>COUNTIFS(G10:G28,"0,5")</f>
        <v>6</v>
      </c>
      <c r="H7" s="122"/>
      <c r="I7" s="130"/>
      <c r="J7" s="130"/>
      <c r="K7" s="225"/>
      <c r="L7" s="130"/>
      <c r="M7" s="225"/>
      <c r="N7" s="225"/>
      <c r="O7" s="225"/>
      <c r="P7" s="225"/>
      <c r="Q7" s="225"/>
      <c r="R7" s="225"/>
      <c r="S7" s="130"/>
      <c r="T7" s="130"/>
      <c r="U7" s="130"/>
      <c r="V7" s="130"/>
      <c r="W7" s="130"/>
      <c r="X7" s="130"/>
    </row>
    <row r="8" spans="1:24" ht="25.5" hidden="1" outlineLevel="1">
      <c r="A8" s="112" t="s">
        <v>52</v>
      </c>
      <c r="B8" s="112" t="s">
        <v>52</v>
      </c>
      <c r="C8" s="112" t="s">
        <v>52</v>
      </c>
      <c r="D8" s="112" t="s">
        <v>52</v>
      </c>
      <c r="E8" s="112"/>
      <c r="F8" s="18" t="s">
        <v>255</v>
      </c>
      <c r="G8" s="125">
        <f>COUNTIFS(G10:G28,"1")</f>
        <v>5</v>
      </c>
      <c r="H8" s="122"/>
      <c r="I8" s="123"/>
      <c r="J8" s="124"/>
      <c r="K8" s="102"/>
      <c r="L8" s="124"/>
      <c r="M8" s="223"/>
      <c r="N8" s="102"/>
      <c r="O8" s="223"/>
      <c r="P8" s="223"/>
      <c r="Q8" s="102"/>
      <c r="R8" s="223"/>
      <c r="S8" s="124"/>
      <c r="T8" s="123"/>
      <c r="U8" s="123"/>
      <c r="V8" s="123"/>
      <c r="W8" s="123"/>
      <c r="X8" s="123"/>
    </row>
    <row r="9" spans="1:24" ht="12.75">
      <c r="A9" s="131"/>
      <c r="B9" s="131"/>
      <c r="C9" s="131"/>
      <c r="D9" s="131"/>
      <c r="E9" s="131"/>
      <c r="F9" s="131"/>
      <c r="G9" s="131"/>
      <c r="H9" s="131"/>
      <c r="I9" s="132"/>
      <c r="J9" s="133"/>
      <c r="K9" s="226"/>
      <c r="L9" s="133"/>
      <c r="M9" s="227"/>
      <c r="N9" s="226"/>
      <c r="O9" s="227"/>
      <c r="P9" s="227"/>
      <c r="Q9" s="226"/>
      <c r="R9" s="227"/>
      <c r="S9" s="133"/>
      <c r="T9" s="132"/>
      <c r="U9" s="132"/>
      <c r="V9" s="132"/>
      <c r="W9" s="132"/>
      <c r="X9" s="132"/>
    </row>
    <row r="10" spans="1:24" ht="102.75" customHeight="1">
      <c r="A10" s="102">
        <v>1</v>
      </c>
      <c r="B10" s="354" t="s">
        <v>760</v>
      </c>
      <c r="C10" s="102">
        <v>2</v>
      </c>
      <c r="D10" s="221" t="s">
        <v>761</v>
      </c>
      <c r="E10" s="123"/>
      <c r="F10" s="134"/>
      <c r="G10" s="115">
        <v>0.2</v>
      </c>
      <c r="H10" s="135" t="s">
        <v>29</v>
      </c>
      <c r="I10" s="102" t="s">
        <v>76</v>
      </c>
      <c r="J10" s="223">
        <v>45049</v>
      </c>
      <c r="K10" s="102" t="s">
        <v>260</v>
      </c>
      <c r="L10" s="102" t="s">
        <v>762</v>
      </c>
      <c r="M10" s="223">
        <v>45196</v>
      </c>
      <c r="N10" s="102"/>
      <c r="O10" s="235" t="s">
        <v>763</v>
      </c>
      <c r="P10" s="223">
        <v>45237</v>
      </c>
      <c r="Q10" s="103" t="s">
        <v>764</v>
      </c>
      <c r="R10" s="223"/>
      <c r="S10" s="124"/>
      <c r="T10" s="123"/>
      <c r="U10" s="123"/>
      <c r="V10" s="123"/>
      <c r="W10" s="123"/>
      <c r="X10" s="123"/>
    </row>
    <row r="11" spans="1:24" ht="229.5">
      <c r="A11" s="102">
        <v>2</v>
      </c>
      <c r="B11" s="354" t="s">
        <v>765</v>
      </c>
      <c r="C11" s="102">
        <v>2</v>
      </c>
      <c r="D11" s="221" t="s">
        <v>766</v>
      </c>
      <c r="E11" s="123"/>
      <c r="F11" s="134"/>
      <c r="G11" s="115">
        <v>1</v>
      </c>
      <c r="H11" s="135" t="s">
        <v>30</v>
      </c>
      <c r="I11" s="102" t="s">
        <v>76</v>
      </c>
      <c r="J11" s="223">
        <v>45049</v>
      </c>
      <c r="K11" s="102" t="s">
        <v>260</v>
      </c>
      <c r="L11" s="102" t="s">
        <v>767</v>
      </c>
      <c r="M11" s="223">
        <v>45196</v>
      </c>
      <c r="N11" s="102" t="s">
        <v>360</v>
      </c>
      <c r="O11" s="223"/>
      <c r="P11" s="223"/>
      <c r="Q11" s="102"/>
      <c r="R11" s="223"/>
      <c r="S11" s="124"/>
      <c r="T11" s="123"/>
      <c r="U11" s="123"/>
      <c r="V11" s="123"/>
      <c r="W11" s="123"/>
      <c r="X11" s="123"/>
    </row>
    <row r="12" spans="1:24" ht="191.25">
      <c r="A12" s="102">
        <v>3</v>
      </c>
      <c r="B12" s="354" t="s">
        <v>765</v>
      </c>
      <c r="C12" s="102">
        <v>2</v>
      </c>
      <c r="D12" s="221" t="s">
        <v>768</v>
      </c>
      <c r="E12" s="123"/>
      <c r="F12" s="134"/>
      <c r="G12" s="115">
        <v>1</v>
      </c>
      <c r="H12" s="135" t="s">
        <v>30</v>
      </c>
      <c r="I12" s="102" t="s">
        <v>76</v>
      </c>
      <c r="J12" s="223">
        <v>45049</v>
      </c>
      <c r="K12" s="102" t="s">
        <v>260</v>
      </c>
      <c r="L12" s="102" t="s">
        <v>769</v>
      </c>
      <c r="M12" s="223">
        <v>45196</v>
      </c>
      <c r="N12" s="102" t="s">
        <v>770</v>
      </c>
      <c r="O12" s="223"/>
      <c r="P12" s="223"/>
      <c r="Q12" s="102"/>
      <c r="R12" s="223"/>
      <c r="S12" s="124"/>
      <c r="T12" s="123"/>
      <c r="U12" s="123"/>
      <c r="V12" s="123"/>
      <c r="W12" s="123"/>
      <c r="X12" s="123"/>
    </row>
    <row r="13" spans="1:24" ht="102">
      <c r="A13" s="102">
        <v>4</v>
      </c>
      <c r="B13" s="354" t="s">
        <v>765</v>
      </c>
      <c r="C13" s="102">
        <v>2</v>
      </c>
      <c r="D13" s="221" t="s">
        <v>771</v>
      </c>
      <c r="E13" s="123"/>
      <c r="F13" s="134"/>
      <c r="G13" s="115">
        <v>0.2</v>
      </c>
      <c r="H13" s="135" t="s">
        <v>29</v>
      </c>
      <c r="I13" s="102" t="s">
        <v>76</v>
      </c>
      <c r="J13" s="223">
        <v>45049</v>
      </c>
      <c r="K13" s="102" t="s">
        <v>260</v>
      </c>
      <c r="L13" s="102" t="s">
        <v>772</v>
      </c>
      <c r="M13" s="223">
        <v>45196</v>
      </c>
      <c r="N13" s="102"/>
      <c r="O13" s="223"/>
      <c r="P13" s="223"/>
      <c r="Q13" s="102"/>
      <c r="R13" s="223"/>
      <c r="S13" s="124"/>
      <c r="T13" s="123"/>
      <c r="U13" s="123"/>
      <c r="V13" s="123"/>
      <c r="W13" s="123"/>
      <c r="X13" s="123"/>
    </row>
    <row r="14" spans="1:24" ht="232.5" customHeight="1">
      <c r="A14" s="102">
        <v>5</v>
      </c>
      <c r="B14" s="354" t="s">
        <v>765</v>
      </c>
      <c r="C14" s="102">
        <v>2</v>
      </c>
      <c r="D14" s="221" t="s">
        <v>773</v>
      </c>
      <c r="E14" s="123"/>
      <c r="F14" s="134"/>
      <c r="G14" s="115">
        <v>1</v>
      </c>
      <c r="H14" s="135" t="s">
        <v>30</v>
      </c>
      <c r="I14" s="102" t="s">
        <v>76</v>
      </c>
      <c r="J14" s="223">
        <v>45049</v>
      </c>
      <c r="K14" s="102" t="s">
        <v>260</v>
      </c>
      <c r="L14" s="102" t="s">
        <v>774</v>
      </c>
      <c r="M14" s="223">
        <v>45196</v>
      </c>
      <c r="N14" s="102" t="s">
        <v>333</v>
      </c>
      <c r="O14" s="223"/>
      <c r="P14" s="223"/>
      <c r="Q14" s="102"/>
      <c r="R14" s="223"/>
      <c r="S14" s="124"/>
      <c r="T14" s="123"/>
      <c r="U14" s="123"/>
      <c r="V14" s="123"/>
      <c r="W14" s="123"/>
      <c r="X14" s="123"/>
    </row>
    <row r="15" spans="1:24" ht="56.25">
      <c r="A15" s="102">
        <v>6</v>
      </c>
      <c r="B15" s="354" t="s">
        <v>765</v>
      </c>
      <c r="C15" s="102">
        <v>2</v>
      </c>
      <c r="D15" s="221" t="s">
        <v>775</v>
      </c>
      <c r="E15" s="134"/>
      <c r="F15" s="134"/>
      <c r="G15" s="115">
        <v>0.5</v>
      </c>
      <c r="H15" s="135" t="s">
        <v>29</v>
      </c>
      <c r="I15" s="102" t="s">
        <v>76</v>
      </c>
      <c r="J15" s="223">
        <v>45049</v>
      </c>
      <c r="K15" s="102" t="s">
        <v>260</v>
      </c>
      <c r="L15" s="102" t="s">
        <v>776</v>
      </c>
      <c r="M15" s="223">
        <v>45196</v>
      </c>
      <c r="N15" s="102" t="s">
        <v>333</v>
      </c>
      <c r="O15" s="102"/>
      <c r="P15" s="102"/>
      <c r="Q15" s="102"/>
      <c r="R15" s="102"/>
      <c r="S15" s="123"/>
      <c r="T15" s="123"/>
      <c r="U15" s="123"/>
      <c r="V15" s="123"/>
      <c r="W15" s="123"/>
      <c r="X15" s="123"/>
    </row>
    <row r="16" spans="1:24" ht="142.5">
      <c r="A16" s="102">
        <v>7</v>
      </c>
      <c r="B16" s="354" t="s">
        <v>760</v>
      </c>
      <c r="C16" s="102">
        <v>2</v>
      </c>
      <c r="D16" s="221" t="s">
        <v>777</v>
      </c>
      <c r="E16" s="134"/>
      <c r="F16" s="134"/>
      <c r="G16" s="115">
        <v>1</v>
      </c>
      <c r="H16" s="135" t="s">
        <v>29</v>
      </c>
      <c r="I16" s="102" t="s">
        <v>76</v>
      </c>
      <c r="J16" s="223">
        <v>45049</v>
      </c>
      <c r="K16" s="102" t="s">
        <v>260</v>
      </c>
      <c r="L16" s="403" t="s">
        <v>778</v>
      </c>
      <c r="M16" s="223">
        <v>45196</v>
      </c>
      <c r="N16" s="302" t="s">
        <v>779</v>
      </c>
      <c r="O16" s="364" t="s">
        <v>780</v>
      </c>
      <c r="P16" s="223">
        <v>45237</v>
      </c>
      <c r="Q16" s="102" t="s">
        <v>341</v>
      </c>
      <c r="R16" s="102"/>
      <c r="S16" s="123"/>
      <c r="T16" s="123"/>
      <c r="U16" s="123"/>
      <c r="V16" s="123"/>
      <c r="W16" s="123"/>
      <c r="X16" s="123"/>
    </row>
    <row r="17" spans="1:24" ht="45">
      <c r="A17" s="102">
        <v>8</v>
      </c>
      <c r="B17" s="354" t="s">
        <v>760</v>
      </c>
      <c r="C17" s="102">
        <v>2</v>
      </c>
      <c r="D17" s="221" t="s">
        <v>781</v>
      </c>
      <c r="E17" s="134"/>
      <c r="F17" s="134"/>
      <c r="G17" s="115">
        <v>0.5</v>
      </c>
      <c r="H17" s="135" t="s">
        <v>30</v>
      </c>
      <c r="I17" s="102" t="s">
        <v>76</v>
      </c>
      <c r="J17" s="223">
        <v>45049</v>
      </c>
      <c r="K17" s="102" t="s">
        <v>260</v>
      </c>
      <c r="L17" s="123"/>
      <c r="M17" s="223">
        <v>45196</v>
      </c>
      <c r="N17" s="102" t="s">
        <v>666</v>
      </c>
      <c r="O17" s="235" t="s">
        <v>782</v>
      </c>
      <c r="P17" s="223">
        <v>45237</v>
      </c>
      <c r="Q17" s="102" t="s">
        <v>341</v>
      </c>
      <c r="R17" s="102"/>
      <c r="S17" s="123"/>
      <c r="T17" s="123"/>
      <c r="U17" s="123"/>
      <c r="V17" s="123"/>
      <c r="W17" s="123"/>
      <c r="X17" s="123"/>
    </row>
    <row r="18" spans="1:24" ht="280.5">
      <c r="A18" s="102">
        <v>9</v>
      </c>
      <c r="B18" s="354" t="s">
        <v>760</v>
      </c>
      <c r="C18" s="102">
        <v>2</v>
      </c>
      <c r="D18" s="221" t="s">
        <v>783</v>
      </c>
      <c r="E18" s="134"/>
      <c r="F18" s="134"/>
      <c r="G18" s="115">
        <v>1</v>
      </c>
      <c r="H18" s="135" t="s">
        <v>30</v>
      </c>
      <c r="I18" s="102" t="s">
        <v>76</v>
      </c>
      <c r="J18" s="223">
        <v>45049</v>
      </c>
      <c r="K18" s="102" t="s">
        <v>260</v>
      </c>
      <c r="L18" s="102" t="s">
        <v>784</v>
      </c>
      <c r="M18" s="223">
        <v>45196</v>
      </c>
      <c r="N18" s="102" t="s">
        <v>785</v>
      </c>
      <c r="O18" s="235" t="s">
        <v>786</v>
      </c>
      <c r="P18" s="223">
        <v>45237</v>
      </c>
      <c r="Q18" s="102" t="s">
        <v>341</v>
      </c>
      <c r="R18" s="102"/>
      <c r="S18" s="123"/>
      <c r="T18" s="123"/>
      <c r="U18" s="123"/>
      <c r="V18" s="123"/>
      <c r="W18" s="123"/>
      <c r="X18" s="123"/>
    </row>
    <row r="19" spans="1:24" ht="110.25" customHeight="1">
      <c r="A19" s="102">
        <v>10</v>
      </c>
      <c r="B19" s="354" t="s">
        <v>765</v>
      </c>
      <c r="C19" s="102">
        <v>2</v>
      </c>
      <c r="D19" s="221" t="s">
        <v>787</v>
      </c>
      <c r="E19" s="102"/>
      <c r="F19" s="134"/>
      <c r="G19" s="115">
        <v>0.5</v>
      </c>
      <c r="H19" s="135" t="s">
        <v>30</v>
      </c>
      <c r="I19" s="102" t="s">
        <v>76</v>
      </c>
      <c r="J19" s="223">
        <v>45049</v>
      </c>
      <c r="K19" s="102" t="s">
        <v>260</v>
      </c>
      <c r="L19" s="102" t="s">
        <v>788</v>
      </c>
      <c r="M19" s="223">
        <v>45196</v>
      </c>
      <c r="N19" s="102" t="s">
        <v>789</v>
      </c>
      <c r="O19" s="102"/>
      <c r="P19" s="102"/>
      <c r="Q19" s="102"/>
      <c r="R19" s="102"/>
      <c r="S19" s="123"/>
      <c r="T19" s="123"/>
      <c r="U19" s="123"/>
      <c r="V19" s="123"/>
      <c r="W19" s="123"/>
      <c r="X19" s="123"/>
    </row>
    <row r="20" spans="1:24" ht="51">
      <c r="A20" s="102">
        <v>11</v>
      </c>
      <c r="B20" s="354" t="s">
        <v>765</v>
      </c>
      <c r="C20" s="102">
        <v>2</v>
      </c>
      <c r="D20" s="221" t="s">
        <v>790</v>
      </c>
      <c r="E20" s="134"/>
      <c r="F20" s="134"/>
      <c r="G20" s="115">
        <v>0.5</v>
      </c>
      <c r="H20" s="135" t="s">
        <v>30</v>
      </c>
      <c r="I20" s="102" t="s">
        <v>76</v>
      </c>
      <c r="J20" s="223">
        <v>45049</v>
      </c>
      <c r="K20" s="102" t="s">
        <v>260</v>
      </c>
      <c r="L20" s="123" t="s">
        <v>791</v>
      </c>
      <c r="M20" s="223">
        <v>45196</v>
      </c>
      <c r="N20" s="102" t="s">
        <v>341</v>
      </c>
      <c r="O20" s="102"/>
      <c r="P20" s="102"/>
      <c r="Q20" s="102"/>
      <c r="R20" s="102"/>
      <c r="S20" s="123"/>
      <c r="T20" s="123"/>
      <c r="U20" s="123"/>
      <c r="V20" s="123"/>
      <c r="W20" s="123"/>
      <c r="X20" s="123"/>
    </row>
    <row r="21" spans="1:24" ht="142.5">
      <c r="A21" s="102">
        <v>12</v>
      </c>
      <c r="B21" s="354" t="s">
        <v>792</v>
      </c>
      <c r="C21" s="102">
        <v>2</v>
      </c>
      <c r="D21" s="221" t="s">
        <v>793</v>
      </c>
      <c r="E21" s="221"/>
      <c r="F21" s="134"/>
      <c r="G21" s="115">
        <v>0.5</v>
      </c>
      <c r="H21" s="135" t="s">
        <v>27</v>
      </c>
      <c r="I21" s="102" t="s">
        <v>76</v>
      </c>
      <c r="J21" s="223">
        <v>45196</v>
      </c>
      <c r="K21" s="102" t="s">
        <v>260</v>
      </c>
      <c r="L21" s="123"/>
      <c r="M21" s="102"/>
      <c r="N21" s="102"/>
      <c r="O21" s="235" t="s">
        <v>794</v>
      </c>
      <c r="P21" s="223">
        <v>45237</v>
      </c>
      <c r="Q21" s="103" t="s">
        <v>795</v>
      </c>
      <c r="R21" s="102"/>
      <c r="S21" s="123"/>
      <c r="T21" s="123"/>
      <c r="U21" s="123"/>
      <c r="V21" s="123"/>
      <c r="W21" s="123"/>
      <c r="X21" s="123"/>
    </row>
    <row r="22" spans="1:24" ht="127.5" customHeight="1">
      <c r="A22" s="102">
        <v>13</v>
      </c>
      <c r="B22" s="354" t="s">
        <v>792</v>
      </c>
      <c r="C22" s="102">
        <v>2</v>
      </c>
      <c r="D22" s="221" t="s">
        <v>796</v>
      </c>
      <c r="E22" s="102"/>
      <c r="F22" s="134"/>
      <c r="G22" s="115">
        <v>0.5</v>
      </c>
      <c r="H22" s="135" t="s">
        <v>27</v>
      </c>
      <c r="I22" s="102" t="s">
        <v>76</v>
      </c>
      <c r="J22" s="223">
        <v>45196</v>
      </c>
      <c r="K22" s="102" t="s">
        <v>260</v>
      </c>
      <c r="L22" s="123"/>
      <c r="M22" s="102"/>
      <c r="N22" s="102"/>
      <c r="O22" s="235" t="s">
        <v>797</v>
      </c>
      <c r="P22" s="223">
        <v>45237</v>
      </c>
      <c r="Q22" s="102" t="s">
        <v>341</v>
      </c>
      <c r="R22" s="102"/>
      <c r="S22" s="123"/>
      <c r="T22" s="123"/>
      <c r="U22" s="123"/>
      <c r="V22" s="123"/>
      <c r="W22" s="123"/>
      <c r="X22" s="123"/>
    </row>
    <row r="23" spans="1:24" ht="12.75">
      <c r="A23" s="102"/>
      <c r="B23" s="123"/>
      <c r="C23" s="123"/>
      <c r="D23" s="221"/>
      <c r="E23" s="134"/>
      <c r="F23" s="134"/>
      <c r="G23" s="115"/>
      <c r="H23" s="135"/>
      <c r="I23" s="123"/>
      <c r="J23" s="123"/>
      <c r="K23" s="102"/>
      <c r="L23" s="123"/>
      <c r="M23" s="102"/>
      <c r="N23" s="102"/>
      <c r="O23" s="102"/>
      <c r="P23" s="102"/>
      <c r="Q23" s="102"/>
      <c r="R23" s="102"/>
      <c r="S23" s="123"/>
      <c r="T23" s="123"/>
      <c r="U23" s="123"/>
      <c r="V23" s="123"/>
      <c r="W23" s="123"/>
      <c r="X23" s="123"/>
    </row>
    <row r="24" spans="1:24" ht="12.75">
      <c r="A24" s="102"/>
      <c r="B24" s="123"/>
      <c r="C24" s="123"/>
      <c r="D24" s="221"/>
      <c r="E24" s="134"/>
      <c r="F24" s="134"/>
      <c r="G24" s="115"/>
      <c r="H24" s="135"/>
      <c r="I24" s="123"/>
      <c r="J24" s="123"/>
      <c r="K24" s="102"/>
      <c r="L24" s="123"/>
      <c r="M24" s="102"/>
      <c r="N24" s="102"/>
      <c r="O24" s="102"/>
      <c r="P24" s="102"/>
      <c r="Q24" s="102"/>
      <c r="R24" s="102"/>
      <c r="S24" s="123"/>
      <c r="T24" s="123"/>
      <c r="U24" s="123"/>
      <c r="V24" s="123"/>
      <c r="W24" s="123"/>
      <c r="X24" s="123"/>
    </row>
    <row r="25" spans="1:24" ht="12.75">
      <c r="A25" s="102"/>
      <c r="B25" s="123"/>
      <c r="C25" s="123"/>
      <c r="D25" s="221"/>
      <c r="E25" s="134"/>
      <c r="F25" s="134"/>
      <c r="G25" s="115"/>
      <c r="H25" s="135"/>
      <c r="I25" s="123"/>
      <c r="J25" s="123"/>
      <c r="K25" s="102"/>
      <c r="L25" s="123"/>
      <c r="M25" s="102"/>
      <c r="N25" s="102"/>
      <c r="O25" s="102"/>
      <c r="P25" s="102"/>
      <c r="Q25" s="102"/>
      <c r="R25" s="102"/>
      <c r="S25" s="123"/>
      <c r="T25" s="123"/>
      <c r="U25" s="123"/>
      <c r="V25" s="123"/>
      <c r="W25" s="123"/>
      <c r="X25" s="123"/>
    </row>
    <row r="26" spans="1:24" ht="12.75">
      <c r="A26" s="102"/>
      <c r="B26" s="123"/>
      <c r="C26" s="123"/>
      <c r="D26" s="221"/>
      <c r="E26" s="134"/>
      <c r="F26" s="134"/>
      <c r="G26" s="115"/>
      <c r="H26" s="135"/>
      <c r="I26" s="123"/>
      <c r="J26" s="123"/>
      <c r="K26" s="102"/>
      <c r="L26" s="123"/>
      <c r="M26" s="102"/>
      <c r="N26" s="102"/>
      <c r="O26" s="102"/>
      <c r="P26" s="102"/>
      <c r="Q26" s="102"/>
      <c r="R26" s="102"/>
      <c r="S26" s="123"/>
      <c r="T26" s="123"/>
      <c r="U26" s="123"/>
      <c r="V26" s="123"/>
      <c r="W26" s="123"/>
      <c r="X26" s="123"/>
    </row>
    <row r="27" spans="1:24" ht="12.75">
      <c r="A27" s="102"/>
      <c r="B27" s="123"/>
      <c r="C27" s="123"/>
      <c r="D27" s="221"/>
      <c r="E27" s="134"/>
      <c r="F27" s="134"/>
      <c r="G27" s="115"/>
      <c r="H27" s="135"/>
      <c r="I27" s="123"/>
      <c r="J27" s="123"/>
      <c r="K27" s="102"/>
      <c r="L27" s="123"/>
      <c r="M27" s="102"/>
      <c r="N27" s="102"/>
      <c r="O27" s="102"/>
      <c r="P27" s="102"/>
      <c r="Q27" s="102"/>
      <c r="R27" s="102"/>
      <c r="S27" s="123"/>
      <c r="T27" s="123"/>
      <c r="U27" s="123"/>
      <c r="V27" s="123"/>
      <c r="W27" s="123"/>
      <c r="X27" s="123"/>
    </row>
    <row r="28" spans="1:24" ht="12.75">
      <c r="A28" s="102"/>
      <c r="B28" s="123"/>
      <c r="C28" s="123"/>
      <c r="D28" s="221"/>
      <c r="E28" s="134"/>
      <c r="F28" s="134"/>
      <c r="G28" s="115"/>
      <c r="H28" s="135"/>
      <c r="I28" s="123"/>
      <c r="J28" s="123"/>
      <c r="K28" s="102"/>
      <c r="L28" s="123"/>
      <c r="M28" s="102"/>
      <c r="N28" s="102"/>
      <c r="O28" s="102"/>
      <c r="P28" s="102"/>
      <c r="Q28" s="102"/>
      <c r="R28" s="102"/>
      <c r="S28" s="123"/>
      <c r="T28" s="123"/>
      <c r="U28" s="123"/>
      <c r="V28" s="123"/>
      <c r="W28" s="123"/>
      <c r="X28" s="123"/>
    </row>
  </sheetData>
  <conditionalFormatting sqref="M1:N1 R1 U1:X1">
    <cfRule type="containsText" dxfId="11518" priority="13" operator="containsText" text="ответ субподрядчика">
      <formula>NOT(ISERROR(SEARCH(("ответ субподрядчика"),(M1))))</formula>
    </cfRule>
  </conditionalFormatting>
  <conditionalFormatting sqref="G10:G28">
    <cfRule type="cellIs" dxfId="11517" priority="12" operator="equal">
      <formula>1</formula>
    </cfRule>
  </conditionalFormatting>
  <conditionalFormatting sqref="G10:G28">
    <cfRule type="cellIs" dxfId="11516" priority="11" operator="equal">
      <formula>0.5</formula>
    </cfRule>
  </conditionalFormatting>
  <conditionalFormatting sqref="G10:G28">
    <cfRule type="cellIs" dxfId="11515" priority="10" operator="equal">
      <formula>0.2</formula>
    </cfRule>
  </conditionalFormatting>
  <conditionalFormatting sqref="K3 K5:K28">
    <cfRule type="containsText" dxfId="11514" priority="9" operator="containsText" text="ПД">
      <formula>NOT(ISERROR(SEARCH(("ПД"),(K3))))</formula>
    </cfRule>
  </conditionalFormatting>
  <conditionalFormatting sqref="K3 K5:K28">
    <cfRule type="containsText" dxfId="11513" priority="8" operator="containsText" text="отменено">
      <formula>NOT(ISERROR(SEARCH(("отменено"),(K3))))</formula>
    </cfRule>
  </conditionalFormatting>
  <conditionalFormatting sqref="G1:H1 H3:X3 H5:H28 A9:G9 G17">
    <cfRule type="cellIs" dxfId="11512" priority="7" operator="equal">
      <formula>"5 - Несоответствие решений ПД и РД"</formula>
    </cfRule>
  </conditionalFormatting>
  <conditionalFormatting sqref="G1:H1 H3:X3 H5:H28 A9:G9 G17">
    <cfRule type="cellIs" dxfId="11511" priority="6" operator="equal">
      <formula>"4 - Несоответствие типовым решениям"</formula>
    </cfRule>
  </conditionalFormatting>
  <conditionalFormatting sqref="G1:H1 H3:X3 H5:H28 A9:G9 G17">
    <cfRule type="cellIs" dxfId="11510" priority="5" operator="equal">
      <formula>"3 - Повторяющиеся замечания МФР"</formula>
    </cfRule>
  </conditionalFormatting>
  <conditionalFormatting sqref="G1:H1 H3:X3 H5:H28 A9:G9 G17">
    <cfRule type="cellIs" dxfId="11509" priority="4" operator="equal">
      <formula>"2 - Несоотвествие смежным разделам"</formula>
    </cfRule>
  </conditionalFormatting>
  <conditionalFormatting sqref="G1:H1 H3:X3 H5:H28 A9:G9 G17">
    <cfRule type="cellIs" dxfId="11508" priority="3" operator="equal">
      <formula>"1 - Ошибка проектировщика"</formula>
    </cfRule>
  </conditionalFormatting>
  <conditionalFormatting sqref="K3 K5:K28">
    <cfRule type="containsText" dxfId="11507" priority="2" operator="containsText" text="повторно">
      <formula>NOT(ISERROR(SEARCH(("повторно"),(K3))))</formula>
    </cfRule>
  </conditionalFormatting>
  <conditionalFormatting sqref="K3 K5:K28">
    <cfRule type="containsText" dxfId="11506" priority="1" operator="containsText" text="снято">
      <formula>NOT(ISERROR(SEARCH(("снято"),(K3))))</formula>
    </cfRule>
  </conditionalFormatting>
  <hyperlinks>
    <hyperlink ref="N16" r:id="rId1"/>
  </hyperlinks>
  <pageMargins left="0.70078740157480324" right="0.70078740157480324" top="0.75196850393700787" bottom="0.75196850393700787" header="0.3" footer="0.3"/>
  <pageSetup paperSize="9" orientation="portrait"/>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G10:G28</xm:sqref>
        </x14:dataValidation>
        <x14:dataValidation type="list" allowBlank="1">
          <x14:formula1>
            <xm:f>Списки!$O:$O</xm:f>
          </x14:formula1>
          <xm:sqref>R1 U1 X1</xm:sqref>
        </x14:dataValidation>
        <x14:dataValidation type="list" allowBlank="1">
          <x14:formula1>
            <xm:f>Списки!$E$2:$E$1002</xm:f>
          </x14:formula1>
          <xm:sqref>H10:H28</xm:sqref>
        </x14:dataValidation>
        <x14:dataValidation type="list" allowBlank="1">
          <x14:formula1>
            <xm:f>Списки!$A$2:$A$1002</xm:f>
          </x14:formula1>
          <xm:sqref>K10:K28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X3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140625" customWidth="1"/>
    <col min="4" max="4" width="59.5703125" customWidth="1"/>
    <col min="5" max="5" width="16.28515625" customWidth="1"/>
    <col min="6" max="6" width="21.42578125" customWidth="1" collapsed="1"/>
    <col min="7" max="8" width="14.140625" hidden="1" customWidth="1" outlineLevel="1"/>
    <col min="10" max="10" width="9.5703125" customWidth="1"/>
    <col min="11" max="11" width="11.42578125" customWidth="1"/>
    <col min="12" max="12" width="23" customWidth="1"/>
    <col min="13" max="13" width="9.42578125" customWidth="1"/>
    <col min="14" max="14" width="25" customWidth="1"/>
    <col min="15" max="15" width="22.7109375" customWidth="1"/>
    <col min="16" max="16" width="16.42578125" hidden="1" customWidth="1"/>
    <col min="17" max="17" width="26.85546875" hidden="1" customWidth="1"/>
    <col min="18" max="18" width="22" hidden="1"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67.5"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80"/>
      <c r="B3" s="18" t="s">
        <v>251</v>
      </c>
      <c r="C3" s="18" t="s">
        <v>252</v>
      </c>
      <c r="D3" s="18" t="s">
        <v>35</v>
      </c>
      <c r="E3" s="18"/>
      <c r="F3" s="18"/>
      <c r="G3" s="272"/>
      <c r="H3" s="335">
        <f>COUNTIF($H10:$H39,"1 - Несоответствие продуктовым требованиям ПИК-Стандарт")</f>
        <v>0</v>
      </c>
      <c r="I3" s="335">
        <f>COUNTIF($H10:$H39,"2 - Несоответствие Бренд-листам ПИК")</f>
        <v>0</v>
      </c>
      <c r="J3" s="335">
        <f>COUNTIF($H10:$H39,"3 - Несоответствие Каталогу отделки")</f>
        <v>2</v>
      </c>
      <c r="K3" s="335">
        <f>COUNTIF($H10:$H39,"5 - Ошибка в применении СТМ")</f>
        <v>0</v>
      </c>
      <c r="L3" s="335">
        <f>COUNTIF($H10:$H39,"4 - Несоответствие Каталогу оборудования")</f>
        <v>0</v>
      </c>
      <c r="M3" s="335">
        <f>COUNTIF($H10:$H39,"6 - Ошибка в применении сборных ЛМ")</f>
        <v>0</v>
      </c>
      <c r="N3" s="335">
        <f>COUNTIF($H10:$H39,"7 - Ошибка в применении шкаф-пакетов")</f>
        <v>0</v>
      </c>
      <c r="O3" s="335">
        <f>COUNTIF($H10:$H39,"8 - Ошибка в применении шахт-пакетов")</f>
        <v>0</v>
      </c>
      <c r="P3" s="335">
        <f>COUNTIF($H10:$H39,"9 - Несоответствие типологическим требованиям ПИК-Стандарт")</f>
        <v>0</v>
      </c>
      <c r="Q3" s="335">
        <f>COUNTIF($H10:$H39,"10 - Несоответствие НТД РФ")</f>
        <v>0</v>
      </c>
      <c r="R3" s="335">
        <f>COUNTIF($H10:$H39,"11 - Несоответствие ИРД (кроме ТУ, СТУ), АПР, ПД")</f>
        <v>0</v>
      </c>
      <c r="S3" s="335">
        <f>COUNTIF($H10:$H39,"12 - Несоответствие требованиям ТУ, СТУ")</f>
        <v>0</v>
      </c>
      <c r="T3" s="335">
        <f>COUNTIF($H10:$H39,"13 - Ошибка в технических решениях")</f>
        <v>0</v>
      </c>
      <c r="U3" s="335">
        <f>COUNTIF($H10:$H39,"14 - Неувязка м/у собой комплектов РД")</f>
        <v>0</v>
      </c>
      <c r="V3" s="335">
        <f>COUNTIF($H10:$H39,"15 - Недостаточность информации влияющей на СМР")</f>
        <v>0</v>
      </c>
      <c r="W3" s="335">
        <f>COUNTIF($H10:$H39,"16 - Нерациональное решение")</f>
        <v>0</v>
      </c>
      <c r="X3" s="335">
        <f>COUNTIF($H10:$H39,"17 - Оформление")</f>
        <v>1</v>
      </c>
    </row>
    <row r="4" spans="1:24" ht="25.5" hidden="1" outlineLevel="1">
      <c r="A4" s="111" t="s">
        <v>249</v>
      </c>
      <c r="B4" s="336">
        <v>8</v>
      </c>
      <c r="C4" s="336">
        <v>1</v>
      </c>
      <c r="D4" s="337">
        <f>C4/B4</f>
        <v>0.125</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341"/>
      <c r="E5" s="341"/>
      <c r="G5" s="112" t="s">
        <v>52</v>
      </c>
      <c r="H5" s="342"/>
      <c r="I5" s="343"/>
      <c r="J5" s="365"/>
      <c r="K5" s="231"/>
      <c r="L5" s="365"/>
      <c r="M5" s="249"/>
      <c r="N5" s="231"/>
      <c r="O5" s="365"/>
      <c r="P5" s="365"/>
      <c r="Q5" s="343"/>
      <c r="R5" s="365"/>
      <c r="S5" s="365"/>
      <c r="T5" s="343"/>
      <c r="U5" s="343"/>
      <c r="V5" s="343"/>
      <c r="W5" s="343"/>
      <c r="X5" s="343"/>
    </row>
    <row r="6" spans="1:24" ht="22.5" hidden="1" outlineLevel="1">
      <c r="A6" s="18">
        <v>0.2</v>
      </c>
      <c r="B6" s="18">
        <v>0.5</v>
      </c>
      <c r="C6" s="18">
        <v>1</v>
      </c>
      <c r="D6" s="18" t="s">
        <v>39</v>
      </c>
      <c r="E6" s="18"/>
      <c r="F6" s="18" t="s">
        <v>253</v>
      </c>
      <c r="G6" s="345">
        <f>COUNTIFS(G10:G39,"0,2")</f>
        <v>0</v>
      </c>
      <c r="H6" s="346"/>
      <c r="I6" s="347"/>
      <c r="J6" s="366"/>
      <c r="K6" s="275"/>
      <c r="L6" s="366"/>
      <c r="M6" s="250"/>
      <c r="N6" s="275"/>
      <c r="O6" s="366"/>
      <c r="P6" s="366"/>
      <c r="Q6" s="347"/>
      <c r="R6" s="366"/>
      <c r="S6" s="366"/>
      <c r="T6" s="347"/>
      <c r="U6" s="347"/>
      <c r="V6" s="347"/>
      <c r="W6" s="347"/>
      <c r="X6" s="347"/>
    </row>
    <row r="7" spans="1:24" ht="22.5" hidden="1" outlineLevel="1">
      <c r="A7" s="348">
        <f>G6*0.2/B4</f>
        <v>0</v>
      </c>
      <c r="B7" s="348">
        <f>G7*0.5/B4</f>
        <v>0.1875</v>
      </c>
      <c r="C7" s="348">
        <f>G8*1/B4</f>
        <v>0</v>
      </c>
      <c r="D7" s="350">
        <f>(G6*A6+G7*B6+G8*C6)/SUM(G6:G8)</f>
        <v>0.5</v>
      </c>
      <c r="E7" s="350"/>
      <c r="F7" s="129" t="s">
        <v>254</v>
      </c>
      <c r="G7" s="351">
        <f>COUNTIFS(G10:G39,"0,5")</f>
        <v>3</v>
      </c>
      <c r="H7" s="342"/>
      <c r="I7" s="353"/>
      <c r="J7" s="353"/>
      <c r="K7" s="352"/>
      <c r="L7" s="353"/>
      <c r="M7" s="352"/>
      <c r="N7" s="352"/>
      <c r="O7" s="353"/>
      <c r="P7" s="353"/>
      <c r="Q7" s="353"/>
      <c r="R7" s="353"/>
      <c r="S7" s="353"/>
      <c r="T7" s="353"/>
      <c r="U7" s="353"/>
      <c r="V7" s="353"/>
      <c r="W7" s="353"/>
      <c r="X7" s="353"/>
    </row>
    <row r="8" spans="1:24" ht="22.5" hidden="1" outlineLevel="1">
      <c r="A8" s="112" t="s">
        <v>52</v>
      </c>
      <c r="B8" s="112" t="s">
        <v>52</v>
      </c>
      <c r="C8" s="112" t="s">
        <v>52</v>
      </c>
      <c r="D8" s="112" t="s">
        <v>52</v>
      </c>
      <c r="E8" s="112"/>
      <c r="F8" s="18" t="s">
        <v>255</v>
      </c>
      <c r="G8" s="345">
        <f>COUNTIFS(G10:G39,"1")</f>
        <v>0</v>
      </c>
      <c r="H8" s="346"/>
      <c r="I8" s="347"/>
      <c r="J8" s="366"/>
      <c r="K8" s="275"/>
      <c r="L8" s="366"/>
      <c r="M8" s="250"/>
      <c r="N8" s="275"/>
      <c r="O8" s="366"/>
      <c r="P8" s="366"/>
      <c r="Q8" s="347"/>
      <c r="R8" s="366"/>
      <c r="S8" s="366"/>
      <c r="T8" s="347"/>
      <c r="U8" s="347"/>
      <c r="V8" s="347"/>
      <c r="W8" s="347"/>
      <c r="X8" s="347"/>
    </row>
    <row r="9" spans="1:24" ht="12.75">
      <c r="A9" s="131"/>
      <c r="B9" s="131"/>
      <c r="C9" s="131"/>
      <c r="D9" s="131"/>
      <c r="E9" s="131"/>
      <c r="F9" s="131"/>
      <c r="G9" s="131"/>
      <c r="H9" s="131"/>
      <c r="I9" s="132"/>
      <c r="J9" s="133"/>
      <c r="K9" s="226"/>
      <c r="L9" s="133"/>
      <c r="M9" s="227"/>
      <c r="N9" s="226"/>
      <c r="O9" s="133"/>
      <c r="P9" s="133"/>
      <c r="Q9" s="132"/>
      <c r="R9" s="133"/>
      <c r="S9" s="133"/>
      <c r="T9" s="132"/>
      <c r="U9" s="132"/>
      <c r="V9" s="132"/>
      <c r="W9" s="132"/>
      <c r="X9" s="132"/>
    </row>
    <row r="10" spans="1:24" ht="38.25">
      <c r="A10" s="275">
        <v>1</v>
      </c>
      <c r="B10" s="298" t="s">
        <v>798</v>
      </c>
      <c r="C10" s="275">
        <v>8</v>
      </c>
      <c r="D10" s="356" t="s">
        <v>799</v>
      </c>
      <c r="E10" s="356"/>
      <c r="F10" s="397" t="s">
        <v>800</v>
      </c>
      <c r="G10" s="278">
        <v>0.5</v>
      </c>
      <c r="H10" s="279" t="s">
        <v>14</v>
      </c>
      <c r="I10" s="275" t="s">
        <v>76</v>
      </c>
      <c r="J10" s="250">
        <v>45049</v>
      </c>
      <c r="K10" s="275" t="s">
        <v>260</v>
      </c>
      <c r="L10" s="347" t="s">
        <v>731</v>
      </c>
      <c r="M10" s="250">
        <v>45155</v>
      </c>
      <c r="N10" s="275" t="s">
        <v>341</v>
      </c>
      <c r="O10" s="366"/>
      <c r="P10" s="366"/>
      <c r="Q10" s="347"/>
      <c r="R10" s="366"/>
      <c r="S10" s="366"/>
      <c r="T10" s="347"/>
      <c r="U10" s="347"/>
      <c r="V10" s="347"/>
      <c r="W10" s="347"/>
      <c r="X10" s="347"/>
    </row>
    <row r="11" spans="1:24" ht="63.75">
      <c r="A11" s="231">
        <v>2</v>
      </c>
      <c r="B11" s="292" t="s">
        <v>798</v>
      </c>
      <c r="C11" s="231">
        <v>8</v>
      </c>
      <c r="D11" s="358" t="s">
        <v>801</v>
      </c>
      <c r="E11" s="358"/>
      <c r="F11" s="402" t="s">
        <v>800</v>
      </c>
      <c r="G11" s="272">
        <v>0.5</v>
      </c>
      <c r="H11" s="273" t="s">
        <v>14</v>
      </c>
      <c r="I11" s="231" t="s">
        <v>76</v>
      </c>
      <c r="J11" s="249">
        <v>45049</v>
      </c>
      <c r="K11" s="231" t="s">
        <v>260</v>
      </c>
      <c r="L11" s="343" t="s">
        <v>731</v>
      </c>
      <c r="M11" s="249">
        <v>45155</v>
      </c>
      <c r="N11" s="231" t="s">
        <v>341</v>
      </c>
      <c r="O11" s="343"/>
      <c r="P11" s="343"/>
      <c r="Q11" s="343"/>
      <c r="R11" s="343"/>
      <c r="S11" s="343"/>
      <c r="T11" s="343"/>
      <c r="U11" s="343"/>
      <c r="V11" s="343"/>
      <c r="W11" s="343"/>
      <c r="X11" s="343"/>
    </row>
    <row r="12" spans="1:24" ht="180.75" customHeight="1">
      <c r="A12" s="275">
        <v>3</v>
      </c>
      <c r="B12" s="298" t="s">
        <v>802</v>
      </c>
      <c r="C12" s="275" t="s">
        <v>803</v>
      </c>
      <c r="D12" s="778"/>
      <c r="E12" s="774"/>
      <c r="F12" s="356"/>
      <c r="G12" s="278">
        <v>0.5</v>
      </c>
      <c r="H12" s="279" t="s">
        <v>32</v>
      </c>
      <c r="I12" s="275" t="s">
        <v>76</v>
      </c>
      <c r="J12" s="250">
        <v>45155</v>
      </c>
      <c r="K12" s="275" t="s">
        <v>260</v>
      </c>
      <c r="L12" s="347" t="s">
        <v>804</v>
      </c>
      <c r="M12" s="361">
        <v>45216</v>
      </c>
      <c r="N12" s="275" t="s">
        <v>805</v>
      </c>
      <c r="O12" s="347"/>
      <c r="P12" s="347"/>
      <c r="Q12" s="347"/>
      <c r="R12" s="347"/>
      <c r="S12" s="347"/>
      <c r="T12" s="347"/>
      <c r="U12" s="347"/>
      <c r="V12" s="347"/>
      <c r="W12" s="347"/>
      <c r="X12" s="347"/>
    </row>
    <row r="13" spans="1:24" ht="140.25">
      <c r="A13" s="231"/>
      <c r="B13" s="292"/>
      <c r="C13" s="231"/>
      <c r="D13" s="404" t="s">
        <v>806</v>
      </c>
      <c r="E13" s="358"/>
      <c r="F13" s="358"/>
      <c r="G13" s="272"/>
      <c r="H13" s="273"/>
      <c r="I13" s="231"/>
      <c r="J13" s="249"/>
      <c r="K13" s="231"/>
      <c r="L13" s="343"/>
      <c r="M13" s="231"/>
      <c r="N13" s="231"/>
      <c r="O13" s="343"/>
      <c r="P13" s="343"/>
      <c r="Q13" s="343"/>
      <c r="R13" s="343"/>
      <c r="S13" s="343"/>
      <c r="T13" s="343"/>
      <c r="U13" s="343"/>
      <c r="V13" s="343"/>
      <c r="W13" s="343"/>
      <c r="X13" s="343"/>
    </row>
    <row r="14" spans="1:24" ht="12.75">
      <c r="A14" s="347"/>
      <c r="B14" s="347"/>
      <c r="C14" s="347"/>
      <c r="D14" s="356"/>
      <c r="E14" s="356"/>
      <c r="F14" s="356"/>
      <c r="G14" s="278"/>
      <c r="H14" s="279"/>
      <c r="I14" s="347"/>
      <c r="J14" s="347"/>
      <c r="K14" s="275"/>
      <c r="L14" s="347"/>
      <c r="M14" s="275"/>
      <c r="N14" s="275"/>
      <c r="O14" s="347"/>
      <c r="P14" s="347"/>
      <c r="Q14" s="347"/>
      <c r="R14" s="347"/>
      <c r="S14" s="347"/>
      <c r="T14" s="347"/>
      <c r="U14" s="347"/>
      <c r="V14" s="347"/>
      <c r="W14" s="347"/>
      <c r="X14" s="347"/>
    </row>
    <row r="15" spans="1:24" ht="12.75">
      <c r="A15" s="343"/>
      <c r="B15" s="343"/>
      <c r="C15" s="343"/>
      <c r="D15" s="358"/>
      <c r="E15" s="358"/>
      <c r="F15" s="358"/>
      <c r="G15" s="272"/>
      <c r="H15" s="273"/>
      <c r="I15" s="343"/>
      <c r="J15" s="343"/>
      <c r="K15" s="231"/>
      <c r="L15" s="343"/>
      <c r="M15" s="231"/>
      <c r="N15" s="231"/>
      <c r="O15" s="343"/>
      <c r="P15" s="343"/>
      <c r="Q15" s="343"/>
      <c r="R15" s="343"/>
      <c r="S15" s="343"/>
      <c r="T15" s="343"/>
      <c r="U15" s="343"/>
      <c r="V15" s="343"/>
      <c r="W15" s="343"/>
      <c r="X15" s="343"/>
    </row>
    <row r="16" spans="1:24" ht="12.75">
      <c r="A16" s="347"/>
      <c r="B16" s="347"/>
      <c r="C16" s="347"/>
      <c r="D16" s="356"/>
      <c r="E16" s="356"/>
      <c r="F16" s="356"/>
      <c r="G16" s="278"/>
      <c r="H16" s="279"/>
      <c r="I16" s="347"/>
      <c r="J16" s="347"/>
      <c r="K16" s="275"/>
      <c r="L16" s="347"/>
      <c r="M16" s="275"/>
      <c r="N16" s="275"/>
      <c r="O16" s="347"/>
      <c r="P16" s="347"/>
      <c r="Q16" s="347"/>
      <c r="R16" s="347"/>
      <c r="S16" s="347"/>
      <c r="T16" s="347"/>
      <c r="U16" s="347"/>
      <c r="V16" s="347"/>
      <c r="W16" s="347"/>
      <c r="X16" s="347"/>
    </row>
    <row r="17" spans="1:24" ht="12.75">
      <c r="A17" s="343"/>
      <c r="B17" s="343"/>
      <c r="C17" s="343"/>
      <c r="D17" s="358"/>
      <c r="E17" s="358"/>
      <c r="F17" s="358"/>
      <c r="G17" s="272"/>
      <c r="H17" s="273"/>
      <c r="I17" s="343"/>
      <c r="J17" s="343"/>
      <c r="K17" s="231"/>
      <c r="L17" s="343"/>
      <c r="M17" s="231"/>
      <c r="N17" s="231"/>
      <c r="O17" s="343"/>
      <c r="P17" s="343"/>
      <c r="Q17" s="343"/>
      <c r="R17" s="343"/>
      <c r="S17" s="343"/>
      <c r="T17" s="343"/>
      <c r="U17" s="343"/>
      <c r="V17" s="343"/>
      <c r="W17" s="343"/>
      <c r="X17" s="343"/>
    </row>
    <row r="18" spans="1:24" ht="12.75">
      <c r="A18" s="347"/>
      <c r="B18" s="347"/>
      <c r="C18" s="347"/>
      <c r="D18" s="356"/>
      <c r="E18" s="356"/>
      <c r="F18" s="356"/>
      <c r="G18" s="278"/>
      <c r="H18" s="279"/>
      <c r="I18" s="347"/>
      <c r="J18" s="347"/>
      <c r="K18" s="275"/>
      <c r="L18" s="347"/>
      <c r="M18" s="275"/>
      <c r="N18" s="275"/>
      <c r="O18" s="347"/>
      <c r="P18" s="347"/>
      <c r="Q18" s="347"/>
      <c r="R18" s="347"/>
      <c r="S18" s="347"/>
      <c r="T18" s="347"/>
      <c r="U18" s="347"/>
      <c r="V18" s="347"/>
      <c r="W18" s="347"/>
      <c r="X18" s="347"/>
    </row>
    <row r="19" spans="1:24" ht="12.75">
      <c r="A19" s="343"/>
      <c r="B19" s="343"/>
      <c r="C19" s="343"/>
      <c r="D19" s="358"/>
      <c r="E19" s="358"/>
      <c r="F19" s="358"/>
      <c r="G19" s="272"/>
      <c r="H19" s="273"/>
      <c r="I19" s="343"/>
      <c r="J19" s="343"/>
      <c r="K19" s="231"/>
      <c r="L19" s="343"/>
      <c r="M19" s="231"/>
      <c r="N19" s="231"/>
      <c r="O19" s="343"/>
      <c r="P19" s="343"/>
      <c r="Q19" s="343"/>
      <c r="R19" s="343"/>
      <c r="S19" s="343"/>
      <c r="T19" s="343"/>
      <c r="U19" s="343"/>
      <c r="V19" s="343"/>
      <c r="W19" s="343"/>
      <c r="X19" s="343"/>
    </row>
    <row r="20" spans="1:24" ht="12.75">
      <c r="A20" s="347"/>
      <c r="B20" s="347"/>
      <c r="C20" s="347"/>
      <c r="D20" s="356"/>
      <c r="E20" s="356"/>
      <c r="F20" s="356"/>
      <c r="G20" s="278"/>
      <c r="H20" s="279"/>
      <c r="I20" s="347"/>
      <c r="J20" s="347"/>
      <c r="K20" s="275"/>
      <c r="L20" s="347"/>
      <c r="M20" s="275"/>
      <c r="N20" s="275"/>
      <c r="O20" s="347"/>
      <c r="P20" s="347"/>
      <c r="Q20" s="347"/>
      <c r="R20" s="347"/>
      <c r="S20" s="347"/>
      <c r="T20" s="347"/>
      <c r="U20" s="347"/>
      <c r="V20" s="347"/>
      <c r="W20" s="347"/>
      <c r="X20" s="347"/>
    </row>
    <row r="21" spans="1:24" ht="12.75">
      <c r="A21" s="343"/>
      <c r="B21" s="343"/>
      <c r="C21" s="343"/>
      <c r="D21" s="358"/>
      <c r="E21" s="358"/>
      <c r="F21" s="358"/>
      <c r="G21" s="272"/>
      <c r="H21" s="273"/>
      <c r="I21" s="343"/>
      <c r="J21" s="343"/>
      <c r="K21" s="231"/>
      <c r="L21" s="343"/>
      <c r="M21" s="231"/>
      <c r="N21" s="231"/>
      <c r="O21" s="343"/>
      <c r="P21" s="343"/>
      <c r="Q21" s="343"/>
      <c r="R21" s="343"/>
      <c r="S21" s="343"/>
      <c r="T21" s="343"/>
      <c r="U21" s="343"/>
      <c r="V21" s="343"/>
      <c r="W21" s="343"/>
      <c r="X21" s="343"/>
    </row>
    <row r="22" spans="1:24" ht="12.75">
      <c r="A22" s="347"/>
      <c r="B22" s="347"/>
      <c r="C22" s="347"/>
      <c r="D22" s="356"/>
      <c r="E22" s="356"/>
      <c r="F22" s="356"/>
      <c r="G22" s="278"/>
      <c r="H22" s="279"/>
      <c r="I22" s="347"/>
      <c r="J22" s="347"/>
      <c r="K22" s="275"/>
      <c r="L22" s="347"/>
      <c r="M22" s="275"/>
      <c r="N22" s="275"/>
      <c r="O22" s="347"/>
      <c r="P22" s="347"/>
      <c r="Q22" s="347"/>
      <c r="R22" s="347"/>
      <c r="S22" s="347"/>
      <c r="T22" s="347"/>
      <c r="U22" s="347"/>
      <c r="V22" s="347"/>
      <c r="W22" s="347"/>
      <c r="X22" s="347"/>
    </row>
    <row r="23" spans="1:24" ht="12.75">
      <c r="A23" s="343"/>
      <c r="B23" s="343"/>
      <c r="C23" s="343"/>
      <c r="D23" s="358"/>
      <c r="E23" s="358"/>
      <c r="F23" s="358"/>
      <c r="G23" s="272"/>
      <c r="H23" s="273"/>
      <c r="I23" s="343"/>
      <c r="J23" s="343"/>
      <c r="K23" s="231"/>
      <c r="L23" s="343"/>
      <c r="M23" s="231"/>
      <c r="N23" s="231"/>
      <c r="O23" s="343"/>
      <c r="P23" s="343"/>
      <c r="Q23" s="343"/>
      <c r="R23" s="343"/>
      <c r="S23" s="343"/>
      <c r="T23" s="343"/>
      <c r="U23" s="343"/>
      <c r="V23" s="343"/>
      <c r="W23" s="343"/>
      <c r="X23" s="343"/>
    </row>
    <row r="24" spans="1:24" ht="12.75">
      <c r="A24" s="347"/>
      <c r="B24" s="347"/>
      <c r="C24" s="347"/>
      <c r="D24" s="356"/>
      <c r="E24" s="356"/>
      <c r="F24" s="356"/>
      <c r="G24" s="278"/>
      <c r="H24" s="279"/>
      <c r="I24" s="347"/>
      <c r="J24" s="347"/>
      <c r="K24" s="275"/>
      <c r="L24" s="347"/>
      <c r="M24" s="405"/>
      <c r="N24" s="275"/>
      <c r="O24" s="347"/>
      <c r="P24" s="347"/>
      <c r="Q24" s="347"/>
      <c r="R24" s="347"/>
      <c r="S24" s="347"/>
      <c r="T24" s="347"/>
      <c r="U24" s="347"/>
      <c r="V24" s="347"/>
      <c r="W24" s="347"/>
      <c r="X24" s="347"/>
    </row>
    <row r="25" spans="1:24" ht="12.75">
      <c r="A25" s="343"/>
      <c r="B25" s="343"/>
      <c r="C25" s="343"/>
      <c r="D25" s="358"/>
      <c r="E25" s="358"/>
      <c r="F25" s="358"/>
      <c r="G25" s="272"/>
      <c r="H25" s="273"/>
      <c r="I25" s="343"/>
      <c r="J25" s="343"/>
      <c r="K25" s="231"/>
      <c r="L25" s="343"/>
      <c r="M25" s="231"/>
      <c r="N25" s="231"/>
      <c r="O25" s="343"/>
      <c r="P25" s="343"/>
      <c r="Q25" s="343"/>
      <c r="R25" s="343"/>
      <c r="S25" s="343"/>
      <c r="T25" s="343"/>
      <c r="U25" s="343"/>
      <c r="V25" s="343"/>
      <c r="W25" s="343"/>
      <c r="X25" s="343"/>
    </row>
    <row r="26" spans="1:24" ht="12.75">
      <c r="A26" s="347"/>
      <c r="B26" s="347"/>
      <c r="C26" s="347"/>
      <c r="D26" s="356"/>
      <c r="E26" s="356"/>
      <c r="F26" s="356"/>
      <c r="G26" s="278"/>
      <c r="H26" s="279"/>
      <c r="I26" s="347"/>
      <c r="J26" s="347"/>
      <c r="K26" s="275"/>
      <c r="L26" s="347"/>
      <c r="M26" s="275"/>
      <c r="N26" s="275"/>
      <c r="O26" s="347"/>
      <c r="P26" s="347"/>
      <c r="Q26" s="347"/>
      <c r="R26" s="347"/>
      <c r="S26" s="347"/>
      <c r="T26" s="347"/>
      <c r="U26" s="347"/>
      <c r="V26" s="347"/>
      <c r="W26" s="347"/>
      <c r="X26" s="347"/>
    </row>
    <row r="27" spans="1:24" ht="12.75">
      <c r="A27" s="343"/>
      <c r="B27" s="343"/>
      <c r="C27" s="343"/>
      <c r="D27" s="358"/>
      <c r="E27" s="358"/>
      <c r="F27" s="358"/>
      <c r="G27" s="272"/>
      <c r="H27" s="273"/>
      <c r="I27" s="343"/>
      <c r="J27" s="343"/>
      <c r="K27" s="231"/>
      <c r="L27" s="343"/>
      <c r="M27" s="231"/>
      <c r="N27" s="231"/>
      <c r="O27" s="343"/>
      <c r="P27" s="343"/>
      <c r="Q27" s="343"/>
      <c r="R27" s="343"/>
      <c r="S27" s="343"/>
      <c r="T27" s="343"/>
      <c r="U27" s="343"/>
      <c r="V27" s="343"/>
      <c r="W27" s="343"/>
      <c r="X27" s="343"/>
    </row>
    <row r="28" spans="1:24" ht="12.75">
      <c r="A28" s="347"/>
      <c r="B28" s="347"/>
      <c r="C28" s="347"/>
      <c r="D28" s="356"/>
      <c r="E28" s="356"/>
      <c r="F28" s="356"/>
      <c r="G28" s="278"/>
      <c r="H28" s="279"/>
      <c r="I28" s="347"/>
      <c r="J28" s="347"/>
      <c r="K28" s="275"/>
      <c r="L28" s="347"/>
      <c r="M28" s="275"/>
      <c r="N28" s="275"/>
      <c r="O28" s="347"/>
      <c r="P28" s="347"/>
      <c r="Q28" s="347"/>
      <c r="R28" s="347"/>
      <c r="S28" s="347"/>
      <c r="T28" s="347"/>
      <c r="U28" s="347"/>
      <c r="V28" s="347"/>
      <c r="W28" s="347"/>
      <c r="X28" s="347"/>
    </row>
    <row r="29" spans="1:24" ht="12.75">
      <c r="A29" s="343"/>
      <c r="B29" s="343"/>
      <c r="C29" s="343"/>
      <c r="D29" s="358"/>
      <c r="E29" s="358"/>
      <c r="F29" s="358"/>
      <c r="G29" s="272"/>
      <c r="H29" s="273"/>
      <c r="I29" s="343"/>
      <c r="J29" s="343"/>
      <c r="K29" s="231"/>
      <c r="L29" s="343"/>
      <c r="M29" s="231"/>
      <c r="N29" s="231"/>
      <c r="O29" s="343"/>
      <c r="P29" s="343"/>
      <c r="Q29" s="343"/>
      <c r="R29" s="343"/>
      <c r="S29" s="343"/>
      <c r="T29" s="343"/>
      <c r="U29" s="343"/>
      <c r="V29" s="343"/>
      <c r="W29" s="343"/>
      <c r="X29" s="343"/>
    </row>
    <row r="30" spans="1:24" ht="12.75">
      <c r="A30" s="347"/>
      <c r="B30" s="347"/>
      <c r="C30" s="347"/>
      <c r="D30" s="356"/>
      <c r="E30" s="356"/>
      <c r="F30" s="356"/>
      <c r="G30" s="278"/>
      <c r="H30" s="279"/>
      <c r="I30" s="347"/>
      <c r="J30" s="347"/>
      <c r="K30" s="275"/>
      <c r="L30" s="347"/>
      <c r="M30" s="275"/>
      <c r="N30" s="275"/>
      <c r="O30" s="347"/>
      <c r="P30" s="347"/>
      <c r="Q30" s="347"/>
      <c r="R30" s="347"/>
      <c r="S30" s="347"/>
      <c r="T30" s="347"/>
      <c r="U30" s="347"/>
      <c r="V30" s="347"/>
      <c r="W30" s="347"/>
      <c r="X30" s="347"/>
    </row>
    <row r="31" spans="1:24" ht="12.75">
      <c r="A31" s="343"/>
      <c r="B31" s="343"/>
      <c r="C31" s="343"/>
      <c r="D31" s="358"/>
      <c r="E31" s="358"/>
      <c r="F31" s="358"/>
      <c r="G31" s="272"/>
      <c r="H31" s="273"/>
      <c r="I31" s="343"/>
      <c r="J31" s="343"/>
      <c r="K31" s="231"/>
      <c r="L31" s="343"/>
      <c r="M31" s="231"/>
      <c r="N31" s="231"/>
      <c r="O31" s="343"/>
      <c r="P31" s="343"/>
      <c r="Q31" s="343"/>
      <c r="R31" s="343"/>
      <c r="S31" s="343"/>
      <c r="T31" s="343"/>
      <c r="U31" s="343"/>
      <c r="V31" s="343"/>
      <c r="W31" s="343"/>
      <c r="X31" s="343"/>
    </row>
    <row r="32" spans="1:24" ht="12.75">
      <c r="A32" s="347"/>
      <c r="B32" s="347"/>
      <c r="C32" s="347"/>
      <c r="D32" s="356"/>
      <c r="E32" s="356"/>
      <c r="F32" s="356"/>
      <c r="G32" s="278"/>
      <c r="H32" s="279"/>
      <c r="I32" s="347"/>
      <c r="J32" s="347"/>
      <c r="K32" s="275"/>
      <c r="L32" s="347"/>
      <c r="M32" s="275"/>
      <c r="N32" s="275"/>
      <c r="O32" s="347"/>
      <c r="P32" s="347"/>
      <c r="Q32" s="347"/>
      <c r="R32" s="347"/>
      <c r="S32" s="347"/>
      <c r="T32" s="347"/>
      <c r="U32" s="347"/>
      <c r="V32" s="347"/>
      <c r="W32" s="347"/>
      <c r="X32" s="347"/>
    </row>
    <row r="33" spans="1:24" ht="12.75">
      <c r="A33" s="343"/>
      <c r="B33" s="343"/>
      <c r="C33" s="343"/>
      <c r="D33" s="358"/>
      <c r="E33" s="358"/>
      <c r="F33" s="358"/>
      <c r="G33" s="272"/>
      <c r="H33" s="273"/>
      <c r="I33" s="343"/>
      <c r="J33" s="343"/>
      <c r="K33" s="231"/>
      <c r="L33" s="343"/>
      <c r="M33" s="231"/>
      <c r="N33" s="231"/>
      <c r="O33" s="343"/>
      <c r="P33" s="343"/>
      <c r="Q33" s="343"/>
      <c r="R33" s="343"/>
      <c r="S33" s="343"/>
      <c r="T33" s="343"/>
      <c r="U33" s="343"/>
      <c r="V33" s="343"/>
      <c r="W33" s="343"/>
      <c r="X33" s="343"/>
    </row>
    <row r="34" spans="1:24" ht="12.75">
      <c r="A34" s="347"/>
      <c r="B34" s="347"/>
      <c r="C34" s="347"/>
      <c r="D34" s="356"/>
      <c r="E34" s="356"/>
      <c r="F34" s="356"/>
      <c r="G34" s="278"/>
      <c r="H34" s="279"/>
      <c r="I34" s="347"/>
      <c r="J34" s="347"/>
      <c r="K34" s="275"/>
      <c r="L34" s="347"/>
      <c r="M34" s="275"/>
      <c r="N34" s="275"/>
      <c r="O34" s="347"/>
      <c r="P34" s="347"/>
      <c r="Q34" s="347"/>
      <c r="R34" s="347"/>
      <c r="S34" s="347"/>
      <c r="T34" s="347"/>
      <c r="U34" s="347"/>
      <c r="V34" s="347"/>
      <c r="W34" s="347"/>
      <c r="X34" s="347"/>
    </row>
    <row r="35" spans="1:24" ht="12.75">
      <c r="A35" s="343"/>
      <c r="B35" s="343"/>
      <c r="C35" s="343"/>
      <c r="D35" s="358"/>
      <c r="E35" s="358"/>
      <c r="F35" s="358"/>
      <c r="G35" s="272"/>
      <c r="H35" s="273"/>
      <c r="I35" s="343"/>
      <c r="J35" s="343"/>
      <c r="K35" s="231"/>
      <c r="L35" s="343"/>
      <c r="M35" s="231"/>
      <c r="N35" s="231"/>
      <c r="O35" s="343"/>
      <c r="P35" s="343"/>
      <c r="Q35" s="343"/>
      <c r="R35" s="343"/>
      <c r="S35" s="343"/>
      <c r="T35" s="343"/>
      <c r="U35" s="343"/>
      <c r="V35" s="343"/>
      <c r="W35" s="343"/>
      <c r="X35" s="343"/>
    </row>
    <row r="36" spans="1:24" ht="12.75">
      <c r="A36" s="347"/>
      <c r="B36" s="347"/>
      <c r="C36" s="347"/>
      <c r="D36" s="356"/>
      <c r="E36" s="356"/>
      <c r="F36" s="356"/>
      <c r="G36" s="278"/>
      <c r="H36" s="279"/>
      <c r="I36" s="347"/>
      <c r="J36" s="347"/>
      <c r="K36" s="275"/>
      <c r="L36" s="347"/>
      <c r="M36" s="275"/>
      <c r="N36" s="275"/>
      <c r="O36" s="347"/>
      <c r="P36" s="347"/>
      <c r="Q36" s="347"/>
      <c r="R36" s="347"/>
      <c r="S36" s="347"/>
      <c r="T36" s="347"/>
      <c r="U36" s="347"/>
      <c r="V36" s="347"/>
      <c r="W36" s="347"/>
      <c r="X36" s="347"/>
    </row>
    <row r="37" spans="1:24" ht="12.75">
      <c r="A37" s="343"/>
      <c r="B37" s="343"/>
      <c r="C37" s="343"/>
      <c r="D37" s="358"/>
      <c r="E37" s="358"/>
      <c r="F37" s="358"/>
      <c r="G37" s="272"/>
      <c r="H37" s="273"/>
      <c r="I37" s="343"/>
      <c r="J37" s="343"/>
      <c r="K37" s="231"/>
      <c r="L37" s="343"/>
      <c r="M37" s="231"/>
      <c r="N37" s="231"/>
      <c r="O37" s="343"/>
      <c r="P37" s="343"/>
      <c r="Q37" s="343"/>
      <c r="R37" s="343"/>
      <c r="S37" s="343"/>
      <c r="T37" s="343"/>
      <c r="U37" s="343"/>
      <c r="V37" s="343"/>
      <c r="W37" s="343"/>
      <c r="X37" s="343"/>
    </row>
    <row r="38" spans="1:24" ht="12.75">
      <c r="A38" s="347"/>
      <c r="B38" s="347"/>
      <c r="C38" s="347"/>
      <c r="D38" s="356"/>
      <c r="E38" s="356"/>
      <c r="F38" s="356"/>
      <c r="G38" s="278"/>
      <c r="H38" s="279"/>
      <c r="I38" s="347"/>
      <c r="J38" s="347"/>
      <c r="K38" s="275"/>
      <c r="L38" s="347"/>
      <c r="M38" s="275"/>
      <c r="N38" s="275"/>
      <c r="O38" s="347"/>
      <c r="P38" s="347"/>
      <c r="Q38" s="347"/>
      <c r="R38" s="347"/>
      <c r="S38" s="347"/>
      <c r="T38" s="347"/>
      <c r="U38" s="347"/>
      <c r="V38" s="347"/>
      <c r="W38" s="347"/>
      <c r="X38" s="347"/>
    </row>
    <row r="39" spans="1:24" ht="12.75">
      <c r="A39" s="343"/>
      <c r="B39" s="343"/>
      <c r="C39" s="343"/>
      <c r="D39" s="358"/>
      <c r="E39" s="358"/>
      <c r="F39" s="358"/>
      <c r="G39" s="272"/>
      <c r="H39" s="273"/>
      <c r="I39" s="343"/>
      <c r="J39" s="343"/>
      <c r="K39" s="231"/>
      <c r="L39" s="343"/>
      <c r="M39" s="231"/>
      <c r="N39" s="231"/>
      <c r="O39" s="343"/>
      <c r="P39" s="343"/>
      <c r="Q39" s="343"/>
      <c r="R39" s="343"/>
      <c r="S39" s="343"/>
      <c r="T39" s="343"/>
      <c r="U39" s="343"/>
      <c r="V39" s="343"/>
      <c r="W39" s="343"/>
      <c r="X39" s="343"/>
    </row>
  </sheetData>
  <mergeCells count="1">
    <mergeCell ref="D12:E12"/>
  </mergeCells>
  <conditionalFormatting sqref="M1:N1 R1 U1:X1">
    <cfRule type="containsText" dxfId="11505" priority="13" operator="containsText" text="ответ субподрядчика">
      <formula>NOT(ISERROR(SEARCH(("ответ субподрядчика"),(M1))))</formula>
    </cfRule>
  </conditionalFormatting>
  <conditionalFormatting sqref="G10:G39">
    <cfRule type="cellIs" dxfId="11504" priority="12" operator="equal">
      <formula>1</formula>
    </cfRule>
  </conditionalFormatting>
  <conditionalFormatting sqref="G10:G39">
    <cfRule type="cellIs" dxfId="11503" priority="11" operator="equal">
      <formula>0.5</formula>
    </cfRule>
  </conditionalFormatting>
  <conditionalFormatting sqref="G10:G39">
    <cfRule type="cellIs" dxfId="11502" priority="10" operator="equal">
      <formula>0.2</formula>
    </cfRule>
  </conditionalFormatting>
  <conditionalFormatting sqref="K3 K5:K39">
    <cfRule type="containsText" dxfId="11501" priority="9" operator="containsText" text="ПД">
      <formula>NOT(ISERROR(SEARCH(("ПД"),(K3))))</formula>
    </cfRule>
  </conditionalFormatting>
  <conditionalFormatting sqref="K3 K5:K39">
    <cfRule type="containsText" dxfId="11500" priority="8" operator="containsText" text="отменено">
      <formula>NOT(ISERROR(SEARCH(("отменено"),(K3))))</formula>
    </cfRule>
  </conditionalFormatting>
  <conditionalFormatting sqref="G1:H1 H3:X3 H5:H39 A9:G9">
    <cfRule type="cellIs" dxfId="11499" priority="7" operator="equal">
      <formula>"5 - Несоответствие решений ПД и РД"</formula>
    </cfRule>
  </conditionalFormatting>
  <conditionalFormatting sqref="G1:H1 H3:X3 H5:H39 A9:G9">
    <cfRule type="cellIs" dxfId="11498" priority="6" operator="equal">
      <formula>"4 - Несоответствие типовым решениям"</formula>
    </cfRule>
  </conditionalFormatting>
  <conditionalFormatting sqref="G1:H1 H3:X3 H5:H39 A9:G9">
    <cfRule type="cellIs" dxfId="11497" priority="5" operator="equal">
      <formula>"3 - Повторяющиеся замечания МФР"</formula>
    </cfRule>
  </conditionalFormatting>
  <conditionalFormatting sqref="G1:H1 H3:X3 H5:H39 A9:G9">
    <cfRule type="cellIs" dxfId="11496" priority="4" operator="equal">
      <formula>"2 - Несоотвествие смежным разделам"</formula>
    </cfRule>
  </conditionalFormatting>
  <conditionalFormatting sqref="G1:H1 H3:X3 H5:H39 A9:G9">
    <cfRule type="cellIs" dxfId="11495" priority="3" operator="equal">
      <formula>"1 - Ошибка проектировщика"</formula>
    </cfRule>
  </conditionalFormatting>
  <conditionalFormatting sqref="K3 K5:K39">
    <cfRule type="containsText" dxfId="11494" priority="2" operator="containsText" text="повторно">
      <formula>NOT(ISERROR(SEARCH(("повторно"),(K3))))</formula>
    </cfRule>
  </conditionalFormatting>
  <conditionalFormatting sqref="K3 K5:K39">
    <cfRule type="containsText" dxfId="11493" priority="1" operator="containsText" text="снято">
      <formula>NOT(ISERROR(SEARCH(("снято"),(K3))))</formula>
    </cfRule>
  </conditionalFormatting>
  <hyperlinks>
    <hyperlink ref="F10" r:id="rId1"/>
    <hyperlink ref="F11" r:id="rId2"/>
  </hyperlinks>
  <pageMargins left="0.70078740157480324" right="0.70078740157480324" top="0.75196850393700787" bottom="0.75196850393700787" header="0.3" footer="0.3"/>
  <pageSetup paperSize="9" orientation="portrait"/>
  <drawing r:id="rId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G10:G39</xm:sqref>
        </x14:dataValidation>
        <x14:dataValidation type="list" allowBlank="1">
          <x14:formula1>
            <xm:f>Списки!$O:$O</xm:f>
          </x14:formula1>
          <xm:sqref>R1 U1 X1</xm:sqref>
        </x14:dataValidation>
        <x14:dataValidation type="list" allowBlank="1">
          <x14:formula1>
            <xm:f>Списки!$E$2:$E$1002</xm:f>
          </x14:formula1>
          <xm:sqref>H10:H39</xm:sqref>
        </x14:dataValidation>
        <x14:dataValidation type="list" allowBlank="1">
          <x14:formula1>
            <xm:f>Списки!$A$2:$A$1002</xm:f>
          </x14:formula1>
          <xm:sqref>K10:K39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pageSetUpPr fitToPage="1"/>
  </sheetPr>
  <dimension ref="A1:X3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 customWidth="1"/>
    <col min="4" max="4" width="53.5703125" customWidth="1"/>
    <col min="5" max="5" width="64.28515625" customWidth="1"/>
    <col min="6" max="6" width="21.42578125" customWidth="1" collapsed="1"/>
    <col min="7" max="7" width="10.5703125" hidden="1" customWidth="1" outlineLevel="1"/>
    <col min="8" max="8" width="14.140625" hidden="1" customWidth="1" outlineLevel="1"/>
    <col min="10" max="10" width="9" customWidth="1"/>
    <col min="11" max="11" width="10.85546875" customWidth="1"/>
    <col min="12" max="12" width="22" customWidth="1"/>
    <col min="13" max="13" width="11.140625" customWidth="1"/>
    <col min="14" max="14" width="48.5703125" customWidth="1"/>
    <col min="15" max="15" width="24.140625" customWidth="1"/>
    <col min="16" max="16" width="11.42578125" customWidth="1"/>
    <col min="17" max="17" width="46.7109375" customWidth="1"/>
    <col min="18" max="18" width="22" customWidth="1"/>
    <col min="19" max="19" width="14.42578125" customWidth="1"/>
    <col min="20" max="20" width="26.85546875" customWidth="1"/>
    <col min="21" max="24" width="25.5703125"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80"/>
      <c r="B3" s="18" t="s">
        <v>251</v>
      </c>
      <c r="C3" s="18" t="s">
        <v>252</v>
      </c>
      <c r="D3" s="18" t="s">
        <v>35</v>
      </c>
      <c r="E3" s="18"/>
      <c r="F3" s="18"/>
      <c r="G3" s="272"/>
      <c r="H3" s="335">
        <f>COUNTIF($H10:$H38,"1 - Несоответствие продуктовым требованиям ПИК-Стандарт")</f>
        <v>1</v>
      </c>
      <c r="I3" s="335">
        <f>COUNTIF($H10:$H38,"2 - Несоответствие Бренд-листам ПИК")</f>
        <v>0</v>
      </c>
      <c r="J3" s="335">
        <f>COUNTIF($H10:$H38,"3 - Несоответствие Каталогу отделки")</f>
        <v>0</v>
      </c>
      <c r="K3" s="335">
        <f>COUNTIF($H10:$H38,"5 - Ошибка в применении СТМ")</f>
        <v>0</v>
      </c>
      <c r="L3" s="335">
        <f>COUNTIF($H10:$H38,"4 - Несоответствие Каталогу оборудования")</f>
        <v>0</v>
      </c>
      <c r="M3" s="335">
        <f>COUNTIF($H10:$H38,"6 - Ошибка в применении сборных ЛМ")</f>
        <v>0</v>
      </c>
      <c r="N3" s="335">
        <f>COUNTIF($H10:$H38,"7 - Ошибка в применении шкаф-пакетов")</f>
        <v>0</v>
      </c>
      <c r="O3" s="335">
        <f>COUNTIF($H10:$H38,"8 - Ошибка в применении шахт-пакетов")</f>
        <v>0</v>
      </c>
      <c r="P3" s="335">
        <f>COUNTIF($H10:$H38,"9 - Несоответствие типологическим требованиям ПИК-Стандарт")</f>
        <v>0</v>
      </c>
      <c r="Q3" s="335">
        <f>COUNTIF($H10:$H38,"10 - Несоответствие НТД РФ")</f>
        <v>0</v>
      </c>
      <c r="R3" s="335">
        <f>COUNTIF($H10:$H38,"11 - Несоответствие ИРД (кроме ТУ, СТУ), АПР, ПД")</f>
        <v>0</v>
      </c>
      <c r="S3" s="335">
        <f>COUNTIF($H10:$H38,"12 - Несоответствие требованиям ТУ, СТУ")</f>
        <v>0</v>
      </c>
      <c r="T3" s="335">
        <f>COUNTIF($H10:$H38,"13 - Ошибка в технических решениях")</f>
        <v>4</v>
      </c>
      <c r="U3" s="335">
        <f>COUNTIF($H10:$H38,"14 - Неувязка м/у собой комплектов РД")</f>
        <v>0</v>
      </c>
      <c r="V3" s="335">
        <f>COUNTIF($H10:$H38,"15 - Недостаточность информации влияющей на СМР")</f>
        <v>7</v>
      </c>
      <c r="W3" s="335">
        <f>COUNTIF($H10:$H38,"16 - Нерациональное решение")</f>
        <v>0</v>
      </c>
      <c r="X3" s="335">
        <f>COUNTIF($H10:$H38,"17 - Оформление")</f>
        <v>1</v>
      </c>
    </row>
    <row r="4" spans="1:24" ht="25.5" hidden="1" outlineLevel="1">
      <c r="A4" s="111" t="s">
        <v>249</v>
      </c>
      <c r="B4" s="336">
        <v>8</v>
      </c>
      <c r="C4" s="336">
        <v>3</v>
      </c>
      <c r="D4" s="337">
        <f>C4/B4</f>
        <v>0.375</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340"/>
      <c r="E5" s="341"/>
      <c r="G5" s="112" t="s">
        <v>52</v>
      </c>
      <c r="H5" s="342"/>
      <c r="I5" s="343"/>
      <c r="J5" s="249"/>
      <c r="K5" s="231"/>
      <c r="L5" s="365"/>
      <c r="M5" s="249"/>
      <c r="N5" s="231"/>
      <c r="O5" s="249"/>
      <c r="P5" s="249"/>
      <c r="Q5" s="231"/>
      <c r="R5" s="249"/>
      <c r="S5" s="365"/>
      <c r="T5" s="343"/>
      <c r="U5" s="343"/>
      <c r="V5" s="343"/>
      <c r="W5" s="343"/>
      <c r="X5" s="343"/>
    </row>
    <row r="6" spans="1:24" ht="22.5" hidden="1" outlineLevel="1">
      <c r="A6" s="18">
        <v>0.2</v>
      </c>
      <c r="B6" s="344">
        <v>0.5</v>
      </c>
      <c r="C6" s="18">
        <v>1</v>
      </c>
      <c r="D6" s="18" t="s">
        <v>39</v>
      </c>
      <c r="E6" s="18"/>
      <c r="F6" s="18" t="s">
        <v>253</v>
      </c>
      <c r="G6" s="345">
        <f>COUNTIFS(G10:G38,"0,2")</f>
        <v>0</v>
      </c>
      <c r="H6" s="346"/>
      <c r="I6" s="347"/>
      <c r="J6" s="250"/>
      <c r="K6" s="275"/>
      <c r="L6" s="366"/>
      <c r="M6" s="250"/>
      <c r="N6" s="275"/>
      <c r="O6" s="250"/>
      <c r="P6" s="250"/>
      <c r="Q6" s="275"/>
      <c r="R6" s="250"/>
      <c r="S6" s="366"/>
      <c r="T6" s="347"/>
      <c r="U6" s="347"/>
      <c r="V6" s="347"/>
      <c r="W6" s="347"/>
      <c r="X6" s="347"/>
    </row>
    <row r="7" spans="1:24" ht="22.5" hidden="1" outlineLevel="1">
      <c r="A7" s="348">
        <f>G6*0.2/B4</f>
        <v>0</v>
      </c>
      <c r="B7" s="348">
        <f>G7*0.5/B4</f>
        <v>0.75</v>
      </c>
      <c r="C7" s="348">
        <f>G8*1/B4</f>
        <v>0.125</v>
      </c>
      <c r="D7" s="350">
        <f>(G6*A6+G7*B6+G8*C6)/SUM(G6:G8)</f>
        <v>0.53846153846153844</v>
      </c>
      <c r="E7" s="350"/>
      <c r="F7" s="129" t="s">
        <v>254</v>
      </c>
      <c r="G7" s="351">
        <f>COUNTIFS(G10:G38,"0,5")</f>
        <v>12</v>
      </c>
      <c r="H7" s="342"/>
      <c r="I7" s="353"/>
      <c r="J7" s="352"/>
      <c r="K7" s="352"/>
      <c r="L7" s="353"/>
      <c r="M7" s="352"/>
      <c r="N7" s="352"/>
      <c r="O7" s="352"/>
      <c r="P7" s="352"/>
      <c r="Q7" s="352"/>
      <c r="R7" s="352"/>
      <c r="S7" s="353"/>
      <c r="T7" s="353"/>
      <c r="U7" s="353"/>
      <c r="V7" s="353"/>
      <c r="W7" s="353"/>
      <c r="X7" s="353"/>
    </row>
    <row r="8" spans="1:24" ht="22.5" hidden="1" outlineLevel="1">
      <c r="A8" s="112" t="s">
        <v>52</v>
      </c>
      <c r="B8" s="112" t="s">
        <v>52</v>
      </c>
      <c r="C8" s="112" t="s">
        <v>52</v>
      </c>
      <c r="D8" s="112" t="s">
        <v>52</v>
      </c>
      <c r="E8" s="112"/>
      <c r="F8" s="18" t="s">
        <v>255</v>
      </c>
      <c r="G8" s="345">
        <f>COUNTIFS(G10:G38,"1")</f>
        <v>1</v>
      </c>
      <c r="H8" s="346"/>
      <c r="I8" s="347"/>
      <c r="J8" s="250"/>
      <c r="K8" s="275"/>
      <c r="L8" s="366"/>
      <c r="M8" s="250"/>
      <c r="N8" s="275"/>
      <c r="O8" s="250"/>
      <c r="P8" s="250"/>
      <c r="Q8" s="275"/>
      <c r="R8" s="250"/>
      <c r="S8" s="366"/>
      <c r="T8" s="347"/>
      <c r="U8" s="347"/>
      <c r="V8" s="347"/>
      <c r="W8" s="347"/>
      <c r="X8" s="347"/>
    </row>
    <row r="9" spans="1:24" ht="12.75">
      <c r="A9" s="131"/>
      <c r="B9" s="131"/>
      <c r="C9" s="131"/>
      <c r="D9" s="131"/>
      <c r="E9" s="131"/>
      <c r="F9" s="131"/>
      <c r="G9" s="131"/>
      <c r="H9" s="131"/>
      <c r="I9" s="132"/>
      <c r="J9" s="227"/>
      <c r="K9" s="226"/>
      <c r="L9" s="133"/>
      <c r="M9" s="227"/>
      <c r="N9" s="226"/>
      <c r="O9" s="227"/>
      <c r="P9" s="227"/>
      <c r="Q9" s="226"/>
      <c r="R9" s="227"/>
      <c r="S9" s="133"/>
      <c r="T9" s="132"/>
      <c r="U9" s="132"/>
      <c r="V9" s="132"/>
      <c r="W9" s="132"/>
      <c r="X9" s="132"/>
    </row>
    <row r="10" spans="1:24" ht="63.75">
      <c r="A10" s="275"/>
      <c r="B10" s="298"/>
      <c r="C10" s="275"/>
      <c r="D10" s="406" t="s">
        <v>807</v>
      </c>
      <c r="E10" s="356"/>
      <c r="F10" s="356"/>
      <c r="G10" s="278"/>
      <c r="H10" s="279"/>
      <c r="I10" s="275"/>
      <c r="J10" s="250"/>
      <c r="K10" s="275"/>
      <c r="L10" s="366"/>
      <c r="M10" s="250"/>
      <c r="N10" s="275"/>
      <c r="O10" s="250"/>
      <c r="P10" s="250"/>
      <c r="Q10" s="275"/>
      <c r="R10" s="250"/>
      <c r="S10" s="366"/>
      <c r="T10" s="347"/>
      <c r="U10" s="347"/>
      <c r="V10" s="347"/>
      <c r="W10" s="347"/>
      <c r="X10" s="347"/>
    </row>
    <row r="11" spans="1:24" ht="161.25" customHeight="1">
      <c r="A11" s="231">
        <v>1</v>
      </c>
      <c r="B11" s="292" t="s">
        <v>808</v>
      </c>
      <c r="C11" s="231">
        <v>4</v>
      </c>
      <c r="D11" s="407" t="s">
        <v>809</v>
      </c>
      <c r="E11" s="408"/>
      <c r="F11" s="358"/>
      <c r="G11" s="272">
        <v>0.5</v>
      </c>
      <c r="H11" s="273" t="s">
        <v>27</v>
      </c>
      <c r="I11" s="231" t="s">
        <v>76</v>
      </c>
      <c r="J11" s="249">
        <v>45049</v>
      </c>
      <c r="K11" s="231" t="s">
        <v>260</v>
      </c>
      <c r="L11" s="231" t="s">
        <v>810</v>
      </c>
      <c r="M11" s="249">
        <v>45155</v>
      </c>
      <c r="N11" s="231" t="s">
        <v>811</v>
      </c>
      <c r="O11" s="231"/>
      <c r="P11" s="231"/>
      <c r="Q11" s="231"/>
      <c r="R11" s="231"/>
      <c r="S11" s="343"/>
      <c r="T11" s="343"/>
      <c r="U11" s="343"/>
      <c r="V11" s="343"/>
      <c r="W11" s="343"/>
      <c r="X11" s="343"/>
    </row>
    <row r="12" spans="1:24" ht="123.75" customHeight="1">
      <c r="A12" s="275">
        <v>2</v>
      </c>
      <c r="B12" s="298" t="s">
        <v>808</v>
      </c>
      <c r="C12" s="275">
        <v>4</v>
      </c>
      <c r="D12" s="277" t="s">
        <v>812</v>
      </c>
      <c r="E12" s="347"/>
      <c r="F12" s="356"/>
      <c r="G12" s="278">
        <v>0.5</v>
      </c>
      <c r="H12" s="279" t="s">
        <v>32</v>
      </c>
      <c r="I12" s="275" t="s">
        <v>76</v>
      </c>
      <c r="J12" s="250">
        <v>45049</v>
      </c>
      <c r="K12" s="275" t="s">
        <v>260</v>
      </c>
      <c r="L12" s="409" t="s">
        <v>810</v>
      </c>
      <c r="M12" s="250">
        <v>45155</v>
      </c>
      <c r="N12" s="275" t="s">
        <v>717</v>
      </c>
      <c r="O12" s="275"/>
      <c r="P12" s="275"/>
      <c r="Q12" s="275"/>
      <c r="R12" s="275"/>
      <c r="S12" s="347"/>
      <c r="T12" s="347"/>
      <c r="U12" s="347"/>
      <c r="V12" s="347"/>
      <c r="W12" s="347"/>
      <c r="X12" s="347"/>
    </row>
    <row r="13" spans="1:24" ht="164.25" customHeight="1">
      <c r="A13" s="231">
        <v>3</v>
      </c>
      <c r="B13" s="292" t="s">
        <v>813</v>
      </c>
      <c r="C13" s="231">
        <v>4</v>
      </c>
      <c r="D13" s="363" t="s">
        <v>814</v>
      </c>
      <c r="E13" s="230"/>
      <c r="F13" s="358"/>
      <c r="G13" s="272">
        <v>0.5</v>
      </c>
      <c r="H13" s="273" t="s">
        <v>27</v>
      </c>
      <c r="I13" s="231" t="s">
        <v>76</v>
      </c>
      <c r="J13" s="249">
        <v>45049</v>
      </c>
      <c r="K13" s="231" t="s">
        <v>260</v>
      </c>
      <c r="L13" s="231" t="s">
        <v>810</v>
      </c>
      <c r="M13" s="249">
        <v>45155</v>
      </c>
      <c r="N13" s="231"/>
      <c r="O13" s="231" t="s">
        <v>815</v>
      </c>
      <c r="P13" s="249">
        <v>45196</v>
      </c>
      <c r="Q13" s="231" t="s">
        <v>341</v>
      </c>
      <c r="R13" s="231"/>
      <c r="S13" s="343"/>
      <c r="T13" s="343"/>
      <c r="U13" s="343"/>
      <c r="V13" s="343"/>
      <c r="W13" s="343"/>
      <c r="X13" s="343"/>
    </row>
    <row r="14" spans="1:24" ht="91.5" customHeight="1">
      <c r="A14" s="275">
        <v>4</v>
      </c>
      <c r="B14" s="298" t="s">
        <v>808</v>
      </c>
      <c r="C14" s="275">
        <v>4</v>
      </c>
      <c r="D14" s="277" t="s">
        <v>816</v>
      </c>
      <c r="E14" s="347"/>
      <c r="F14" s="356"/>
      <c r="G14" s="278">
        <v>0.5</v>
      </c>
      <c r="H14" s="279" t="s">
        <v>27</v>
      </c>
      <c r="I14" s="275" t="s">
        <v>76</v>
      </c>
      <c r="J14" s="250">
        <v>45049</v>
      </c>
      <c r="K14" s="275" t="s">
        <v>260</v>
      </c>
      <c r="L14" s="275" t="s">
        <v>810</v>
      </c>
      <c r="M14" s="250">
        <v>45155</v>
      </c>
      <c r="N14" s="275" t="s">
        <v>717</v>
      </c>
      <c r="O14" s="275"/>
      <c r="P14" s="275"/>
      <c r="Q14" s="275"/>
      <c r="R14" s="275"/>
      <c r="S14" s="347"/>
      <c r="T14" s="347"/>
      <c r="U14" s="347"/>
      <c r="V14" s="347"/>
      <c r="W14" s="347"/>
      <c r="X14" s="347"/>
    </row>
    <row r="15" spans="1:24" ht="108.75" customHeight="1">
      <c r="A15" s="231">
        <v>5</v>
      </c>
      <c r="B15" s="292" t="s">
        <v>808</v>
      </c>
      <c r="C15" s="231">
        <v>5</v>
      </c>
      <c r="D15" s="363" t="s">
        <v>817</v>
      </c>
      <c r="E15" s="343"/>
      <c r="F15" s="358"/>
      <c r="G15" s="272">
        <v>0.5</v>
      </c>
      <c r="H15" s="273" t="s">
        <v>29</v>
      </c>
      <c r="I15" s="231" t="s">
        <v>76</v>
      </c>
      <c r="J15" s="249">
        <v>45049</v>
      </c>
      <c r="K15" s="231" t="s">
        <v>260</v>
      </c>
      <c r="L15" s="231" t="s">
        <v>810</v>
      </c>
      <c r="M15" s="249">
        <v>45155</v>
      </c>
      <c r="N15" s="231" t="s">
        <v>717</v>
      </c>
      <c r="O15" s="231"/>
      <c r="P15" s="231"/>
      <c r="Q15" s="231"/>
      <c r="R15" s="231"/>
      <c r="S15" s="343"/>
      <c r="T15" s="343"/>
      <c r="U15" s="343"/>
      <c r="V15" s="343"/>
      <c r="W15" s="343"/>
      <c r="X15" s="343"/>
    </row>
    <row r="16" spans="1:24" ht="156" customHeight="1">
      <c r="A16" s="275">
        <v>6</v>
      </c>
      <c r="B16" s="298" t="s">
        <v>808</v>
      </c>
      <c r="C16" s="275">
        <v>5</v>
      </c>
      <c r="D16" s="277" t="s">
        <v>818</v>
      </c>
      <c r="E16" s="781"/>
      <c r="F16" s="774"/>
      <c r="G16" s="278">
        <v>0.5</v>
      </c>
      <c r="H16" s="279" t="s">
        <v>29</v>
      </c>
      <c r="I16" s="275" t="s">
        <v>76</v>
      </c>
      <c r="J16" s="250">
        <v>45049</v>
      </c>
      <c r="K16" s="275" t="s">
        <v>260</v>
      </c>
      <c r="L16" s="275" t="s">
        <v>731</v>
      </c>
      <c r="M16" s="250">
        <v>45155</v>
      </c>
      <c r="N16" s="275" t="s">
        <v>717</v>
      </c>
      <c r="O16" s="275"/>
      <c r="P16" s="275"/>
      <c r="Q16" s="275"/>
      <c r="R16" s="275"/>
      <c r="S16" s="347"/>
      <c r="T16" s="347"/>
      <c r="U16" s="347"/>
      <c r="V16" s="347"/>
      <c r="W16" s="347"/>
      <c r="X16" s="347"/>
    </row>
    <row r="17" spans="1:24" ht="56.25">
      <c r="A17" s="231">
        <v>7</v>
      </c>
      <c r="B17" s="292" t="s">
        <v>808</v>
      </c>
      <c r="C17" s="231">
        <v>5</v>
      </c>
      <c r="D17" s="230" t="s">
        <v>819</v>
      </c>
      <c r="E17" s="358"/>
      <c r="F17" s="358"/>
      <c r="G17" s="272">
        <v>0.5</v>
      </c>
      <c r="H17" s="273" t="s">
        <v>29</v>
      </c>
      <c r="I17" s="231" t="s">
        <v>76</v>
      </c>
      <c r="J17" s="249">
        <v>45049</v>
      </c>
      <c r="K17" s="231" t="s">
        <v>260</v>
      </c>
      <c r="L17" s="343" t="s">
        <v>820</v>
      </c>
      <c r="M17" s="249">
        <v>45155</v>
      </c>
      <c r="N17" s="231" t="s">
        <v>303</v>
      </c>
      <c r="O17" s="231"/>
      <c r="P17" s="231"/>
      <c r="Q17" s="231"/>
      <c r="R17" s="231"/>
      <c r="S17" s="343"/>
      <c r="T17" s="343"/>
      <c r="U17" s="343"/>
      <c r="V17" s="343"/>
      <c r="W17" s="343"/>
      <c r="X17" s="343"/>
    </row>
    <row r="18" spans="1:24" ht="184.5" customHeight="1">
      <c r="A18" s="275">
        <v>8</v>
      </c>
      <c r="B18" s="298" t="s">
        <v>808</v>
      </c>
      <c r="C18" s="275">
        <v>5</v>
      </c>
      <c r="D18" s="308" t="s">
        <v>821</v>
      </c>
      <c r="E18" s="347"/>
      <c r="F18" s="356"/>
      <c r="G18" s="278">
        <v>0.5</v>
      </c>
      <c r="H18" s="279" t="s">
        <v>29</v>
      </c>
      <c r="I18" s="275" t="s">
        <v>76</v>
      </c>
      <c r="J18" s="250">
        <v>45049</v>
      </c>
      <c r="K18" s="275" t="s">
        <v>260</v>
      </c>
      <c r="L18" s="275" t="s">
        <v>810</v>
      </c>
      <c r="M18" s="250">
        <v>45155</v>
      </c>
      <c r="N18" s="275" t="s">
        <v>717</v>
      </c>
      <c r="O18" s="275"/>
      <c r="P18" s="275"/>
      <c r="Q18" s="275"/>
      <c r="R18" s="275"/>
      <c r="S18" s="347"/>
      <c r="T18" s="347"/>
      <c r="U18" s="347"/>
      <c r="V18" s="347"/>
      <c r="W18" s="347"/>
      <c r="X18" s="347"/>
    </row>
    <row r="19" spans="1:24" ht="105.75" customHeight="1">
      <c r="A19" s="231">
        <v>9</v>
      </c>
      <c r="B19" s="292" t="s">
        <v>808</v>
      </c>
      <c r="C19" s="231">
        <v>6</v>
      </c>
      <c r="D19" s="363" t="s">
        <v>822</v>
      </c>
      <c r="E19" s="343"/>
      <c r="F19" s="358"/>
      <c r="G19" s="272">
        <v>0.5</v>
      </c>
      <c r="H19" s="273" t="s">
        <v>27</v>
      </c>
      <c r="I19" s="231" t="s">
        <v>76</v>
      </c>
      <c r="J19" s="249">
        <v>45049</v>
      </c>
      <c r="K19" s="231" t="s">
        <v>260</v>
      </c>
      <c r="L19" s="231" t="s">
        <v>810</v>
      </c>
      <c r="M19" s="249">
        <v>45155</v>
      </c>
      <c r="N19" s="231" t="s">
        <v>717</v>
      </c>
      <c r="O19" s="231"/>
      <c r="P19" s="231"/>
      <c r="Q19" s="231"/>
      <c r="R19" s="231"/>
      <c r="S19" s="343"/>
      <c r="T19" s="343"/>
      <c r="U19" s="343"/>
      <c r="V19" s="343"/>
      <c r="W19" s="343"/>
      <c r="X19" s="343"/>
    </row>
    <row r="20" spans="1:24" ht="141.75" customHeight="1">
      <c r="A20" s="275">
        <v>10</v>
      </c>
      <c r="B20" s="298" t="s">
        <v>813</v>
      </c>
      <c r="C20" s="275"/>
      <c r="D20" s="277" t="s">
        <v>823</v>
      </c>
      <c r="E20" s="356"/>
      <c r="F20" s="356"/>
      <c r="G20" s="278">
        <v>0.5</v>
      </c>
      <c r="H20" s="279" t="s">
        <v>29</v>
      </c>
      <c r="I20" s="275" t="s">
        <v>76</v>
      </c>
      <c r="J20" s="250">
        <v>45049</v>
      </c>
      <c r="K20" s="275" t="s">
        <v>260</v>
      </c>
      <c r="L20" s="347" t="s">
        <v>824</v>
      </c>
      <c r="M20" s="250">
        <v>45155</v>
      </c>
      <c r="N20" s="275"/>
      <c r="O20" s="275" t="s">
        <v>825</v>
      </c>
      <c r="P20" s="250">
        <v>45196</v>
      </c>
      <c r="Q20" s="275" t="s">
        <v>341</v>
      </c>
      <c r="R20" s="275"/>
      <c r="S20" s="347"/>
      <c r="T20" s="347"/>
      <c r="U20" s="347"/>
      <c r="V20" s="347"/>
      <c r="W20" s="347"/>
      <c r="X20" s="347"/>
    </row>
    <row r="21" spans="1:24" ht="56.25">
      <c r="A21" s="231">
        <v>11</v>
      </c>
      <c r="B21" s="292" t="s">
        <v>808</v>
      </c>
      <c r="C21" s="231"/>
      <c r="D21" s="230" t="s">
        <v>826</v>
      </c>
      <c r="E21" s="358"/>
      <c r="F21" s="358"/>
      <c r="G21" s="272">
        <v>0.5</v>
      </c>
      <c r="H21" s="273" t="s">
        <v>29</v>
      </c>
      <c r="I21" s="231" t="s">
        <v>76</v>
      </c>
      <c r="J21" s="249">
        <v>45049</v>
      </c>
      <c r="K21" s="231" t="s">
        <v>260</v>
      </c>
      <c r="L21" s="343" t="s">
        <v>824</v>
      </c>
      <c r="M21" s="249">
        <v>45155</v>
      </c>
      <c r="N21" s="231"/>
      <c r="O21" s="231"/>
      <c r="P21" s="231"/>
      <c r="Q21" s="231"/>
      <c r="R21" s="231"/>
      <c r="S21" s="343"/>
      <c r="T21" s="343"/>
      <c r="U21" s="343"/>
      <c r="V21" s="343"/>
      <c r="W21" s="343"/>
      <c r="X21" s="343"/>
    </row>
    <row r="22" spans="1:24" ht="56.25">
      <c r="A22" s="275">
        <v>12</v>
      </c>
      <c r="B22" s="298" t="s">
        <v>808</v>
      </c>
      <c r="C22" s="275"/>
      <c r="D22" s="277" t="s">
        <v>827</v>
      </c>
      <c r="E22" s="356"/>
      <c r="F22" s="356"/>
      <c r="G22" s="278">
        <v>0.5</v>
      </c>
      <c r="H22" s="279" t="s">
        <v>29</v>
      </c>
      <c r="I22" s="275" t="s">
        <v>76</v>
      </c>
      <c r="J22" s="250">
        <v>45049</v>
      </c>
      <c r="K22" s="275" t="s">
        <v>260</v>
      </c>
      <c r="L22" s="347" t="s">
        <v>824</v>
      </c>
      <c r="M22" s="250">
        <v>45155</v>
      </c>
      <c r="N22" s="275"/>
      <c r="O22" s="275"/>
      <c r="P22" s="275"/>
      <c r="Q22" s="275"/>
      <c r="R22" s="275"/>
      <c r="S22" s="347"/>
      <c r="T22" s="347"/>
      <c r="U22" s="347"/>
      <c r="V22" s="347"/>
      <c r="W22" s="347"/>
      <c r="X22" s="347"/>
    </row>
    <row r="23" spans="1:24" ht="219" customHeight="1">
      <c r="A23" s="231">
        <v>13</v>
      </c>
      <c r="B23" s="292" t="s">
        <v>91</v>
      </c>
      <c r="C23" s="231">
        <v>8</v>
      </c>
      <c r="D23" s="363" t="s">
        <v>828</v>
      </c>
      <c r="E23" s="779"/>
      <c r="F23" s="774"/>
      <c r="G23" s="272">
        <v>1</v>
      </c>
      <c r="H23" s="273" t="s">
        <v>250</v>
      </c>
      <c r="I23" s="231" t="s">
        <v>76</v>
      </c>
      <c r="J23" s="249">
        <v>45155</v>
      </c>
      <c r="K23" s="231" t="s">
        <v>260</v>
      </c>
      <c r="L23" s="343" t="s">
        <v>829</v>
      </c>
      <c r="M23" s="410"/>
      <c r="N23" s="231"/>
      <c r="O23" s="231"/>
      <c r="P23" s="231" t="s">
        <v>830</v>
      </c>
      <c r="Q23" s="231"/>
      <c r="R23" s="231" t="s">
        <v>831</v>
      </c>
      <c r="S23" s="343"/>
      <c r="T23" s="343"/>
      <c r="U23" s="343"/>
      <c r="V23" s="343"/>
      <c r="W23" s="343"/>
      <c r="X23" s="343"/>
    </row>
    <row r="24" spans="1:24" ht="12.75">
      <c r="A24" s="275"/>
      <c r="B24" s="275"/>
      <c r="C24" s="275"/>
      <c r="D24" s="277"/>
      <c r="E24" s="356"/>
      <c r="F24" s="356"/>
      <c r="G24" s="278"/>
      <c r="H24" s="279"/>
      <c r="I24" s="347"/>
      <c r="J24" s="275"/>
      <c r="K24" s="275"/>
      <c r="L24" s="347"/>
      <c r="M24" s="275"/>
      <c r="N24" s="275"/>
      <c r="O24" s="275"/>
      <c r="P24" s="275"/>
      <c r="Q24" s="275"/>
      <c r="R24" s="275"/>
      <c r="S24" s="347"/>
      <c r="T24" s="347"/>
      <c r="U24" s="347"/>
      <c r="V24" s="347"/>
      <c r="W24" s="347"/>
      <c r="X24" s="347"/>
    </row>
    <row r="25" spans="1:24" ht="12.75">
      <c r="A25" s="343"/>
      <c r="B25" s="343"/>
      <c r="C25" s="343"/>
      <c r="D25" s="230"/>
      <c r="E25" s="358"/>
      <c r="F25" s="358"/>
      <c r="G25" s="272"/>
      <c r="H25" s="273"/>
      <c r="I25" s="343"/>
      <c r="J25" s="231"/>
      <c r="K25" s="231"/>
      <c r="L25" s="343"/>
      <c r="M25" s="231"/>
      <c r="N25" s="231"/>
      <c r="O25" s="231"/>
      <c r="P25" s="231"/>
      <c r="Q25" s="231"/>
      <c r="R25" s="231"/>
      <c r="S25" s="343"/>
      <c r="T25" s="343"/>
      <c r="U25" s="343"/>
      <c r="V25" s="343"/>
      <c r="W25" s="343"/>
      <c r="X25" s="343"/>
    </row>
    <row r="26" spans="1:24" ht="12.75">
      <c r="A26" s="347"/>
      <c r="B26" s="347"/>
      <c r="C26" s="347"/>
      <c r="D26" s="277"/>
      <c r="E26" s="356"/>
      <c r="F26" s="356"/>
      <c r="G26" s="278"/>
      <c r="H26" s="279"/>
      <c r="I26" s="347"/>
      <c r="J26" s="275"/>
      <c r="K26" s="275"/>
      <c r="L26" s="347"/>
      <c r="M26" s="275"/>
      <c r="N26" s="275"/>
      <c r="O26" s="275"/>
      <c r="P26" s="275"/>
      <c r="Q26" s="275"/>
      <c r="R26" s="275"/>
      <c r="S26" s="347"/>
      <c r="T26" s="347"/>
      <c r="U26" s="347"/>
      <c r="V26" s="347"/>
      <c r="W26" s="347"/>
      <c r="X26" s="347"/>
    </row>
    <row r="27" spans="1:24" ht="12.75">
      <c r="A27" s="343"/>
      <c r="B27" s="343"/>
      <c r="C27" s="343"/>
      <c r="D27" s="230"/>
      <c r="E27" s="358"/>
      <c r="F27" s="358"/>
      <c r="G27" s="272"/>
      <c r="H27" s="273"/>
      <c r="I27" s="343"/>
      <c r="J27" s="231"/>
      <c r="K27" s="231"/>
      <c r="L27" s="343"/>
      <c r="M27" s="231"/>
      <c r="N27" s="231"/>
      <c r="O27" s="231"/>
      <c r="P27" s="231"/>
      <c r="Q27" s="231"/>
      <c r="R27" s="231"/>
      <c r="S27" s="343"/>
      <c r="T27" s="343"/>
      <c r="U27" s="343"/>
      <c r="V27" s="343"/>
      <c r="W27" s="343"/>
      <c r="X27" s="343"/>
    </row>
    <row r="28" spans="1:24" ht="12.75">
      <c r="A28" s="347"/>
      <c r="B28" s="347"/>
      <c r="C28" s="347"/>
      <c r="D28" s="277"/>
      <c r="E28" s="356"/>
      <c r="F28" s="356"/>
      <c r="G28" s="278"/>
      <c r="H28" s="279"/>
      <c r="I28" s="347"/>
      <c r="J28" s="275"/>
      <c r="K28" s="275"/>
      <c r="L28" s="347"/>
      <c r="M28" s="275"/>
      <c r="N28" s="275"/>
      <c r="O28" s="275"/>
      <c r="P28" s="275"/>
      <c r="Q28" s="275"/>
      <c r="R28" s="275"/>
      <c r="S28" s="347"/>
      <c r="T28" s="347"/>
      <c r="U28" s="347"/>
      <c r="V28" s="347"/>
      <c r="W28" s="347"/>
      <c r="X28" s="347"/>
    </row>
    <row r="29" spans="1:24" ht="12.75">
      <c r="A29" s="343"/>
      <c r="B29" s="343"/>
      <c r="C29" s="343"/>
      <c r="D29" s="230"/>
      <c r="E29" s="358"/>
      <c r="F29" s="358"/>
      <c r="G29" s="272"/>
      <c r="H29" s="273"/>
      <c r="I29" s="343"/>
      <c r="J29" s="231"/>
      <c r="K29" s="231"/>
      <c r="L29" s="343"/>
      <c r="M29" s="231"/>
      <c r="N29" s="231"/>
      <c r="O29" s="231"/>
      <c r="P29" s="231"/>
      <c r="Q29" s="231"/>
      <c r="R29" s="231"/>
      <c r="S29" s="343"/>
      <c r="T29" s="343"/>
      <c r="U29" s="343"/>
      <c r="V29" s="343"/>
      <c r="W29" s="343"/>
      <c r="X29" s="343"/>
    </row>
    <row r="30" spans="1:24" ht="12.75">
      <c r="A30" s="347"/>
      <c r="B30" s="347"/>
      <c r="C30" s="347"/>
      <c r="D30" s="277"/>
      <c r="E30" s="356"/>
      <c r="F30" s="356"/>
      <c r="G30" s="278"/>
      <c r="H30" s="279"/>
      <c r="I30" s="347"/>
      <c r="J30" s="275"/>
      <c r="K30" s="275"/>
      <c r="L30" s="347"/>
      <c r="M30" s="275"/>
      <c r="N30" s="275"/>
      <c r="O30" s="275"/>
      <c r="P30" s="275"/>
      <c r="Q30" s="275"/>
      <c r="R30" s="275"/>
      <c r="S30" s="347"/>
      <c r="T30" s="347"/>
      <c r="U30" s="347"/>
      <c r="V30" s="347"/>
      <c r="W30" s="347"/>
      <c r="X30" s="347"/>
    </row>
    <row r="31" spans="1:24" ht="12.75">
      <c r="A31" s="343"/>
      <c r="B31" s="343"/>
      <c r="C31" s="343"/>
      <c r="D31" s="230"/>
      <c r="E31" s="358"/>
      <c r="F31" s="358"/>
      <c r="G31" s="272"/>
      <c r="H31" s="273"/>
      <c r="I31" s="343"/>
      <c r="J31" s="231"/>
      <c r="K31" s="231"/>
      <c r="L31" s="343"/>
      <c r="M31" s="231"/>
      <c r="N31" s="231"/>
      <c r="O31" s="231"/>
      <c r="P31" s="231"/>
      <c r="Q31" s="231"/>
      <c r="R31" s="231"/>
      <c r="S31" s="343"/>
      <c r="T31" s="343"/>
      <c r="U31" s="343"/>
      <c r="V31" s="343"/>
      <c r="W31" s="343"/>
      <c r="X31" s="343"/>
    </row>
    <row r="32" spans="1:24" ht="12.75">
      <c r="A32" s="347"/>
      <c r="B32" s="347"/>
      <c r="C32" s="347"/>
      <c r="D32" s="277"/>
      <c r="E32" s="356"/>
      <c r="F32" s="356"/>
      <c r="G32" s="278"/>
      <c r="H32" s="279"/>
      <c r="I32" s="347"/>
      <c r="J32" s="275"/>
      <c r="K32" s="275"/>
      <c r="L32" s="347"/>
      <c r="M32" s="275"/>
      <c r="N32" s="275"/>
      <c r="O32" s="275"/>
      <c r="P32" s="275"/>
      <c r="Q32" s="275"/>
      <c r="R32" s="275"/>
      <c r="S32" s="347"/>
      <c r="T32" s="347"/>
      <c r="U32" s="347"/>
      <c r="V32" s="347"/>
      <c r="W32" s="347"/>
      <c r="X32" s="347"/>
    </row>
    <row r="33" spans="1:24" ht="12.75">
      <c r="A33" s="343"/>
      <c r="B33" s="343"/>
      <c r="C33" s="343"/>
      <c r="D33" s="230"/>
      <c r="E33" s="358"/>
      <c r="F33" s="358"/>
      <c r="G33" s="272"/>
      <c r="H33" s="273"/>
      <c r="I33" s="343"/>
      <c r="J33" s="231"/>
      <c r="K33" s="231"/>
      <c r="L33" s="343"/>
      <c r="M33" s="231"/>
      <c r="N33" s="231"/>
      <c r="O33" s="231"/>
      <c r="P33" s="231"/>
      <c r="Q33" s="231"/>
      <c r="R33" s="231"/>
      <c r="S33" s="343"/>
      <c r="T33" s="343"/>
      <c r="U33" s="343"/>
      <c r="V33" s="343"/>
      <c r="W33" s="343"/>
      <c r="X33" s="343"/>
    </row>
    <row r="34" spans="1:24" ht="12.75">
      <c r="A34" s="347"/>
      <c r="B34" s="347"/>
      <c r="C34" s="347"/>
      <c r="D34" s="277"/>
      <c r="E34" s="356"/>
      <c r="F34" s="356"/>
      <c r="G34" s="278"/>
      <c r="H34" s="279"/>
      <c r="I34" s="347"/>
      <c r="J34" s="275"/>
      <c r="K34" s="275"/>
      <c r="L34" s="347"/>
      <c r="M34" s="275"/>
      <c r="N34" s="275"/>
      <c r="O34" s="275"/>
      <c r="P34" s="275"/>
      <c r="Q34" s="275"/>
      <c r="R34" s="275"/>
      <c r="S34" s="347"/>
      <c r="T34" s="347"/>
      <c r="U34" s="347"/>
      <c r="V34" s="347"/>
      <c r="W34" s="347"/>
      <c r="X34" s="347"/>
    </row>
    <row r="35" spans="1:24" ht="12.75">
      <c r="A35" s="343"/>
      <c r="B35" s="343"/>
      <c r="C35" s="343"/>
      <c r="D35" s="230"/>
      <c r="E35" s="358"/>
      <c r="F35" s="358"/>
      <c r="G35" s="272"/>
      <c r="H35" s="273"/>
      <c r="I35" s="343"/>
      <c r="J35" s="231"/>
      <c r="K35" s="231"/>
      <c r="L35" s="343"/>
      <c r="M35" s="231"/>
      <c r="N35" s="231"/>
      <c r="O35" s="231"/>
      <c r="P35" s="231"/>
      <c r="Q35" s="231"/>
      <c r="R35" s="231"/>
      <c r="S35" s="343"/>
      <c r="T35" s="343"/>
      <c r="U35" s="343"/>
      <c r="V35" s="343"/>
      <c r="W35" s="343"/>
      <c r="X35" s="343"/>
    </row>
    <row r="36" spans="1:24" ht="12.75">
      <c r="A36" s="347"/>
      <c r="B36" s="347"/>
      <c r="C36" s="347"/>
      <c r="D36" s="277"/>
      <c r="E36" s="356"/>
      <c r="F36" s="356"/>
      <c r="G36" s="278"/>
      <c r="H36" s="279"/>
      <c r="I36" s="347"/>
      <c r="J36" s="275"/>
      <c r="K36" s="275"/>
      <c r="L36" s="347"/>
      <c r="M36" s="275"/>
      <c r="N36" s="275"/>
      <c r="O36" s="275"/>
      <c r="P36" s="275"/>
      <c r="Q36" s="275"/>
      <c r="R36" s="275"/>
      <c r="S36" s="347"/>
      <c r="T36" s="347"/>
      <c r="U36" s="347"/>
      <c r="V36" s="347"/>
      <c r="W36" s="347"/>
      <c r="X36" s="347"/>
    </row>
    <row r="37" spans="1:24" ht="12.75">
      <c r="A37" s="343"/>
      <c r="B37" s="343"/>
      <c r="C37" s="343"/>
      <c r="D37" s="230"/>
      <c r="E37" s="358"/>
      <c r="F37" s="358"/>
      <c r="G37" s="272"/>
      <c r="H37" s="273"/>
      <c r="I37" s="343"/>
      <c r="J37" s="231"/>
      <c r="K37" s="231"/>
      <c r="L37" s="343"/>
      <c r="M37" s="231"/>
      <c r="N37" s="231"/>
      <c r="O37" s="231"/>
      <c r="P37" s="231"/>
      <c r="Q37" s="231"/>
      <c r="R37" s="231"/>
      <c r="S37" s="343"/>
      <c r="T37" s="343"/>
      <c r="U37" s="343"/>
      <c r="V37" s="343"/>
      <c r="W37" s="343"/>
      <c r="X37" s="343"/>
    </row>
    <row r="38" spans="1:24" ht="12.75">
      <c r="A38" s="347"/>
      <c r="B38" s="347"/>
      <c r="C38" s="347"/>
      <c r="D38" s="277"/>
      <c r="E38" s="356"/>
      <c r="F38" s="356"/>
      <c r="G38" s="278"/>
      <c r="H38" s="279"/>
      <c r="I38" s="347"/>
      <c r="J38" s="275"/>
      <c r="K38" s="275"/>
      <c r="L38" s="347"/>
      <c r="M38" s="275"/>
      <c r="N38" s="275"/>
      <c r="O38" s="275"/>
      <c r="P38" s="275"/>
      <c r="Q38" s="275"/>
      <c r="R38" s="275"/>
      <c r="S38" s="347"/>
      <c r="T38" s="347"/>
      <c r="U38" s="347"/>
      <c r="V38" s="347"/>
      <c r="W38" s="347"/>
      <c r="X38" s="347"/>
    </row>
  </sheetData>
  <mergeCells count="2">
    <mergeCell ref="E16:F16"/>
    <mergeCell ref="E23:F23"/>
  </mergeCells>
  <conditionalFormatting sqref="M1:N1 R1 U1:X1">
    <cfRule type="containsText" dxfId="11492" priority="13" operator="containsText" text="ответ субподрядчика">
      <formula>NOT(ISERROR(SEARCH(("ответ субподрядчика"),(M1))))</formula>
    </cfRule>
  </conditionalFormatting>
  <conditionalFormatting sqref="G10:G38">
    <cfRule type="cellIs" dxfId="11491" priority="12" operator="equal">
      <formula>1</formula>
    </cfRule>
  </conditionalFormatting>
  <conditionalFormatting sqref="G10:G38">
    <cfRule type="cellIs" dxfId="11490" priority="11" operator="equal">
      <formula>0.5</formula>
    </cfRule>
  </conditionalFormatting>
  <conditionalFormatting sqref="G10:G38">
    <cfRule type="cellIs" dxfId="11489" priority="10" operator="equal">
      <formula>0.2</formula>
    </cfRule>
  </conditionalFormatting>
  <conditionalFormatting sqref="K3 K5:K38">
    <cfRule type="containsText" dxfId="11488" priority="9" operator="containsText" text="ПД">
      <formula>NOT(ISERROR(SEARCH(("ПД"),(K3))))</formula>
    </cfRule>
  </conditionalFormatting>
  <conditionalFormatting sqref="K3 K5:K38">
    <cfRule type="containsText" dxfId="11487" priority="8" operator="containsText" text="отменено">
      <formula>NOT(ISERROR(SEARCH(("отменено"),(K3))))</formula>
    </cfRule>
  </conditionalFormatting>
  <conditionalFormatting sqref="G1:H1 H3:X3 H5:H38 A9:G9">
    <cfRule type="cellIs" dxfId="11486" priority="7" operator="equal">
      <formula>"5 - Несоответствие решений ПД и РД"</formula>
    </cfRule>
  </conditionalFormatting>
  <conditionalFormatting sqref="G1:H1 H3:X3 H5:H38 A9:G9">
    <cfRule type="cellIs" dxfId="11485" priority="6" operator="equal">
      <formula>"4 - Несоответствие типовым решениям"</formula>
    </cfRule>
  </conditionalFormatting>
  <conditionalFormatting sqref="G1:H1 H3:X3 H5:H38 A9:G9">
    <cfRule type="cellIs" dxfId="11484" priority="5" operator="equal">
      <formula>"3 - Повторяющиеся замечания МФР"</formula>
    </cfRule>
  </conditionalFormatting>
  <conditionalFormatting sqref="G1:H1 H3:X3 H5:H38 A9:G9">
    <cfRule type="cellIs" dxfId="11483" priority="4" operator="equal">
      <formula>"2 - Несоотвествие смежным разделам"</formula>
    </cfRule>
  </conditionalFormatting>
  <conditionalFormatting sqref="G1:H1 H3:X3 H5:H38 A9:G9">
    <cfRule type="cellIs" dxfId="11482" priority="3" operator="equal">
      <formula>"1 - Ошибка проектировщика"</formula>
    </cfRule>
  </conditionalFormatting>
  <conditionalFormatting sqref="K3 K5:K38">
    <cfRule type="containsText" dxfId="11481" priority="2" operator="containsText" text="повторно">
      <formula>NOT(ISERROR(SEARCH(("повторно"),(K3))))</formula>
    </cfRule>
  </conditionalFormatting>
  <conditionalFormatting sqref="K3 K5:K38">
    <cfRule type="containsText" dxfId="11480" priority="1" operator="containsText" text="снято">
      <formula>NOT(ISERROR(SEARCH(("снято"),(K3))))</formula>
    </cfRule>
  </conditionalFormatting>
  <hyperlinks>
    <hyperlink ref="D11" r:id="rId1"/>
    <hyperlink ref="D13" r:id="rId2"/>
    <hyperlink ref="D15" r:id="rId3"/>
    <hyperlink ref="D18" r:id="rId4"/>
    <hyperlink ref="D19" r:id="rId5"/>
    <hyperlink ref="D23" r:id="rId6"/>
  </hyperlinks>
  <printOptions gridLines="1"/>
  <pageMargins left="0.7" right="0.7" top="0.75" bottom="0.75" header="0" footer="0"/>
  <pageSetup paperSize="9" fitToHeight="0" pageOrder="overThenDown" orientation="landscape" cellComments="atEnd"/>
  <drawing r:id="rId7"/>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G10:G38</xm:sqref>
        </x14:dataValidation>
        <x14:dataValidation type="list" allowBlank="1">
          <x14:formula1>
            <xm:f>Списки!$O:$O</xm:f>
          </x14:formula1>
          <xm:sqref>R1 U1 X1</xm:sqref>
        </x14:dataValidation>
        <x14:dataValidation type="list" allowBlank="1">
          <x14:formula1>
            <xm:f>Списки!$E$2:$E$1002</xm:f>
          </x14:formula1>
          <xm:sqref>H10:H38</xm:sqref>
        </x14:dataValidation>
        <x14:dataValidation type="list" allowBlank="1">
          <x14:formula1>
            <xm:f>Списки!$A$2:$A$1002</xm:f>
          </x14:formula1>
          <xm:sqref>K10:K38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AA84F"/>
    <outlinePr summaryBelow="0" summaryRight="0"/>
  </sheetPr>
  <dimension ref="A1:Y172"/>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6.42578125" customWidth="1"/>
    <col min="2" max="2" width="18.5703125" customWidth="1"/>
    <col min="3" max="3" width="6.42578125" customWidth="1"/>
    <col min="4" max="4" width="53.42578125" customWidth="1"/>
    <col min="5" max="5" width="37.5703125" customWidth="1"/>
    <col min="6" max="6" width="21.42578125" customWidth="1" collapsed="1"/>
    <col min="7" max="8" width="14.140625" hidden="1" customWidth="1" outlineLevel="1"/>
    <col min="9" max="9" width="13.5703125" customWidth="1"/>
    <col min="10" max="10" width="10.7109375" customWidth="1"/>
    <col min="12" max="12" width="31.85546875" customWidth="1"/>
    <col min="13" max="13" width="9.42578125" customWidth="1"/>
    <col min="14" max="14" width="25" customWidth="1"/>
    <col min="15" max="15" width="43.85546875" customWidth="1"/>
    <col min="16" max="16" width="31.42578125" customWidth="1"/>
    <col min="17" max="17" width="9.42578125" customWidth="1"/>
    <col min="18" max="18" width="26.85546875" customWidth="1"/>
    <col min="19" max="19" width="22" customWidth="1"/>
    <col min="20" max="20" width="14.42578125" customWidth="1"/>
    <col min="21" max="21" width="26.85546875" hidden="1" customWidth="1"/>
    <col min="22" max="25" width="25.5703125" hidden="1" customWidth="1"/>
  </cols>
  <sheetData>
    <row r="1" spans="1:25" ht="84" collapsed="1">
      <c r="A1" s="411" t="s">
        <v>235</v>
      </c>
      <c r="B1" s="412" t="s">
        <v>236</v>
      </c>
      <c r="C1" s="411" t="s">
        <v>237</v>
      </c>
      <c r="D1" s="411" t="s">
        <v>238</v>
      </c>
      <c r="E1" s="411" t="s">
        <v>239</v>
      </c>
      <c r="F1" s="411" t="s">
        <v>240</v>
      </c>
      <c r="G1" s="413" t="s">
        <v>241</v>
      </c>
      <c r="H1" s="413" t="s">
        <v>242</v>
      </c>
      <c r="I1" s="413" t="s">
        <v>5</v>
      </c>
      <c r="J1" s="411" t="s">
        <v>243</v>
      </c>
      <c r="K1" s="411" t="s">
        <v>244</v>
      </c>
      <c r="L1" s="414" t="s">
        <v>245</v>
      </c>
      <c r="M1" s="415" t="s">
        <v>246</v>
      </c>
      <c r="N1" s="107" t="s">
        <v>247</v>
      </c>
      <c r="O1" s="107" t="s">
        <v>395</v>
      </c>
      <c r="P1" s="106" t="s">
        <v>245</v>
      </c>
      <c r="Q1" s="108" t="s">
        <v>246</v>
      </c>
      <c r="R1" s="108" t="s">
        <v>247</v>
      </c>
      <c r="S1" s="107" t="s">
        <v>248</v>
      </c>
      <c r="T1" s="109" t="s">
        <v>246</v>
      </c>
      <c r="U1" s="109" t="s">
        <v>247</v>
      </c>
      <c r="V1" s="107" t="s">
        <v>248</v>
      </c>
      <c r="W1" s="109" t="s">
        <v>246</v>
      </c>
      <c r="X1" s="109" t="s">
        <v>247</v>
      </c>
      <c r="Y1" s="107" t="s">
        <v>248</v>
      </c>
    </row>
    <row r="2" spans="1:25" ht="90" hidden="1" outlineLevel="1">
      <c r="A2" s="110"/>
      <c r="B2" s="416" t="s">
        <v>249</v>
      </c>
      <c r="C2" s="417" t="s">
        <v>249</v>
      </c>
      <c r="D2" s="418" t="s">
        <v>52</v>
      </c>
      <c r="E2" s="113"/>
      <c r="F2" s="110"/>
      <c r="G2" s="115"/>
      <c r="H2" s="255" t="s">
        <v>250</v>
      </c>
      <c r="I2" s="255" t="s">
        <v>13</v>
      </c>
      <c r="J2" s="255" t="s">
        <v>14</v>
      </c>
      <c r="K2" s="255" t="s">
        <v>16</v>
      </c>
      <c r="L2" s="255" t="s">
        <v>15</v>
      </c>
      <c r="M2" s="419" t="s">
        <v>17</v>
      </c>
      <c r="N2" s="116" t="s">
        <v>18</v>
      </c>
      <c r="O2" s="116"/>
      <c r="P2" s="116" t="s">
        <v>19</v>
      </c>
      <c r="Q2" s="116" t="s">
        <v>21</v>
      </c>
      <c r="R2" s="116" t="s">
        <v>23</v>
      </c>
      <c r="S2" s="116" t="s">
        <v>24</v>
      </c>
      <c r="T2" s="116" t="s">
        <v>25</v>
      </c>
      <c r="U2" s="116" t="s">
        <v>27</v>
      </c>
      <c r="V2" s="116" t="s">
        <v>28</v>
      </c>
      <c r="W2" s="116" t="s">
        <v>29</v>
      </c>
      <c r="X2" s="116" t="s">
        <v>30</v>
      </c>
      <c r="Y2" s="116" t="s">
        <v>32</v>
      </c>
    </row>
    <row r="3" spans="1:25" ht="67.5" hidden="1" outlineLevel="1">
      <c r="A3" s="1"/>
      <c r="B3" s="420" t="s">
        <v>832</v>
      </c>
      <c r="C3" s="421" t="s">
        <v>252</v>
      </c>
      <c r="D3" s="422" t="s">
        <v>35</v>
      </c>
      <c r="E3" s="421"/>
      <c r="F3" s="421"/>
      <c r="G3" s="115"/>
      <c r="H3" s="258">
        <f>COUNTIF($H10:$H172,"1 - Несоответствие продуктовым требованиям ПИК-Стандарт")</f>
        <v>6</v>
      </c>
      <c r="I3" s="258">
        <f>COUNTIF($H10:$H172,"2 - Несоответствие Бренд-листам ПИК")</f>
        <v>0</v>
      </c>
      <c r="J3" s="258">
        <f>COUNTIF($H10:$H172,"3 - Несоответствие Каталогу отделки")</f>
        <v>0</v>
      </c>
      <c r="K3" s="258">
        <f>COUNTIF($H10:$H172,"5 - Ошибка в применении СТМ")</f>
        <v>0</v>
      </c>
      <c r="L3" s="258">
        <f>COUNTIF($H10:$H172,"4 - Несоответствие Каталогу оборудования")</f>
        <v>0</v>
      </c>
      <c r="M3" s="423">
        <f>COUNTIF($H10:$H172,"6 - Ошибка в применении сборных ЛМ")</f>
        <v>0</v>
      </c>
      <c r="N3" s="118">
        <f>COUNTIF($H10:$H172,"7 - Ошибка в применении шкаф-пакетов")</f>
        <v>0</v>
      </c>
      <c r="O3" s="118"/>
      <c r="P3" s="118">
        <f>COUNTIF($H10:$H172,"8 - Ошибка в применении шахт-пакетов")</f>
        <v>0</v>
      </c>
      <c r="Q3" s="118">
        <f>COUNTIF($H10:$H172,"9 - Несоответствие типологическим требованиям ПИК-Стандарт")</f>
        <v>13</v>
      </c>
      <c r="R3" s="118">
        <f>COUNTIF($H10:$H172,"10 - Несоответствие НТД РФ")</f>
        <v>0</v>
      </c>
      <c r="S3" s="118">
        <f>COUNTIF($H10:$H172,"11 - Несоответствие ИРД (кроме ТУ, СТУ), АПР, ПД")</f>
        <v>3</v>
      </c>
      <c r="T3" s="118">
        <f>COUNTIF($H10:$H172,"12 - Несоответствие требованиям ТУ, СТУ")</f>
        <v>0</v>
      </c>
      <c r="U3" s="118">
        <f>COUNTIF($H10:$H172,"13 - Ошибка в технических решениях")</f>
        <v>0</v>
      </c>
      <c r="V3" s="118">
        <f>COUNTIF($H10:$H172,"14 - Неувязка м/у собой комплектов РД")</f>
        <v>1</v>
      </c>
      <c r="W3" s="118">
        <f>COUNTIF($H10:$H172,"15 - Недостаточность информации влияющей на СМР")</f>
        <v>18</v>
      </c>
      <c r="X3" s="118">
        <f>COUNTIF($H10:$H172,"16 - Нерациональное решение")</f>
        <v>0</v>
      </c>
      <c r="Y3" s="118">
        <f>COUNTIF($H10:$H172,"17 - Оформление")</f>
        <v>0</v>
      </c>
    </row>
    <row r="4" spans="1:25" ht="51" hidden="1" outlineLevel="1">
      <c r="A4" s="417" t="s">
        <v>249</v>
      </c>
      <c r="B4" s="424">
        <v>56</v>
      </c>
      <c r="C4" s="119">
        <v>56</v>
      </c>
      <c r="D4" s="120">
        <f>C4/B4</f>
        <v>1</v>
      </c>
      <c r="E4" s="218"/>
      <c r="F4" s="219"/>
      <c r="G4" s="115"/>
      <c r="H4" s="113" t="s">
        <v>52</v>
      </c>
      <c r="I4" s="113" t="s">
        <v>52</v>
      </c>
      <c r="J4" s="113" t="s">
        <v>52</v>
      </c>
      <c r="K4" s="113" t="s">
        <v>52</v>
      </c>
      <c r="L4" s="113" t="s">
        <v>52</v>
      </c>
      <c r="M4" s="425" t="s">
        <v>52</v>
      </c>
      <c r="N4" s="112" t="s">
        <v>52</v>
      </c>
      <c r="O4" s="112"/>
      <c r="P4" s="112" t="s">
        <v>52</v>
      </c>
      <c r="Q4" s="112" t="s">
        <v>52</v>
      </c>
      <c r="R4" s="112" t="s">
        <v>52</v>
      </c>
      <c r="S4" s="112" t="s">
        <v>52</v>
      </c>
      <c r="T4" s="112" t="s">
        <v>52</v>
      </c>
      <c r="U4" s="112" t="s">
        <v>52</v>
      </c>
      <c r="V4" s="112" t="s">
        <v>52</v>
      </c>
      <c r="W4" s="112" t="s">
        <v>52</v>
      </c>
      <c r="X4" s="112" t="s">
        <v>52</v>
      </c>
      <c r="Y4" s="112" t="s">
        <v>52</v>
      </c>
    </row>
    <row r="5" spans="1:25" ht="14.25" hidden="1" outlineLevel="1">
      <c r="A5" s="219"/>
      <c r="B5" s="426"/>
      <c r="C5" s="219"/>
      <c r="D5" s="262"/>
      <c r="E5" s="219"/>
      <c r="F5" s="219"/>
      <c r="G5" s="113" t="s">
        <v>52</v>
      </c>
      <c r="H5" s="222"/>
      <c r="I5" s="102"/>
      <c r="J5" s="223"/>
      <c r="K5" s="102"/>
      <c r="L5" s="223"/>
      <c r="M5" s="223"/>
      <c r="N5" s="102"/>
      <c r="O5" s="102"/>
      <c r="P5" s="223"/>
      <c r="Q5" s="263"/>
      <c r="R5" s="102"/>
      <c r="S5" s="223"/>
      <c r="T5" s="223"/>
      <c r="U5" s="102"/>
      <c r="V5" s="102"/>
      <c r="W5" s="102"/>
      <c r="X5" s="102"/>
      <c r="Y5" s="102"/>
    </row>
    <row r="6" spans="1:25" ht="22.5" hidden="1" outlineLevel="1">
      <c r="A6" s="421">
        <v>0.2</v>
      </c>
      <c r="B6" s="420">
        <v>0.5</v>
      </c>
      <c r="C6" s="421">
        <v>1</v>
      </c>
      <c r="D6" s="422" t="s">
        <v>39</v>
      </c>
      <c r="E6" s="421"/>
      <c r="F6" s="421" t="s">
        <v>253</v>
      </c>
      <c r="G6" s="125">
        <f>COUNTIFS(G11:G139,"0,2")</f>
        <v>0</v>
      </c>
      <c r="H6" s="222"/>
      <c r="I6" s="102"/>
      <c r="J6" s="223"/>
      <c r="K6" s="102"/>
      <c r="L6" s="223"/>
      <c r="M6" s="223"/>
      <c r="N6" s="102"/>
      <c r="O6" s="102"/>
      <c r="P6" s="223"/>
      <c r="Q6" s="263"/>
      <c r="R6" s="102"/>
      <c r="S6" s="223"/>
      <c r="T6" s="223"/>
      <c r="U6" s="102"/>
      <c r="V6" s="102"/>
      <c r="W6" s="102"/>
      <c r="X6" s="102"/>
      <c r="Y6" s="102"/>
    </row>
    <row r="7" spans="1:25" ht="22.5" hidden="1" outlineLevel="1">
      <c r="A7" s="126">
        <f>G6*0.2/B4</f>
        <v>0</v>
      </c>
      <c r="B7" s="427">
        <f>G7*0.5/B4</f>
        <v>0.1875</v>
      </c>
      <c r="C7" s="126">
        <f>G8*1/B4</f>
        <v>0.35714285714285715</v>
      </c>
      <c r="D7" s="127">
        <f>(G6*A6+G7*B6+G8*C6)/SUM(G6:G8)</f>
        <v>0.74390243902439024</v>
      </c>
      <c r="E7" s="224"/>
      <c r="F7" s="428" t="s">
        <v>254</v>
      </c>
      <c r="G7" s="125">
        <f>COUNTIFS(G10:G139,"0,5")</f>
        <v>21</v>
      </c>
      <c r="H7" s="222"/>
      <c r="I7" s="225"/>
      <c r="J7" s="225"/>
      <c r="K7" s="225"/>
      <c r="L7" s="225"/>
      <c r="M7" s="225"/>
      <c r="N7" s="225"/>
      <c r="O7" s="225"/>
      <c r="P7" s="225"/>
      <c r="Q7" s="265"/>
      <c r="R7" s="225"/>
      <c r="S7" s="225"/>
      <c r="T7" s="225"/>
      <c r="U7" s="225"/>
      <c r="V7" s="225"/>
      <c r="W7" s="225"/>
      <c r="X7" s="225"/>
      <c r="Y7" s="225"/>
    </row>
    <row r="8" spans="1:25" ht="25.5" hidden="1" outlineLevel="1">
      <c r="A8" s="113" t="s">
        <v>52</v>
      </c>
      <c r="B8" s="429" t="s">
        <v>52</v>
      </c>
      <c r="C8" s="113" t="s">
        <v>52</v>
      </c>
      <c r="D8" s="418" t="s">
        <v>52</v>
      </c>
      <c r="E8" s="113"/>
      <c r="F8" s="421" t="s">
        <v>255</v>
      </c>
      <c r="G8" s="125">
        <f>COUNTIFS(G10:G139,"1")</f>
        <v>20</v>
      </c>
      <c r="H8" s="222"/>
      <c r="I8" s="102"/>
      <c r="J8" s="223"/>
      <c r="K8" s="102"/>
      <c r="L8" s="223"/>
      <c r="M8" s="223"/>
      <c r="N8" s="102"/>
      <c r="O8" s="102"/>
      <c r="P8" s="223"/>
      <c r="Q8" s="263"/>
      <c r="R8" s="102"/>
      <c r="S8" s="223"/>
      <c r="T8" s="223"/>
      <c r="U8" s="102"/>
      <c r="V8" s="102"/>
      <c r="W8" s="102"/>
      <c r="X8" s="102"/>
      <c r="Y8" s="102"/>
    </row>
    <row r="9" spans="1:25" ht="12.75">
      <c r="A9" s="131"/>
      <c r="B9" s="388"/>
      <c r="C9" s="131"/>
      <c r="D9" s="430"/>
      <c r="E9" s="131"/>
      <c r="F9" s="131"/>
      <c r="G9" s="131"/>
      <c r="H9" s="131"/>
      <c r="I9" s="226"/>
      <c r="J9" s="227"/>
      <c r="K9" s="226"/>
      <c r="L9" s="227"/>
      <c r="M9" s="227"/>
      <c r="N9" s="226"/>
      <c r="O9" s="226"/>
      <c r="P9" s="227"/>
      <c r="Q9" s="268"/>
      <c r="R9" s="226"/>
      <c r="S9" s="227"/>
      <c r="T9" s="227"/>
      <c r="U9" s="226"/>
      <c r="V9" s="226"/>
      <c r="W9" s="226"/>
      <c r="X9" s="226"/>
      <c r="Y9" s="226"/>
    </row>
    <row r="10" spans="1:25" ht="103.5" customHeight="1">
      <c r="A10" s="431">
        <v>1</v>
      </c>
      <c r="B10" s="432" t="s">
        <v>833</v>
      </c>
      <c r="C10" s="431">
        <v>1</v>
      </c>
      <c r="D10" s="433" t="s">
        <v>834</v>
      </c>
      <c r="E10" s="431"/>
      <c r="F10" s="434" t="s">
        <v>835</v>
      </c>
      <c r="G10" s="435">
        <v>1</v>
      </c>
      <c r="H10" s="436" t="s">
        <v>250</v>
      </c>
      <c r="I10" s="431" t="s">
        <v>72</v>
      </c>
      <c r="J10" s="437">
        <v>45076</v>
      </c>
      <c r="K10" s="431" t="s">
        <v>260</v>
      </c>
      <c r="L10" s="431" t="s">
        <v>333</v>
      </c>
      <c r="M10" s="437">
        <v>45204</v>
      </c>
      <c r="N10" s="431"/>
      <c r="O10" s="431"/>
      <c r="P10" s="437"/>
      <c r="Q10" s="437"/>
      <c r="R10" s="431"/>
      <c r="S10" s="437"/>
      <c r="T10" s="437"/>
      <c r="U10" s="102"/>
      <c r="V10" s="102"/>
      <c r="W10" s="102"/>
      <c r="X10" s="102"/>
      <c r="Y10" s="102"/>
    </row>
    <row r="11" spans="1:25" ht="103.5" customHeight="1">
      <c r="A11" s="431">
        <v>2</v>
      </c>
      <c r="B11" s="432" t="s">
        <v>833</v>
      </c>
      <c r="C11" s="431">
        <v>2</v>
      </c>
      <c r="D11" s="433" t="s">
        <v>836</v>
      </c>
      <c r="E11" s="431"/>
      <c r="F11" s="431"/>
      <c r="G11" s="435">
        <v>0.5</v>
      </c>
      <c r="H11" s="436" t="s">
        <v>29</v>
      </c>
      <c r="I11" s="431" t="s">
        <v>72</v>
      </c>
      <c r="J11" s="437">
        <v>45076</v>
      </c>
      <c r="K11" s="431" t="s">
        <v>260</v>
      </c>
      <c r="L11" s="431" t="s">
        <v>333</v>
      </c>
      <c r="M11" s="437">
        <v>45204</v>
      </c>
      <c r="N11" s="431"/>
      <c r="O11" s="431"/>
      <c r="P11" s="437"/>
      <c r="Q11" s="437"/>
      <c r="R11" s="431"/>
      <c r="S11" s="437"/>
      <c r="T11" s="437"/>
      <c r="U11" s="102"/>
      <c r="V11" s="102"/>
      <c r="W11" s="102"/>
      <c r="X11" s="102"/>
      <c r="Y11" s="102"/>
    </row>
    <row r="12" spans="1:25" ht="40.5" customHeight="1">
      <c r="A12" s="431">
        <v>3</v>
      </c>
      <c r="B12" s="432" t="s">
        <v>833</v>
      </c>
      <c r="C12" s="431">
        <v>2</v>
      </c>
      <c r="D12" s="438" t="s">
        <v>837</v>
      </c>
      <c r="E12" s="438"/>
      <c r="F12" s="439" t="s">
        <v>838</v>
      </c>
      <c r="G12" s="435">
        <v>1</v>
      </c>
      <c r="H12" s="436" t="s">
        <v>21</v>
      </c>
      <c r="I12" s="431" t="s">
        <v>72</v>
      </c>
      <c r="J12" s="437">
        <v>45076</v>
      </c>
      <c r="K12" s="431" t="s">
        <v>260</v>
      </c>
      <c r="L12" s="431" t="s">
        <v>333</v>
      </c>
      <c r="M12" s="437">
        <v>45204</v>
      </c>
      <c r="N12" s="431"/>
      <c r="O12" s="431"/>
      <c r="P12" s="431"/>
      <c r="Q12" s="431"/>
      <c r="R12" s="431"/>
      <c r="S12" s="431"/>
      <c r="T12" s="431"/>
      <c r="U12" s="102"/>
      <c r="V12" s="102"/>
      <c r="W12" s="102"/>
      <c r="X12" s="102"/>
      <c r="Y12" s="102"/>
    </row>
    <row r="13" spans="1:25" ht="91.5" customHeight="1">
      <c r="A13" s="431">
        <v>4</v>
      </c>
      <c r="B13" s="432" t="s">
        <v>833</v>
      </c>
      <c r="C13" s="431">
        <v>2</v>
      </c>
      <c r="D13" s="433" t="s">
        <v>839</v>
      </c>
      <c r="E13" s="431"/>
      <c r="F13" s="431"/>
      <c r="G13" s="435">
        <v>0.5</v>
      </c>
      <c r="H13" s="436" t="s">
        <v>29</v>
      </c>
      <c r="I13" s="431" t="s">
        <v>72</v>
      </c>
      <c r="J13" s="437">
        <v>45076</v>
      </c>
      <c r="K13" s="431" t="s">
        <v>260</v>
      </c>
      <c r="L13" s="431" t="s">
        <v>333</v>
      </c>
      <c r="M13" s="437">
        <v>45204</v>
      </c>
      <c r="N13" s="431"/>
      <c r="O13" s="431"/>
      <c r="P13" s="431"/>
      <c r="Q13" s="431"/>
      <c r="R13" s="431"/>
      <c r="S13" s="431"/>
      <c r="T13" s="431"/>
      <c r="U13" s="102"/>
      <c r="V13" s="102"/>
      <c r="W13" s="102"/>
      <c r="X13" s="102"/>
      <c r="Y13" s="102"/>
    </row>
    <row r="14" spans="1:25" ht="92.25" customHeight="1">
      <c r="A14" s="431">
        <v>5</v>
      </c>
      <c r="B14" s="432" t="s">
        <v>833</v>
      </c>
      <c r="C14" s="431">
        <v>2</v>
      </c>
      <c r="D14" s="433" t="s">
        <v>840</v>
      </c>
      <c r="E14" s="431"/>
      <c r="F14" s="434" t="s">
        <v>835</v>
      </c>
      <c r="G14" s="435">
        <v>0.5</v>
      </c>
      <c r="H14" s="436" t="s">
        <v>29</v>
      </c>
      <c r="I14" s="431" t="s">
        <v>72</v>
      </c>
      <c r="J14" s="437">
        <v>45076</v>
      </c>
      <c r="K14" s="431" t="s">
        <v>260</v>
      </c>
      <c r="L14" s="431" t="s">
        <v>333</v>
      </c>
      <c r="M14" s="437">
        <v>45204</v>
      </c>
      <c r="N14" s="431"/>
      <c r="O14" s="431"/>
      <c r="P14" s="431"/>
      <c r="Q14" s="431"/>
      <c r="R14" s="431"/>
      <c r="S14" s="431"/>
      <c r="T14" s="431"/>
      <c r="U14" s="102"/>
      <c r="V14" s="102"/>
      <c r="W14" s="102"/>
      <c r="X14" s="102"/>
      <c r="Y14" s="102"/>
    </row>
    <row r="15" spans="1:25" ht="40.5" customHeight="1">
      <c r="A15" s="431">
        <v>6</v>
      </c>
      <c r="B15" s="432" t="s">
        <v>833</v>
      </c>
      <c r="C15" s="431"/>
      <c r="D15" s="433" t="s">
        <v>841</v>
      </c>
      <c r="E15" s="431"/>
      <c r="F15" s="431"/>
      <c r="G15" s="435">
        <v>0.5</v>
      </c>
      <c r="H15" s="436" t="s">
        <v>29</v>
      </c>
      <c r="I15" s="431" t="s">
        <v>72</v>
      </c>
      <c r="J15" s="437">
        <v>45076</v>
      </c>
      <c r="K15" s="431" t="s">
        <v>260</v>
      </c>
      <c r="L15" s="431" t="s">
        <v>333</v>
      </c>
      <c r="M15" s="437">
        <v>45204</v>
      </c>
      <c r="N15" s="431"/>
      <c r="O15" s="431"/>
      <c r="P15" s="431"/>
      <c r="Q15" s="431"/>
      <c r="R15" s="431"/>
      <c r="S15" s="431"/>
      <c r="T15" s="431"/>
      <c r="U15" s="102"/>
      <c r="V15" s="102"/>
      <c r="W15" s="102"/>
      <c r="X15" s="102"/>
      <c r="Y15" s="102"/>
    </row>
    <row r="16" spans="1:25" ht="63" customHeight="1">
      <c r="A16" s="431">
        <v>7</v>
      </c>
      <c r="B16" s="432" t="s">
        <v>833</v>
      </c>
      <c r="C16" s="431">
        <v>2</v>
      </c>
      <c r="D16" s="433" t="s">
        <v>842</v>
      </c>
      <c r="E16" s="211"/>
      <c r="F16" s="211"/>
      <c r="G16" s="435">
        <v>1</v>
      </c>
      <c r="H16" s="436" t="s">
        <v>28</v>
      </c>
      <c r="I16" s="431" t="s">
        <v>72</v>
      </c>
      <c r="J16" s="437">
        <v>45076</v>
      </c>
      <c r="K16" s="431" t="s">
        <v>424</v>
      </c>
      <c r="L16" s="431" t="s">
        <v>843</v>
      </c>
      <c r="M16" s="437">
        <v>45204</v>
      </c>
      <c r="N16" s="431" t="s">
        <v>428</v>
      </c>
      <c r="O16" s="431"/>
      <c r="P16" s="431" t="s">
        <v>844</v>
      </c>
      <c r="Q16" s="431"/>
      <c r="R16" s="431"/>
      <c r="S16" s="431"/>
      <c r="T16" s="431"/>
      <c r="U16" s="102"/>
      <c r="V16" s="102"/>
      <c r="W16" s="102"/>
      <c r="X16" s="102"/>
      <c r="Y16" s="102"/>
    </row>
    <row r="17" spans="1:25" ht="120.75" customHeight="1">
      <c r="A17" s="431">
        <v>8</v>
      </c>
      <c r="B17" s="432" t="s">
        <v>833</v>
      </c>
      <c r="C17" s="431">
        <v>2</v>
      </c>
      <c r="D17" s="433" t="s">
        <v>845</v>
      </c>
      <c r="E17" s="431"/>
      <c r="F17" s="431"/>
      <c r="G17" s="435">
        <v>1</v>
      </c>
      <c r="H17" s="436" t="s">
        <v>21</v>
      </c>
      <c r="I17" s="431" t="s">
        <v>72</v>
      </c>
      <c r="J17" s="437">
        <v>45076</v>
      </c>
      <c r="K17" s="431" t="s">
        <v>260</v>
      </c>
      <c r="L17" s="431" t="s">
        <v>333</v>
      </c>
      <c r="M17" s="437">
        <v>45204</v>
      </c>
      <c r="N17" s="431"/>
      <c r="O17" s="431"/>
      <c r="P17" s="431"/>
      <c r="Q17" s="431"/>
      <c r="R17" s="431"/>
      <c r="S17" s="431"/>
      <c r="T17" s="431"/>
      <c r="U17" s="102"/>
      <c r="V17" s="102"/>
      <c r="W17" s="102"/>
      <c r="X17" s="102"/>
      <c r="Y17" s="102"/>
    </row>
    <row r="18" spans="1:25" ht="153" customHeight="1">
      <c r="A18" s="431">
        <v>9</v>
      </c>
      <c r="B18" s="432" t="s">
        <v>846</v>
      </c>
      <c r="C18" s="431">
        <v>2</v>
      </c>
      <c r="D18" s="433" t="s">
        <v>847</v>
      </c>
      <c r="E18" s="431"/>
      <c r="F18" s="434" t="s">
        <v>848</v>
      </c>
      <c r="G18" s="435">
        <v>0.5</v>
      </c>
      <c r="H18" s="436" t="s">
        <v>21</v>
      </c>
      <c r="I18" s="431" t="s">
        <v>72</v>
      </c>
      <c r="J18" s="437">
        <v>45076</v>
      </c>
      <c r="K18" s="431" t="s">
        <v>260</v>
      </c>
      <c r="L18" s="431" t="s">
        <v>333</v>
      </c>
      <c r="M18" s="437">
        <v>45204</v>
      </c>
      <c r="N18" s="433" t="s">
        <v>849</v>
      </c>
      <c r="O18" s="433"/>
      <c r="P18" s="431" t="s">
        <v>850</v>
      </c>
      <c r="Q18" s="440">
        <v>45289</v>
      </c>
      <c r="R18" s="431"/>
      <c r="S18" s="431"/>
      <c r="T18" s="431"/>
      <c r="U18" s="102"/>
      <c r="V18" s="102"/>
      <c r="W18" s="102"/>
      <c r="X18" s="102"/>
      <c r="Y18" s="102"/>
    </row>
    <row r="19" spans="1:25" ht="112.5" customHeight="1">
      <c r="A19" s="431">
        <v>10</v>
      </c>
      <c r="B19" s="432" t="s">
        <v>846</v>
      </c>
      <c r="C19" s="431">
        <v>2</v>
      </c>
      <c r="D19" s="433" t="s">
        <v>851</v>
      </c>
      <c r="E19" s="431"/>
      <c r="F19" s="434" t="s">
        <v>852</v>
      </c>
      <c r="G19" s="435">
        <v>0.5</v>
      </c>
      <c r="H19" s="436" t="s">
        <v>21</v>
      </c>
      <c r="I19" s="431" t="s">
        <v>72</v>
      </c>
      <c r="J19" s="437">
        <v>45076</v>
      </c>
      <c r="K19" s="431" t="s">
        <v>260</v>
      </c>
      <c r="L19" s="431" t="s">
        <v>333</v>
      </c>
      <c r="M19" s="437">
        <v>45204</v>
      </c>
      <c r="N19" s="439" t="s">
        <v>853</v>
      </c>
      <c r="O19" s="431"/>
      <c r="P19" s="431" t="s">
        <v>854</v>
      </c>
      <c r="Q19" s="440">
        <v>45289</v>
      </c>
      <c r="R19" s="431"/>
      <c r="S19" s="431"/>
      <c r="T19" s="431"/>
      <c r="U19" s="102"/>
      <c r="V19" s="102"/>
      <c r="W19" s="102"/>
      <c r="X19" s="102"/>
      <c r="Y19" s="102"/>
    </row>
    <row r="20" spans="1:25" ht="151.5" customHeight="1">
      <c r="A20" s="431">
        <v>11</v>
      </c>
      <c r="B20" s="432" t="s">
        <v>833</v>
      </c>
      <c r="C20" s="431">
        <v>2</v>
      </c>
      <c r="D20" s="441" t="s">
        <v>855</v>
      </c>
      <c r="E20" s="431"/>
      <c r="F20" s="434" t="s">
        <v>856</v>
      </c>
      <c r="G20" s="435">
        <v>1</v>
      </c>
      <c r="H20" s="436" t="s">
        <v>250</v>
      </c>
      <c r="I20" s="431" t="s">
        <v>72</v>
      </c>
      <c r="J20" s="437">
        <v>45076</v>
      </c>
      <c r="K20" s="431" t="s">
        <v>260</v>
      </c>
      <c r="L20" s="431" t="s">
        <v>333</v>
      </c>
      <c r="M20" s="437">
        <v>45204</v>
      </c>
      <c r="N20" s="431" t="s">
        <v>857</v>
      </c>
      <c r="O20" s="431"/>
      <c r="P20" s="431"/>
      <c r="Q20" s="431"/>
      <c r="R20" s="431"/>
      <c r="S20" s="431"/>
      <c r="T20" s="431"/>
      <c r="U20" s="102"/>
      <c r="V20" s="102"/>
      <c r="W20" s="102"/>
      <c r="X20" s="102"/>
      <c r="Y20" s="102"/>
    </row>
    <row r="21" spans="1:25" ht="260.25" customHeight="1">
      <c r="A21" s="431">
        <v>12</v>
      </c>
      <c r="B21" s="432" t="s">
        <v>846</v>
      </c>
      <c r="C21" s="431">
        <v>2</v>
      </c>
      <c r="D21" s="441" t="s">
        <v>858</v>
      </c>
      <c r="E21" s="431"/>
      <c r="F21" s="431"/>
      <c r="G21" s="435">
        <v>1</v>
      </c>
      <c r="H21" s="436" t="s">
        <v>21</v>
      </c>
      <c r="I21" s="431" t="s">
        <v>72</v>
      </c>
      <c r="J21" s="437">
        <v>45076</v>
      </c>
      <c r="K21" s="431" t="s">
        <v>260</v>
      </c>
      <c r="L21" s="431" t="s">
        <v>333</v>
      </c>
      <c r="M21" s="437">
        <v>45204</v>
      </c>
      <c r="N21" s="439" t="s">
        <v>859</v>
      </c>
      <c r="O21" s="431"/>
      <c r="P21" s="442"/>
      <c r="Q21" s="440">
        <v>45289</v>
      </c>
      <c r="R21" s="431" t="s">
        <v>860</v>
      </c>
      <c r="S21" s="431"/>
      <c r="T21" s="431"/>
      <c r="U21" s="102"/>
      <c r="V21" s="102"/>
      <c r="W21" s="102"/>
      <c r="X21" s="102"/>
      <c r="Y21" s="102"/>
    </row>
    <row r="22" spans="1:25" ht="279" customHeight="1">
      <c r="A22" s="431">
        <v>13</v>
      </c>
      <c r="B22" s="432" t="s">
        <v>833</v>
      </c>
      <c r="C22" s="431">
        <v>2</v>
      </c>
      <c r="D22" s="433" t="s">
        <v>861</v>
      </c>
      <c r="E22" s="431"/>
      <c r="F22" s="431"/>
      <c r="G22" s="435">
        <v>0.5</v>
      </c>
      <c r="H22" s="436" t="s">
        <v>29</v>
      </c>
      <c r="I22" s="431" t="s">
        <v>72</v>
      </c>
      <c r="J22" s="437">
        <v>45076</v>
      </c>
      <c r="K22" s="431" t="s">
        <v>260</v>
      </c>
      <c r="L22" s="431" t="s">
        <v>333</v>
      </c>
      <c r="M22" s="437">
        <v>45204</v>
      </c>
      <c r="N22" s="431"/>
      <c r="O22" s="431"/>
      <c r="P22" s="431"/>
      <c r="Q22" s="431"/>
      <c r="R22" s="431"/>
      <c r="S22" s="431"/>
      <c r="T22" s="431"/>
      <c r="U22" s="102"/>
      <c r="V22" s="102"/>
      <c r="W22" s="102"/>
      <c r="X22" s="102"/>
      <c r="Y22" s="102"/>
    </row>
    <row r="23" spans="1:25" ht="324.75" customHeight="1">
      <c r="A23" s="431">
        <v>14</v>
      </c>
      <c r="B23" s="432" t="s">
        <v>846</v>
      </c>
      <c r="C23" s="431">
        <v>2</v>
      </c>
      <c r="D23" s="443" t="s">
        <v>862</v>
      </c>
      <c r="E23" s="431"/>
      <c r="F23" s="434" t="s">
        <v>863</v>
      </c>
      <c r="G23" s="435">
        <v>1</v>
      </c>
      <c r="H23" s="436" t="s">
        <v>21</v>
      </c>
      <c r="I23" s="431" t="s">
        <v>72</v>
      </c>
      <c r="J23" s="437">
        <v>45076</v>
      </c>
      <c r="K23" s="431" t="s">
        <v>260</v>
      </c>
      <c r="L23" s="431" t="s">
        <v>333</v>
      </c>
      <c r="M23" s="437">
        <v>45204</v>
      </c>
      <c r="N23" s="439" t="s">
        <v>864</v>
      </c>
      <c r="O23" s="431"/>
      <c r="P23" s="431" t="s">
        <v>865</v>
      </c>
      <c r="Q23" s="440">
        <v>45289</v>
      </c>
      <c r="R23" s="431" t="s">
        <v>866</v>
      </c>
      <c r="S23" s="431"/>
      <c r="T23" s="431"/>
      <c r="U23" s="102"/>
      <c r="V23" s="102"/>
      <c r="W23" s="102"/>
      <c r="X23" s="102"/>
      <c r="Y23" s="102"/>
    </row>
    <row r="24" spans="1:25" ht="100.5" customHeight="1">
      <c r="A24" s="431">
        <v>15</v>
      </c>
      <c r="B24" s="432" t="s">
        <v>833</v>
      </c>
      <c r="C24" s="431">
        <v>2</v>
      </c>
      <c r="D24" s="441" t="s">
        <v>867</v>
      </c>
      <c r="E24" s="431"/>
      <c r="F24" s="434" t="s">
        <v>868</v>
      </c>
      <c r="G24" s="435">
        <v>1</v>
      </c>
      <c r="H24" s="436" t="s">
        <v>250</v>
      </c>
      <c r="I24" s="431" t="s">
        <v>72</v>
      </c>
      <c r="J24" s="437">
        <v>45076</v>
      </c>
      <c r="K24" s="431" t="s">
        <v>260</v>
      </c>
      <c r="L24" s="431" t="s">
        <v>333</v>
      </c>
      <c r="M24" s="437">
        <v>45204</v>
      </c>
      <c r="N24" s="431"/>
      <c r="O24" s="431"/>
      <c r="P24" s="431"/>
      <c r="Q24" s="431"/>
      <c r="R24" s="431"/>
      <c r="S24" s="431"/>
      <c r="T24" s="431"/>
      <c r="U24" s="102"/>
      <c r="V24" s="102"/>
      <c r="W24" s="102"/>
      <c r="X24" s="102"/>
      <c r="Y24" s="102"/>
    </row>
    <row r="25" spans="1:25" ht="100.5" customHeight="1">
      <c r="A25" s="431">
        <v>16</v>
      </c>
      <c r="B25" s="432" t="s">
        <v>833</v>
      </c>
      <c r="C25" s="431">
        <v>2</v>
      </c>
      <c r="D25" s="441" t="s">
        <v>869</v>
      </c>
      <c r="E25" s="431"/>
      <c r="F25" s="434" t="s">
        <v>868</v>
      </c>
      <c r="G25" s="435">
        <v>0.5</v>
      </c>
      <c r="H25" s="436" t="s">
        <v>29</v>
      </c>
      <c r="I25" s="431" t="s">
        <v>72</v>
      </c>
      <c r="J25" s="437">
        <v>45076</v>
      </c>
      <c r="K25" s="431" t="s">
        <v>260</v>
      </c>
      <c r="L25" s="431" t="s">
        <v>333</v>
      </c>
      <c r="M25" s="437">
        <v>45204</v>
      </c>
      <c r="N25" s="431"/>
      <c r="O25" s="431"/>
      <c r="P25" s="431"/>
      <c r="Q25" s="431"/>
      <c r="R25" s="431"/>
      <c r="S25" s="431"/>
      <c r="T25" s="431"/>
      <c r="U25" s="102"/>
      <c r="V25" s="102"/>
      <c r="W25" s="102"/>
      <c r="X25" s="102"/>
      <c r="Y25" s="102"/>
    </row>
    <row r="26" spans="1:25" ht="239.25" customHeight="1">
      <c r="A26" s="431">
        <v>17</v>
      </c>
      <c r="B26" s="432" t="s">
        <v>833</v>
      </c>
      <c r="C26" s="431">
        <v>2</v>
      </c>
      <c r="D26" s="444" t="s">
        <v>870</v>
      </c>
      <c r="E26" s="431"/>
      <c r="F26" s="434" t="s">
        <v>856</v>
      </c>
      <c r="G26" s="435">
        <v>1</v>
      </c>
      <c r="H26" s="436" t="s">
        <v>250</v>
      </c>
      <c r="I26" s="211"/>
      <c r="J26" s="437">
        <v>45076</v>
      </c>
      <c r="K26" s="431" t="s">
        <v>260</v>
      </c>
      <c r="L26" s="431" t="s">
        <v>333</v>
      </c>
      <c r="M26" s="437">
        <v>45204</v>
      </c>
      <c r="N26" s="431"/>
      <c r="O26" s="431"/>
      <c r="P26" s="431"/>
      <c r="Q26" s="431"/>
      <c r="R26" s="431"/>
      <c r="S26" s="431"/>
      <c r="T26" s="431"/>
      <c r="U26" s="102"/>
      <c r="V26" s="102"/>
      <c r="W26" s="102"/>
      <c r="X26" s="102"/>
      <c r="Y26" s="102"/>
    </row>
    <row r="27" spans="1:25" ht="217.5" customHeight="1">
      <c r="A27" s="431">
        <v>18</v>
      </c>
      <c r="B27" s="432" t="s">
        <v>846</v>
      </c>
      <c r="C27" s="431">
        <v>2</v>
      </c>
      <c r="D27" s="433" t="s">
        <v>871</v>
      </c>
      <c r="E27" s="431"/>
      <c r="F27" s="434" t="s">
        <v>872</v>
      </c>
      <c r="G27" s="435">
        <v>0.5</v>
      </c>
      <c r="H27" s="436" t="s">
        <v>29</v>
      </c>
      <c r="I27" s="431" t="s">
        <v>72</v>
      </c>
      <c r="J27" s="437">
        <v>45076</v>
      </c>
      <c r="K27" s="431" t="s">
        <v>260</v>
      </c>
      <c r="L27" s="431" t="s">
        <v>333</v>
      </c>
      <c r="M27" s="437">
        <v>45204</v>
      </c>
      <c r="N27" s="431" t="s">
        <v>873</v>
      </c>
      <c r="O27" s="431"/>
      <c r="P27" s="172" t="s">
        <v>874</v>
      </c>
      <c r="Q27" s="440">
        <v>45289</v>
      </c>
      <c r="R27" s="431"/>
      <c r="S27" s="431"/>
      <c r="T27" s="431"/>
      <c r="U27" s="102"/>
      <c r="V27" s="102"/>
      <c r="W27" s="102"/>
      <c r="X27" s="102"/>
      <c r="Y27" s="102"/>
    </row>
    <row r="28" spans="1:25" ht="73.5" hidden="1" customHeight="1">
      <c r="A28" s="431">
        <v>19</v>
      </c>
      <c r="B28" s="432" t="s">
        <v>833</v>
      </c>
      <c r="C28" s="431">
        <v>2</v>
      </c>
      <c r="D28" s="433" t="s">
        <v>875</v>
      </c>
      <c r="E28" s="431"/>
      <c r="F28" s="434" t="s">
        <v>876</v>
      </c>
      <c r="G28" s="435">
        <v>0.5</v>
      </c>
      <c r="H28" s="436" t="s">
        <v>29</v>
      </c>
      <c r="I28" s="431" t="s">
        <v>72</v>
      </c>
      <c r="J28" s="437">
        <v>45076</v>
      </c>
      <c r="K28" s="431" t="s">
        <v>260</v>
      </c>
      <c r="L28" s="439" t="s">
        <v>877</v>
      </c>
      <c r="M28" s="437">
        <v>45204</v>
      </c>
      <c r="N28" s="431"/>
      <c r="O28" s="431"/>
      <c r="P28" s="431"/>
      <c r="Q28" s="431"/>
      <c r="R28" s="431"/>
      <c r="S28" s="431"/>
      <c r="T28" s="431"/>
      <c r="U28" s="102"/>
      <c r="V28" s="102"/>
      <c r="W28" s="102"/>
      <c r="X28" s="102"/>
      <c r="Y28" s="102"/>
    </row>
    <row r="29" spans="1:25" ht="128.25" hidden="1" customHeight="1">
      <c r="A29" s="431">
        <v>20</v>
      </c>
      <c r="B29" s="432" t="s">
        <v>833</v>
      </c>
      <c r="C29" s="445">
        <v>45049</v>
      </c>
      <c r="D29" s="433" t="s">
        <v>878</v>
      </c>
      <c r="E29" s="431"/>
      <c r="F29" s="434" t="s">
        <v>419</v>
      </c>
      <c r="G29" s="435">
        <v>1</v>
      </c>
      <c r="H29" s="436" t="s">
        <v>21</v>
      </c>
      <c r="I29" s="431" t="s">
        <v>72</v>
      </c>
      <c r="J29" s="437">
        <v>45076</v>
      </c>
      <c r="K29" s="431" t="s">
        <v>352</v>
      </c>
      <c r="L29" s="431" t="s">
        <v>879</v>
      </c>
      <c r="M29" s="437">
        <v>45204</v>
      </c>
      <c r="N29" s="431" t="s">
        <v>880</v>
      </c>
      <c r="O29" s="431"/>
      <c r="P29" s="431"/>
      <c r="Q29" s="431"/>
      <c r="R29" s="431"/>
      <c r="S29" s="431"/>
      <c r="T29" s="431"/>
      <c r="U29" s="102"/>
      <c r="V29" s="102"/>
      <c r="W29" s="102"/>
      <c r="X29" s="102"/>
      <c r="Y29" s="102"/>
    </row>
    <row r="30" spans="1:25" ht="222.75" hidden="1" customHeight="1">
      <c r="A30" s="431">
        <v>21</v>
      </c>
      <c r="B30" s="432" t="s">
        <v>833</v>
      </c>
      <c r="C30" s="445">
        <v>45049</v>
      </c>
      <c r="D30" s="446" t="s">
        <v>881</v>
      </c>
      <c r="E30" s="431"/>
      <c r="F30" s="434" t="s">
        <v>876</v>
      </c>
      <c r="G30" s="435">
        <v>1</v>
      </c>
      <c r="H30" s="436" t="s">
        <v>21</v>
      </c>
      <c r="I30" s="431" t="s">
        <v>72</v>
      </c>
      <c r="J30" s="437">
        <v>45076</v>
      </c>
      <c r="K30" s="431" t="s">
        <v>260</v>
      </c>
      <c r="L30" s="431" t="s">
        <v>333</v>
      </c>
      <c r="M30" s="437">
        <v>45204</v>
      </c>
      <c r="N30" s="431"/>
      <c r="O30" s="431"/>
      <c r="P30" s="431"/>
      <c r="Q30" s="431"/>
      <c r="R30" s="431"/>
      <c r="S30" s="431"/>
      <c r="T30" s="431"/>
      <c r="U30" s="102"/>
      <c r="V30" s="102"/>
      <c r="W30" s="102"/>
      <c r="X30" s="102"/>
      <c r="Y30" s="102"/>
    </row>
    <row r="31" spans="1:25" ht="204.75" hidden="1" customHeight="1">
      <c r="A31" s="431">
        <v>22</v>
      </c>
      <c r="B31" s="432" t="s">
        <v>833</v>
      </c>
      <c r="C31" s="445">
        <v>45049</v>
      </c>
      <c r="D31" s="433" t="s">
        <v>882</v>
      </c>
      <c r="E31" s="431"/>
      <c r="F31" s="434" t="s">
        <v>876</v>
      </c>
      <c r="G31" s="435">
        <v>0.5</v>
      </c>
      <c r="H31" s="436" t="s">
        <v>29</v>
      </c>
      <c r="I31" s="431" t="s">
        <v>72</v>
      </c>
      <c r="J31" s="437">
        <v>45076</v>
      </c>
      <c r="K31" s="431" t="s">
        <v>260</v>
      </c>
      <c r="L31" s="431" t="s">
        <v>333</v>
      </c>
      <c r="M31" s="437">
        <v>45204</v>
      </c>
      <c r="N31" s="431"/>
      <c r="O31" s="431"/>
      <c r="P31" s="431"/>
      <c r="Q31" s="431"/>
      <c r="R31" s="431"/>
      <c r="S31" s="431"/>
      <c r="T31" s="431"/>
      <c r="U31" s="102"/>
      <c r="V31" s="102"/>
      <c r="W31" s="102"/>
      <c r="X31" s="102"/>
      <c r="Y31" s="102"/>
    </row>
    <row r="32" spans="1:25" ht="239.25" hidden="1" customHeight="1">
      <c r="A32" s="431">
        <v>23</v>
      </c>
      <c r="B32" s="432" t="s">
        <v>833</v>
      </c>
      <c r="C32" s="445">
        <v>45049</v>
      </c>
      <c r="D32" s="433" t="s">
        <v>883</v>
      </c>
      <c r="E32" s="431"/>
      <c r="F32" s="434" t="s">
        <v>876</v>
      </c>
      <c r="G32" s="435">
        <v>1</v>
      </c>
      <c r="H32" s="436" t="s">
        <v>21</v>
      </c>
      <c r="I32" s="431" t="s">
        <v>72</v>
      </c>
      <c r="J32" s="437">
        <v>45076</v>
      </c>
      <c r="K32" s="431" t="s">
        <v>260</v>
      </c>
      <c r="L32" s="431" t="s">
        <v>333</v>
      </c>
      <c r="M32" s="437">
        <v>45204</v>
      </c>
      <c r="N32" s="431"/>
      <c r="O32" s="431"/>
      <c r="P32" s="431"/>
      <c r="Q32" s="431"/>
      <c r="R32" s="431"/>
      <c r="S32" s="431"/>
      <c r="T32" s="431"/>
      <c r="U32" s="102"/>
      <c r="V32" s="102"/>
      <c r="W32" s="102"/>
      <c r="X32" s="102"/>
      <c r="Y32" s="102"/>
    </row>
    <row r="33" spans="1:25" ht="113.25" hidden="1" customHeight="1">
      <c r="A33" s="431">
        <v>24</v>
      </c>
      <c r="B33" s="432" t="s">
        <v>833</v>
      </c>
      <c r="C33" s="445">
        <v>45049</v>
      </c>
      <c r="D33" s="433" t="s">
        <v>884</v>
      </c>
      <c r="E33" s="431"/>
      <c r="F33" s="431"/>
      <c r="G33" s="435">
        <v>1</v>
      </c>
      <c r="H33" s="436" t="s">
        <v>250</v>
      </c>
      <c r="I33" s="431" t="s">
        <v>72</v>
      </c>
      <c r="J33" s="437">
        <v>45076</v>
      </c>
      <c r="K33" s="447" t="s">
        <v>352</v>
      </c>
      <c r="L33" s="431" t="s">
        <v>333</v>
      </c>
      <c r="M33" s="437">
        <v>45204</v>
      </c>
      <c r="N33" s="431" t="s">
        <v>885</v>
      </c>
      <c r="O33" s="431"/>
      <c r="P33" s="431"/>
      <c r="Q33" s="431"/>
      <c r="R33" s="431"/>
      <c r="S33" s="431"/>
      <c r="T33" s="431"/>
      <c r="U33" s="102"/>
      <c r="V33" s="102"/>
      <c r="W33" s="102"/>
      <c r="X33" s="102"/>
      <c r="Y33" s="102"/>
    </row>
    <row r="34" spans="1:25" ht="75.75" hidden="1" customHeight="1">
      <c r="A34" s="431">
        <v>25</v>
      </c>
      <c r="B34" s="432" t="s">
        <v>833</v>
      </c>
      <c r="C34" s="445">
        <v>45049</v>
      </c>
      <c r="D34" s="433" t="s">
        <v>886</v>
      </c>
      <c r="E34" s="431"/>
      <c r="F34" s="434" t="s">
        <v>887</v>
      </c>
      <c r="G34" s="435">
        <v>1</v>
      </c>
      <c r="H34" s="436" t="s">
        <v>21</v>
      </c>
      <c r="I34" s="431" t="s">
        <v>72</v>
      </c>
      <c r="J34" s="437">
        <v>45076</v>
      </c>
      <c r="K34" s="447" t="s">
        <v>352</v>
      </c>
      <c r="L34" s="431" t="s">
        <v>333</v>
      </c>
      <c r="M34" s="437">
        <v>45204</v>
      </c>
      <c r="N34" s="431" t="s">
        <v>888</v>
      </c>
      <c r="O34" s="431"/>
      <c r="P34" s="431"/>
      <c r="Q34" s="431"/>
      <c r="R34" s="431"/>
      <c r="S34" s="431"/>
      <c r="T34" s="431"/>
      <c r="U34" s="102"/>
      <c r="V34" s="102"/>
      <c r="W34" s="102"/>
      <c r="X34" s="102"/>
      <c r="Y34" s="102"/>
    </row>
    <row r="35" spans="1:25" ht="87" hidden="1" customHeight="1">
      <c r="A35" s="431">
        <v>26</v>
      </c>
      <c r="B35" s="432" t="s">
        <v>833</v>
      </c>
      <c r="C35" s="431">
        <v>2</v>
      </c>
      <c r="D35" s="444" t="s">
        <v>889</v>
      </c>
      <c r="E35" s="431"/>
      <c r="F35" s="431" t="s">
        <v>890</v>
      </c>
      <c r="G35" s="435">
        <v>1</v>
      </c>
      <c r="H35" s="436" t="s">
        <v>24</v>
      </c>
      <c r="I35" s="431" t="s">
        <v>72</v>
      </c>
      <c r="J35" s="437"/>
      <c r="K35" s="431" t="s">
        <v>260</v>
      </c>
      <c r="L35" s="431" t="s">
        <v>333</v>
      </c>
      <c r="M35" s="437">
        <v>45204</v>
      </c>
      <c r="N35" s="431"/>
      <c r="O35" s="431"/>
      <c r="P35" s="431"/>
      <c r="Q35" s="431"/>
      <c r="R35" s="431"/>
      <c r="S35" s="431"/>
      <c r="T35" s="431"/>
      <c r="U35" s="102"/>
      <c r="V35" s="102"/>
      <c r="W35" s="102"/>
      <c r="X35" s="102"/>
      <c r="Y35" s="102"/>
    </row>
    <row r="36" spans="1:25" ht="56.25" hidden="1">
      <c r="A36" s="431">
        <v>27</v>
      </c>
      <c r="B36" s="432" t="s">
        <v>833</v>
      </c>
      <c r="C36" s="445">
        <v>45049</v>
      </c>
      <c r="D36" s="433" t="s">
        <v>891</v>
      </c>
      <c r="E36" s="431"/>
      <c r="F36" s="434" t="s">
        <v>876</v>
      </c>
      <c r="G36" s="435">
        <v>0.5</v>
      </c>
      <c r="H36" s="436" t="s">
        <v>29</v>
      </c>
      <c r="I36" s="431" t="s">
        <v>72</v>
      </c>
      <c r="J36" s="437"/>
      <c r="K36" s="431" t="s">
        <v>260</v>
      </c>
      <c r="L36" s="431" t="s">
        <v>333</v>
      </c>
      <c r="M36" s="437">
        <v>45204</v>
      </c>
      <c r="N36" s="431"/>
      <c r="O36" s="431"/>
      <c r="P36" s="431"/>
      <c r="Q36" s="431"/>
      <c r="R36" s="431"/>
      <c r="S36" s="431"/>
      <c r="T36" s="431"/>
      <c r="U36" s="102"/>
      <c r="V36" s="102"/>
      <c r="W36" s="102"/>
      <c r="X36" s="102"/>
      <c r="Y36" s="102"/>
    </row>
    <row r="37" spans="1:25" ht="56.25" hidden="1">
      <c r="A37" s="431">
        <v>28</v>
      </c>
      <c r="B37" s="432" t="s">
        <v>833</v>
      </c>
      <c r="C37" s="445">
        <v>45049</v>
      </c>
      <c r="D37" s="433" t="s">
        <v>892</v>
      </c>
      <c r="E37" s="431"/>
      <c r="F37" s="434" t="s">
        <v>876</v>
      </c>
      <c r="G37" s="435">
        <v>0.5</v>
      </c>
      <c r="H37" s="436" t="s">
        <v>29</v>
      </c>
      <c r="I37" s="431" t="s">
        <v>72</v>
      </c>
      <c r="J37" s="437"/>
      <c r="K37" s="431" t="s">
        <v>260</v>
      </c>
      <c r="L37" s="431" t="s">
        <v>333</v>
      </c>
      <c r="M37" s="437">
        <v>45204</v>
      </c>
      <c r="N37" s="431"/>
      <c r="O37" s="431"/>
      <c r="P37" s="431"/>
      <c r="Q37" s="431"/>
      <c r="R37" s="431"/>
      <c r="S37" s="431"/>
      <c r="T37" s="431"/>
      <c r="U37" s="102"/>
      <c r="V37" s="102"/>
      <c r="W37" s="102"/>
      <c r="X37" s="102"/>
      <c r="Y37" s="102"/>
    </row>
    <row r="38" spans="1:25" ht="132.75" customHeight="1">
      <c r="A38" s="431">
        <v>29</v>
      </c>
      <c r="B38" s="432" t="s">
        <v>846</v>
      </c>
      <c r="C38" s="431"/>
      <c r="D38" s="433" t="s">
        <v>893</v>
      </c>
      <c r="E38" s="431"/>
      <c r="F38" s="439" t="s">
        <v>894</v>
      </c>
      <c r="G38" s="435">
        <v>0.5</v>
      </c>
      <c r="H38" s="436" t="s">
        <v>29</v>
      </c>
      <c r="I38" s="431" t="s">
        <v>72</v>
      </c>
      <c r="J38" s="437"/>
      <c r="K38" s="431" t="s">
        <v>260</v>
      </c>
      <c r="L38" s="431" t="s">
        <v>333</v>
      </c>
      <c r="M38" s="437">
        <v>45204</v>
      </c>
      <c r="N38" s="433" t="s">
        <v>895</v>
      </c>
      <c r="O38" s="431"/>
      <c r="P38" s="431" t="s">
        <v>896</v>
      </c>
      <c r="Q38" s="440">
        <v>45289</v>
      </c>
      <c r="R38" s="431" t="s">
        <v>897</v>
      </c>
      <c r="S38" s="431"/>
      <c r="T38" s="431"/>
      <c r="U38" s="102"/>
      <c r="V38" s="102"/>
      <c r="W38" s="102"/>
      <c r="X38" s="102"/>
      <c r="Y38" s="102"/>
    </row>
    <row r="39" spans="1:25" ht="56.25">
      <c r="A39" s="431">
        <v>30</v>
      </c>
      <c r="B39" s="432" t="s">
        <v>833</v>
      </c>
      <c r="C39" s="445">
        <v>45049</v>
      </c>
      <c r="D39" s="433" t="s">
        <v>898</v>
      </c>
      <c r="E39" s="431"/>
      <c r="F39" s="434" t="s">
        <v>876</v>
      </c>
      <c r="G39" s="435">
        <v>0.5</v>
      </c>
      <c r="H39" s="436" t="s">
        <v>29</v>
      </c>
      <c r="I39" s="431" t="s">
        <v>72</v>
      </c>
      <c r="J39" s="437"/>
      <c r="K39" s="431" t="s">
        <v>260</v>
      </c>
      <c r="L39" s="431" t="s">
        <v>333</v>
      </c>
      <c r="M39" s="437">
        <v>45204</v>
      </c>
      <c r="N39" s="431"/>
      <c r="O39" s="431"/>
      <c r="P39" s="431"/>
      <c r="Q39" s="431"/>
      <c r="R39" s="431"/>
      <c r="S39" s="431"/>
      <c r="T39" s="431"/>
      <c r="U39" s="102"/>
      <c r="V39" s="102"/>
      <c r="W39" s="102"/>
      <c r="X39" s="102"/>
      <c r="Y39" s="102"/>
    </row>
    <row r="40" spans="1:25" ht="47.25" customHeight="1">
      <c r="A40" s="431">
        <v>31</v>
      </c>
      <c r="B40" s="432" t="s">
        <v>833</v>
      </c>
      <c r="C40" s="431">
        <v>2</v>
      </c>
      <c r="D40" s="433" t="s">
        <v>899</v>
      </c>
      <c r="E40" s="431"/>
      <c r="F40" s="431"/>
      <c r="G40" s="435">
        <v>0.5</v>
      </c>
      <c r="H40" s="436" t="s">
        <v>29</v>
      </c>
      <c r="I40" s="431" t="s">
        <v>72</v>
      </c>
      <c r="J40" s="431"/>
      <c r="K40" s="431" t="s">
        <v>260</v>
      </c>
      <c r="L40" s="431" t="s">
        <v>333</v>
      </c>
      <c r="M40" s="437">
        <v>45204</v>
      </c>
      <c r="N40" s="431"/>
      <c r="O40" s="431"/>
      <c r="P40" s="431"/>
      <c r="Q40" s="431"/>
      <c r="R40" s="431"/>
      <c r="S40" s="431"/>
      <c r="T40" s="431"/>
      <c r="U40" s="448"/>
      <c r="V40" s="448"/>
      <c r="W40" s="448"/>
      <c r="X40" s="448"/>
      <c r="Y40" s="448"/>
    </row>
    <row r="41" spans="1:25" ht="154.5" customHeight="1">
      <c r="A41" s="431">
        <v>32</v>
      </c>
      <c r="B41" s="432" t="s">
        <v>900</v>
      </c>
      <c r="C41" s="431"/>
      <c r="D41" s="433" t="s">
        <v>901</v>
      </c>
      <c r="E41" s="431"/>
      <c r="F41" s="434" t="s">
        <v>876</v>
      </c>
      <c r="G41" s="435">
        <v>1</v>
      </c>
      <c r="H41" s="436" t="s">
        <v>24</v>
      </c>
      <c r="I41" s="431" t="s">
        <v>72</v>
      </c>
      <c r="J41" s="437">
        <v>45204</v>
      </c>
      <c r="K41" s="447" t="s">
        <v>260</v>
      </c>
      <c r="L41" s="431"/>
      <c r="M41" s="431"/>
      <c r="N41" s="431"/>
      <c r="O41" s="431"/>
      <c r="P41" s="449" t="s">
        <v>854</v>
      </c>
      <c r="Q41" s="440">
        <v>45289</v>
      </c>
      <c r="R41" s="431"/>
      <c r="S41" s="431"/>
      <c r="T41" s="431"/>
      <c r="U41" s="102"/>
      <c r="V41" s="102"/>
      <c r="W41" s="102"/>
      <c r="X41" s="102"/>
      <c r="Y41" s="102"/>
    </row>
    <row r="42" spans="1:25" ht="152.25" customHeight="1">
      <c r="A42" s="431">
        <v>33</v>
      </c>
      <c r="B42" s="432" t="s">
        <v>900</v>
      </c>
      <c r="C42" s="431"/>
      <c r="D42" s="433" t="s">
        <v>902</v>
      </c>
      <c r="E42" s="431"/>
      <c r="F42" s="439" t="s">
        <v>894</v>
      </c>
      <c r="G42" s="435">
        <v>0.5</v>
      </c>
      <c r="H42" s="436" t="s">
        <v>29</v>
      </c>
      <c r="I42" s="431" t="s">
        <v>72</v>
      </c>
      <c r="J42" s="437">
        <v>45204</v>
      </c>
      <c r="K42" s="450" t="s">
        <v>305</v>
      </c>
      <c r="L42" s="431"/>
      <c r="M42" s="431"/>
      <c r="N42" s="431"/>
      <c r="O42" s="431"/>
      <c r="P42" s="451" t="s">
        <v>903</v>
      </c>
      <c r="Q42" s="440">
        <v>45289</v>
      </c>
      <c r="R42" s="431" t="s">
        <v>904</v>
      </c>
      <c r="S42" s="431"/>
      <c r="T42" s="431"/>
      <c r="U42" s="102"/>
      <c r="V42" s="102"/>
      <c r="W42" s="102"/>
      <c r="X42" s="102"/>
      <c r="Y42" s="102"/>
    </row>
    <row r="43" spans="1:25" ht="170.25" customHeight="1">
      <c r="A43" s="431">
        <v>34</v>
      </c>
      <c r="B43" s="432" t="s">
        <v>900</v>
      </c>
      <c r="C43" s="431">
        <v>41</v>
      </c>
      <c r="D43" s="433" t="s">
        <v>905</v>
      </c>
      <c r="E43" s="431"/>
      <c r="F43" s="434" t="s">
        <v>876</v>
      </c>
      <c r="G43" s="435">
        <v>1</v>
      </c>
      <c r="H43" s="436" t="s">
        <v>24</v>
      </c>
      <c r="I43" s="431" t="s">
        <v>72</v>
      </c>
      <c r="J43" s="437">
        <v>45204</v>
      </c>
      <c r="K43" s="450" t="s">
        <v>260</v>
      </c>
      <c r="L43" s="431"/>
      <c r="M43" s="431"/>
      <c r="N43" s="431"/>
      <c r="O43" s="431"/>
      <c r="P43" s="431" t="s">
        <v>906</v>
      </c>
      <c r="Q43" s="440">
        <v>45289</v>
      </c>
      <c r="R43" s="452" t="s">
        <v>907</v>
      </c>
      <c r="S43" s="431"/>
      <c r="T43" s="431"/>
      <c r="U43" s="102"/>
      <c r="V43" s="102"/>
      <c r="W43" s="102"/>
      <c r="X43" s="102"/>
      <c r="Y43" s="102"/>
    </row>
    <row r="44" spans="1:25" ht="170.25" customHeight="1">
      <c r="A44" s="431">
        <v>35</v>
      </c>
      <c r="B44" s="432" t="s">
        <v>900</v>
      </c>
      <c r="C44" s="431" t="s">
        <v>908</v>
      </c>
      <c r="D44" s="205" t="s">
        <v>909</v>
      </c>
      <c r="E44" s="172"/>
      <c r="F44" s="432"/>
      <c r="G44" s="453">
        <v>1</v>
      </c>
      <c r="H44" s="436" t="s">
        <v>21</v>
      </c>
      <c r="I44" s="431" t="s">
        <v>72</v>
      </c>
      <c r="J44" s="437">
        <v>45204</v>
      </c>
      <c r="K44" s="447" t="s">
        <v>260</v>
      </c>
      <c r="L44" s="172"/>
      <c r="M44" s="431"/>
      <c r="N44" s="431"/>
      <c r="O44" s="431"/>
      <c r="P44" s="431" t="s">
        <v>910</v>
      </c>
      <c r="Q44" s="440">
        <v>45289</v>
      </c>
      <c r="R44" s="431"/>
      <c r="S44" s="431"/>
      <c r="T44" s="431"/>
      <c r="U44" s="102"/>
      <c r="V44" s="102"/>
      <c r="W44" s="102"/>
      <c r="X44" s="102"/>
      <c r="Y44" s="102"/>
    </row>
    <row r="45" spans="1:25" ht="102" customHeight="1">
      <c r="A45" s="431">
        <v>36</v>
      </c>
      <c r="B45" s="432" t="s">
        <v>900</v>
      </c>
      <c r="C45" s="431">
        <v>50</v>
      </c>
      <c r="D45" s="433" t="s">
        <v>911</v>
      </c>
      <c r="E45" s="431"/>
      <c r="F45" s="432"/>
      <c r="G45" s="435">
        <v>0.5</v>
      </c>
      <c r="H45" s="436" t="s">
        <v>29</v>
      </c>
      <c r="I45" s="431" t="s">
        <v>72</v>
      </c>
      <c r="J45" s="437">
        <v>45204</v>
      </c>
      <c r="K45" s="447" t="s">
        <v>260</v>
      </c>
      <c r="L45" s="431"/>
      <c r="M45" s="431"/>
      <c r="N45" s="431"/>
      <c r="O45" s="431"/>
      <c r="P45" s="449" t="s">
        <v>912</v>
      </c>
      <c r="Q45" s="440">
        <v>45289</v>
      </c>
      <c r="R45" s="431"/>
      <c r="S45" s="431"/>
      <c r="T45" s="431"/>
      <c r="U45" s="102"/>
      <c r="V45" s="102"/>
      <c r="W45" s="102"/>
      <c r="X45" s="102"/>
      <c r="Y45" s="102"/>
    </row>
    <row r="46" spans="1:25" ht="56.25">
      <c r="A46" s="431">
        <v>37</v>
      </c>
      <c r="B46" s="432" t="s">
        <v>900</v>
      </c>
      <c r="C46" s="431">
        <v>51</v>
      </c>
      <c r="D46" s="433" t="s">
        <v>913</v>
      </c>
      <c r="E46" s="431"/>
      <c r="F46" s="439" t="s">
        <v>894</v>
      </c>
      <c r="G46" s="435">
        <v>1</v>
      </c>
      <c r="H46" s="436" t="s">
        <v>21</v>
      </c>
      <c r="I46" s="431" t="s">
        <v>72</v>
      </c>
      <c r="J46" s="437">
        <v>45204</v>
      </c>
      <c r="K46" s="447" t="s">
        <v>260</v>
      </c>
      <c r="L46" s="431"/>
      <c r="M46" s="431"/>
      <c r="N46" s="431"/>
      <c r="O46" s="431"/>
      <c r="P46" s="431" t="s">
        <v>914</v>
      </c>
      <c r="Q46" s="440">
        <v>45289</v>
      </c>
      <c r="R46" s="431"/>
      <c r="S46" s="431"/>
      <c r="T46" s="431"/>
      <c r="U46" s="102"/>
      <c r="V46" s="102"/>
      <c r="W46" s="102"/>
      <c r="X46" s="102"/>
      <c r="Y46" s="102"/>
    </row>
    <row r="47" spans="1:25" ht="56.25">
      <c r="A47" s="431">
        <v>38</v>
      </c>
      <c r="B47" s="432" t="s">
        <v>900</v>
      </c>
      <c r="C47" s="431">
        <v>53</v>
      </c>
      <c r="D47" s="433" t="s">
        <v>915</v>
      </c>
      <c r="E47" s="431"/>
      <c r="F47" s="439" t="s">
        <v>916</v>
      </c>
      <c r="G47" s="435">
        <v>0.5</v>
      </c>
      <c r="H47" s="436" t="s">
        <v>29</v>
      </c>
      <c r="I47" s="431" t="s">
        <v>72</v>
      </c>
      <c r="J47" s="437">
        <v>45204</v>
      </c>
      <c r="K47" s="447" t="s">
        <v>260</v>
      </c>
      <c r="L47" s="431"/>
      <c r="M47" s="431"/>
      <c r="N47" s="431"/>
      <c r="O47" s="431"/>
      <c r="P47" s="431" t="s">
        <v>917</v>
      </c>
      <c r="Q47" s="440">
        <v>45289</v>
      </c>
      <c r="R47" s="431"/>
      <c r="S47" s="431"/>
      <c r="T47" s="431"/>
      <c r="U47" s="102"/>
      <c r="V47" s="102"/>
      <c r="W47" s="102"/>
      <c r="X47" s="102"/>
      <c r="Y47" s="102"/>
    </row>
    <row r="48" spans="1:25" ht="56.25">
      <c r="A48" s="431">
        <v>39</v>
      </c>
      <c r="B48" s="432" t="s">
        <v>900</v>
      </c>
      <c r="C48" s="431">
        <v>1</v>
      </c>
      <c r="D48" s="433" t="s">
        <v>918</v>
      </c>
      <c r="E48" s="431"/>
      <c r="F48" s="434" t="s">
        <v>876</v>
      </c>
      <c r="G48" s="435">
        <v>1</v>
      </c>
      <c r="H48" s="436" t="s">
        <v>21</v>
      </c>
      <c r="I48" s="431" t="s">
        <v>72</v>
      </c>
      <c r="J48" s="437">
        <v>45204</v>
      </c>
      <c r="K48" s="447" t="s">
        <v>260</v>
      </c>
      <c r="L48" s="431"/>
      <c r="M48" s="431"/>
      <c r="N48" s="431"/>
      <c r="O48" s="431"/>
      <c r="P48" s="431" t="s">
        <v>791</v>
      </c>
      <c r="Q48" s="440">
        <v>45289</v>
      </c>
      <c r="R48" s="447" t="s">
        <v>919</v>
      </c>
      <c r="S48" s="449" t="s">
        <v>920</v>
      </c>
      <c r="T48" s="454">
        <v>45289</v>
      </c>
      <c r="U48" s="102"/>
      <c r="V48" s="102"/>
      <c r="W48" s="102"/>
      <c r="X48" s="102"/>
      <c r="Y48" s="102"/>
    </row>
    <row r="49" spans="1:25" ht="63.75">
      <c r="A49" s="431">
        <v>40</v>
      </c>
      <c r="B49" s="432" t="s">
        <v>900</v>
      </c>
      <c r="C49" s="431">
        <v>1</v>
      </c>
      <c r="D49" s="433" t="s">
        <v>921</v>
      </c>
      <c r="E49" s="431"/>
      <c r="F49" s="434" t="s">
        <v>876</v>
      </c>
      <c r="G49" s="435">
        <v>0.5</v>
      </c>
      <c r="H49" s="436" t="s">
        <v>250</v>
      </c>
      <c r="I49" s="431" t="s">
        <v>72</v>
      </c>
      <c r="J49" s="437">
        <v>45204</v>
      </c>
      <c r="K49" s="447" t="s">
        <v>260</v>
      </c>
      <c r="L49" s="431"/>
      <c r="M49" s="431"/>
      <c r="N49" s="431"/>
      <c r="O49" s="431"/>
      <c r="P49" s="431" t="s">
        <v>922</v>
      </c>
      <c r="Q49" s="440">
        <v>45289</v>
      </c>
      <c r="R49" s="447" t="s">
        <v>923</v>
      </c>
      <c r="S49" s="449" t="s">
        <v>924</v>
      </c>
      <c r="T49" s="454">
        <v>45289</v>
      </c>
      <c r="U49" s="102"/>
      <c r="V49" s="102"/>
      <c r="W49" s="102"/>
      <c r="X49" s="102"/>
      <c r="Y49" s="102"/>
    </row>
    <row r="50" spans="1:25" ht="56.25">
      <c r="A50" s="431">
        <v>41</v>
      </c>
      <c r="B50" s="432" t="s">
        <v>900</v>
      </c>
      <c r="C50" s="431"/>
      <c r="D50" s="433" t="s">
        <v>518</v>
      </c>
      <c r="E50" s="431"/>
      <c r="F50" s="432"/>
      <c r="G50" s="435">
        <v>0.5</v>
      </c>
      <c r="H50" s="436" t="s">
        <v>29</v>
      </c>
      <c r="I50" s="431" t="s">
        <v>72</v>
      </c>
      <c r="J50" s="437">
        <v>45230</v>
      </c>
      <c r="K50" s="447" t="s">
        <v>260</v>
      </c>
      <c r="L50" s="431"/>
      <c r="M50" s="431"/>
      <c r="N50" s="431"/>
      <c r="O50" s="431"/>
      <c r="P50" s="431" t="s">
        <v>791</v>
      </c>
      <c r="Q50" s="440">
        <v>45289</v>
      </c>
      <c r="R50" s="431"/>
      <c r="S50" s="431"/>
      <c r="T50" s="431"/>
      <c r="U50" s="102"/>
      <c r="V50" s="102"/>
      <c r="W50" s="102"/>
      <c r="X50" s="102"/>
      <c r="Y50" s="102"/>
    </row>
    <row r="51" spans="1:25" ht="185.25" customHeight="1">
      <c r="A51" s="431">
        <v>42</v>
      </c>
      <c r="B51" s="432" t="s">
        <v>900</v>
      </c>
      <c r="C51" s="431"/>
      <c r="D51" s="444" t="s">
        <v>925</v>
      </c>
      <c r="E51" s="431"/>
      <c r="F51" s="432"/>
      <c r="G51" s="435"/>
      <c r="H51" s="436"/>
      <c r="I51" s="431" t="s">
        <v>72</v>
      </c>
      <c r="J51" s="437">
        <v>45289</v>
      </c>
      <c r="K51" s="447" t="s">
        <v>260</v>
      </c>
      <c r="L51" s="431"/>
      <c r="M51" s="431"/>
      <c r="N51" s="431"/>
      <c r="O51" s="431"/>
      <c r="P51" s="431"/>
      <c r="Q51" s="440"/>
      <c r="R51" s="431"/>
      <c r="S51" s="449" t="s">
        <v>926</v>
      </c>
      <c r="T51" s="454">
        <v>45289</v>
      </c>
      <c r="U51" s="448"/>
      <c r="V51" s="448"/>
      <c r="W51" s="448"/>
      <c r="X51" s="448"/>
      <c r="Y51" s="448"/>
    </row>
    <row r="52" spans="1:25" ht="222" customHeight="1">
      <c r="A52" s="431"/>
      <c r="B52" s="432"/>
      <c r="C52" s="431"/>
      <c r="D52" s="455" t="s">
        <v>927</v>
      </c>
      <c r="E52" s="431"/>
      <c r="F52" s="439" t="s">
        <v>928</v>
      </c>
      <c r="G52" s="435"/>
      <c r="H52" s="436"/>
      <c r="I52" s="431" t="s">
        <v>72</v>
      </c>
      <c r="J52" s="437"/>
      <c r="K52" s="431" t="s">
        <v>264</v>
      </c>
      <c r="L52" s="431" t="s">
        <v>929</v>
      </c>
      <c r="M52" s="440">
        <v>45279</v>
      </c>
      <c r="N52" s="431" t="s">
        <v>930</v>
      </c>
      <c r="O52" s="431"/>
      <c r="P52" s="431"/>
      <c r="Q52" s="431"/>
      <c r="R52" s="431"/>
      <c r="S52" s="431"/>
      <c r="T52" s="431"/>
      <c r="U52" s="102"/>
      <c r="V52" s="102"/>
      <c r="W52" s="102"/>
      <c r="X52" s="102"/>
      <c r="Y52" s="102"/>
    </row>
    <row r="53" spans="1:25" ht="12.75">
      <c r="A53" s="431"/>
      <c r="B53" s="432"/>
      <c r="C53" s="431"/>
      <c r="D53" s="433"/>
      <c r="E53" s="431"/>
      <c r="F53" s="431"/>
      <c r="G53" s="435"/>
      <c r="H53" s="436"/>
      <c r="I53" s="431"/>
      <c r="J53" s="431"/>
      <c r="K53" s="431"/>
      <c r="L53" s="431"/>
      <c r="M53" s="431"/>
      <c r="N53" s="431"/>
      <c r="O53" s="431"/>
      <c r="P53" s="431"/>
      <c r="Q53" s="431"/>
      <c r="R53" s="431"/>
      <c r="S53" s="431"/>
      <c r="T53" s="431"/>
      <c r="U53" s="102"/>
      <c r="V53" s="102"/>
      <c r="W53" s="102"/>
      <c r="X53" s="102"/>
      <c r="Y53" s="102"/>
    </row>
    <row r="54" spans="1:25" ht="12.75" hidden="1">
      <c r="A54" s="102"/>
      <c r="B54" s="103"/>
      <c r="C54" s="102"/>
      <c r="D54" s="221"/>
      <c r="E54" s="102"/>
      <c r="F54" s="102"/>
      <c r="G54" s="115"/>
      <c r="H54" s="135"/>
      <c r="I54" s="102"/>
      <c r="J54" s="102"/>
      <c r="K54" s="102"/>
      <c r="L54" s="102"/>
      <c r="M54" s="102"/>
      <c r="N54" s="102"/>
      <c r="O54" s="102"/>
      <c r="P54" s="102"/>
      <c r="Q54" s="264"/>
      <c r="R54" s="102"/>
      <c r="S54" s="102"/>
      <c r="T54" s="102"/>
      <c r="U54" s="102"/>
      <c r="V54" s="102"/>
      <c r="W54" s="102"/>
      <c r="X54" s="102"/>
      <c r="Y54" s="102"/>
    </row>
    <row r="55" spans="1:25" ht="12.75" hidden="1">
      <c r="A55" s="102"/>
      <c r="B55" s="103"/>
      <c r="C55" s="102"/>
      <c r="D55" s="221"/>
      <c r="E55" s="102"/>
      <c r="F55" s="102"/>
      <c r="G55" s="115"/>
      <c r="H55" s="135"/>
      <c r="I55" s="102"/>
      <c r="J55" s="102"/>
      <c r="K55" s="102"/>
      <c r="L55" s="102"/>
      <c r="M55" s="102"/>
      <c r="N55" s="102"/>
      <c r="O55" s="102"/>
      <c r="P55" s="102"/>
      <c r="Q55" s="264"/>
      <c r="R55" s="102"/>
      <c r="S55" s="102"/>
      <c r="T55" s="102"/>
      <c r="U55" s="102"/>
      <c r="V55" s="102"/>
      <c r="W55" s="102"/>
      <c r="X55" s="102"/>
      <c r="Y55" s="102"/>
    </row>
    <row r="56" spans="1:25" ht="12.75" hidden="1">
      <c r="A56" s="102"/>
      <c r="B56" s="103"/>
      <c r="C56" s="102"/>
      <c r="D56" s="221"/>
      <c r="E56" s="102"/>
      <c r="F56" s="102"/>
      <c r="G56" s="115"/>
      <c r="H56" s="135"/>
      <c r="I56" s="102"/>
      <c r="J56" s="102"/>
      <c r="K56" s="102"/>
      <c r="L56" s="102"/>
      <c r="M56" s="102"/>
      <c r="N56" s="102"/>
      <c r="O56" s="102"/>
      <c r="P56" s="102"/>
      <c r="Q56" s="264"/>
      <c r="R56" s="102"/>
      <c r="S56" s="102"/>
      <c r="T56" s="102"/>
      <c r="U56" s="102"/>
      <c r="V56" s="102"/>
      <c r="W56" s="102"/>
      <c r="X56" s="102"/>
      <c r="Y56" s="102"/>
    </row>
    <row r="57" spans="1:25" ht="12.75" hidden="1">
      <c r="A57" s="102"/>
      <c r="B57" s="103"/>
      <c r="C57" s="102"/>
      <c r="D57" s="221"/>
      <c r="E57" s="102"/>
      <c r="F57" s="102"/>
      <c r="G57" s="115"/>
      <c r="H57" s="135"/>
      <c r="I57" s="102"/>
      <c r="J57" s="102"/>
      <c r="K57" s="102"/>
      <c r="L57" s="102"/>
      <c r="M57" s="102"/>
      <c r="N57" s="102"/>
      <c r="O57" s="102"/>
      <c r="P57" s="102"/>
      <c r="Q57" s="264"/>
      <c r="R57" s="102"/>
      <c r="S57" s="102"/>
      <c r="T57" s="102"/>
      <c r="U57" s="102"/>
      <c r="V57" s="102"/>
      <c r="W57" s="102"/>
      <c r="X57" s="102"/>
      <c r="Y57" s="102"/>
    </row>
    <row r="58" spans="1:25" ht="12.75" hidden="1">
      <c r="A58" s="102"/>
      <c r="B58" s="103"/>
      <c r="C58" s="102"/>
      <c r="D58" s="221"/>
      <c r="E58" s="102"/>
      <c r="F58" s="102"/>
      <c r="G58" s="115"/>
      <c r="H58" s="135"/>
      <c r="I58" s="102"/>
      <c r="J58" s="102"/>
      <c r="K58" s="102"/>
      <c r="L58" s="102"/>
      <c r="M58" s="102"/>
      <c r="N58" s="102"/>
      <c r="O58" s="102"/>
      <c r="P58" s="102"/>
      <c r="Q58" s="264"/>
      <c r="R58" s="102"/>
      <c r="S58" s="102"/>
      <c r="T58" s="102"/>
      <c r="U58" s="102"/>
      <c r="V58" s="102"/>
      <c r="W58" s="102"/>
      <c r="X58" s="102"/>
      <c r="Y58" s="102"/>
    </row>
    <row r="59" spans="1:25" ht="12.75" hidden="1">
      <c r="A59" s="102"/>
      <c r="B59" s="103"/>
      <c r="C59" s="102"/>
      <c r="D59" s="221"/>
      <c r="E59" s="102"/>
      <c r="F59" s="102"/>
      <c r="G59" s="115"/>
      <c r="H59" s="135"/>
      <c r="I59" s="102"/>
      <c r="J59" s="102"/>
      <c r="K59" s="102"/>
      <c r="L59" s="102"/>
      <c r="M59" s="102"/>
      <c r="N59" s="102"/>
      <c r="O59" s="102"/>
      <c r="P59" s="102"/>
      <c r="Q59" s="264"/>
      <c r="R59" s="102"/>
      <c r="S59" s="102"/>
      <c r="T59" s="102"/>
      <c r="U59" s="102"/>
      <c r="V59" s="102"/>
      <c r="W59" s="102"/>
      <c r="X59" s="102"/>
      <c r="Y59" s="102"/>
    </row>
    <row r="60" spans="1:25" ht="12.75" hidden="1">
      <c r="A60" s="102"/>
      <c r="B60" s="103"/>
      <c r="C60" s="102"/>
      <c r="D60" s="221"/>
      <c r="E60" s="102"/>
      <c r="F60" s="102"/>
      <c r="G60" s="115"/>
      <c r="H60" s="135"/>
      <c r="I60" s="102"/>
      <c r="J60" s="102"/>
      <c r="K60" s="102"/>
      <c r="L60" s="102"/>
      <c r="M60" s="102"/>
      <c r="N60" s="102"/>
      <c r="O60" s="102"/>
      <c r="P60" s="102"/>
      <c r="Q60" s="264"/>
      <c r="R60" s="102"/>
      <c r="S60" s="102"/>
      <c r="T60" s="102"/>
      <c r="U60" s="102"/>
      <c r="V60" s="102"/>
      <c r="W60" s="102"/>
      <c r="X60" s="102"/>
      <c r="Y60" s="102"/>
    </row>
    <row r="61" spans="1:25" ht="12.75" hidden="1">
      <c r="A61" s="102"/>
      <c r="B61" s="103"/>
      <c r="C61" s="102"/>
      <c r="D61" s="221"/>
      <c r="E61" s="102"/>
      <c r="F61" s="102"/>
      <c r="G61" s="115"/>
      <c r="H61" s="135"/>
      <c r="I61" s="102"/>
      <c r="J61" s="102"/>
      <c r="K61" s="102"/>
      <c r="L61" s="102"/>
      <c r="M61" s="102"/>
      <c r="N61" s="102"/>
      <c r="O61" s="102"/>
      <c r="P61" s="102"/>
      <c r="Q61" s="264"/>
      <c r="R61" s="102"/>
      <c r="S61" s="102"/>
      <c r="T61" s="102"/>
      <c r="U61" s="102"/>
      <c r="V61" s="102"/>
      <c r="W61" s="102"/>
      <c r="X61" s="102"/>
      <c r="Y61" s="102"/>
    </row>
    <row r="62" spans="1:25" ht="12.75" hidden="1">
      <c r="A62" s="102"/>
      <c r="B62" s="103"/>
      <c r="C62" s="102"/>
      <c r="D62" s="221"/>
      <c r="E62" s="102"/>
      <c r="F62" s="102"/>
      <c r="G62" s="115"/>
      <c r="H62" s="135"/>
      <c r="I62" s="102"/>
      <c r="J62" s="102"/>
      <c r="K62" s="102"/>
      <c r="L62" s="102"/>
      <c r="M62" s="102"/>
      <c r="N62" s="102"/>
      <c r="O62" s="102"/>
      <c r="P62" s="102"/>
      <c r="Q62" s="264"/>
      <c r="R62" s="102"/>
      <c r="S62" s="102"/>
      <c r="T62" s="102"/>
      <c r="U62" s="102"/>
      <c r="V62" s="102"/>
      <c r="W62" s="102"/>
      <c r="X62" s="102"/>
      <c r="Y62" s="102"/>
    </row>
    <row r="63" spans="1:25" ht="12.75" hidden="1">
      <c r="A63" s="102"/>
      <c r="B63" s="103"/>
      <c r="C63" s="102"/>
      <c r="D63" s="221"/>
      <c r="E63" s="102"/>
      <c r="F63" s="102"/>
      <c r="G63" s="115"/>
      <c r="H63" s="135"/>
      <c r="I63" s="102"/>
      <c r="J63" s="102"/>
      <c r="K63" s="102"/>
      <c r="L63" s="102"/>
      <c r="M63" s="102"/>
      <c r="N63" s="102"/>
      <c r="O63" s="102"/>
      <c r="P63" s="102"/>
      <c r="Q63" s="264"/>
      <c r="R63" s="102"/>
      <c r="S63" s="102"/>
      <c r="T63" s="102"/>
      <c r="U63" s="102"/>
      <c r="V63" s="102"/>
      <c r="W63" s="102"/>
      <c r="X63" s="102"/>
      <c r="Y63" s="102"/>
    </row>
    <row r="64" spans="1:25" ht="12.75" hidden="1">
      <c r="A64" s="102"/>
      <c r="B64" s="103"/>
      <c r="C64" s="102"/>
      <c r="D64" s="221"/>
      <c r="E64" s="102"/>
      <c r="F64" s="102"/>
      <c r="G64" s="115"/>
      <c r="H64" s="135"/>
      <c r="I64" s="102"/>
      <c r="J64" s="102"/>
      <c r="K64" s="102"/>
      <c r="L64" s="102"/>
      <c r="M64" s="102"/>
      <c r="N64" s="102"/>
      <c r="O64" s="102"/>
      <c r="P64" s="102"/>
      <c r="Q64" s="264"/>
      <c r="R64" s="102"/>
      <c r="S64" s="102"/>
      <c r="T64" s="102"/>
      <c r="U64" s="102"/>
      <c r="V64" s="102"/>
      <c r="W64" s="102"/>
      <c r="X64" s="102"/>
      <c r="Y64" s="102"/>
    </row>
    <row r="65" spans="1:25" ht="12.75" hidden="1">
      <c r="A65" s="102"/>
      <c r="B65" s="103"/>
      <c r="C65" s="102"/>
      <c r="D65" s="221"/>
      <c r="E65" s="102"/>
      <c r="F65" s="102"/>
      <c r="G65" s="115"/>
      <c r="H65" s="135"/>
      <c r="I65" s="102"/>
      <c r="J65" s="102"/>
      <c r="K65" s="102"/>
      <c r="L65" s="102"/>
      <c r="M65" s="102"/>
      <c r="N65" s="102"/>
      <c r="O65" s="102"/>
      <c r="P65" s="102"/>
      <c r="Q65" s="264"/>
      <c r="R65" s="102"/>
      <c r="S65" s="102"/>
      <c r="T65" s="102"/>
      <c r="U65" s="102"/>
      <c r="V65" s="102"/>
      <c r="W65" s="102"/>
      <c r="X65" s="102"/>
      <c r="Y65" s="102"/>
    </row>
    <row r="66" spans="1:25" ht="12.75" hidden="1">
      <c r="A66" s="102"/>
      <c r="B66" s="103"/>
      <c r="C66" s="102"/>
      <c r="D66" s="221"/>
      <c r="E66" s="102"/>
      <c r="F66" s="102"/>
      <c r="G66" s="115"/>
      <c r="H66" s="135"/>
      <c r="I66" s="102"/>
      <c r="J66" s="102"/>
      <c r="K66" s="102"/>
      <c r="L66" s="102"/>
      <c r="M66" s="102"/>
      <c r="N66" s="102"/>
      <c r="O66" s="102"/>
      <c r="P66" s="102"/>
      <c r="Q66" s="264"/>
      <c r="R66" s="102"/>
      <c r="S66" s="102"/>
      <c r="T66" s="102"/>
      <c r="U66" s="102"/>
      <c r="V66" s="102"/>
      <c r="W66" s="102"/>
      <c r="X66" s="102"/>
      <c r="Y66" s="102"/>
    </row>
    <row r="67" spans="1:25" ht="12.75" hidden="1">
      <c r="A67" s="102"/>
      <c r="B67" s="103"/>
      <c r="C67" s="102"/>
      <c r="D67" s="221"/>
      <c r="E67" s="102"/>
      <c r="F67" s="102"/>
      <c r="G67" s="115"/>
      <c r="H67" s="135"/>
      <c r="I67" s="102"/>
      <c r="J67" s="102"/>
      <c r="K67" s="102"/>
      <c r="L67" s="102"/>
      <c r="M67" s="102"/>
      <c r="N67" s="102"/>
      <c r="O67" s="102"/>
      <c r="P67" s="102"/>
      <c r="Q67" s="264"/>
      <c r="R67" s="102"/>
      <c r="S67" s="102"/>
      <c r="T67" s="102"/>
      <c r="U67" s="102"/>
      <c r="V67" s="102"/>
      <c r="W67" s="102"/>
      <c r="X67" s="102"/>
      <c r="Y67" s="102"/>
    </row>
    <row r="68" spans="1:25" ht="12.75" hidden="1">
      <c r="A68" s="102"/>
      <c r="B68" s="103"/>
      <c r="C68" s="102"/>
      <c r="D68" s="221"/>
      <c r="E68" s="102"/>
      <c r="F68" s="102"/>
      <c r="G68" s="115"/>
      <c r="H68" s="135"/>
      <c r="I68" s="102"/>
      <c r="J68" s="102"/>
      <c r="K68" s="102"/>
      <c r="L68" s="102"/>
      <c r="M68" s="102"/>
      <c r="N68" s="102"/>
      <c r="O68" s="102"/>
      <c r="P68" s="102"/>
      <c r="Q68" s="264"/>
      <c r="R68" s="102"/>
      <c r="S68" s="102"/>
      <c r="T68" s="102"/>
      <c r="U68" s="102"/>
      <c r="V68" s="102"/>
      <c r="W68" s="102"/>
      <c r="X68" s="102"/>
      <c r="Y68" s="102"/>
    </row>
    <row r="69" spans="1:25" ht="12.75" hidden="1">
      <c r="A69" s="102"/>
      <c r="B69" s="103"/>
      <c r="C69" s="102"/>
      <c r="D69" s="221"/>
      <c r="E69" s="102"/>
      <c r="F69" s="102"/>
      <c r="G69" s="115"/>
      <c r="H69" s="135"/>
      <c r="I69" s="102"/>
      <c r="J69" s="102"/>
      <c r="K69" s="102"/>
      <c r="L69" s="102"/>
      <c r="M69" s="102"/>
      <c r="N69" s="102"/>
      <c r="O69" s="102"/>
      <c r="P69" s="102"/>
      <c r="Q69" s="264"/>
      <c r="R69" s="102"/>
      <c r="S69" s="102"/>
      <c r="T69" s="102"/>
      <c r="U69" s="102"/>
      <c r="V69" s="102"/>
      <c r="W69" s="102"/>
      <c r="X69" s="102"/>
      <c r="Y69" s="102"/>
    </row>
    <row r="70" spans="1:25" ht="12.75" hidden="1">
      <c r="A70" s="102"/>
      <c r="B70" s="103"/>
      <c r="C70" s="102"/>
      <c r="D70" s="221"/>
      <c r="E70" s="102"/>
      <c r="F70" s="102"/>
      <c r="G70" s="115"/>
      <c r="H70" s="135"/>
      <c r="I70" s="102"/>
      <c r="J70" s="102"/>
      <c r="K70" s="102"/>
      <c r="L70" s="102"/>
      <c r="M70" s="102"/>
      <c r="N70" s="102"/>
      <c r="O70" s="102"/>
      <c r="P70" s="102"/>
      <c r="Q70" s="264"/>
      <c r="R70" s="102"/>
      <c r="S70" s="102"/>
      <c r="T70" s="102"/>
      <c r="U70" s="102"/>
      <c r="V70" s="102"/>
      <c r="W70" s="102"/>
      <c r="X70" s="102"/>
      <c r="Y70" s="102"/>
    </row>
    <row r="71" spans="1:25" ht="12.75" hidden="1">
      <c r="A71" s="102"/>
      <c r="B71" s="103"/>
      <c r="C71" s="102"/>
      <c r="D71" s="221"/>
      <c r="E71" s="102"/>
      <c r="F71" s="102"/>
      <c r="G71" s="115"/>
      <c r="H71" s="135"/>
      <c r="I71" s="102"/>
      <c r="J71" s="102"/>
      <c r="K71" s="102"/>
      <c r="L71" s="102"/>
      <c r="M71" s="102"/>
      <c r="N71" s="102"/>
      <c r="O71" s="102"/>
      <c r="P71" s="102"/>
      <c r="Q71" s="264"/>
      <c r="R71" s="102"/>
      <c r="S71" s="102"/>
      <c r="T71" s="102"/>
      <c r="U71" s="102"/>
      <c r="V71" s="102"/>
      <c r="W71" s="102"/>
      <c r="X71" s="102"/>
      <c r="Y71" s="102"/>
    </row>
    <row r="72" spans="1:25" ht="12.75" hidden="1">
      <c r="A72" s="102"/>
      <c r="B72" s="103"/>
      <c r="C72" s="102"/>
      <c r="D72" s="221"/>
      <c r="E72" s="102"/>
      <c r="F72" s="102"/>
      <c r="G72" s="115"/>
      <c r="H72" s="135"/>
      <c r="I72" s="102"/>
      <c r="J72" s="102"/>
      <c r="K72" s="102"/>
      <c r="L72" s="102"/>
      <c r="M72" s="102"/>
      <c r="N72" s="102"/>
      <c r="O72" s="102"/>
      <c r="P72" s="102"/>
      <c r="Q72" s="264"/>
      <c r="R72" s="102"/>
      <c r="S72" s="102"/>
      <c r="T72" s="102"/>
      <c r="U72" s="102"/>
      <c r="V72" s="102"/>
      <c r="W72" s="102"/>
      <c r="X72" s="102"/>
      <c r="Y72" s="102"/>
    </row>
    <row r="73" spans="1:25" ht="12.75" hidden="1">
      <c r="A73" s="102"/>
      <c r="B73" s="103"/>
      <c r="C73" s="102"/>
      <c r="D73" s="221"/>
      <c r="E73" s="102"/>
      <c r="F73" s="102"/>
      <c r="G73" s="115"/>
      <c r="H73" s="135"/>
      <c r="I73" s="102"/>
      <c r="J73" s="102"/>
      <c r="K73" s="102"/>
      <c r="L73" s="102"/>
      <c r="M73" s="102"/>
      <c r="N73" s="102"/>
      <c r="O73" s="102"/>
      <c r="P73" s="102"/>
      <c r="Q73" s="264"/>
      <c r="R73" s="102"/>
      <c r="S73" s="102"/>
      <c r="T73" s="102"/>
      <c r="U73" s="102"/>
      <c r="V73" s="102"/>
      <c r="W73" s="102"/>
      <c r="X73" s="102"/>
      <c r="Y73" s="102"/>
    </row>
    <row r="74" spans="1:25" ht="12.75" hidden="1">
      <c r="A74" s="102"/>
      <c r="B74" s="103"/>
      <c r="C74" s="102"/>
      <c r="D74" s="221"/>
      <c r="E74" s="102"/>
      <c r="F74" s="102"/>
      <c r="G74" s="115"/>
      <c r="H74" s="135"/>
      <c r="I74" s="102"/>
      <c r="J74" s="102"/>
      <c r="K74" s="102"/>
      <c r="L74" s="102"/>
      <c r="M74" s="102"/>
      <c r="N74" s="102"/>
      <c r="O74" s="102"/>
      <c r="P74" s="102"/>
      <c r="Q74" s="264"/>
      <c r="R74" s="102"/>
      <c r="S74" s="102"/>
      <c r="T74" s="102"/>
      <c r="U74" s="102"/>
      <c r="V74" s="102"/>
      <c r="W74" s="102"/>
      <c r="X74" s="102"/>
      <c r="Y74" s="102"/>
    </row>
    <row r="75" spans="1:25" ht="12.75" hidden="1">
      <c r="A75" s="102"/>
      <c r="B75" s="103"/>
      <c r="C75" s="102"/>
      <c r="D75" s="221"/>
      <c r="E75" s="102"/>
      <c r="F75" s="102"/>
      <c r="G75" s="115"/>
      <c r="H75" s="135"/>
      <c r="I75" s="102"/>
      <c r="J75" s="102"/>
      <c r="K75" s="102"/>
      <c r="L75" s="102"/>
      <c r="M75" s="102"/>
      <c r="N75" s="102"/>
      <c r="O75" s="102"/>
      <c r="P75" s="102"/>
      <c r="Q75" s="264"/>
      <c r="R75" s="102"/>
      <c r="S75" s="102"/>
      <c r="T75" s="102"/>
      <c r="U75" s="102"/>
      <c r="V75" s="102"/>
      <c r="W75" s="102"/>
      <c r="X75" s="102"/>
      <c r="Y75" s="102"/>
    </row>
    <row r="76" spans="1:25" ht="12.75" hidden="1">
      <c r="A76" s="102"/>
      <c r="B76" s="103"/>
      <c r="C76" s="102"/>
      <c r="D76" s="221"/>
      <c r="E76" s="102"/>
      <c r="F76" s="102"/>
      <c r="G76" s="115"/>
      <c r="H76" s="135"/>
      <c r="I76" s="102"/>
      <c r="J76" s="102"/>
      <c r="K76" s="102"/>
      <c r="L76" s="102"/>
      <c r="M76" s="102"/>
      <c r="N76" s="102"/>
      <c r="O76" s="102"/>
      <c r="P76" s="102"/>
      <c r="Q76" s="264"/>
      <c r="R76" s="102"/>
      <c r="S76" s="102"/>
      <c r="T76" s="102"/>
      <c r="U76" s="102"/>
      <c r="V76" s="102"/>
      <c r="W76" s="102"/>
      <c r="X76" s="102"/>
      <c r="Y76" s="102"/>
    </row>
    <row r="77" spans="1:25" ht="12.75" hidden="1">
      <c r="A77" s="102"/>
      <c r="B77" s="103"/>
      <c r="C77" s="102"/>
      <c r="D77" s="221"/>
      <c r="E77" s="102"/>
      <c r="F77" s="102"/>
      <c r="G77" s="115"/>
      <c r="H77" s="135"/>
      <c r="I77" s="102"/>
      <c r="J77" s="102"/>
      <c r="K77" s="102"/>
      <c r="L77" s="102"/>
      <c r="M77" s="102"/>
      <c r="N77" s="102"/>
      <c r="O77" s="102"/>
      <c r="P77" s="102"/>
      <c r="Q77" s="264"/>
      <c r="R77" s="102"/>
      <c r="S77" s="102"/>
      <c r="T77" s="102"/>
      <c r="U77" s="102"/>
      <c r="V77" s="102"/>
      <c r="W77" s="102"/>
      <c r="X77" s="102"/>
      <c r="Y77" s="102"/>
    </row>
    <row r="78" spans="1:25" ht="12.75" hidden="1">
      <c r="A78" s="102"/>
      <c r="B78" s="103"/>
      <c r="C78" s="102"/>
      <c r="D78" s="221"/>
      <c r="E78" s="102"/>
      <c r="F78" s="102"/>
      <c r="G78" s="115"/>
      <c r="H78" s="135"/>
      <c r="I78" s="102"/>
      <c r="J78" s="102"/>
      <c r="K78" s="102"/>
      <c r="L78" s="102"/>
      <c r="M78" s="102"/>
      <c r="N78" s="102"/>
      <c r="O78" s="102"/>
      <c r="P78" s="102"/>
      <c r="Q78" s="264"/>
      <c r="R78" s="102"/>
      <c r="S78" s="102"/>
      <c r="T78" s="102"/>
      <c r="U78" s="102"/>
      <c r="V78" s="102"/>
      <c r="W78" s="102"/>
      <c r="X78" s="102"/>
      <c r="Y78" s="102"/>
    </row>
    <row r="79" spans="1:25" ht="12.75" hidden="1">
      <c r="A79" s="102"/>
      <c r="B79" s="103"/>
      <c r="C79" s="102"/>
      <c r="D79" s="221"/>
      <c r="E79" s="102"/>
      <c r="F79" s="102"/>
      <c r="G79" s="115"/>
      <c r="H79" s="135"/>
      <c r="I79" s="102"/>
      <c r="J79" s="102"/>
      <c r="K79" s="102"/>
      <c r="L79" s="102"/>
      <c r="M79" s="102"/>
      <c r="N79" s="102"/>
      <c r="O79" s="102"/>
      <c r="P79" s="102"/>
      <c r="Q79" s="264"/>
      <c r="R79" s="102"/>
      <c r="S79" s="102"/>
      <c r="T79" s="102"/>
      <c r="U79" s="102"/>
      <c r="V79" s="102"/>
      <c r="W79" s="102"/>
      <c r="X79" s="102"/>
      <c r="Y79" s="102"/>
    </row>
    <row r="80" spans="1:25" ht="12.75" hidden="1">
      <c r="A80" s="102"/>
      <c r="B80" s="103"/>
      <c r="C80" s="102"/>
      <c r="D80" s="221"/>
      <c r="E80" s="102"/>
      <c r="F80" s="102"/>
      <c r="G80" s="115"/>
      <c r="H80" s="135"/>
      <c r="I80" s="102"/>
      <c r="J80" s="102"/>
      <c r="K80" s="102"/>
      <c r="L80" s="102"/>
      <c r="M80" s="102"/>
      <c r="N80" s="102"/>
      <c r="O80" s="102"/>
      <c r="P80" s="102"/>
      <c r="Q80" s="264"/>
      <c r="R80" s="102"/>
      <c r="S80" s="102"/>
      <c r="T80" s="102"/>
      <c r="U80" s="102"/>
      <c r="V80" s="102"/>
      <c r="W80" s="102"/>
      <c r="X80" s="102"/>
      <c r="Y80" s="102"/>
    </row>
    <row r="81" spans="1:25" ht="12.75" hidden="1">
      <c r="A81" s="102"/>
      <c r="B81" s="103"/>
      <c r="C81" s="102"/>
      <c r="D81" s="221"/>
      <c r="E81" s="102"/>
      <c r="F81" s="102"/>
      <c r="G81" s="115"/>
      <c r="H81" s="135"/>
      <c r="I81" s="102"/>
      <c r="J81" s="102"/>
      <c r="K81" s="102"/>
      <c r="L81" s="102"/>
      <c r="M81" s="102"/>
      <c r="N81" s="102"/>
      <c r="O81" s="102"/>
      <c r="P81" s="102"/>
      <c r="Q81" s="264"/>
      <c r="R81" s="102"/>
      <c r="S81" s="102"/>
      <c r="T81" s="102"/>
      <c r="U81" s="102"/>
      <c r="V81" s="102"/>
      <c r="W81" s="102"/>
      <c r="X81" s="102"/>
      <c r="Y81" s="102"/>
    </row>
    <row r="82" spans="1:25" ht="12.75" hidden="1">
      <c r="A82" s="102"/>
      <c r="B82" s="103"/>
      <c r="C82" s="102"/>
      <c r="D82" s="221"/>
      <c r="E82" s="102"/>
      <c r="F82" s="102"/>
      <c r="G82" s="115"/>
      <c r="H82" s="135"/>
      <c r="I82" s="102"/>
      <c r="J82" s="102"/>
      <c r="K82" s="102"/>
      <c r="L82" s="102"/>
      <c r="M82" s="102"/>
      <c r="N82" s="102"/>
      <c r="O82" s="102"/>
      <c r="P82" s="102"/>
      <c r="Q82" s="264"/>
      <c r="R82" s="102"/>
      <c r="S82" s="102"/>
      <c r="T82" s="102"/>
      <c r="U82" s="102"/>
      <c r="V82" s="102"/>
      <c r="W82" s="102"/>
      <c r="X82" s="102"/>
      <c r="Y82" s="102"/>
    </row>
    <row r="83" spans="1:25" ht="12.75" hidden="1">
      <c r="A83" s="102"/>
      <c r="B83" s="103"/>
      <c r="C83" s="102"/>
      <c r="D83" s="221"/>
      <c r="E83" s="102"/>
      <c r="F83" s="102"/>
      <c r="G83" s="115"/>
      <c r="H83" s="135"/>
      <c r="I83" s="102"/>
      <c r="J83" s="102"/>
      <c r="K83" s="102"/>
      <c r="L83" s="102"/>
      <c r="M83" s="102"/>
      <c r="N83" s="102"/>
      <c r="O83" s="102"/>
      <c r="P83" s="102"/>
      <c r="Q83" s="264"/>
      <c r="R83" s="102"/>
      <c r="S83" s="102"/>
      <c r="T83" s="102"/>
      <c r="U83" s="102"/>
      <c r="V83" s="102"/>
      <c r="W83" s="102"/>
      <c r="X83" s="102"/>
      <c r="Y83" s="102"/>
    </row>
    <row r="84" spans="1:25" ht="12.75" hidden="1">
      <c r="A84" s="102"/>
      <c r="B84" s="103"/>
      <c r="C84" s="102"/>
      <c r="D84" s="221"/>
      <c r="E84" s="102"/>
      <c r="F84" s="102"/>
      <c r="G84" s="115"/>
      <c r="H84" s="135"/>
      <c r="I84" s="102"/>
      <c r="J84" s="102"/>
      <c r="K84" s="102"/>
      <c r="L84" s="102"/>
      <c r="M84" s="102"/>
      <c r="N84" s="102"/>
      <c r="O84" s="102"/>
      <c r="P84" s="102"/>
      <c r="Q84" s="264"/>
      <c r="R84" s="102"/>
      <c r="S84" s="102"/>
      <c r="T84" s="102"/>
      <c r="U84" s="102"/>
      <c r="V84" s="102"/>
      <c r="W84" s="102"/>
      <c r="X84" s="102"/>
      <c r="Y84" s="102"/>
    </row>
    <row r="85" spans="1:25" ht="12.75" hidden="1">
      <c r="A85" s="102"/>
      <c r="B85" s="103"/>
      <c r="C85" s="102"/>
      <c r="D85" s="221"/>
      <c r="E85" s="102"/>
      <c r="F85" s="102"/>
      <c r="G85" s="115"/>
      <c r="H85" s="135"/>
      <c r="I85" s="102"/>
      <c r="J85" s="102"/>
      <c r="K85" s="102"/>
      <c r="L85" s="102"/>
      <c r="M85" s="102"/>
      <c r="N85" s="102"/>
      <c r="O85" s="102"/>
      <c r="P85" s="102"/>
      <c r="Q85" s="264"/>
      <c r="R85" s="102"/>
      <c r="S85" s="102"/>
      <c r="T85" s="102"/>
      <c r="U85" s="102"/>
      <c r="V85" s="102"/>
      <c r="W85" s="102"/>
      <c r="X85" s="102"/>
      <c r="Y85" s="102"/>
    </row>
    <row r="86" spans="1:25" ht="12.75" hidden="1">
      <c r="A86" s="102"/>
      <c r="B86" s="103"/>
      <c r="C86" s="102"/>
      <c r="D86" s="221"/>
      <c r="E86" s="102"/>
      <c r="F86" s="102"/>
      <c r="G86" s="115"/>
      <c r="H86" s="135"/>
      <c r="I86" s="102"/>
      <c r="J86" s="102"/>
      <c r="K86" s="102"/>
      <c r="L86" s="102"/>
      <c r="M86" s="102"/>
      <c r="N86" s="102"/>
      <c r="O86" s="102"/>
      <c r="P86" s="102"/>
      <c r="Q86" s="264"/>
      <c r="R86" s="102"/>
      <c r="S86" s="102"/>
      <c r="T86" s="102"/>
      <c r="U86" s="102"/>
      <c r="V86" s="102"/>
      <c r="W86" s="102"/>
      <c r="X86" s="102"/>
      <c r="Y86" s="102"/>
    </row>
    <row r="87" spans="1:25" ht="12.75" hidden="1">
      <c r="A87" s="102"/>
      <c r="B87" s="103"/>
      <c r="C87" s="102"/>
      <c r="D87" s="221"/>
      <c r="E87" s="102"/>
      <c r="F87" s="102"/>
      <c r="G87" s="115"/>
      <c r="H87" s="135"/>
      <c r="I87" s="102"/>
      <c r="J87" s="102"/>
      <c r="K87" s="102"/>
      <c r="L87" s="102"/>
      <c r="M87" s="102"/>
      <c r="N87" s="102"/>
      <c r="O87" s="102"/>
      <c r="P87" s="102"/>
      <c r="Q87" s="264"/>
      <c r="R87" s="102"/>
      <c r="S87" s="102"/>
      <c r="T87" s="102"/>
      <c r="U87" s="102"/>
      <c r="V87" s="102"/>
      <c r="W87" s="102"/>
      <c r="X87" s="102"/>
      <c r="Y87" s="102"/>
    </row>
    <row r="88" spans="1:25" ht="12.75" hidden="1">
      <c r="A88" s="102"/>
      <c r="B88" s="103"/>
      <c r="C88" s="102"/>
      <c r="D88" s="221"/>
      <c r="E88" s="102"/>
      <c r="F88" s="102"/>
      <c r="G88" s="115"/>
      <c r="H88" s="135"/>
      <c r="I88" s="102"/>
      <c r="J88" s="102"/>
      <c r="K88" s="102"/>
      <c r="L88" s="102"/>
      <c r="M88" s="102"/>
      <c r="N88" s="102"/>
      <c r="O88" s="102"/>
      <c r="P88" s="102"/>
      <c r="Q88" s="264"/>
      <c r="R88" s="102"/>
      <c r="S88" s="102"/>
      <c r="T88" s="102"/>
      <c r="U88" s="102"/>
      <c r="V88" s="102"/>
      <c r="W88" s="102"/>
      <c r="X88" s="102"/>
      <c r="Y88" s="102"/>
    </row>
    <row r="89" spans="1:25" ht="12.75" hidden="1">
      <c r="A89" s="102"/>
      <c r="B89" s="103"/>
      <c r="C89" s="102"/>
      <c r="D89" s="221"/>
      <c r="E89" s="102"/>
      <c r="F89" s="102"/>
      <c r="G89" s="115"/>
      <c r="H89" s="135"/>
      <c r="I89" s="102"/>
      <c r="J89" s="102"/>
      <c r="K89" s="102"/>
      <c r="L89" s="102"/>
      <c r="M89" s="102"/>
      <c r="N89" s="102"/>
      <c r="O89" s="102"/>
      <c r="P89" s="102"/>
      <c r="Q89" s="264"/>
      <c r="R89" s="102"/>
      <c r="S89" s="102"/>
      <c r="T89" s="102"/>
      <c r="U89" s="102"/>
      <c r="V89" s="102"/>
      <c r="W89" s="102"/>
      <c r="X89" s="102"/>
      <c r="Y89" s="102"/>
    </row>
    <row r="90" spans="1:25" ht="12.75" hidden="1">
      <c r="A90" s="102"/>
      <c r="B90" s="103"/>
      <c r="C90" s="102"/>
      <c r="D90" s="221"/>
      <c r="E90" s="102"/>
      <c r="F90" s="102"/>
      <c r="G90" s="115"/>
      <c r="H90" s="135"/>
      <c r="I90" s="102"/>
      <c r="J90" s="102"/>
      <c r="K90" s="102"/>
      <c r="L90" s="102"/>
      <c r="M90" s="102"/>
      <c r="N90" s="102"/>
      <c r="O90" s="102"/>
      <c r="P90" s="102"/>
      <c r="Q90" s="264"/>
      <c r="R90" s="102"/>
      <c r="S90" s="102"/>
      <c r="T90" s="102"/>
      <c r="U90" s="102"/>
      <c r="V90" s="102"/>
      <c r="W90" s="102"/>
      <c r="X90" s="102"/>
      <c r="Y90" s="102"/>
    </row>
    <row r="91" spans="1:25" ht="12.75" hidden="1">
      <c r="A91" s="102"/>
      <c r="B91" s="103"/>
      <c r="C91" s="102"/>
      <c r="D91" s="221"/>
      <c r="E91" s="102"/>
      <c r="F91" s="102"/>
      <c r="G91" s="115"/>
      <c r="H91" s="135"/>
      <c r="I91" s="102"/>
      <c r="J91" s="102"/>
      <c r="K91" s="102"/>
      <c r="L91" s="102"/>
      <c r="M91" s="102"/>
      <c r="N91" s="102"/>
      <c r="O91" s="102"/>
      <c r="P91" s="102"/>
      <c r="Q91" s="264"/>
      <c r="R91" s="102"/>
      <c r="S91" s="102"/>
      <c r="T91" s="102"/>
      <c r="U91" s="102"/>
      <c r="V91" s="102"/>
      <c r="W91" s="102"/>
      <c r="X91" s="102"/>
      <c r="Y91" s="102"/>
    </row>
    <row r="92" spans="1:25" ht="12.75" hidden="1">
      <c r="A92" s="102"/>
      <c r="B92" s="103"/>
      <c r="C92" s="102"/>
      <c r="D92" s="221"/>
      <c r="E92" s="102"/>
      <c r="F92" s="102"/>
      <c r="G92" s="115"/>
      <c r="H92" s="135"/>
      <c r="I92" s="102"/>
      <c r="J92" s="102"/>
      <c r="K92" s="102"/>
      <c r="L92" s="102"/>
      <c r="M92" s="102"/>
      <c r="N92" s="102"/>
      <c r="O92" s="102"/>
      <c r="P92" s="102"/>
      <c r="Q92" s="264"/>
      <c r="R92" s="102"/>
      <c r="S92" s="102"/>
      <c r="T92" s="102"/>
      <c r="U92" s="102"/>
      <c r="V92" s="102"/>
      <c r="W92" s="102"/>
      <c r="X92" s="102"/>
      <c r="Y92" s="102"/>
    </row>
    <row r="93" spans="1:25" ht="12.75" hidden="1">
      <c r="A93" s="102"/>
      <c r="B93" s="103"/>
      <c r="C93" s="102"/>
      <c r="D93" s="221"/>
      <c r="E93" s="102"/>
      <c r="F93" s="102"/>
      <c r="G93" s="115"/>
      <c r="H93" s="135"/>
      <c r="I93" s="102"/>
      <c r="J93" s="102"/>
      <c r="K93" s="102"/>
      <c r="L93" s="102"/>
      <c r="M93" s="102"/>
      <c r="N93" s="102"/>
      <c r="O93" s="102"/>
      <c r="P93" s="102"/>
      <c r="Q93" s="264"/>
      <c r="R93" s="102"/>
      <c r="S93" s="102"/>
      <c r="T93" s="102"/>
      <c r="U93" s="102"/>
      <c r="V93" s="102"/>
      <c r="W93" s="102"/>
      <c r="X93" s="102"/>
      <c r="Y93" s="102"/>
    </row>
    <row r="94" spans="1:25" ht="12.75" hidden="1">
      <c r="A94" s="102"/>
      <c r="B94" s="103"/>
      <c r="C94" s="102"/>
      <c r="D94" s="221"/>
      <c r="E94" s="102"/>
      <c r="F94" s="102"/>
      <c r="G94" s="115"/>
      <c r="H94" s="135"/>
      <c r="I94" s="102"/>
      <c r="J94" s="102"/>
      <c r="K94" s="102"/>
      <c r="L94" s="102"/>
      <c r="M94" s="102"/>
      <c r="N94" s="102"/>
      <c r="O94" s="102"/>
      <c r="P94" s="102"/>
      <c r="Q94" s="264"/>
      <c r="R94" s="102"/>
      <c r="S94" s="102"/>
      <c r="T94" s="102"/>
      <c r="U94" s="102"/>
      <c r="V94" s="102"/>
      <c r="W94" s="102"/>
      <c r="X94" s="102"/>
      <c r="Y94" s="102"/>
    </row>
    <row r="95" spans="1:25" ht="12.75" hidden="1">
      <c r="A95" s="102"/>
      <c r="B95" s="103"/>
      <c r="C95" s="102"/>
      <c r="D95" s="221"/>
      <c r="E95" s="102"/>
      <c r="F95" s="102"/>
      <c r="G95" s="115"/>
      <c r="H95" s="135"/>
      <c r="I95" s="102"/>
      <c r="J95" s="102"/>
      <c r="K95" s="102"/>
      <c r="L95" s="102"/>
      <c r="M95" s="102"/>
      <c r="N95" s="102"/>
      <c r="O95" s="102"/>
      <c r="P95" s="102"/>
      <c r="Q95" s="264"/>
      <c r="R95" s="102"/>
      <c r="S95" s="102"/>
      <c r="T95" s="102"/>
      <c r="U95" s="102"/>
      <c r="V95" s="102"/>
      <c r="W95" s="102"/>
      <c r="X95" s="102"/>
      <c r="Y95" s="102"/>
    </row>
    <row r="96" spans="1:25" ht="12.75" hidden="1">
      <c r="A96" s="102"/>
      <c r="B96" s="103"/>
      <c r="C96" s="102"/>
      <c r="D96" s="221"/>
      <c r="E96" s="102"/>
      <c r="F96" s="102"/>
      <c r="G96" s="115"/>
      <c r="H96" s="135"/>
      <c r="I96" s="102"/>
      <c r="J96" s="102"/>
      <c r="K96" s="102"/>
      <c r="L96" s="102"/>
      <c r="M96" s="102"/>
      <c r="N96" s="102"/>
      <c r="O96" s="102"/>
      <c r="P96" s="102"/>
      <c r="Q96" s="264"/>
      <c r="R96" s="102"/>
      <c r="S96" s="102"/>
      <c r="T96" s="102"/>
      <c r="U96" s="102"/>
      <c r="V96" s="102"/>
      <c r="W96" s="102"/>
      <c r="X96" s="102"/>
      <c r="Y96" s="102"/>
    </row>
    <row r="97" spans="1:25" ht="12.75" hidden="1">
      <c r="A97" s="102"/>
      <c r="B97" s="103"/>
      <c r="C97" s="102"/>
      <c r="D97" s="221"/>
      <c r="E97" s="102"/>
      <c r="F97" s="102"/>
      <c r="G97" s="115"/>
      <c r="H97" s="135"/>
      <c r="I97" s="102"/>
      <c r="J97" s="102"/>
      <c r="K97" s="102"/>
      <c r="L97" s="102"/>
      <c r="M97" s="102"/>
      <c r="N97" s="102"/>
      <c r="O97" s="102"/>
      <c r="P97" s="102"/>
      <c r="Q97" s="264"/>
      <c r="R97" s="102"/>
      <c r="S97" s="102"/>
      <c r="T97" s="102"/>
      <c r="U97" s="102"/>
      <c r="V97" s="102"/>
      <c r="W97" s="102"/>
      <c r="X97" s="102"/>
      <c r="Y97" s="102"/>
    </row>
    <row r="98" spans="1:25" ht="12.75" hidden="1">
      <c r="A98" s="102"/>
      <c r="B98" s="103"/>
      <c r="C98" s="102"/>
      <c r="D98" s="221"/>
      <c r="E98" s="102"/>
      <c r="F98" s="102"/>
      <c r="G98" s="115"/>
      <c r="H98" s="135"/>
      <c r="I98" s="102"/>
      <c r="J98" s="102"/>
      <c r="K98" s="102"/>
      <c r="L98" s="102"/>
      <c r="M98" s="102"/>
      <c r="N98" s="102"/>
      <c r="O98" s="102"/>
      <c r="P98" s="102"/>
      <c r="Q98" s="264"/>
      <c r="R98" s="102"/>
      <c r="S98" s="102"/>
      <c r="T98" s="102"/>
      <c r="U98" s="102"/>
      <c r="V98" s="102"/>
      <c r="W98" s="102"/>
      <c r="X98" s="102"/>
      <c r="Y98" s="102"/>
    </row>
    <row r="99" spans="1:25" ht="12.75" hidden="1">
      <c r="A99" s="102"/>
      <c r="B99" s="103"/>
      <c r="C99" s="102"/>
      <c r="D99" s="221"/>
      <c r="E99" s="102"/>
      <c r="F99" s="102"/>
      <c r="G99" s="115"/>
      <c r="H99" s="135"/>
      <c r="I99" s="102"/>
      <c r="J99" s="102"/>
      <c r="K99" s="102"/>
      <c r="L99" s="102"/>
      <c r="M99" s="102"/>
      <c r="N99" s="102"/>
      <c r="O99" s="102"/>
      <c r="P99" s="102"/>
      <c r="Q99" s="264"/>
      <c r="R99" s="102"/>
      <c r="S99" s="102"/>
      <c r="T99" s="102"/>
      <c r="U99" s="102"/>
      <c r="V99" s="102"/>
      <c r="W99" s="102"/>
      <c r="X99" s="102"/>
      <c r="Y99" s="102"/>
    </row>
    <row r="100" spans="1:25" ht="12.75" hidden="1">
      <c r="A100" s="102"/>
      <c r="B100" s="103"/>
      <c r="C100" s="102"/>
      <c r="D100" s="221"/>
      <c r="E100" s="102"/>
      <c r="F100" s="102"/>
      <c r="G100" s="115"/>
      <c r="H100" s="135"/>
      <c r="I100" s="102"/>
      <c r="J100" s="102"/>
      <c r="K100" s="102"/>
      <c r="L100" s="102"/>
      <c r="M100" s="102"/>
      <c r="N100" s="102"/>
      <c r="O100" s="102"/>
      <c r="P100" s="102"/>
      <c r="Q100" s="264"/>
      <c r="R100" s="102"/>
      <c r="S100" s="102"/>
      <c r="T100" s="102"/>
      <c r="U100" s="102"/>
      <c r="V100" s="102"/>
      <c r="W100" s="102"/>
      <c r="X100" s="102"/>
      <c r="Y100" s="102"/>
    </row>
    <row r="101" spans="1:25" ht="12.75" hidden="1">
      <c r="A101" s="102"/>
      <c r="B101" s="103"/>
      <c r="C101" s="102"/>
      <c r="D101" s="221"/>
      <c r="E101" s="102"/>
      <c r="F101" s="102"/>
      <c r="G101" s="115"/>
      <c r="H101" s="135"/>
      <c r="I101" s="102"/>
      <c r="J101" s="102"/>
      <c r="K101" s="102"/>
      <c r="L101" s="102"/>
      <c r="M101" s="102"/>
      <c r="N101" s="102"/>
      <c r="O101" s="102"/>
      <c r="P101" s="102"/>
      <c r="Q101" s="264"/>
      <c r="R101" s="102"/>
      <c r="S101" s="102"/>
      <c r="T101" s="102"/>
      <c r="U101" s="102"/>
      <c r="V101" s="102"/>
      <c r="W101" s="102"/>
      <c r="X101" s="102"/>
      <c r="Y101" s="102"/>
    </row>
    <row r="102" spans="1:25" ht="12.75" hidden="1">
      <c r="A102" s="102"/>
      <c r="B102" s="103"/>
      <c r="C102" s="102"/>
      <c r="D102" s="221"/>
      <c r="E102" s="102"/>
      <c r="F102" s="102"/>
      <c r="G102" s="115"/>
      <c r="H102" s="135"/>
      <c r="I102" s="102"/>
      <c r="J102" s="102"/>
      <c r="K102" s="102"/>
      <c r="L102" s="102"/>
      <c r="M102" s="102"/>
      <c r="N102" s="102"/>
      <c r="O102" s="102"/>
      <c r="P102" s="102"/>
      <c r="Q102" s="264"/>
      <c r="R102" s="102"/>
      <c r="S102" s="102"/>
      <c r="T102" s="102"/>
      <c r="U102" s="102"/>
      <c r="V102" s="102"/>
      <c r="W102" s="102"/>
      <c r="X102" s="102"/>
      <c r="Y102" s="102"/>
    </row>
    <row r="103" spans="1:25" ht="12.75" hidden="1">
      <c r="A103" s="102"/>
      <c r="B103" s="103"/>
      <c r="C103" s="102"/>
      <c r="D103" s="221"/>
      <c r="E103" s="102"/>
      <c r="F103" s="102"/>
      <c r="G103" s="115"/>
      <c r="H103" s="135"/>
      <c r="I103" s="102"/>
      <c r="J103" s="102"/>
      <c r="K103" s="102"/>
      <c r="L103" s="102"/>
      <c r="M103" s="102"/>
      <c r="N103" s="102"/>
      <c r="O103" s="102"/>
      <c r="P103" s="102"/>
      <c r="Q103" s="264"/>
      <c r="R103" s="102"/>
      <c r="S103" s="102"/>
      <c r="T103" s="102"/>
      <c r="U103" s="102"/>
      <c r="V103" s="102"/>
      <c r="W103" s="102"/>
      <c r="X103" s="102"/>
      <c r="Y103" s="102"/>
    </row>
    <row r="104" spans="1:25" ht="12.75" hidden="1">
      <c r="A104" s="102"/>
      <c r="B104" s="103"/>
      <c r="C104" s="102"/>
      <c r="D104" s="221"/>
      <c r="E104" s="102"/>
      <c r="F104" s="102"/>
      <c r="G104" s="115"/>
      <c r="H104" s="135"/>
      <c r="I104" s="102"/>
      <c r="J104" s="102"/>
      <c r="K104" s="102"/>
      <c r="L104" s="102"/>
      <c r="M104" s="102"/>
      <c r="N104" s="102"/>
      <c r="O104" s="102"/>
      <c r="P104" s="102"/>
      <c r="Q104" s="264"/>
      <c r="R104" s="102"/>
      <c r="S104" s="102"/>
      <c r="T104" s="102"/>
      <c r="U104" s="102"/>
      <c r="V104" s="102"/>
      <c r="W104" s="102"/>
      <c r="X104" s="102"/>
      <c r="Y104" s="102"/>
    </row>
    <row r="105" spans="1:25" ht="12.75" hidden="1">
      <c r="A105" s="102"/>
      <c r="B105" s="103"/>
      <c r="C105" s="102"/>
      <c r="D105" s="221"/>
      <c r="E105" s="102"/>
      <c r="F105" s="102"/>
      <c r="G105" s="115"/>
      <c r="H105" s="135"/>
      <c r="I105" s="102"/>
      <c r="J105" s="102"/>
      <c r="K105" s="102"/>
      <c r="L105" s="102"/>
      <c r="M105" s="102"/>
      <c r="N105" s="102"/>
      <c r="O105" s="102"/>
      <c r="P105" s="102"/>
      <c r="Q105" s="264"/>
      <c r="R105" s="102"/>
      <c r="S105" s="102"/>
      <c r="T105" s="102"/>
      <c r="U105" s="102"/>
      <c r="V105" s="102"/>
      <c r="W105" s="102"/>
      <c r="X105" s="102"/>
      <c r="Y105" s="102"/>
    </row>
    <row r="106" spans="1:25" ht="12.75" hidden="1">
      <c r="A106" s="102"/>
      <c r="B106" s="103"/>
      <c r="C106" s="102"/>
      <c r="D106" s="221"/>
      <c r="E106" s="102"/>
      <c r="F106" s="102"/>
      <c r="G106" s="115"/>
      <c r="H106" s="135"/>
      <c r="I106" s="102"/>
      <c r="J106" s="102"/>
      <c r="K106" s="102"/>
      <c r="L106" s="102"/>
      <c r="M106" s="102"/>
      <c r="N106" s="102"/>
      <c r="O106" s="102"/>
      <c r="P106" s="102"/>
      <c r="Q106" s="264"/>
      <c r="R106" s="102"/>
      <c r="S106" s="102"/>
      <c r="T106" s="102"/>
      <c r="U106" s="102"/>
      <c r="V106" s="102"/>
      <c r="W106" s="102"/>
      <c r="X106" s="102"/>
      <c r="Y106" s="102"/>
    </row>
    <row r="107" spans="1:25" ht="12.75" hidden="1">
      <c r="A107" s="102"/>
      <c r="B107" s="103"/>
      <c r="C107" s="102"/>
      <c r="D107" s="221"/>
      <c r="E107" s="102"/>
      <c r="F107" s="102"/>
      <c r="G107" s="115"/>
      <c r="H107" s="135"/>
      <c r="I107" s="102"/>
      <c r="J107" s="102"/>
      <c r="K107" s="102"/>
      <c r="L107" s="102"/>
      <c r="M107" s="102"/>
      <c r="N107" s="102"/>
      <c r="O107" s="102"/>
      <c r="P107" s="102"/>
      <c r="Q107" s="264"/>
      <c r="R107" s="102"/>
      <c r="S107" s="102"/>
      <c r="T107" s="102"/>
      <c r="U107" s="102"/>
      <c r="V107" s="102"/>
      <c r="W107" s="102"/>
      <c r="X107" s="102"/>
      <c r="Y107" s="102"/>
    </row>
    <row r="108" spans="1:25" ht="12.75" hidden="1">
      <c r="A108" s="102"/>
      <c r="B108" s="103"/>
      <c r="C108" s="102"/>
      <c r="D108" s="221"/>
      <c r="E108" s="102"/>
      <c r="F108" s="102"/>
      <c r="G108" s="115"/>
      <c r="H108" s="135"/>
      <c r="I108" s="102"/>
      <c r="J108" s="102"/>
      <c r="K108" s="102"/>
      <c r="L108" s="102"/>
      <c r="M108" s="102"/>
      <c r="N108" s="102"/>
      <c r="O108" s="102"/>
      <c r="P108" s="102"/>
      <c r="Q108" s="264"/>
      <c r="R108" s="102"/>
      <c r="S108" s="102"/>
      <c r="T108" s="102"/>
      <c r="U108" s="102"/>
      <c r="V108" s="102"/>
      <c r="W108" s="102"/>
      <c r="X108" s="102"/>
      <c r="Y108" s="102"/>
    </row>
    <row r="109" spans="1:25" ht="12.75" hidden="1">
      <c r="A109" s="102"/>
      <c r="B109" s="103"/>
      <c r="C109" s="102"/>
      <c r="D109" s="221"/>
      <c r="E109" s="102"/>
      <c r="F109" s="102"/>
      <c r="G109" s="115"/>
      <c r="H109" s="135"/>
      <c r="I109" s="102"/>
      <c r="J109" s="102"/>
      <c r="K109" s="102"/>
      <c r="L109" s="102"/>
      <c r="M109" s="102"/>
      <c r="N109" s="102"/>
      <c r="O109" s="102"/>
      <c r="P109" s="102"/>
      <c r="Q109" s="264"/>
      <c r="R109" s="102"/>
      <c r="S109" s="102"/>
      <c r="T109" s="102"/>
      <c r="U109" s="102"/>
      <c r="V109" s="102"/>
      <c r="W109" s="102"/>
      <c r="X109" s="102"/>
      <c r="Y109" s="102"/>
    </row>
    <row r="110" spans="1:25" ht="12.75" hidden="1">
      <c r="A110" s="102"/>
      <c r="B110" s="103"/>
      <c r="C110" s="102"/>
      <c r="D110" s="221"/>
      <c r="E110" s="102"/>
      <c r="F110" s="102"/>
      <c r="G110" s="115"/>
      <c r="H110" s="135"/>
      <c r="I110" s="102"/>
      <c r="J110" s="102"/>
      <c r="K110" s="102"/>
      <c r="L110" s="102"/>
      <c r="M110" s="102"/>
      <c r="N110" s="102"/>
      <c r="O110" s="102"/>
      <c r="P110" s="102"/>
      <c r="Q110" s="264"/>
      <c r="R110" s="102"/>
      <c r="S110" s="102"/>
      <c r="T110" s="102"/>
      <c r="U110" s="102"/>
      <c r="V110" s="102"/>
      <c r="W110" s="102"/>
      <c r="X110" s="102"/>
      <c r="Y110" s="102"/>
    </row>
    <row r="111" spans="1:25" ht="12.75" hidden="1">
      <c r="A111" s="102"/>
      <c r="B111" s="103"/>
      <c r="C111" s="102"/>
      <c r="D111" s="221"/>
      <c r="E111" s="102"/>
      <c r="F111" s="102"/>
      <c r="G111" s="115"/>
      <c r="H111" s="135"/>
      <c r="I111" s="102"/>
      <c r="J111" s="102"/>
      <c r="K111" s="102"/>
      <c r="L111" s="102"/>
      <c r="M111" s="102"/>
      <c r="N111" s="102"/>
      <c r="O111" s="102"/>
      <c r="P111" s="102"/>
      <c r="Q111" s="264"/>
      <c r="R111" s="102"/>
      <c r="S111" s="102"/>
      <c r="T111" s="102"/>
      <c r="U111" s="102"/>
      <c r="V111" s="102"/>
      <c r="W111" s="102"/>
      <c r="X111" s="102"/>
      <c r="Y111" s="102"/>
    </row>
    <row r="112" spans="1:25" ht="12.75" hidden="1">
      <c r="A112" s="102"/>
      <c r="B112" s="103"/>
      <c r="C112" s="102"/>
      <c r="D112" s="221"/>
      <c r="E112" s="102"/>
      <c r="F112" s="102"/>
      <c r="G112" s="115"/>
      <c r="H112" s="135"/>
      <c r="I112" s="102"/>
      <c r="J112" s="102"/>
      <c r="K112" s="102"/>
      <c r="L112" s="102"/>
      <c r="M112" s="102"/>
      <c r="N112" s="102"/>
      <c r="O112" s="102"/>
      <c r="P112" s="102"/>
      <c r="Q112" s="264"/>
      <c r="R112" s="102"/>
      <c r="S112" s="102"/>
      <c r="T112" s="102"/>
      <c r="U112" s="102"/>
      <c r="V112" s="102"/>
      <c r="W112" s="102"/>
      <c r="X112" s="102"/>
      <c r="Y112" s="102"/>
    </row>
    <row r="113" spans="1:25" ht="12.75" hidden="1">
      <c r="A113" s="102"/>
      <c r="B113" s="103"/>
      <c r="C113" s="102"/>
      <c r="D113" s="221"/>
      <c r="E113" s="102"/>
      <c r="F113" s="102"/>
      <c r="G113" s="115"/>
      <c r="H113" s="135"/>
      <c r="I113" s="102"/>
      <c r="J113" s="102"/>
      <c r="K113" s="102"/>
      <c r="L113" s="102"/>
      <c r="M113" s="102"/>
      <c r="N113" s="102"/>
      <c r="O113" s="102"/>
      <c r="P113" s="102"/>
      <c r="Q113" s="264"/>
      <c r="R113" s="102"/>
      <c r="S113" s="102"/>
      <c r="T113" s="102"/>
      <c r="U113" s="102"/>
      <c r="V113" s="102"/>
      <c r="W113" s="102"/>
      <c r="X113" s="102"/>
      <c r="Y113" s="102"/>
    </row>
    <row r="114" spans="1:25" ht="12.75" hidden="1">
      <c r="A114" s="102"/>
      <c r="B114" s="103"/>
      <c r="C114" s="102"/>
      <c r="D114" s="221"/>
      <c r="E114" s="102"/>
      <c r="F114" s="102"/>
      <c r="G114" s="115"/>
      <c r="H114" s="135"/>
      <c r="I114" s="102"/>
      <c r="J114" s="102"/>
      <c r="K114" s="102"/>
      <c r="L114" s="102"/>
      <c r="M114" s="102"/>
      <c r="N114" s="102"/>
      <c r="O114" s="102"/>
      <c r="P114" s="102"/>
      <c r="Q114" s="264"/>
      <c r="R114" s="102"/>
      <c r="S114" s="102"/>
      <c r="T114" s="102"/>
      <c r="U114" s="102"/>
      <c r="V114" s="102"/>
      <c r="W114" s="102"/>
      <c r="X114" s="102"/>
      <c r="Y114" s="102"/>
    </row>
    <row r="115" spans="1:25" ht="12.75" hidden="1">
      <c r="A115" s="102"/>
      <c r="B115" s="103"/>
      <c r="C115" s="102"/>
      <c r="D115" s="221"/>
      <c r="E115" s="102"/>
      <c r="F115" s="102"/>
      <c r="G115" s="115"/>
      <c r="H115" s="135"/>
      <c r="I115" s="102"/>
      <c r="J115" s="102"/>
      <c r="K115" s="102"/>
      <c r="L115" s="102"/>
      <c r="M115" s="102"/>
      <c r="N115" s="102"/>
      <c r="O115" s="102"/>
      <c r="P115" s="102"/>
      <c r="Q115" s="264"/>
      <c r="R115" s="102"/>
      <c r="S115" s="102"/>
      <c r="T115" s="102"/>
      <c r="U115" s="102"/>
      <c r="V115" s="102"/>
      <c r="W115" s="102"/>
      <c r="X115" s="102"/>
      <c r="Y115" s="102"/>
    </row>
    <row r="116" spans="1:25" ht="12.75" hidden="1">
      <c r="A116" s="102"/>
      <c r="B116" s="103"/>
      <c r="C116" s="102"/>
      <c r="D116" s="221"/>
      <c r="E116" s="102"/>
      <c r="F116" s="102"/>
      <c r="G116" s="115"/>
      <c r="H116" s="135"/>
      <c r="I116" s="102"/>
      <c r="J116" s="102"/>
      <c r="K116" s="102"/>
      <c r="L116" s="102"/>
      <c r="M116" s="102"/>
      <c r="N116" s="102"/>
      <c r="O116" s="102"/>
      <c r="P116" s="102"/>
      <c r="Q116" s="264"/>
      <c r="R116" s="102"/>
      <c r="S116" s="102"/>
      <c r="T116" s="102"/>
      <c r="U116" s="102"/>
      <c r="V116" s="102"/>
      <c r="W116" s="102"/>
      <c r="X116" s="102"/>
      <c r="Y116" s="102"/>
    </row>
    <row r="117" spans="1:25" ht="12.75" hidden="1">
      <c r="A117" s="102"/>
      <c r="B117" s="103"/>
      <c r="C117" s="102"/>
      <c r="D117" s="221"/>
      <c r="E117" s="102"/>
      <c r="F117" s="102"/>
      <c r="G117" s="115"/>
      <c r="H117" s="135"/>
      <c r="I117" s="102"/>
      <c r="J117" s="102"/>
      <c r="K117" s="102"/>
      <c r="L117" s="102"/>
      <c r="M117" s="102"/>
      <c r="N117" s="102"/>
      <c r="O117" s="102"/>
      <c r="P117" s="102"/>
      <c r="Q117" s="264"/>
      <c r="R117" s="102"/>
      <c r="S117" s="102"/>
      <c r="T117" s="102"/>
      <c r="U117" s="102"/>
      <c r="V117" s="102"/>
      <c r="W117" s="102"/>
      <c r="X117" s="102"/>
      <c r="Y117" s="102"/>
    </row>
    <row r="118" spans="1:25" ht="12.75" hidden="1">
      <c r="A118" s="102"/>
      <c r="B118" s="103"/>
      <c r="C118" s="102"/>
      <c r="D118" s="221"/>
      <c r="E118" s="102"/>
      <c r="F118" s="102"/>
      <c r="G118" s="115"/>
      <c r="H118" s="135"/>
      <c r="I118" s="102"/>
      <c r="J118" s="102"/>
      <c r="K118" s="102"/>
      <c r="L118" s="102"/>
      <c r="M118" s="102"/>
      <c r="N118" s="102"/>
      <c r="O118" s="102"/>
      <c r="P118" s="102"/>
      <c r="Q118" s="264"/>
      <c r="R118" s="102"/>
      <c r="S118" s="102"/>
      <c r="T118" s="102"/>
      <c r="U118" s="102"/>
      <c r="V118" s="102"/>
      <c r="W118" s="102"/>
      <c r="X118" s="102"/>
      <c r="Y118" s="102"/>
    </row>
    <row r="119" spans="1:25" ht="12.75" hidden="1">
      <c r="A119" s="102"/>
      <c r="B119" s="103"/>
      <c r="C119" s="102"/>
      <c r="D119" s="221"/>
      <c r="E119" s="102"/>
      <c r="F119" s="102"/>
      <c r="G119" s="115"/>
      <c r="H119" s="135"/>
      <c r="I119" s="102"/>
      <c r="J119" s="102"/>
      <c r="K119" s="102"/>
      <c r="L119" s="102"/>
      <c r="M119" s="102"/>
      <c r="N119" s="102"/>
      <c r="O119" s="102"/>
      <c r="P119" s="102"/>
      <c r="Q119" s="264"/>
      <c r="R119" s="102"/>
      <c r="S119" s="102"/>
      <c r="T119" s="102"/>
      <c r="U119" s="102"/>
      <c r="V119" s="102"/>
      <c r="W119" s="102"/>
      <c r="X119" s="102"/>
      <c r="Y119" s="102"/>
    </row>
    <row r="120" spans="1:25" ht="12.75" hidden="1">
      <c r="A120" s="102"/>
      <c r="B120" s="103"/>
      <c r="C120" s="102"/>
      <c r="D120" s="221"/>
      <c r="E120" s="102"/>
      <c r="F120" s="102"/>
      <c r="G120" s="115"/>
      <c r="H120" s="135"/>
      <c r="I120" s="102"/>
      <c r="J120" s="102"/>
      <c r="K120" s="102"/>
      <c r="L120" s="102"/>
      <c r="M120" s="102"/>
      <c r="N120" s="102"/>
      <c r="O120" s="102"/>
      <c r="P120" s="102"/>
      <c r="Q120" s="264"/>
      <c r="R120" s="102"/>
      <c r="S120" s="102"/>
      <c r="T120" s="102"/>
      <c r="U120" s="102"/>
      <c r="V120" s="102"/>
      <c r="W120" s="102"/>
      <c r="X120" s="102"/>
      <c r="Y120" s="102"/>
    </row>
    <row r="121" spans="1:25" ht="12.75" hidden="1">
      <c r="A121" s="102"/>
      <c r="B121" s="103"/>
      <c r="C121" s="102"/>
      <c r="D121" s="221"/>
      <c r="E121" s="102"/>
      <c r="F121" s="102"/>
      <c r="G121" s="115"/>
      <c r="H121" s="135"/>
      <c r="I121" s="102"/>
      <c r="J121" s="102"/>
      <c r="K121" s="102"/>
      <c r="L121" s="102"/>
      <c r="M121" s="102"/>
      <c r="N121" s="102"/>
      <c r="O121" s="102"/>
      <c r="P121" s="102"/>
      <c r="Q121" s="264"/>
      <c r="R121" s="102"/>
      <c r="S121" s="102"/>
      <c r="T121" s="102"/>
      <c r="U121" s="102"/>
      <c r="V121" s="102"/>
      <c r="W121" s="102"/>
      <c r="X121" s="102"/>
      <c r="Y121" s="102"/>
    </row>
    <row r="122" spans="1:25" ht="12.75" hidden="1">
      <c r="A122" s="102"/>
      <c r="B122" s="103"/>
      <c r="C122" s="102"/>
      <c r="D122" s="221"/>
      <c r="E122" s="102"/>
      <c r="F122" s="102"/>
      <c r="G122" s="115"/>
      <c r="H122" s="135"/>
      <c r="I122" s="102"/>
      <c r="J122" s="102"/>
      <c r="K122" s="102"/>
      <c r="L122" s="102"/>
      <c r="M122" s="102"/>
      <c r="N122" s="102"/>
      <c r="O122" s="102"/>
      <c r="P122" s="102"/>
      <c r="Q122" s="264"/>
      <c r="R122" s="102"/>
      <c r="S122" s="102"/>
      <c r="T122" s="102"/>
      <c r="U122" s="102"/>
      <c r="V122" s="102"/>
      <c r="W122" s="102"/>
      <c r="X122" s="102"/>
      <c r="Y122" s="102"/>
    </row>
    <row r="123" spans="1:25" ht="12.75" hidden="1">
      <c r="A123" s="102"/>
      <c r="B123" s="103"/>
      <c r="C123" s="102"/>
      <c r="D123" s="221"/>
      <c r="E123" s="102"/>
      <c r="F123" s="102"/>
      <c r="G123" s="115"/>
      <c r="H123" s="135"/>
      <c r="I123" s="102"/>
      <c r="J123" s="102"/>
      <c r="K123" s="102"/>
      <c r="L123" s="102"/>
      <c r="M123" s="102"/>
      <c r="N123" s="102"/>
      <c r="O123" s="102"/>
      <c r="P123" s="102"/>
      <c r="Q123" s="264"/>
      <c r="R123" s="102"/>
      <c r="S123" s="102"/>
      <c r="T123" s="102"/>
      <c r="U123" s="102"/>
      <c r="V123" s="102"/>
      <c r="W123" s="102"/>
      <c r="X123" s="102"/>
      <c r="Y123" s="102"/>
    </row>
    <row r="124" spans="1:25" ht="12.75" hidden="1">
      <c r="A124" s="102"/>
      <c r="B124" s="103"/>
      <c r="C124" s="102"/>
      <c r="D124" s="221"/>
      <c r="E124" s="102"/>
      <c r="F124" s="102"/>
      <c r="G124" s="115"/>
      <c r="H124" s="135"/>
      <c r="I124" s="102"/>
      <c r="J124" s="102"/>
      <c r="K124" s="102"/>
      <c r="L124" s="102"/>
      <c r="M124" s="102"/>
      <c r="N124" s="102"/>
      <c r="O124" s="102"/>
      <c r="P124" s="102"/>
      <c r="Q124" s="264"/>
      <c r="R124" s="102"/>
      <c r="S124" s="102"/>
      <c r="T124" s="102"/>
      <c r="U124" s="102"/>
      <c r="V124" s="102"/>
      <c r="W124" s="102"/>
      <c r="X124" s="102"/>
      <c r="Y124" s="102"/>
    </row>
    <row r="125" spans="1:25" ht="12.75" hidden="1">
      <c r="A125" s="102"/>
      <c r="B125" s="103"/>
      <c r="C125" s="102"/>
      <c r="D125" s="221"/>
      <c r="E125" s="102"/>
      <c r="F125" s="102"/>
      <c r="G125" s="115"/>
      <c r="H125" s="135"/>
      <c r="I125" s="102"/>
      <c r="J125" s="102"/>
      <c r="K125" s="102"/>
      <c r="L125" s="102"/>
      <c r="M125" s="102"/>
      <c r="N125" s="102"/>
      <c r="O125" s="102"/>
      <c r="P125" s="102"/>
      <c r="Q125" s="264"/>
      <c r="R125" s="102"/>
      <c r="S125" s="102"/>
      <c r="T125" s="102"/>
      <c r="U125" s="102"/>
      <c r="V125" s="102"/>
      <c r="W125" s="102"/>
      <c r="X125" s="102"/>
      <c r="Y125" s="102"/>
    </row>
    <row r="126" spans="1:25" ht="12.75" hidden="1">
      <c r="A126" s="102"/>
      <c r="B126" s="103"/>
      <c r="C126" s="102"/>
      <c r="D126" s="221"/>
      <c r="E126" s="102"/>
      <c r="F126" s="102"/>
      <c r="G126" s="115"/>
      <c r="H126" s="135"/>
      <c r="I126" s="102"/>
      <c r="J126" s="102"/>
      <c r="K126" s="102"/>
      <c r="L126" s="102"/>
      <c r="M126" s="102"/>
      <c r="N126" s="102"/>
      <c r="O126" s="102"/>
      <c r="P126" s="102"/>
      <c r="Q126" s="264"/>
      <c r="R126" s="102"/>
      <c r="S126" s="102"/>
      <c r="T126" s="102"/>
      <c r="U126" s="102"/>
      <c r="V126" s="102"/>
      <c r="W126" s="102"/>
      <c r="X126" s="102"/>
      <c r="Y126" s="102"/>
    </row>
    <row r="127" spans="1:25" ht="12.75" hidden="1">
      <c r="A127" s="102"/>
      <c r="B127" s="103"/>
      <c r="C127" s="102"/>
      <c r="D127" s="221"/>
      <c r="E127" s="102"/>
      <c r="F127" s="102"/>
      <c r="G127" s="115"/>
      <c r="H127" s="135"/>
      <c r="I127" s="102"/>
      <c r="J127" s="102"/>
      <c r="K127" s="102"/>
      <c r="L127" s="102"/>
      <c r="M127" s="102"/>
      <c r="N127" s="102"/>
      <c r="O127" s="102"/>
      <c r="P127" s="102"/>
      <c r="Q127" s="264"/>
      <c r="R127" s="102"/>
      <c r="S127" s="102"/>
      <c r="T127" s="102"/>
      <c r="U127" s="102"/>
      <c r="V127" s="102"/>
      <c r="W127" s="102"/>
      <c r="X127" s="102"/>
      <c r="Y127" s="102"/>
    </row>
    <row r="128" spans="1:25" ht="12.75" hidden="1">
      <c r="A128" s="102"/>
      <c r="B128" s="103"/>
      <c r="C128" s="102"/>
      <c r="D128" s="221"/>
      <c r="E128" s="102"/>
      <c r="F128" s="102"/>
      <c r="G128" s="115"/>
      <c r="H128" s="135"/>
      <c r="I128" s="102"/>
      <c r="J128" s="102"/>
      <c r="K128" s="102"/>
      <c r="L128" s="102"/>
      <c r="M128" s="102"/>
      <c r="N128" s="102"/>
      <c r="O128" s="102"/>
      <c r="P128" s="102"/>
      <c r="Q128" s="264"/>
      <c r="R128" s="102"/>
      <c r="S128" s="102"/>
      <c r="T128" s="102"/>
      <c r="U128" s="102"/>
      <c r="V128" s="102"/>
      <c r="W128" s="102"/>
      <c r="X128" s="102"/>
      <c r="Y128" s="102"/>
    </row>
    <row r="129" spans="1:25" ht="12.75" hidden="1">
      <c r="A129" s="102"/>
      <c r="B129" s="103"/>
      <c r="C129" s="102"/>
      <c r="D129" s="221"/>
      <c r="E129" s="102"/>
      <c r="F129" s="102"/>
      <c r="G129" s="115"/>
      <c r="H129" s="135"/>
      <c r="I129" s="102"/>
      <c r="J129" s="102"/>
      <c r="K129" s="102"/>
      <c r="L129" s="102"/>
      <c r="M129" s="102"/>
      <c r="N129" s="102"/>
      <c r="O129" s="102"/>
      <c r="P129" s="102"/>
      <c r="Q129" s="264"/>
      <c r="R129" s="102"/>
      <c r="S129" s="102"/>
      <c r="T129" s="102"/>
      <c r="U129" s="102"/>
      <c r="V129" s="102"/>
      <c r="W129" s="102"/>
      <c r="X129" s="102"/>
      <c r="Y129" s="102"/>
    </row>
    <row r="130" spans="1:25" ht="12.75" hidden="1">
      <c r="A130" s="102"/>
      <c r="B130" s="103"/>
      <c r="C130" s="102"/>
      <c r="D130" s="221"/>
      <c r="E130" s="102"/>
      <c r="F130" s="102"/>
      <c r="G130" s="115"/>
      <c r="H130" s="135"/>
      <c r="I130" s="102"/>
      <c r="J130" s="102"/>
      <c r="K130" s="102"/>
      <c r="L130" s="102"/>
      <c r="M130" s="102"/>
      <c r="N130" s="102"/>
      <c r="O130" s="102"/>
      <c r="P130" s="102"/>
      <c r="Q130" s="264"/>
      <c r="R130" s="102"/>
      <c r="S130" s="102"/>
      <c r="T130" s="102"/>
      <c r="U130" s="102"/>
      <c r="V130" s="102"/>
      <c r="W130" s="102"/>
      <c r="X130" s="102"/>
      <c r="Y130" s="102"/>
    </row>
    <row r="131" spans="1:25" ht="12.75" hidden="1">
      <c r="A131" s="102"/>
      <c r="B131" s="103"/>
      <c r="C131" s="102"/>
      <c r="D131" s="221"/>
      <c r="E131" s="102"/>
      <c r="F131" s="102"/>
      <c r="G131" s="115"/>
      <c r="H131" s="135"/>
      <c r="I131" s="102"/>
      <c r="J131" s="102"/>
      <c r="K131" s="102"/>
      <c r="L131" s="102"/>
      <c r="M131" s="102"/>
      <c r="N131" s="102"/>
      <c r="O131" s="102"/>
      <c r="P131" s="102"/>
      <c r="Q131" s="264"/>
      <c r="R131" s="102"/>
      <c r="S131" s="102"/>
      <c r="T131" s="102"/>
      <c r="U131" s="102"/>
      <c r="V131" s="102"/>
      <c r="W131" s="102"/>
      <c r="X131" s="102"/>
      <c r="Y131" s="102"/>
    </row>
    <row r="132" spans="1:25" ht="12.75" hidden="1">
      <c r="A132" s="102"/>
      <c r="B132" s="103"/>
      <c r="C132" s="102"/>
      <c r="D132" s="221"/>
      <c r="E132" s="102"/>
      <c r="F132" s="102"/>
      <c r="G132" s="115"/>
      <c r="H132" s="135"/>
      <c r="I132" s="102"/>
      <c r="J132" s="102"/>
      <c r="K132" s="102"/>
      <c r="L132" s="102"/>
      <c r="M132" s="102"/>
      <c r="N132" s="102"/>
      <c r="O132" s="102"/>
      <c r="P132" s="102"/>
      <c r="Q132" s="264"/>
      <c r="R132" s="102"/>
      <c r="S132" s="102"/>
      <c r="T132" s="102"/>
      <c r="U132" s="102"/>
      <c r="V132" s="102"/>
      <c r="W132" s="102"/>
      <c r="X132" s="102"/>
      <c r="Y132" s="102"/>
    </row>
    <row r="133" spans="1:25" ht="12.75" hidden="1">
      <c r="A133" s="102"/>
      <c r="B133" s="103"/>
      <c r="C133" s="102"/>
      <c r="D133" s="221"/>
      <c r="E133" s="102"/>
      <c r="F133" s="102"/>
      <c r="G133" s="115"/>
      <c r="H133" s="135"/>
      <c r="I133" s="102"/>
      <c r="J133" s="102"/>
      <c r="K133" s="102"/>
      <c r="L133" s="102"/>
      <c r="M133" s="102"/>
      <c r="N133" s="102"/>
      <c r="O133" s="102"/>
      <c r="P133" s="102"/>
      <c r="Q133" s="264"/>
      <c r="R133" s="102"/>
      <c r="S133" s="102"/>
      <c r="T133" s="102"/>
      <c r="U133" s="102"/>
      <c r="V133" s="102"/>
      <c r="W133" s="102"/>
      <c r="X133" s="102"/>
      <c r="Y133" s="102"/>
    </row>
    <row r="134" spans="1:25" ht="12.75" hidden="1">
      <c r="A134" s="102"/>
      <c r="B134" s="103"/>
      <c r="C134" s="102"/>
      <c r="D134" s="221"/>
      <c r="E134" s="102"/>
      <c r="F134" s="102"/>
      <c r="G134" s="115"/>
      <c r="H134" s="135"/>
      <c r="I134" s="102"/>
      <c r="J134" s="102"/>
      <c r="K134" s="102"/>
      <c r="L134" s="102"/>
      <c r="M134" s="102"/>
      <c r="N134" s="102"/>
      <c r="O134" s="102"/>
      <c r="P134" s="102"/>
      <c r="Q134" s="264"/>
      <c r="R134" s="102"/>
      <c r="S134" s="102"/>
      <c r="T134" s="102"/>
      <c r="U134" s="102"/>
      <c r="V134" s="102"/>
      <c r="W134" s="102"/>
      <c r="X134" s="102"/>
      <c r="Y134" s="102"/>
    </row>
    <row r="135" spans="1:25" ht="12.75" hidden="1">
      <c r="A135" s="102"/>
      <c r="B135" s="103"/>
      <c r="C135" s="102"/>
      <c r="D135" s="221"/>
      <c r="E135" s="102"/>
      <c r="F135" s="102"/>
      <c r="G135" s="115"/>
      <c r="H135" s="135"/>
      <c r="I135" s="102"/>
      <c r="J135" s="102"/>
      <c r="K135" s="102"/>
      <c r="L135" s="102"/>
      <c r="M135" s="102"/>
      <c r="N135" s="102"/>
      <c r="O135" s="102"/>
      <c r="P135" s="102"/>
      <c r="Q135" s="264"/>
      <c r="R135" s="102"/>
      <c r="S135" s="102"/>
      <c r="T135" s="102"/>
      <c r="U135" s="102"/>
      <c r="V135" s="102"/>
      <c r="W135" s="102"/>
      <c r="X135" s="102"/>
      <c r="Y135" s="102"/>
    </row>
    <row r="136" spans="1:25" ht="12.75" hidden="1">
      <c r="A136" s="102"/>
      <c r="B136" s="103"/>
      <c r="C136" s="102"/>
      <c r="D136" s="221"/>
      <c r="E136" s="102"/>
      <c r="F136" s="102"/>
      <c r="G136" s="115"/>
      <c r="H136" s="135"/>
      <c r="I136" s="102"/>
      <c r="J136" s="102"/>
      <c r="K136" s="102"/>
      <c r="L136" s="102"/>
      <c r="M136" s="102"/>
      <c r="N136" s="102"/>
      <c r="O136" s="102"/>
      <c r="P136" s="102"/>
      <c r="Q136" s="264"/>
      <c r="R136" s="102"/>
      <c r="S136" s="102"/>
      <c r="T136" s="102"/>
      <c r="U136" s="102"/>
      <c r="V136" s="102"/>
      <c r="W136" s="102"/>
      <c r="X136" s="102"/>
      <c r="Y136" s="102"/>
    </row>
    <row r="137" spans="1:25" ht="12.75" hidden="1">
      <c r="A137" s="102"/>
      <c r="B137" s="103"/>
      <c r="C137" s="102"/>
      <c r="D137" s="221"/>
      <c r="E137" s="102"/>
      <c r="F137" s="102"/>
      <c r="G137" s="115"/>
      <c r="H137" s="135"/>
      <c r="I137" s="102"/>
      <c r="J137" s="102"/>
      <c r="K137" s="102"/>
      <c r="L137" s="102"/>
      <c r="M137" s="102"/>
      <c r="N137" s="102"/>
      <c r="O137" s="102"/>
      <c r="P137" s="102"/>
      <c r="Q137" s="264"/>
      <c r="R137" s="102"/>
      <c r="S137" s="102"/>
      <c r="T137" s="102"/>
      <c r="U137" s="102"/>
      <c r="V137" s="102"/>
      <c r="W137" s="102"/>
      <c r="X137" s="102"/>
      <c r="Y137" s="102"/>
    </row>
    <row r="138" spans="1:25" ht="12.75" hidden="1">
      <c r="A138" s="102"/>
      <c r="B138" s="103"/>
      <c r="C138" s="102"/>
      <c r="D138" s="221"/>
      <c r="E138" s="102"/>
      <c r="F138" s="102"/>
      <c r="G138" s="115"/>
      <c r="H138" s="135"/>
      <c r="I138" s="102"/>
      <c r="J138" s="102"/>
      <c r="K138" s="102"/>
      <c r="L138" s="102"/>
      <c r="M138" s="102"/>
      <c r="N138" s="102"/>
      <c r="O138" s="102"/>
      <c r="P138" s="102"/>
      <c r="Q138" s="264"/>
      <c r="R138" s="102"/>
      <c r="S138" s="102"/>
      <c r="T138" s="102"/>
      <c r="U138" s="102"/>
      <c r="V138" s="102"/>
      <c r="W138" s="102"/>
      <c r="X138" s="102"/>
      <c r="Y138" s="102"/>
    </row>
    <row r="139" spans="1:25" ht="12.75" hidden="1">
      <c r="A139" s="102"/>
      <c r="B139" s="103"/>
      <c r="C139" s="102"/>
      <c r="D139" s="221"/>
      <c r="E139" s="102"/>
      <c r="F139" s="102"/>
      <c r="G139" s="115"/>
      <c r="H139" s="135"/>
      <c r="I139" s="102"/>
      <c r="J139" s="102"/>
      <c r="K139" s="102"/>
      <c r="L139" s="102"/>
      <c r="M139" s="102"/>
      <c r="N139" s="102"/>
      <c r="O139" s="102"/>
      <c r="P139" s="102"/>
      <c r="Q139" s="264"/>
      <c r="R139" s="102"/>
      <c r="S139" s="102"/>
      <c r="T139" s="102"/>
      <c r="U139" s="102"/>
      <c r="V139" s="102"/>
      <c r="W139" s="102"/>
      <c r="X139" s="102"/>
      <c r="Y139" s="102"/>
    </row>
    <row r="140" spans="1:25" ht="12.75" hidden="1">
      <c r="A140" s="102"/>
      <c r="B140" s="103"/>
      <c r="C140" s="102"/>
      <c r="D140" s="221"/>
      <c r="E140" s="102"/>
      <c r="F140" s="102"/>
      <c r="G140" s="115"/>
      <c r="H140" s="135"/>
      <c r="I140" s="102"/>
      <c r="J140" s="102"/>
      <c r="K140" s="102"/>
      <c r="L140" s="102"/>
      <c r="M140" s="102"/>
      <c r="N140" s="102"/>
      <c r="O140" s="102"/>
      <c r="P140" s="102"/>
      <c r="Q140" s="264"/>
      <c r="R140" s="102"/>
      <c r="S140" s="102"/>
      <c r="T140" s="102"/>
      <c r="U140" s="102"/>
      <c r="V140" s="102"/>
      <c r="W140" s="102"/>
      <c r="X140" s="102"/>
      <c r="Y140" s="102"/>
    </row>
    <row r="141" spans="1:25" ht="12.75" hidden="1">
      <c r="A141" s="102"/>
      <c r="B141" s="103"/>
      <c r="C141" s="102"/>
      <c r="D141" s="221"/>
      <c r="E141" s="102"/>
      <c r="F141" s="102"/>
      <c r="G141" s="115"/>
      <c r="H141" s="135"/>
      <c r="I141" s="102"/>
      <c r="J141" s="102"/>
      <c r="K141" s="102"/>
      <c r="L141" s="102"/>
      <c r="M141" s="102"/>
      <c r="N141" s="102"/>
      <c r="O141" s="102"/>
      <c r="P141" s="102"/>
      <c r="Q141" s="264"/>
      <c r="R141" s="102"/>
      <c r="S141" s="102"/>
      <c r="T141" s="102"/>
      <c r="U141" s="102"/>
      <c r="V141" s="102"/>
      <c r="W141" s="102"/>
      <c r="X141" s="102"/>
      <c r="Y141" s="102"/>
    </row>
    <row r="142" spans="1:25" ht="12.75" hidden="1">
      <c r="A142" s="102"/>
      <c r="B142" s="103"/>
      <c r="C142" s="102"/>
      <c r="D142" s="221"/>
      <c r="E142" s="102"/>
      <c r="F142" s="102"/>
      <c r="G142" s="115"/>
      <c r="H142" s="135"/>
      <c r="I142" s="102"/>
      <c r="J142" s="102"/>
      <c r="K142" s="102"/>
      <c r="L142" s="102"/>
      <c r="M142" s="102"/>
      <c r="N142" s="102"/>
      <c r="O142" s="102"/>
      <c r="P142" s="102"/>
      <c r="Q142" s="264"/>
      <c r="R142" s="102"/>
      <c r="S142" s="102"/>
      <c r="T142" s="102"/>
      <c r="U142" s="102"/>
      <c r="V142" s="102"/>
      <c r="W142" s="102"/>
      <c r="X142" s="102"/>
      <c r="Y142" s="102"/>
    </row>
    <row r="143" spans="1:25" ht="12.75" hidden="1">
      <c r="A143" s="102"/>
      <c r="B143" s="103"/>
      <c r="C143" s="102"/>
      <c r="D143" s="221"/>
      <c r="E143" s="102"/>
      <c r="F143" s="102"/>
      <c r="G143" s="115"/>
      <c r="H143" s="135"/>
      <c r="I143" s="102"/>
      <c r="J143" s="102"/>
      <c r="K143" s="102"/>
      <c r="L143" s="102"/>
      <c r="M143" s="102"/>
      <c r="N143" s="102"/>
      <c r="O143" s="102"/>
      <c r="P143" s="102"/>
      <c r="Q143" s="264"/>
      <c r="R143" s="102"/>
      <c r="S143" s="102"/>
      <c r="T143" s="102"/>
      <c r="U143" s="102"/>
      <c r="V143" s="102"/>
      <c r="W143" s="102"/>
      <c r="X143" s="102"/>
      <c r="Y143" s="102"/>
    </row>
    <row r="144" spans="1:25" ht="12.75" hidden="1">
      <c r="A144" s="102"/>
      <c r="B144" s="103"/>
      <c r="C144" s="102"/>
      <c r="D144" s="221"/>
      <c r="E144" s="102"/>
      <c r="F144" s="102"/>
      <c r="G144" s="115"/>
      <c r="H144" s="135"/>
      <c r="I144" s="102"/>
      <c r="J144" s="102"/>
      <c r="K144" s="102"/>
      <c r="L144" s="102"/>
      <c r="M144" s="102"/>
      <c r="N144" s="102"/>
      <c r="O144" s="102"/>
      <c r="P144" s="102"/>
      <c r="Q144" s="264"/>
      <c r="R144" s="102"/>
      <c r="S144" s="102"/>
      <c r="T144" s="102"/>
      <c r="U144" s="102"/>
      <c r="V144" s="102"/>
      <c r="W144" s="102"/>
      <c r="X144" s="102"/>
      <c r="Y144" s="102"/>
    </row>
    <row r="145" spans="1:25" ht="12.75" hidden="1">
      <c r="A145" s="102"/>
      <c r="B145" s="103"/>
      <c r="C145" s="102"/>
      <c r="D145" s="221"/>
      <c r="E145" s="102"/>
      <c r="F145" s="102"/>
      <c r="G145" s="115"/>
      <c r="H145" s="135"/>
      <c r="I145" s="102"/>
      <c r="J145" s="102"/>
      <c r="K145" s="102"/>
      <c r="L145" s="102"/>
      <c r="M145" s="102"/>
      <c r="N145" s="102"/>
      <c r="O145" s="102"/>
      <c r="P145" s="102"/>
      <c r="Q145" s="264"/>
      <c r="R145" s="102"/>
      <c r="S145" s="102"/>
      <c r="T145" s="102"/>
      <c r="U145" s="102"/>
      <c r="V145" s="102"/>
      <c r="W145" s="102"/>
      <c r="X145" s="102"/>
      <c r="Y145" s="102"/>
    </row>
    <row r="146" spans="1:25" ht="12.75" hidden="1">
      <c r="A146" s="102"/>
      <c r="B146" s="103"/>
      <c r="C146" s="102"/>
      <c r="D146" s="221"/>
      <c r="E146" s="102"/>
      <c r="F146" s="102"/>
      <c r="G146" s="115"/>
      <c r="H146" s="135"/>
      <c r="I146" s="102"/>
      <c r="J146" s="102"/>
      <c r="K146" s="102"/>
      <c r="L146" s="102"/>
      <c r="M146" s="102"/>
      <c r="N146" s="102"/>
      <c r="O146" s="102"/>
      <c r="P146" s="102"/>
      <c r="Q146" s="264"/>
      <c r="R146" s="102"/>
      <c r="S146" s="102"/>
      <c r="T146" s="102"/>
      <c r="U146" s="102"/>
      <c r="V146" s="102"/>
      <c r="W146" s="102"/>
      <c r="X146" s="102"/>
      <c r="Y146" s="102"/>
    </row>
    <row r="147" spans="1:25" ht="12.75" hidden="1">
      <c r="A147" s="102"/>
      <c r="B147" s="103"/>
      <c r="C147" s="102"/>
      <c r="D147" s="221"/>
      <c r="E147" s="102"/>
      <c r="F147" s="102"/>
      <c r="G147" s="115"/>
      <c r="H147" s="135"/>
      <c r="I147" s="102"/>
      <c r="J147" s="102"/>
      <c r="K147" s="102"/>
      <c r="L147" s="102"/>
      <c r="M147" s="102"/>
      <c r="N147" s="102"/>
      <c r="O147" s="102"/>
      <c r="P147" s="102"/>
      <c r="Q147" s="264"/>
      <c r="R147" s="102"/>
      <c r="S147" s="102"/>
      <c r="T147" s="102"/>
      <c r="U147" s="102"/>
      <c r="V147" s="102"/>
      <c r="W147" s="102"/>
      <c r="X147" s="102"/>
      <c r="Y147" s="102"/>
    </row>
    <row r="148" spans="1:25" ht="12.75" hidden="1">
      <c r="A148" s="102"/>
      <c r="B148" s="103"/>
      <c r="C148" s="102"/>
      <c r="D148" s="221"/>
      <c r="E148" s="102"/>
      <c r="F148" s="102"/>
      <c r="G148" s="115"/>
      <c r="H148" s="135"/>
      <c r="I148" s="102"/>
      <c r="J148" s="102"/>
      <c r="K148" s="102"/>
      <c r="L148" s="102"/>
      <c r="M148" s="102"/>
      <c r="N148" s="102"/>
      <c r="O148" s="102"/>
      <c r="P148" s="102"/>
      <c r="Q148" s="264"/>
      <c r="R148" s="102"/>
      <c r="S148" s="102"/>
      <c r="T148" s="102"/>
      <c r="U148" s="102"/>
      <c r="V148" s="102"/>
      <c r="W148" s="102"/>
      <c r="X148" s="102"/>
      <c r="Y148" s="102"/>
    </row>
    <row r="149" spans="1:25" ht="12.75" hidden="1">
      <c r="A149" s="102"/>
      <c r="B149" s="103"/>
      <c r="C149" s="102"/>
      <c r="D149" s="221"/>
      <c r="E149" s="102"/>
      <c r="F149" s="102"/>
      <c r="G149" s="115"/>
      <c r="H149" s="135"/>
      <c r="I149" s="102"/>
      <c r="J149" s="102"/>
      <c r="K149" s="102"/>
      <c r="L149" s="102"/>
      <c r="M149" s="102"/>
      <c r="N149" s="102"/>
      <c r="O149" s="102"/>
      <c r="P149" s="102"/>
      <c r="Q149" s="264"/>
      <c r="R149" s="102"/>
      <c r="S149" s="102"/>
      <c r="T149" s="102"/>
      <c r="U149" s="102"/>
      <c r="V149" s="102"/>
      <c r="W149" s="102"/>
      <c r="X149" s="102"/>
      <c r="Y149" s="102"/>
    </row>
    <row r="150" spans="1:25" ht="12.75" hidden="1">
      <c r="A150" s="102"/>
      <c r="B150" s="103"/>
      <c r="C150" s="102"/>
      <c r="D150" s="221"/>
      <c r="E150" s="102"/>
      <c r="F150" s="102"/>
      <c r="G150" s="115"/>
      <c r="H150" s="135"/>
      <c r="I150" s="102"/>
      <c r="J150" s="102"/>
      <c r="K150" s="102"/>
      <c r="L150" s="102"/>
      <c r="M150" s="102"/>
      <c r="N150" s="102"/>
      <c r="O150" s="102"/>
      <c r="P150" s="102"/>
      <c r="Q150" s="264"/>
      <c r="R150" s="102"/>
      <c r="S150" s="102"/>
      <c r="T150" s="102"/>
      <c r="U150" s="102"/>
      <c r="V150" s="102"/>
      <c r="W150" s="102"/>
      <c r="X150" s="102"/>
      <c r="Y150" s="102"/>
    </row>
    <row r="151" spans="1:25" ht="12.75" hidden="1">
      <c r="A151" s="102"/>
      <c r="B151" s="103"/>
      <c r="C151" s="102"/>
      <c r="D151" s="221"/>
      <c r="E151" s="102"/>
      <c r="F151" s="102"/>
      <c r="G151" s="115"/>
      <c r="H151" s="135"/>
      <c r="I151" s="102"/>
      <c r="J151" s="102"/>
      <c r="K151" s="102"/>
      <c r="L151" s="102"/>
      <c r="M151" s="102"/>
      <c r="N151" s="102"/>
      <c r="O151" s="102"/>
      <c r="P151" s="102"/>
      <c r="Q151" s="264"/>
      <c r="R151" s="102"/>
      <c r="S151" s="102"/>
      <c r="T151" s="102"/>
      <c r="U151" s="102"/>
      <c r="V151" s="102"/>
      <c r="W151" s="102"/>
      <c r="X151" s="102"/>
      <c r="Y151" s="102"/>
    </row>
    <row r="152" spans="1:25" ht="12.75" hidden="1">
      <c r="A152" s="102"/>
      <c r="B152" s="103"/>
      <c r="C152" s="102"/>
      <c r="D152" s="221"/>
      <c r="E152" s="102"/>
      <c r="F152" s="102"/>
      <c r="G152" s="115"/>
      <c r="H152" s="135"/>
      <c r="I152" s="102"/>
      <c r="J152" s="102"/>
      <c r="K152" s="102"/>
      <c r="L152" s="102"/>
      <c r="M152" s="102"/>
      <c r="N152" s="102"/>
      <c r="O152" s="102"/>
      <c r="P152" s="102"/>
      <c r="Q152" s="264"/>
      <c r="R152" s="102"/>
      <c r="S152" s="102"/>
      <c r="T152" s="102"/>
      <c r="U152" s="102"/>
      <c r="V152" s="102"/>
      <c r="W152" s="102"/>
      <c r="X152" s="102"/>
      <c r="Y152" s="102"/>
    </row>
    <row r="153" spans="1:25" ht="12.75" hidden="1">
      <c r="A153" s="102"/>
      <c r="B153" s="103"/>
      <c r="C153" s="102"/>
      <c r="D153" s="221"/>
      <c r="E153" s="102"/>
      <c r="F153" s="102"/>
      <c r="G153" s="115"/>
      <c r="H153" s="135"/>
      <c r="I153" s="102"/>
      <c r="J153" s="102"/>
      <c r="K153" s="102"/>
      <c r="L153" s="102"/>
      <c r="M153" s="102"/>
      <c r="N153" s="102"/>
      <c r="O153" s="102"/>
      <c r="P153" s="102"/>
      <c r="Q153" s="264"/>
      <c r="R153" s="102"/>
      <c r="S153" s="102"/>
      <c r="T153" s="102"/>
      <c r="U153" s="102"/>
      <c r="V153" s="102"/>
      <c r="W153" s="102"/>
      <c r="X153" s="102"/>
      <c r="Y153" s="102"/>
    </row>
    <row r="154" spans="1:25" ht="12.75" hidden="1">
      <c r="A154" s="102"/>
      <c r="B154" s="103"/>
      <c r="C154" s="102"/>
      <c r="D154" s="221"/>
      <c r="E154" s="102"/>
      <c r="F154" s="102"/>
      <c r="G154" s="115"/>
      <c r="H154" s="135"/>
      <c r="I154" s="102"/>
      <c r="J154" s="102"/>
      <c r="K154" s="102"/>
      <c r="L154" s="102"/>
      <c r="M154" s="102"/>
      <c r="N154" s="102"/>
      <c r="O154" s="102"/>
      <c r="P154" s="102"/>
      <c r="Q154" s="264"/>
      <c r="R154" s="102"/>
      <c r="S154" s="102"/>
      <c r="T154" s="102"/>
      <c r="U154" s="102"/>
      <c r="V154" s="102"/>
      <c r="W154" s="102"/>
      <c r="X154" s="102"/>
      <c r="Y154" s="102"/>
    </row>
    <row r="155" spans="1:25" ht="12.75" hidden="1">
      <c r="A155" s="102"/>
      <c r="B155" s="103"/>
      <c r="C155" s="102"/>
      <c r="D155" s="221"/>
      <c r="E155" s="102"/>
      <c r="F155" s="102"/>
      <c r="G155" s="115"/>
      <c r="H155" s="135"/>
      <c r="I155" s="102"/>
      <c r="J155" s="102"/>
      <c r="K155" s="102"/>
      <c r="L155" s="102"/>
      <c r="M155" s="102"/>
      <c r="N155" s="102"/>
      <c r="O155" s="102"/>
      <c r="P155" s="102"/>
      <c r="Q155" s="264"/>
      <c r="R155" s="102"/>
      <c r="S155" s="102"/>
      <c r="T155" s="102"/>
      <c r="U155" s="102"/>
      <c r="V155" s="102"/>
      <c r="W155" s="102"/>
      <c r="X155" s="102"/>
      <c r="Y155" s="102"/>
    </row>
    <row r="156" spans="1:25" ht="12.75" hidden="1">
      <c r="A156" s="102"/>
      <c r="B156" s="103"/>
      <c r="C156" s="102"/>
      <c r="D156" s="221"/>
      <c r="E156" s="102"/>
      <c r="F156" s="102"/>
      <c r="G156" s="115"/>
      <c r="H156" s="135"/>
      <c r="I156" s="102"/>
      <c r="J156" s="102"/>
      <c r="K156" s="102"/>
      <c r="L156" s="102"/>
      <c r="M156" s="102"/>
      <c r="N156" s="102"/>
      <c r="O156" s="102"/>
      <c r="P156" s="102"/>
      <c r="Q156" s="264"/>
      <c r="R156" s="102"/>
      <c r="S156" s="102"/>
      <c r="T156" s="102"/>
      <c r="U156" s="102"/>
      <c r="V156" s="102"/>
      <c r="W156" s="102"/>
      <c r="X156" s="102"/>
      <c r="Y156" s="102"/>
    </row>
    <row r="157" spans="1:25" ht="12.75" hidden="1">
      <c r="A157" s="102"/>
      <c r="B157" s="103"/>
      <c r="C157" s="102"/>
      <c r="D157" s="221"/>
      <c r="E157" s="102"/>
      <c r="F157" s="102"/>
      <c r="G157" s="115"/>
      <c r="H157" s="135"/>
      <c r="I157" s="102"/>
      <c r="J157" s="102"/>
      <c r="K157" s="102"/>
      <c r="L157" s="102"/>
      <c r="M157" s="102"/>
      <c r="N157" s="102"/>
      <c r="O157" s="102"/>
      <c r="P157" s="102"/>
      <c r="Q157" s="264"/>
      <c r="R157" s="102"/>
      <c r="S157" s="102"/>
      <c r="T157" s="102"/>
      <c r="U157" s="102"/>
      <c r="V157" s="102"/>
      <c r="W157" s="102"/>
      <c r="X157" s="102"/>
      <c r="Y157" s="102"/>
    </row>
    <row r="158" spans="1:25" ht="12.75" hidden="1">
      <c r="A158" s="102"/>
      <c r="B158" s="103"/>
      <c r="C158" s="102"/>
      <c r="D158" s="221"/>
      <c r="E158" s="102"/>
      <c r="F158" s="102"/>
      <c r="G158" s="115"/>
      <c r="H158" s="135"/>
      <c r="I158" s="102"/>
      <c r="J158" s="102"/>
      <c r="K158" s="102"/>
      <c r="L158" s="102"/>
      <c r="M158" s="102"/>
      <c r="N158" s="102"/>
      <c r="O158" s="102"/>
      <c r="P158" s="102"/>
      <c r="Q158" s="264"/>
      <c r="R158" s="102"/>
      <c r="S158" s="102"/>
      <c r="T158" s="102"/>
      <c r="U158" s="102"/>
      <c r="V158" s="102"/>
      <c r="W158" s="102"/>
      <c r="X158" s="102"/>
      <c r="Y158" s="102"/>
    </row>
    <row r="159" spans="1:25" ht="12.75" hidden="1">
      <c r="A159" s="102"/>
      <c r="B159" s="103"/>
      <c r="C159" s="102"/>
      <c r="D159" s="221"/>
      <c r="E159" s="102"/>
      <c r="F159" s="102"/>
      <c r="G159" s="115"/>
      <c r="H159" s="135"/>
      <c r="I159" s="102"/>
      <c r="J159" s="102"/>
      <c r="K159" s="102"/>
      <c r="L159" s="102"/>
      <c r="M159" s="102"/>
      <c r="N159" s="102"/>
      <c r="O159" s="102"/>
      <c r="P159" s="102"/>
      <c r="Q159" s="264"/>
      <c r="R159" s="102"/>
      <c r="S159" s="102"/>
      <c r="T159" s="102"/>
      <c r="U159" s="102"/>
      <c r="V159" s="102"/>
      <c r="W159" s="102"/>
      <c r="X159" s="102"/>
      <c r="Y159" s="102"/>
    </row>
    <row r="160" spans="1:25" ht="12.75" hidden="1">
      <c r="A160" s="102"/>
      <c r="B160" s="103"/>
      <c r="C160" s="102"/>
      <c r="D160" s="221"/>
      <c r="E160" s="102"/>
      <c r="F160" s="102"/>
      <c r="G160" s="115"/>
      <c r="H160" s="135"/>
      <c r="I160" s="102"/>
      <c r="J160" s="102"/>
      <c r="K160" s="102"/>
      <c r="L160" s="102"/>
      <c r="M160" s="102"/>
      <c r="N160" s="102"/>
      <c r="O160" s="102"/>
      <c r="P160" s="102"/>
      <c r="Q160" s="264"/>
      <c r="R160" s="102"/>
      <c r="S160" s="102"/>
      <c r="T160" s="102"/>
      <c r="U160" s="102"/>
      <c r="V160" s="102"/>
      <c r="W160" s="102"/>
      <c r="X160" s="102"/>
      <c r="Y160" s="102"/>
    </row>
    <row r="161" spans="1:25" ht="12.75" hidden="1">
      <c r="A161" s="102"/>
      <c r="B161" s="103"/>
      <c r="C161" s="102"/>
      <c r="D161" s="221"/>
      <c r="E161" s="102"/>
      <c r="F161" s="102"/>
      <c r="G161" s="115"/>
      <c r="H161" s="135"/>
      <c r="I161" s="102"/>
      <c r="J161" s="102"/>
      <c r="K161" s="102"/>
      <c r="L161" s="102"/>
      <c r="M161" s="102"/>
      <c r="N161" s="102"/>
      <c r="O161" s="102"/>
      <c r="P161" s="102"/>
      <c r="Q161" s="264"/>
      <c r="R161" s="102"/>
      <c r="S161" s="102"/>
      <c r="T161" s="102"/>
      <c r="U161" s="102"/>
      <c r="V161" s="102"/>
      <c r="W161" s="102"/>
      <c r="X161" s="102"/>
      <c r="Y161" s="102"/>
    </row>
    <row r="162" spans="1:25" ht="12.75" hidden="1">
      <c r="A162" s="102"/>
      <c r="B162" s="103"/>
      <c r="C162" s="102"/>
      <c r="D162" s="221"/>
      <c r="E162" s="102"/>
      <c r="F162" s="102"/>
      <c r="G162" s="115"/>
      <c r="H162" s="135"/>
      <c r="I162" s="102"/>
      <c r="J162" s="102"/>
      <c r="K162" s="102"/>
      <c r="L162" s="102"/>
      <c r="M162" s="102"/>
      <c r="N162" s="102"/>
      <c r="O162" s="102"/>
      <c r="P162" s="102"/>
      <c r="Q162" s="264"/>
      <c r="R162" s="102"/>
      <c r="S162" s="102"/>
      <c r="T162" s="102"/>
      <c r="U162" s="102"/>
      <c r="V162" s="102"/>
      <c r="W162" s="102"/>
      <c r="X162" s="102"/>
      <c r="Y162" s="102"/>
    </row>
    <row r="163" spans="1:25" ht="12.75" hidden="1">
      <c r="A163" s="102"/>
      <c r="B163" s="103"/>
      <c r="C163" s="102"/>
      <c r="D163" s="221"/>
      <c r="E163" s="102"/>
      <c r="F163" s="102"/>
      <c r="G163" s="115"/>
      <c r="H163" s="135"/>
      <c r="I163" s="102"/>
      <c r="J163" s="102"/>
      <c r="K163" s="102"/>
      <c r="L163" s="102"/>
      <c r="M163" s="102"/>
      <c r="N163" s="102"/>
      <c r="O163" s="102"/>
      <c r="P163" s="102"/>
      <c r="Q163" s="264"/>
      <c r="R163" s="102"/>
      <c r="S163" s="102"/>
      <c r="T163" s="102"/>
      <c r="U163" s="102"/>
      <c r="V163" s="102"/>
      <c r="W163" s="102"/>
      <c r="X163" s="102"/>
      <c r="Y163" s="102"/>
    </row>
    <row r="164" spans="1:25" ht="12.75" hidden="1">
      <c r="A164" s="102"/>
      <c r="B164" s="103"/>
      <c r="C164" s="102"/>
      <c r="D164" s="221"/>
      <c r="E164" s="102"/>
      <c r="F164" s="102"/>
      <c r="G164" s="115"/>
      <c r="H164" s="135"/>
      <c r="I164" s="102"/>
      <c r="J164" s="102"/>
      <c r="K164" s="102"/>
      <c r="L164" s="102"/>
      <c r="M164" s="102"/>
      <c r="N164" s="102"/>
      <c r="O164" s="102"/>
      <c r="P164" s="102"/>
      <c r="Q164" s="264"/>
      <c r="R164" s="102"/>
      <c r="S164" s="102"/>
      <c r="T164" s="102"/>
      <c r="U164" s="102"/>
      <c r="V164" s="102"/>
      <c r="W164" s="102"/>
      <c r="X164" s="102"/>
      <c r="Y164" s="102"/>
    </row>
    <row r="165" spans="1:25" ht="12.75" hidden="1">
      <c r="A165" s="102"/>
      <c r="B165" s="103"/>
      <c r="C165" s="102"/>
      <c r="D165" s="221"/>
      <c r="E165" s="102"/>
      <c r="F165" s="102"/>
      <c r="G165" s="115"/>
      <c r="H165" s="135"/>
      <c r="I165" s="102"/>
      <c r="J165" s="102"/>
      <c r="K165" s="102"/>
      <c r="L165" s="102"/>
      <c r="M165" s="102"/>
      <c r="N165" s="102"/>
      <c r="O165" s="102"/>
      <c r="P165" s="102"/>
      <c r="Q165" s="264"/>
      <c r="R165" s="102"/>
      <c r="S165" s="102"/>
      <c r="T165" s="102"/>
      <c r="U165" s="102"/>
      <c r="V165" s="102"/>
      <c r="W165" s="102"/>
      <c r="X165" s="102"/>
      <c r="Y165" s="102"/>
    </row>
    <row r="166" spans="1:25" ht="12.75" hidden="1">
      <c r="A166" s="102"/>
      <c r="B166" s="103"/>
      <c r="C166" s="102"/>
      <c r="D166" s="221"/>
      <c r="E166" s="102"/>
      <c r="F166" s="102"/>
      <c r="G166" s="115"/>
      <c r="H166" s="135"/>
      <c r="I166" s="102"/>
      <c r="J166" s="102"/>
      <c r="K166" s="102"/>
      <c r="L166" s="102"/>
      <c r="M166" s="102"/>
      <c r="N166" s="102"/>
      <c r="O166" s="102"/>
      <c r="P166" s="102"/>
      <c r="Q166" s="264"/>
      <c r="R166" s="102"/>
      <c r="S166" s="102"/>
      <c r="T166" s="102"/>
      <c r="U166" s="102"/>
      <c r="V166" s="102"/>
      <c r="W166" s="102"/>
      <c r="X166" s="102"/>
      <c r="Y166" s="102"/>
    </row>
    <row r="167" spans="1:25" ht="12.75" hidden="1">
      <c r="A167" s="102"/>
      <c r="B167" s="103"/>
      <c r="C167" s="102"/>
      <c r="D167" s="221"/>
      <c r="E167" s="102"/>
      <c r="F167" s="102"/>
      <c r="G167" s="115"/>
      <c r="H167" s="135"/>
      <c r="I167" s="102"/>
      <c r="J167" s="102"/>
      <c r="K167" s="102"/>
      <c r="L167" s="102"/>
      <c r="M167" s="102"/>
      <c r="N167" s="102"/>
      <c r="O167" s="102"/>
      <c r="P167" s="102"/>
      <c r="Q167" s="264"/>
      <c r="R167" s="102"/>
      <c r="S167" s="102"/>
      <c r="T167" s="102"/>
      <c r="U167" s="102"/>
      <c r="V167" s="102"/>
      <c r="W167" s="102"/>
      <c r="X167" s="102"/>
      <c r="Y167" s="102"/>
    </row>
    <row r="168" spans="1:25" ht="12.75" hidden="1">
      <c r="A168" s="102"/>
      <c r="B168" s="103"/>
      <c r="C168" s="102"/>
      <c r="D168" s="221"/>
      <c r="E168" s="102"/>
      <c r="F168" s="102"/>
      <c r="G168" s="115"/>
      <c r="H168" s="135"/>
      <c r="I168" s="102"/>
      <c r="J168" s="102"/>
      <c r="K168" s="102"/>
      <c r="L168" s="102"/>
      <c r="M168" s="102"/>
      <c r="N168" s="102"/>
      <c r="O168" s="102"/>
      <c r="P168" s="102"/>
      <c r="Q168" s="264"/>
      <c r="R168" s="102"/>
      <c r="S168" s="102"/>
      <c r="T168" s="102"/>
      <c r="U168" s="102"/>
      <c r="V168" s="102"/>
      <c r="W168" s="102"/>
      <c r="X168" s="102"/>
      <c r="Y168" s="102"/>
    </row>
    <row r="169" spans="1:25" ht="12.75" hidden="1">
      <c r="A169" s="102"/>
      <c r="B169" s="103"/>
      <c r="C169" s="102"/>
      <c r="D169" s="221"/>
      <c r="E169" s="102"/>
      <c r="F169" s="102"/>
      <c r="G169" s="115"/>
      <c r="H169" s="135"/>
      <c r="I169" s="102"/>
      <c r="J169" s="102"/>
      <c r="K169" s="102"/>
      <c r="L169" s="102"/>
      <c r="M169" s="102"/>
      <c r="N169" s="102"/>
      <c r="O169" s="102"/>
      <c r="P169" s="102"/>
      <c r="Q169" s="264"/>
      <c r="R169" s="102"/>
      <c r="S169" s="102"/>
      <c r="T169" s="102"/>
      <c r="U169" s="102"/>
      <c r="V169" s="102"/>
      <c r="W169" s="102"/>
      <c r="X169" s="102"/>
      <c r="Y169" s="102"/>
    </row>
    <row r="170" spans="1:25" ht="12.75" hidden="1">
      <c r="A170" s="102"/>
      <c r="B170" s="103"/>
      <c r="C170" s="102"/>
      <c r="D170" s="221"/>
      <c r="E170" s="102"/>
      <c r="F170" s="102"/>
      <c r="G170" s="115"/>
      <c r="H170" s="135"/>
      <c r="I170" s="102"/>
      <c r="J170" s="102"/>
      <c r="K170" s="102"/>
      <c r="L170" s="102"/>
      <c r="M170" s="102"/>
      <c r="N170" s="102"/>
      <c r="O170" s="102"/>
      <c r="P170" s="102"/>
      <c r="Q170" s="264"/>
      <c r="R170" s="102"/>
      <c r="S170" s="102"/>
      <c r="T170" s="102"/>
      <c r="U170" s="102"/>
      <c r="V170" s="102"/>
      <c r="W170" s="102"/>
      <c r="X170" s="102"/>
      <c r="Y170" s="102"/>
    </row>
    <row r="171" spans="1:25" ht="12.75" hidden="1">
      <c r="A171" s="102"/>
      <c r="B171" s="103"/>
      <c r="C171" s="102"/>
      <c r="D171" s="221"/>
      <c r="E171" s="102"/>
      <c r="F171" s="102"/>
      <c r="G171" s="115"/>
      <c r="H171" s="135"/>
      <c r="I171" s="102"/>
      <c r="J171" s="102"/>
      <c r="K171" s="102"/>
      <c r="L171" s="102"/>
      <c r="M171" s="102"/>
      <c r="N171" s="102"/>
      <c r="O171" s="102"/>
      <c r="P171" s="102"/>
      <c r="Q171" s="264"/>
      <c r="R171" s="102"/>
      <c r="S171" s="102"/>
      <c r="T171" s="102"/>
      <c r="U171" s="102"/>
      <c r="V171" s="102"/>
      <c r="W171" s="102"/>
      <c r="X171" s="102"/>
      <c r="Y171" s="102"/>
    </row>
    <row r="172" spans="1:25" ht="12.75" hidden="1">
      <c r="A172" s="102"/>
      <c r="B172" s="103"/>
      <c r="C172" s="102"/>
      <c r="D172" s="221"/>
      <c r="E172" s="102"/>
      <c r="F172" s="102"/>
      <c r="G172" s="115"/>
      <c r="H172" s="135"/>
      <c r="I172" s="102"/>
      <c r="J172" s="102"/>
      <c r="K172" s="102"/>
      <c r="L172" s="102"/>
      <c r="M172" s="102"/>
      <c r="N172" s="102"/>
      <c r="O172" s="102"/>
      <c r="P172" s="102"/>
      <c r="Q172" s="264"/>
      <c r="R172" s="102"/>
      <c r="S172" s="102"/>
      <c r="T172" s="102"/>
      <c r="U172" s="102"/>
      <c r="V172" s="102"/>
      <c r="W172" s="102"/>
      <c r="X172" s="102"/>
      <c r="Y172" s="102"/>
    </row>
  </sheetData>
  <conditionalFormatting sqref="M1:O1 S1 V1:Y1">
    <cfRule type="containsText" dxfId="11479" priority="13" operator="containsText" text="ответ субподрядчика">
      <formula>NOT(ISERROR(SEARCH(("ответ субподрядчика"),(M1))))</formula>
    </cfRule>
  </conditionalFormatting>
  <conditionalFormatting sqref="G10:G172">
    <cfRule type="cellIs" dxfId="11478" priority="12" operator="equal">
      <formula>1</formula>
    </cfRule>
  </conditionalFormatting>
  <conditionalFormatting sqref="G10:G172">
    <cfRule type="cellIs" dxfId="11477" priority="11" operator="equal">
      <formula>0.5</formula>
    </cfRule>
  </conditionalFormatting>
  <conditionalFormatting sqref="G10:G172">
    <cfRule type="cellIs" dxfId="11476" priority="10" operator="equal">
      <formula>0.2</formula>
    </cfRule>
  </conditionalFormatting>
  <conditionalFormatting sqref="K3 K5:K172">
    <cfRule type="containsText" dxfId="11475" priority="9" operator="containsText" text="ПД">
      <formula>NOT(ISERROR(SEARCH(("ПД"),(K3))))</formula>
    </cfRule>
  </conditionalFormatting>
  <conditionalFormatting sqref="K3 K5:K172">
    <cfRule type="containsText" dxfId="11474" priority="8" operator="containsText" text="отменено">
      <formula>NOT(ISERROR(SEARCH(("отменено"),(K3))))</formula>
    </cfRule>
  </conditionalFormatting>
  <conditionalFormatting sqref="G1:H1 H3:Y3 H5:H172 A9:G9">
    <cfRule type="cellIs" dxfId="11473" priority="7" operator="equal">
      <formula>"5 - Несоответствие решений ПД и РД"</formula>
    </cfRule>
  </conditionalFormatting>
  <conditionalFormatting sqref="G1:H1 H3:Y3 H5:H172 A9:G9">
    <cfRule type="cellIs" dxfId="11472" priority="6" operator="equal">
      <formula>"4 - Несоответствие типовым решениям"</formula>
    </cfRule>
  </conditionalFormatting>
  <conditionalFormatting sqref="G1:H1 H3:Y3 H5:H172 A9:G9">
    <cfRule type="cellIs" dxfId="11471" priority="5" operator="equal">
      <formula>"3 - Повторяющиеся замечания МФР"</formula>
    </cfRule>
  </conditionalFormatting>
  <conditionalFormatting sqref="G1:H1 H3:Y3 H5:H172 A9:G9">
    <cfRule type="cellIs" dxfId="11470" priority="4" operator="equal">
      <formula>"2 - Несоотвествие смежным разделам"</formula>
    </cfRule>
  </conditionalFormatting>
  <conditionalFormatting sqref="G1:H1 H3:Y3 H5:H172 A9:G9">
    <cfRule type="cellIs" dxfId="11469" priority="3" operator="equal">
      <formula>"1 - Ошибка проектировщика"</formula>
    </cfRule>
  </conditionalFormatting>
  <conditionalFormatting sqref="K3 K5:K172">
    <cfRule type="containsText" dxfId="11468" priority="2" operator="containsText" text="повторно">
      <formula>NOT(ISERROR(SEARCH(("повторно"),(K3))))</formula>
    </cfRule>
  </conditionalFormatting>
  <conditionalFormatting sqref="K3 K5:K172">
    <cfRule type="containsText" dxfId="11467" priority="1" operator="containsText" text="снято">
      <formula>NOT(ISERROR(SEARCH(("снято"),(K3))))</formula>
    </cfRule>
  </conditionalFormatting>
  <hyperlinks>
    <hyperlink ref="F10" r:id="rId1"/>
    <hyperlink ref="F12" r:id="rId2"/>
    <hyperlink ref="F14" r:id="rId3"/>
    <hyperlink ref="F18" r:id="rId4"/>
    <hyperlink ref="F19" r:id="rId5"/>
    <hyperlink ref="N19" location="'11'!N18" display="Откорректировать зашивку в тамбурах с учетом Замечания выше."/>
    <hyperlink ref="F20" r:id="rId6"/>
    <hyperlink ref="N21" r:id="rId7"/>
    <hyperlink ref="F23" r:id="rId8"/>
    <hyperlink ref="N23" location="'11'!N21" display="Принять аналогичное решение, как по Замечанию выше._x000a_Витраж показать от стены до стены/перегородки."/>
    <hyperlink ref="F24" r:id="rId9"/>
    <hyperlink ref="F25" r:id="rId10"/>
    <hyperlink ref="D26" location="'11'!D16" display="В секц.10 на входе в БКТ в осях 2.2 / 2.ТТ-2.УУ в тамбуре показать утепление по стандарту (общей толщиной 115мм), выровнять отделку._x000a__x000a_Учесть на эскизе внутреннего витража ширину глухой части с учетом толщины утепления._x000a_Откорректировать открывание дверей п"/>
    <hyperlink ref="F26" r:id="rId11"/>
    <hyperlink ref="F27" r:id="rId12"/>
    <hyperlink ref="F28" r:id="rId13"/>
    <hyperlink ref="L28" location="'4'!R21" display="Частично принято, двери унифицированы в соответствии с решениями корпуса 1 замечание"/>
    <hyperlink ref="F29" r:id="rId14"/>
    <hyperlink ref="F30" r:id="rId15"/>
    <hyperlink ref="F31" r:id="rId16"/>
    <hyperlink ref="F32" r:id="rId17"/>
    <hyperlink ref="F34" r:id="rId18"/>
    <hyperlink ref="D35" location="'11'!D12" display="Принять согласно ПД витражные окна с указанным пределом огнестойкости:_x000a_- в секц.12 в колясочной витраж ВН-2.19   Е15_x000a_- в секц.15 в вестибюле ВН-2.27.1  Е15_x000a_- в секц.18 в пом.консьержа витраж Е30 (не замаркирован, см. Замечание выше) ."/>
    <hyperlink ref="F36" r:id="rId19"/>
    <hyperlink ref="F37" r:id="rId20"/>
    <hyperlink ref="F38" r:id="rId21"/>
    <hyperlink ref="F39" r:id="rId22"/>
    <hyperlink ref="F41" r:id="rId23"/>
    <hyperlink ref="F42" r:id="rId24"/>
    <hyperlink ref="F43" r:id="rId25"/>
    <hyperlink ref="F46" r:id="rId26"/>
    <hyperlink ref="F47" r:id="rId27"/>
    <hyperlink ref="F48" r:id="rId28"/>
    <hyperlink ref="F49" r:id="rId29"/>
    <hyperlink ref="D51" location="'31'!D28" display="В секц.15 почтовые ящики размещены в простенке между двумя тамбурами на зашивке транзита инженерных коммуникаций с верхних этажей.  Требуется согласование такого решения. _x000a_см. Замечание к АР2.1_x000a__x000a_Привести в соответствие ширину внутренних витражей ВВ-15.1 и"/>
    <hyperlink ref="F52" r:id="rId30" location="part-5"/>
  </hyperlinks>
  <pageMargins left="0.70078740157480324" right="0.70078740157480324" top="0.75196850393700787" bottom="0.75196850393700787" header="0.3" footer="0.3"/>
  <pageSetup paperSize="9" orientation="portrait"/>
  <drawing r:id="rId31"/>
  <tableParts count="1">
    <tablePart r:id="rId32"/>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G10:G172</xm:sqref>
        </x14:dataValidation>
        <x14:dataValidation type="list" allowBlank="1">
          <x14:formula1>
            <xm:f>Списки!$O:$O</xm:f>
          </x14:formula1>
          <xm:sqref>S1 V1 Y1</xm:sqref>
        </x14:dataValidation>
        <x14:dataValidation type="list" allowBlank="1">
          <x14:formula1>
            <xm:f>Списки!$E$2:$E$1002</xm:f>
          </x14:formula1>
          <xm:sqref>H10:H172</xm:sqref>
        </x14:dataValidation>
        <x14:dataValidation type="list" allowBlank="1">
          <x14:formula1>
            <xm:f>Списки!$A$2:$A$1002</xm:f>
          </x14:formula1>
          <xm:sqref>K10:K172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outlinePr summaryBelow="0" summaryRight="0"/>
  </sheetPr>
  <dimension ref="A1:X4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6.42578125" style="211" customWidth="1"/>
    <col min="3" max="3" width="9.85546875" style="211" customWidth="1"/>
    <col min="4" max="4" width="46.7109375" style="211" customWidth="1"/>
    <col min="5" max="5" width="60" style="211" customWidth="1"/>
    <col min="6" max="6" width="21" style="211" customWidth="1" collapsed="1"/>
    <col min="7" max="7" width="11.5703125" style="211" hidden="1" customWidth="1" outlineLevel="1"/>
    <col min="8" max="8" width="14" style="211" hidden="1" customWidth="1" outlineLevel="1"/>
    <col min="9" max="9" width="14.140625" style="211" customWidth="1"/>
    <col min="10" max="10" width="11" style="211" customWidth="1"/>
    <col min="11" max="11" width="12.5703125" style="211"/>
    <col min="12" max="12" width="19.7109375" style="211" customWidth="1"/>
    <col min="13" max="13" width="12.5703125" style="211"/>
    <col min="14" max="14" width="41.42578125" style="211" customWidth="1"/>
    <col min="15" max="15" width="20.42578125" style="211" customWidth="1"/>
    <col min="16" max="16" width="10.85546875" style="211" customWidth="1"/>
    <col min="17" max="17" width="60" style="211" customWidth="1"/>
    <col min="18" max="18" width="16.140625" style="211" customWidth="1"/>
    <col min="19" max="19" width="10.140625" style="211" customWidth="1"/>
    <col min="20" max="20" width="85.140625" style="211" customWidth="1"/>
    <col min="21" max="21" width="45.42578125" style="456" customWidth="1"/>
    <col min="22" max="22" width="12.5703125" style="211" customWidth="1"/>
    <col min="23" max="24" width="25.5703125" style="211" customWidth="1"/>
  </cols>
  <sheetData>
    <row r="1" spans="1:24" ht="102" collapsed="1">
      <c r="A1" s="139" t="s">
        <v>235</v>
      </c>
      <c r="B1" s="139" t="s">
        <v>236</v>
      </c>
      <c r="C1" s="139" t="s">
        <v>237</v>
      </c>
      <c r="D1" s="139" t="s">
        <v>238</v>
      </c>
      <c r="E1" s="139" t="s">
        <v>239</v>
      </c>
      <c r="F1" s="139" t="s">
        <v>240</v>
      </c>
      <c r="G1" s="140" t="s">
        <v>241</v>
      </c>
      <c r="H1" s="140" t="s">
        <v>242</v>
      </c>
      <c r="I1" s="140" t="s">
        <v>5</v>
      </c>
      <c r="J1" s="139" t="s">
        <v>243</v>
      </c>
      <c r="K1" s="139" t="s">
        <v>244</v>
      </c>
      <c r="L1" s="143" t="s">
        <v>245</v>
      </c>
      <c r="M1" s="142" t="s">
        <v>246</v>
      </c>
      <c r="N1" s="142" t="s">
        <v>247</v>
      </c>
      <c r="O1" s="143" t="s">
        <v>245</v>
      </c>
      <c r="P1" s="144" t="s">
        <v>246</v>
      </c>
      <c r="Q1" s="144" t="s">
        <v>247</v>
      </c>
      <c r="R1" s="142" t="s">
        <v>248</v>
      </c>
      <c r="S1" s="145" t="s">
        <v>246</v>
      </c>
      <c r="T1" s="145" t="s">
        <v>247</v>
      </c>
      <c r="U1" s="457" t="s">
        <v>248</v>
      </c>
      <c r="V1" s="145" t="s">
        <v>246</v>
      </c>
      <c r="W1" s="145" t="s">
        <v>247</v>
      </c>
      <c r="X1" s="142" t="s">
        <v>248</v>
      </c>
    </row>
    <row r="2" spans="1:24" ht="90" hidden="1" outlineLevel="1">
      <c r="A2" s="146"/>
      <c r="B2" s="147" t="s">
        <v>249</v>
      </c>
      <c r="C2" s="147" t="s">
        <v>249</v>
      </c>
      <c r="D2" s="148" t="s">
        <v>52</v>
      </c>
      <c r="E2" s="149"/>
      <c r="F2" s="212"/>
      <c r="G2" s="150"/>
      <c r="H2" s="151" t="s">
        <v>250</v>
      </c>
      <c r="I2" s="151" t="s">
        <v>13</v>
      </c>
      <c r="J2" s="151" t="s">
        <v>14</v>
      </c>
      <c r="K2" s="151" t="s">
        <v>16</v>
      </c>
      <c r="L2" s="151" t="s">
        <v>15</v>
      </c>
      <c r="M2" s="151" t="s">
        <v>17</v>
      </c>
      <c r="N2" s="151" t="s">
        <v>18</v>
      </c>
      <c r="O2" s="151" t="s">
        <v>19</v>
      </c>
      <c r="P2" s="151" t="s">
        <v>21</v>
      </c>
      <c r="Q2" s="151" t="s">
        <v>23</v>
      </c>
      <c r="R2" s="151" t="s">
        <v>24</v>
      </c>
      <c r="S2" s="151" t="s">
        <v>25</v>
      </c>
      <c r="T2" s="151" t="s">
        <v>27</v>
      </c>
      <c r="U2" s="152" t="s">
        <v>28</v>
      </c>
      <c r="V2" s="151" t="s">
        <v>29</v>
      </c>
      <c r="W2" s="151" t="s">
        <v>30</v>
      </c>
      <c r="X2" s="151" t="s">
        <v>32</v>
      </c>
    </row>
    <row r="3" spans="1:24" ht="56.25" hidden="1" outlineLevel="1">
      <c r="A3" s="153"/>
      <c r="B3" s="154" t="s">
        <v>251</v>
      </c>
      <c r="C3" s="154" t="s">
        <v>252</v>
      </c>
      <c r="D3" s="155" t="s">
        <v>35</v>
      </c>
      <c r="E3" s="154"/>
      <c r="F3" s="154"/>
      <c r="G3" s="156"/>
      <c r="H3" s="157">
        <f>COUNTIF($H10:$H41,"1 - Несоответствие продуктовым требованиям ПИК-Стандарт")</f>
        <v>11</v>
      </c>
      <c r="I3" s="157">
        <f>COUNTIF($H10:$H41,"2 - Несоответствие Бренд-листам ПИК")</f>
        <v>0</v>
      </c>
      <c r="J3" s="157">
        <f>COUNTIF($H10:$H41,"3 - Несоответствие Каталогу отделки")</f>
        <v>0</v>
      </c>
      <c r="K3" s="157">
        <f>COUNTIF($H10:$H41,"5 - Ошибка в применении СТМ")</f>
        <v>0</v>
      </c>
      <c r="L3" s="157">
        <f>COUNTIF($H10:$H41,"4 - Несоответствие Каталогу оборудования")</f>
        <v>0</v>
      </c>
      <c r="M3" s="157">
        <f>COUNTIF($H10:$H41,"6 - Ошибка в применении сборных ЛМ")</f>
        <v>0</v>
      </c>
      <c r="N3" s="157">
        <f>COUNTIF($H10:$H41,"7 - Ошибка в применении шкаф-пакетов")</f>
        <v>0</v>
      </c>
      <c r="O3" s="157">
        <f>COUNTIF($H10:$H41,"8 - Ошибка в применении шахт-пакетов")</f>
        <v>0</v>
      </c>
      <c r="P3" s="157">
        <f>COUNTIF($H10:$H41,"9 - Несоответствие типологическим требованиям ПИК-Стандарт")</f>
        <v>0</v>
      </c>
      <c r="Q3" s="157">
        <f>COUNTIF($H10:$H41,"10 - Несоответствие НТД РФ")</f>
        <v>0</v>
      </c>
      <c r="R3" s="157">
        <f>COUNTIF($H10:$H41,"11 - Несоответствие ИРД (кроме ТУ, СТУ), АПР, ПД")</f>
        <v>0</v>
      </c>
      <c r="S3" s="157">
        <f>COUNTIF($H10:$H41,"12 - Несоответствие требованиям ТУ, СТУ")</f>
        <v>0</v>
      </c>
      <c r="T3" s="157">
        <f>COUNTIF($H10:$H41,"13 - Ошибка в технических решениях")</f>
        <v>0</v>
      </c>
      <c r="U3" s="158">
        <f>COUNTIF($H10:$H41,"14 - Неувязка м/у собой комплектов РД")</f>
        <v>0</v>
      </c>
      <c r="V3" s="157">
        <f>COUNTIF($H10:$H41,"15 - Недостаточность информации влияющей на СМР")</f>
        <v>10</v>
      </c>
      <c r="W3" s="157">
        <f>COUNTIF($H10:$H41,"16 - Нерациональное решение")</f>
        <v>0</v>
      </c>
      <c r="X3" s="157">
        <f>COUNTIF($H10:$H41,"17 - Оформление")</f>
        <v>2</v>
      </c>
    </row>
    <row r="4" spans="1:24" ht="25.5" hidden="1" outlineLevel="1">
      <c r="A4" s="147" t="s">
        <v>249</v>
      </c>
      <c r="B4" s="159">
        <v>6</v>
      </c>
      <c r="C4" s="159">
        <v>5</v>
      </c>
      <c r="D4" s="160">
        <f>C4/B4</f>
        <v>0.83333333333333337</v>
      </c>
      <c r="E4" s="160"/>
      <c r="F4" s="213"/>
      <c r="G4" s="150"/>
      <c r="H4" s="149" t="s">
        <v>52</v>
      </c>
      <c r="I4" s="149" t="s">
        <v>52</v>
      </c>
      <c r="J4" s="149" t="s">
        <v>52</v>
      </c>
      <c r="K4" s="149" t="s">
        <v>52</v>
      </c>
      <c r="L4" s="149" t="s">
        <v>52</v>
      </c>
      <c r="M4" s="149" t="s">
        <v>52</v>
      </c>
      <c r="N4" s="149" t="s">
        <v>52</v>
      </c>
      <c r="O4" s="149" t="s">
        <v>52</v>
      </c>
      <c r="P4" s="149" t="s">
        <v>52</v>
      </c>
      <c r="Q4" s="149" t="s">
        <v>52</v>
      </c>
      <c r="R4" s="149" t="s">
        <v>52</v>
      </c>
      <c r="S4" s="149" t="s">
        <v>52</v>
      </c>
      <c r="T4" s="149" t="s">
        <v>52</v>
      </c>
      <c r="U4" s="163" t="s">
        <v>52</v>
      </c>
      <c r="V4" s="149" t="s">
        <v>52</v>
      </c>
      <c r="W4" s="149" t="s">
        <v>52</v>
      </c>
      <c r="X4" s="149" t="s">
        <v>52</v>
      </c>
    </row>
    <row r="5" spans="1:24" ht="14.25" hidden="1" outlineLevel="1">
      <c r="A5" s="214"/>
      <c r="B5" s="214"/>
      <c r="C5" s="214"/>
      <c r="D5" s="165"/>
      <c r="E5" s="458"/>
      <c r="F5" s="214"/>
      <c r="G5" s="149" t="s">
        <v>52</v>
      </c>
      <c r="H5" s="459"/>
      <c r="I5" s="167"/>
      <c r="J5" s="168"/>
      <c r="K5" s="167"/>
      <c r="L5" s="460"/>
      <c r="M5" s="168"/>
      <c r="N5" s="167"/>
      <c r="O5" s="168"/>
      <c r="P5" s="168"/>
      <c r="Q5" s="167"/>
      <c r="R5" s="460"/>
      <c r="S5" s="460"/>
      <c r="T5" s="167"/>
      <c r="U5" s="461"/>
      <c r="V5" s="462"/>
      <c r="W5" s="462"/>
      <c r="X5" s="462"/>
    </row>
    <row r="6" spans="1:24" ht="22.5" hidden="1" outlineLevel="1">
      <c r="A6" s="154">
        <v>0.2</v>
      </c>
      <c r="B6" s="154">
        <v>0.5</v>
      </c>
      <c r="C6" s="154">
        <v>1</v>
      </c>
      <c r="D6" s="155" t="s">
        <v>39</v>
      </c>
      <c r="E6" s="154"/>
      <c r="F6" s="154" t="s">
        <v>253</v>
      </c>
      <c r="G6" s="170">
        <f>COUNTIFS(G10:G41,"0,2")</f>
        <v>1</v>
      </c>
      <c r="H6" s="463"/>
      <c r="I6" s="172"/>
      <c r="J6" s="173"/>
      <c r="K6" s="172"/>
      <c r="L6" s="464"/>
      <c r="M6" s="173"/>
      <c r="N6" s="172"/>
      <c r="O6" s="173"/>
      <c r="P6" s="173"/>
      <c r="Q6" s="172"/>
      <c r="R6" s="464"/>
      <c r="S6" s="464"/>
      <c r="T6" s="172"/>
      <c r="U6" s="465"/>
      <c r="V6" s="466"/>
      <c r="W6" s="466"/>
      <c r="X6" s="466"/>
    </row>
    <row r="7" spans="1:24" ht="22.5" hidden="1" outlineLevel="1">
      <c r="A7" s="175">
        <f>G6*0.2/B4</f>
        <v>3.3333333333333333E-2</v>
      </c>
      <c r="B7" s="175">
        <f>G7*0.5/B4</f>
        <v>1.0833333333333333</v>
      </c>
      <c r="C7" s="175">
        <f>G8*1/B4</f>
        <v>1.5</v>
      </c>
      <c r="D7" s="215">
        <f>(G6*A6+G7*B6+G8*C6)/SUM(G6:G8)</f>
        <v>0.68260869565217386</v>
      </c>
      <c r="E7" s="215"/>
      <c r="F7" s="178" t="s">
        <v>254</v>
      </c>
      <c r="G7" s="179">
        <f>COUNTIFS(G10:G41,"0,5")</f>
        <v>13</v>
      </c>
      <c r="H7" s="459"/>
      <c r="I7" s="180"/>
      <c r="J7" s="180"/>
      <c r="K7" s="180"/>
      <c r="L7" s="467"/>
      <c r="M7" s="180"/>
      <c r="N7" s="180"/>
      <c r="O7" s="180"/>
      <c r="P7" s="180"/>
      <c r="Q7" s="180"/>
      <c r="R7" s="467"/>
      <c r="S7" s="467"/>
      <c r="T7" s="180"/>
      <c r="U7" s="468"/>
      <c r="V7" s="467"/>
      <c r="W7" s="467"/>
      <c r="X7" s="467"/>
    </row>
    <row r="8" spans="1:24" ht="22.5" hidden="1" outlineLevel="1">
      <c r="A8" s="149" t="s">
        <v>52</v>
      </c>
      <c r="B8" s="149" t="s">
        <v>52</v>
      </c>
      <c r="C8" s="149" t="s">
        <v>52</v>
      </c>
      <c r="D8" s="148" t="s">
        <v>52</v>
      </c>
      <c r="E8" s="149"/>
      <c r="F8" s="154" t="s">
        <v>255</v>
      </c>
      <c r="G8" s="170">
        <f>COUNTIFS(G10:G41,"1")</f>
        <v>9</v>
      </c>
      <c r="H8" s="463"/>
      <c r="I8" s="172"/>
      <c r="J8" s="173"/>
      <c r="K8" s="172"/>
      <c r="L8" s="464"/>
      <c r="M8" s="173"/>
      <c r="N8" s="172"/>
      <c r="O8" s="173"/>
      <c r="P8" s="173"/>
      <c r="Q8" s="172"/>
      <c r="R8" s="464"/>
      <c r="S8" s="464"/>
      <c r="T8" s="172"/>
      <c r="U8" s="465"/>
      <c r="V8" s="466"/>
      <c r="W8" s="466"/>
      <c r="X8" s="466"/>
    </row>
    <row r="9" spans="1:24" ht="12.75">
      <c r="A9" s="182"/>
      <c r="B9" s="182"/>
      <c r="C9" s="182"/>
      <c r="D9" s="183"/>
      <c r="E9" s="182"/>
      <c r="F9" s="182"/>
      <c r="G9" s="182"/>
      <c r="H9" s="182"/>
      <c r="I9" s="184"/>
      <c r="J9" s="185"/>
      <c r="K9" s="184"/>
      <c r="L9" s="469"/>
      <c r="M9" s="185"/>
      <c r="N9" s="184"/>
      <c r="O9" s="185"/>
      <c r="P9" s="185"/>
      <c r="Q9" s="184"/>
      <c r="R9" s="469"/>
      <c r="S9" s="469"/>
      <c r="T9" s="184"/>
      <c r="U9" s="470"/>
      <c r="V9" s="471"/>
      <c r="W9" s="471"/>
      <c r="X9" s="471"/>
    </row>
    <row r="10" spans="1:24" ht="48" hidden="1" customHeight="1">
      <c r="A10" s="172">
        <v>1</v>
      </c>
      <c r="B10" s="187" t="s">
        <v>931</v>
      </c>
      <c r="C10" s="172">
        <v>2</v>
      </c>
      <c r="D10" s="205" t="s">
        <v>932</v>
      </c>
      <c r="E10" s="466"/>
      <c r="F10" s="205"/>
      <c r="G10" s="150">
        <v>0.5</v>
      </c>
      <c r="H10" s="189" t="s">
        <v>29</v>
      </c>
      <c r="I10" s="172" t="s">
        <v>76</v>
      </c>
      <c r="J10" s="173">
        <v>45077</v>
      </c>
      <c r="K10" s="172" t="s">
        <v>260</v>
      </c>
      <c r="L10" s="466" t="s">
        <v>333</v>
      </c>
      <c r="M10" s="173">
        <v>45106</v>
      </c>
      <c r="N10" s="172" t="s">
        <v>933</v>
      </c>
      <c r="O10" s="172" t="s">
        <v>934</v>
      </c>
      <c r="P10" s="173">
        <v>45175</v>
      </c>
      <c r="Q10" s="172" t="s">
        <v>360</v>
      </c>
      <c r="R10" s="464"/>
      <c r="S10" s="464"/>
      <c r="T10" s="172"/>
      <c r="U10" s="465"/>
      <c r="V10" s="466"/>
      <c r="W10" s="466"/>
      <c r="X10" s="466"/>
    </row>
    <row r="11" spans="1:24" ht="56.25" hidden="1">
      <c r="A11" s="167">
        <v>2</v>
      </c>
      <c r="B11" s="190" t="s">
        <v>931</v>
      </c>
      <c r="C11" s="167">
        <v>2</v>
      </c>
      <c r="D11" s="204" t="s">
        <v>935</v>
      </c>
      <c r="E11" s="462"/>
      <c r="F11" s="167"/>
      <c r="G11" s="156">
        <v>0.5</v>
      </c>
      <c r="H11" s="193" t="s">
        <v>29</v>
      </c>
      <c r="I11" s="167" t="s">
        <v>76</v>
      </c>
      <c r="J11" s="168">
        <v>45077</v>
      </c>
      <c r="K11" s="167" t="s">
        <v>260</v>
      </c>
      <c r="L11" s="462" t="s">
        <v>936</v>
      </c>
      <c r="M11" s="168">
        <v>45106</v>
      </c>
      <c r="N11" s="204" t="s">
        <v>935</v>
      </c>
      <c r="O11" s="167" t="s">
        <v>937</v>
      </c>
      <c r="P11" s="168">
        <v>45175</v>
      </c>
      <c r="Q11" s="167" t="s">
        <v>360</v>
      </c>
      <c r="R11" s="462"/>
      <c r="S11" s="462"/>
      <c r="T11" s="167"/>
      <c r="U11" s="461"/>
      <c r="V11" s="462"/>
      <c r="W11" s="462"/>
      <c r="X11" s="462"/>
    </row>
    <row r="12" spans="1:24" ht="146.25" customHeight="1">
      <c r="A12" s="172">
        <v>3</v>
      </c>
      <c r="B12" s="187" t="s">
        <v>938</v>
      </c>
      <c r="C12" s="172">
        <v>2</v>
      </c>
      <c r="D12" s="205" t="s">
        <v>939</v>
      </c>
      <c r="E12" s="466"/>
      <c r="F12" s="172"/>
      <c r="G12" s="150">
        <v>1</v>
      </c>
      <c r="H12" s="189" t="s">
        <v>250</v>
      </c>
      <c r="I12" s="172" t="s">
        <v>76</v>
      </c>
      <c r="J12" s="173">
        <v>45077</v>
      </c>
      <c r="K12" s="172" t="s">
        <v>266</v>
      </c>
      <c r="L12" s="466" t="s">
        <v>940</v>
      </c>
      <c r="M12" s="173">
        <v>45106</v>
      </c>
      <c r="N12" s="172" t="s">
        <v>941</v>
      </c>
      <c r="O12" s="172"/>
      <c r="P12" s="173">
        <v>45175</v>
      </c>
      <c r="Q12" s="172"/>
      <c r="R12" s="466"/>
      <c r="S12" s="173">
        <v>45266</v>
      </c>
      <c r="T12" s="172"/>
      <c r="U12" s="196"/>
      <c r="V12" s="466"/>
      <c r="W12" s="466"/>
      <c r="X12" s="466"/>
    </row>
    <row r="13" spans="1:24" ht="181.5" customHeight="1">
      <c r="A13" s="167">
        <v>4</v>
      </c>
      <c r="B13" s="190" t="s">
        <v>931</v>
      </c>
      <c r="C13" s="167">
        <v>2</v>
      </c>
      <c r="D13" s="204" t="s">
        <v>942</v>
      </c>
      <c r="E13" s="782"/>
      <c r="F13" s="776"/>
      <c r="G13" s="156">
        <v>1</v>
      </c>
      <c r="H13" s="193" t="s">
        <v>250</v>
      </c>
      <c r="I13" s="167" t="s">
        <v>76</v>
      </c>
      <c r="J13" s="168">
        <v>45077</v>
      </c>
      <c r="K13" s="167" t="s">
        <v>260</v>
      </c>
      <c r="L13" s="462" t="s">
        <v>943</v>
      </c>
      <c r="M13" s="168">
        <v>45106</v>
      </c>
      <c r="N13" s="167" t="s">
        <v>944</v>
      </c>
      <c r="O13" s="167" t="s">
        <v>945</v>
      </c>
      <c r="P13" s="168">
        <v>45175</v>
      </c>
      <c r="Q13" s="167" t="s">
        <v>360</v>
      </c>
      <c r="R13" s="462"/>
      <c r="S13" s="462"/>
      <c r="T13" s="167"/>
      <c r="U13" s="461"/>
      <c r="V13" s="462"/>
      <c r="W13" s="462"/>
      <c r="X13" s="462"/>
    </row>
    <row r="14" spans="1:24" ht="138.75" customHeight="1">
      <c r="A14" s="172">
        <v>5</v>
      </c>
      <c r="B14" s="187" t="s">
        <v>931</v>
      </c>
      <c r="C14" s="172">
        <v>2</v>
      </c>
      <c r="D14" s="205" t="s">
        <v>946</v>
      </c>
      <c r="E14" s="466"/>
      <c r="F14" s="472" t="s">
        <v>947</v>
      </c>
      <c r="G14" s="150"/>
      <c r="H14" s="189"/>
      <c r="I14" s="172" t="s">
        <v>76</v>
      </c>
      <c r="J14" s="173">
        <v>45077</v>
      </c>
      <c r="K14" s="172" t="s">
        <v>264</v>
      </c>
      <c r="L14" s="466" t="s">
        <v>333</v>
      </c>
      <c r="M14" s="173">
        <v>45106</v>
      </c>
      <c r="N14" s="172" t="s">
        <v>948</v>
      </c>
      <c r="O14" s="172"/>
      <c r="P14" s="172"/>
      <c r="Q14" s="172"/>
      <c r="R14" s="466"/>
      <c r="S14" s="466"/>
      <c r="T14" s="172"/>
      <c r="U14" s="465"/>
      <c r="V14" s="466"/>
      <c r="W14" s="466"/>
      <c r="X14" s="466"/>
    </row>
    <row r="15" spans="1:24" ht="103.5" customHeight="1">
      <c r="A15" s="167">
        <v>6</v>
      </c>
      <c r="B15" s="190" t="s">
        <v>931</v>
      </c>
      <c r="C15" s="167">
        <v>2</v>
      </c>
      <c r="D15" s="204" t="s">
        <v>949</v>
      </c>
      <c r="E15" s="462"/>
      <c r="F15" s="473" t="s">
        <v>947</v>
      </c>
      <c r="G15" s="156">
        <v>0.5</v>
      </c>
      <c r="H15" s="193" t="s">
        <v>250</v>
      </c>
      <c r="I15" s="167" t="s">
        <v>76</v>
      </c>
      <c r="J15" s="168">
        <v>45077</v>
      </c>
      <c r="K15" s="167" t="s">
        <v>260</v>
      </c>
      <c r="L15" s="462" t="s">
        <v>940</v>
      </c>
      <c r="M15" s="168">
        <v>45106</v>
      </c>
      <c r="N15" s="167"/>
      <c r="O15" s="167" t="s">
        <v>950</v>
      </c>
      <c r="P15" s="168">
        <v>45175</v>
      </c>
      <c r="Q15" s="167" t="s">
        <v>333</v>
      </c>
      <c r="R15" s="462"/>
      <c r="S15" s="462"/>
      <c r="T15" s="167"/>
      <c r="U15" s="461"/>
      <c r="V15" s="462"/>
      <c r="W15" s="462"/>
      <c r="X15" s="462"/>
    </row>
    <row r="16" spans="1:24" ht="186.75" customHeight="1">
      <c r="A16" s="172">
        <v>7</v>
      </c>
      <c r="B16" s="187" t="s">
        <v>931</v>
      </c>
      <c r="C16" s="172">
        <v>2</v>
      </c>
      <c r="D16" s="205" t="s">
        <v>951</v>
      </c>
      <c r="E16" s="466"/>
      <c r="F16" s="466"/>
      <c r="G16" s="150">
        <v>0.5</v>
      </c>
      <c r="H16" s="189" t="s">
        <v>250</v>
      </c>
      <c r="I16" s="172" t="s">
        <v>76</v>
      </c>
      <c r="J16" s="173">
        <v>45077</v>
      </c>
      <c r="K16" s="172" t="s">
        <v>260</v>
      </c>
      <c r="L16" s="466" t="s">
        <v>333</v>
      </c>
      <c r="M16" s="173">
        <v>45106</v>
      </c>
      <c r="N16" s="172" t="s">
        <v>666</v>
      </c>
      <c r="O16" s="172" t="s">
        <v>952</v>
      </c>
      <c r="P16" s="173">
        <v>45175</v>
      </c>
      <c r="Q16" s="172" t="s">
        <v>341</v>
      </c>
      <c r="R16" s="466"/>
      <c r="S16" s="466"/>
      <c r="T16" s="172"/>
      <c r="U16" s="465"/>
      <c r="V16" s="466"/>
      <c r="W16" s="466"/>
      <c r="X16" s="466"/>
    </row>
    <row r="17" spans="1:24" ht="87" customHeight="1">
      <c r="A17" s="167">
        <v>8</v>
      </c>
      <c r="B17" s="190" t="s">
        <v>931</v>
      </c>
      <c r="C17" s="167">
        <v>2</v>
      </c>
      <c r="D17" s="204" t="s">
        <v>953</v>
      </c>
      <c r="E17" s="462"/>
      <c r="F17" s="204"/>
      <c r="G17" s="156">
        <v>0.5</v>
      </c>
      <c r="H17" s="193" t="s">
        <v>29</v>
      </c>
      <c r="I17" s="167" t="s">
        <v>76</v>
      </c>
      <c r="J17" s="168">
        <v>45077</v>
      </c>
      <c r="K17" s="167" t="s">
        <v>260</v>
      </c>
      <c r="L17" s="462" t="s">
        <v>333</v>
      </c>
      <c r="M17" s="168">
        <v>45106</v>
      </c>
      <c r="N17" s="167" t="s">
        <v>589</v>
      </c>
      <c r="O17" s="167" t="s">
        <v>954</v>
      </c>
      <c r="P17" s="168">
        <v>45175</v>
      </c>
      <c r="Q17" s="167" t="s">
        <v>594</v>
      </c>
      <c r="R17" s="462"/>
      <c r="S17" s="462"/>
      <c r="T17" s="167"/>
      <c r="U17" s="461"/>
      <c r="V17" s="462"/>
      <c r="W17" s="462"/>
      <c r="X17" s="462"/>
    </row>
    <row r="18" spans="1:24" ht="178.5">
      <c r="A18" s="172">
        <v>9</v>
      </c>
      <c r="B18" s="187" t="s">
        <v>938</v>
      </c>
      <c r="C18" s="172">
        <v>2</v>
      </c>
      <c r="D18" s="205" t="s">
        <v>955</v>
      </c>
      <c r="E18" s="172"/>
      <c r="F18" s="472" t="s">
        <v>956</v>
      </c>
      <c r="G18" s="150">
        <v>1</v>
      </c>
      <c r="H18" s="189" t="s">
        <v>250</v>
      </c>
      <c r="I18" s="172" t="s">
        <v>76</v>
      </c>
      <c r="J18" s="173">
        <v>45077</v>
      </c>
      <c r="K18" s="172" t="s">
        <v>260</v>
      </c>
      <c r="L18" s="466" t="s">
        <v>957</v>
      </c>
      <c r="M18" s="173">
        <v>45106</v>
      </c>
      <c r="N18" s="172" t="s">
        <v>958</v>
      </c>
      <c r="O18" s="172"/>
      <c r="P18" s="173">
        <v>45175</v>
      </c>
      <c r="Q18" s="172" t="s">
        <v>959</v>
      </c>
      <c r="R18" s="466"/>
      <c r="S18" s="173">
        <v>45266</v>
      </c>
      <c r="T18" s="172" t="s">
        <v>960</v>
      </c>
      <c r="U18" s="465"/>
      <c r="V18" s="466"/>
      <c r="W18" s="466"/>
      <c r="X18" s="466"/>
    </row>
    <row r="19" spans="1:24" ht="51">
      <c r="A19" s="167">
        <v>10</v>
      </c>
      <c r="B19" s="190" t="s">
        <v>931</v>
      </c>
      <c r="C19" s="167">
        <v>2</v>
      </c>
      <c r="D19" s="204" t="s">
        <v>961</v>
      </c>
      <c r="E19" s="474"/>
      <c r="F19" s="204"/>
      <c r="G19" s="156">
        <v>0.5</v>
      </c>
      <c r="H19" s="193" t="s">
        <v>32</v>
      </c>
      <c r="I19" s="167" t="s">
        <v>76</v>
      </c>
      <c r="J19" s="168">
        <v>45077</v>
      </c>
      <c r="K19" s="167" t="s">
        <v>260</v>
      </c>
      <c r="L19" s="462" t="s">
        <v>936</v>
      </c>
      <c r="M19" s="168">
        <v>45106</v>
      </c>
      <c r="N19" s="167" t="s">
        <v>666</v>
      </c>
      <c r="O19" s="167" t="s">
        <v>962</v>
      </c>
      <c r="P19" s="168">
        <v>45175</v>
      </c>
      <c r="Q19" s="167" t="s">
        <v>341</v>
      </c>
      <c r="R19" s="462"/>
      <c r="S19" s="462"/>
      <c r="T19" s="167"/>
      <c r="U19" s="461"/>
      <c r="V19" s="462"/>
      <c r="W19" s="462"/>
      <c r="X19" s="462"/>
    </row>
    <row r="20" spans="1:24" ht="190.5" customHeight="1">
      <c r="A20" s="172">
        <v>11</v>
      </c>
      <c r="B20" s="187" t="s">
        <v>931</v>
      </c>
      <c r="C20" s="172">
        <v>2</v>
      </c>
      <c r="D20" s="205" t="s">
        <v>963</v>
      </c>
      <c r="E20" s="466"/>
      <c r="F20" s="205"/>
      <c r="G20" s="150">
        <v>0.2</v>
      </c>
      <c r="H20" s="189" t="s">
        <v>32</v>
      </c>
      <c r="I20" s="172" t="s">
        <v>76</v>
      </c>
      <c r="J20" s="173">
        <v>45077</v>
      </c>
      <c r="K20" s="172" t="s">
        <v>260</v>
      </c>
      <c r="L20" s="466" t="s">
        <v>964</v>
      </c>
      <c r="M20" s="173">
        <v>45106</v>
      </c>
      <c r="N20" s="172" t="s">
        <v>666</v>
      </c>
      <c r="O20" s="172" t="s">
        <v>965</v>
      </c>
      <c r="P20" s="173">
        <v>45175</v>
      </c>
      <c r="Q20" s="172" t="s">
        <v>717</v>
      </c>
      <c r="R20" s="466"/>
      <c r="S20" s="466"/>
      <c r="T20" s="172"/>
      <c r="U20" s="465"/>
      <c r="V20" s="466"/>
      <c r="W20" s="466"/>
      <c r="X20" s="466"/>
    </row>
    <row r="21" spans="1:24" ht="76.5">
      <c r="A21" s="167">
        <v>12</v>
      </c>
      <c r="B21" s="190" t="s">
        <v>966</v>
      </c>
      <c r="C21" s="167">
        <v>2</v>
      </c>
      <c r="D21" s="204" t="s">
        <v>967</v>
      </c>
      <c r="E21" s="167"/>
      <c r="F21" s="167"/>
      <c r="G21" s="156">
        <v>0.5</v>
      </c>
      <c r="H21" s="193" t="s">
        <v>250</v>
      </c>
      <c r="I21" s="167" t="s">
        <v>76</v>
      </c>
      <c r="J21" s="168">
        <v>45077</v>
      </c>
      <c r="K21" s="167" t="s">
        <v>260</v>
      </c>
      <c r="L21" s="462" t="s">
        <v>968</v>
      </c>
      <c r="M21" s="168">
        <v>45106</v>
      </c>
      <c r="N21" s="204" t="s">
        <v>969</v>
      </c>
      <c r="O21" s="167" t="s">
        <v>950</v>
      </c>
      <c r="P21" s="168">
        <v>45175</v>
      </c>
      <c r="Q21" s="167" t="s">
        <v>333</v>
      </c>
      <c r="R21" s="462"/>
      <c r="S21" s="462"/>
      <c r="T21" s="167"/>
      <c r="U21" s="461"/>
      <c r="V21" s="462"/>
      <c r="W21" s="462"/>
      <c r="X21" s="462"/>
    </row>
    <row r="22" spans="1:24" ht="207.75" customHeight="1">
      <c r="A22" s="172">
        <v>13</v>
      </c>
      <c r="B22" s="187" t="s">
        <v>931</v>
      </c>
      <c r="C22" s="172">
        <v>2</v>
      </c>
      <c r="D22" s="205" t="s">
        <v>970</v>
      </c>
      <c r="E22" s="466"/>
      <c r="F22" s="472" t="s">
        <v>947</v>
      </c>
      <c r="G22" s="150"/>
      <c r="H22" s="189"/>
      <c r="I22" s="172" t="s">
        <v>76</v>
      </c>
      <c r="J22" s="173">
        <v>45077</v>
      </c>
      <c r="K22" s="172" t="s">
        <v>264</v>
      </c>
      <c r="L22" s="466" t="s">
        <v>936</v>
      </c>
      <c r="M22" s="173">
        <v>45106</v>
      </c>
      <c r="N22" s="172" t="s">
        <v>948</v>
      </c>
      <c r="O22" s="172"/>
      <c r="P22" s="172"/>
      <c r="Q22" s="172"/>
      <c r="R22" s="466"/>
      <c r="S22" s="466"/>
      <c r="T22" s="172"/>
      <c r="U22" s="465"/>
      <c r="V22" s="466"/>
      <c r="W22" s="466"/>
      <c r="X22" s="466"/>
    </row>
    <row r="23" spans="1:24" ht="267.75">
      <c r="A23" s="167">
        <v>14</v>
      </c>
      <c r="B23" s="190" t="s">
        <v>931</v>
      </c>
      <c r="C23" s="167">
        <v>2</v>
      </c>
      <c r="D23" s="204" t="s">
        <v>971</v>
      </c>
      <c r="E23" s="474"/>
      <c r="F23" s="204"/>
      <c r="G23" s="156">
        <v>1</v>
      </c>
      <c r="H23" s="193" t="s">
        <v>250</v>
      </c>
      <c r="I23" s="167" t="s">
        <v>76</v>
      </c>
      <c r="J23" s="168">
        <v>45077</v>
      </c>
      <c r="K23" s="167" t="s">
        <v>260</v>
      </c>
      <c r="L23" s="462" t="s">
        <v>333</v>
      </c>
      <c r="M23" s="168">
        <v>45106</v>
      </c>
      <c r="N23" s="167" t="s">
        <v>666</v>
      </c>
      <c r="O23" s="167" t="s">
        <v>972</v>
      </c>
      <c r="P23" s="168">
        <v>45175</v>
      </c>
      <c r="Q23" s="167" t="s">
        <v>341</v>
      </c>
      <c r="R23" s="462"/>
      <c r="S23" s="462"/>
      <c r="T23" s="167"/>
      <c r="U23" s="461"/>
      <c r="V23" s="462"/>
      <c r="W23" s="462"/>
      <c r="X23" s="462"/>
    </row>
    <row r="24" spans="1:24" ht="102">
      <c r="A24" s="172">
        <v>15</v>
      </c>
      <c r="B24" s="187" t="s">
        <v>931</v>
      </c>
      <c r="C24" s="172">
        <v>3</v>
      </c>
      <c r="D24" s="205" t="s">
        <v>973</v>
      </c>
      <c r="E24" s="475"/>
      <c r="F24" s="205"/>
      <c r="G24" s="150"/>
      <c r="H24" s="189"/>
      <c r="I24" s="172" t="s">
        <v>76</v>
      </c>
      <c r="J24" s="173">
        <v>45077</v>
      </c>
      <c r="K24" s="172" t="s">
        <v>260</v>
      </c>
      <c r="L24" s="466" t="s">
        <v>333</v>
      </c>
      <c r="M24" s="173">
        <v>45106</v>
      </c>
      <c r="N24" s="205" t="s">
        <v>974</v>
      </c>
      <c r="O24" s="172"/>
      <c r="P24" s="173">
        <v>45175</v>
      </c>
      <c r="Q24" s="172" t="s">
        <v>333</v>
      </c>
      <c r="R24" s="466"/>
      <c r="S24" s="466"/>
      <c r="T24" s="172"/>
      <c r="U24" s="465"/>
      <c r="V24" s="466"/>
      <c r="W24" s="466"/>
      <c r="X24" s="466"/>
    </row>
    <row r="25" spans="1:24" ht="153.75" customHeight="1">
      <c r="A25" s="167">
        <v>16</v>
      </c>
      <c r="B25" s="190" t="s">
        <v>931</v>
      </c>
      <c r="C25" s="167">
        <v>3</v>
      </c>
      <c r="D25" s="204" t="s">
        <v>975</v>
      </c>
      <c r="E25" s="462"/>
      <c r="F25" s="204"/>
      <c r="G25" s="156">
        <v>0.5</v>
      </c>
      <c r="H25" s="193" t="s">
        <v>29</v>
      </c>
      <c r="I25" s="167" t="s">
        <v>76</v>
      </c>
      <c r="J25" s="168">
        <v>45077</v>
      </c>
      <c r="K25" s="167" t="s">
        <v>260</v>
      </c>
      <c r="L25" s="462" t="s">
        <v>333</v>
      </c>
      <c r="M25" s="168">
        <v>45106</v>
      </c>
      <c r="N25" s="167"/>
      <c r="O25" s="167" t="s">
        <v>976</v>
      </c>
      <c r="P25" s="167"/>
      <c r="Q25" s="167"/>
      <c r="R25" s="462"/>
      <c r="S25" s="462"/>
      <c r="T25" s="167"/>
      <c r="U25" s="461"/>
      <c r="V25" s="462"/>
      <c r="W25" s="462"/>
      <c r="X25" s="462"/>
    </row>
    <row r="26" spans="1:24" ht="129.75" customHeight="1">
      <c r="A26" s="172">
        <v>17</v>
      </c>
      <c r="B26" s="187" t="s">
        <v>931</v>
      </c>
      <c r="C26" s="172">
        <v>3</v>
      </c>
      <c r="D26" s="205" t="s">
        <v>977</v>
      </c>
      <c r="E26" s="466"/>
      <c r="F26" s="205"/>
      <c r="G26" s="150">
        <v>1</v>
      </c>
      <c r="H26" s="189" t="s">
        <v>29</v>
      </c>
      <c r="I26" s="172" t="s">
        <v>76</v>
      </c>
      <c r="J26" s="173">
        <v>45077</v>
      </c>
      <c r="K26" s="172" t="s">
        <v>260</v>
      </c>
      <c r="L26" s="466" t="s">
        <v>333</v>
      </c>
      <c r="M26" s="173">
        <v>45106</v>
      </c>
      <c r="N26" s="172" t="s">
        <v>589</v>
      </c>
      <c r="O26" s="172" t="s">
        <v>978</v>
      </c>
      <c r="P26" s="173">
        <v>45175</v>
      </c>
      <c r="Q26" s="172"/>
      <c r="R26" s="466"/>
      <c r="S26" s="466"/>
      <c r="T26" s="172"/>
      <c r="U26" s="465"/>
      <c r="V26" s="466"/>
      <c r="W26" s="466"/>
      <c r="X26" s="466"/>
    </row>
    <row r="27" spans="1:24" ht="190.5" customHeight="1">
      <c r="A27" s="167">
        <v>18</v>
      </c>
      <c r="B27" s="190" t="s">
        <v>931</v>
      </c>
      <c r="C27" s="167">
        <v>4</v>
      </c>
      <c r="D27" s="204" t="s">
        <v>979</v>
      </c>
      <c r="E27" s="462"/>
      <c r="F27" s="473" t="s">
        <v>980</v>
      </c>
      <c r="G27" s="156">
        <v>1</v>
      </c>
      <c r="H27" s="193" t="s">
        <v>250</v>
      </c>
      <c r="I27" s="167" t="s">
        <v>76</v>
      </c>
      <c r="J27" s="168">
        <v>45077</v>
      </c>
      <c r="K27" s="167" t="s">
        <v>260</v>
      </c>
      <c r="L27" s="462" t="s">
        <v>333</v>
      </c>
      <c r="M27" s="168">
        <v>45106</v>
      </c>
      <c r="N27" s="167" t="s">
        <v>666</v>
      </c>
      <c r="O27" s="167" t="s">
        <v>981</v>
      </c>
      <c r="P27" s="168">
        <v>45175</v>
      </c>
      <c r="Q27" s="167" t="s">
        <v>717</v>
      </c>
      <c r="R27" s="462"/>
      <c r="S27" s="462"/>
      <c r="T27" s="167"/>
      <c r="U27" s="461"/>
      <c r="V27" s="462"/>
      <c r="W27" s="462"/>
      <c r="X27" s="462"/>
    </row>
    <row r="28" spans="1:24" ht="104.25" customHeight="1">
      <c r="A28" s="172">
        <v>19</v>
      </c>
      <c r="B28" s="187" t="s">
        <v>931</v>
      </c>
      <c r="C28" s="172">
        <v>4</v>
      </c>
      <c r="D28" s="205" t="s">
        <v>982</v>
      </c>
      <c r="E28" s="466"/>
      <c r="F28" s="472" t="s">
        <v>980</v>
      </c>
      <c r="G28" s="150">
        <v>0.5</v>
      </c>
      <c r="H28" s="189" t="s">
        <v>29</v>
      </c>
      <c r="I28" s="172" t="s">
        <v>76</v>
      </c>
      <c r="J28" s="173">
        <v>45077</v>
      </c>
      <c r="K28" s="172" t="s">
        <v>260</v>
      </c>
      <c r="L28" s="466" t="s">
        <v>333</v>
      </c>
      <c r="M28" s="173">
        <v>45106</v>
      </c>
      <c r="N28" s="172" t="s">
        <v>589</v>
      </c>
      <c r="O28" s="172" t="s">
        <v>983</v>
      </c>
      <c r="P28" s="173">
        <v>45175</v>
      </c>
      <c r="Q28" s="172" t="s">
        <v>984</v>
      </c>
      <c r="R28" s="466"/>
      <c r="S28" s="466"/>
      <c r="T28" s="172"/>
      <c r="U28" s="465"/>
      <c r="V28" s="466"/>
      <c r="W28" s="466"/>
      <c r="X28" s="466"/>
    </row>
    <row r="29" spans="1:24" ht="63.75">
      <c r="A29" s="167">
        <v>20</v>
      </c>
      <c r="B29" s="190" t="s">
        <v>931</v>
      </c>
      <c r="C29" s="167">
        <v>4</v>
      </c>
      <c r="D29" s="204" t="s">
        <v>985</v>
      </c>
      <c r="E29" s="474"/>
      <c r="F29" s="473" t="s">
        <v>980</v>
      </c>
      <c r="G29" s="156">
        <v>0.5</v>
      </c>
      <c r="H29" s="193" t="s">
        <v>29</v>
      </c>
      <c r="I29" s="167" t="s">
        <v>76</v>
      </c>
      <c r="J29" s="168">
        <v>45077</v>
      </c>
      <c r="K29" s="167" t="s">
        <v>260</v>
      </c>
      <c r="L29" s="462" t="s">
        <v>333</v>
      </c>
      <c r="M29" s="168">
        <v>45106</v>
      </c>
      <c r="N29" s="167" t="s">
        <v>589</v>
      </c>
      <c r="O29" s="167" t="s">
        <v>983</v>
      </c>
      <c r="P29" s="168">
        <v>45175</v>
      </c>
      <c r="Q29" s="167" t="s">
        <v>360</v>
      </c>
      <c r="R29" s="462"/>
      <c r="S29" s="462"/>
      <c r="T29" s="167"/>
      <c r="U29" s="461"/>
      <c r="V29" s="462"/>
      <c r="W29" s="462"/>
      <c r="X29" s="462"/>
    </row>
    <row r="30" spans="1:24" ht="118.5" customHeight="1">
      <c r="A30" s="172">
        <v>21</v>
      </c>
      <c r="B30" s="187" t="s">
        <v>938</v>
      </c>
      <c r="C30" s="172">
        <v>5</v>
      </c>
      <c r="D30" s="205" t="s">
        <v>986</v>
      </c>
      <c r="E30" s="466"/>
      <c r="F30" s="472" t="s">
        <v>987</v>
      </c>
      <c r="G30" s="150">
        <v>0.5</v>
      </c>
      <c r="H30" s="189" t="s">
        <v>29</v>
      </c>
      <c r="I30" s="172" t="s">
        <v>76</v>
      </c>
      <c r="J30" s="173">
        <v>45077</v>
      </c>
      <c r="K30" s="172" t="s">
        <v>260</v>
      </c>
      <c r="L30" s="466" t="s">
        <v>333</v>
      </c>
      <c r="M30" s="173">
        <v>45106</v>
      </c>
      <c r="N30" s="172" t="s">
        <v>666</v>
      </c>
      <c r="O30" s="172" t="s">
        <v>988</v>
      </c>
      <c r="P30" s="173">
        <v>45175</v>
      </c>
      <c r="Q30" s="172" t="s">
        <v>989</v>
      </c>
      <c r="R30" s="466"/>
      <c r="S30" s="173">
        <v>45266</v>
      </c>
      <c r="T30" s="172" t="s">
        <v>990</v>
      </c>
      <c r="U30" s="465"/>
      <c r="V30" s="466"/>
      <c r="W30" s="466"/>
      <c r="X30" s="466"/>
    </row>
    <row r="31" spans="1:24" ht="129.75" customHeight="1">
      <c r="A31" s="167">
        <v>22</v>
      </c>
      <c r="B31" s="190" t="s">
        <v>938</v>
      </c>
      <c r="C31" s="167">
        <v>5</v>
      </c>
      <c r="D31" s="204" t="s">
        <v>991</v>
      </c>
      <c r="E31" s="462"/>
      <c r="F31" s="473" t="s">
        <v>987</v>
      </c>
      <c r="G31" s="156">
        <v>1</v>
      </c>
      <c r="H31" s="193" t="s">
        <v>250</v>
      </c>
      <c r="I31" s="167" t="s">
        <v>76</v>
      </c>
      <c r="J31" s="168">
        <v>45077</v>
      </c>
      <c r="K31" s="167" t="s">
        <v>260</v>
      </c>
      <c r="L31" s="462" t="s">
        <v>333</v>
      </c>
      <c r="M31" s="168">
        <v>45106</v>
      </c>
      <c r="N31" s="167" t="s">
        <v>666</v>
      </c>
      <c r="O31" s="167" t="s">
        <v>950</v>
      </c>
      <c r="P31" s="168">
        <v>45175</v>
      </c>
      <c r="Q31" s="167" t="s">
        <v>989</v>
      </c>
      <c r="R31" s="462"/>
      <c r="S31" s="168">
        <v>45266</v>
      </c>
      <c r="T31" s="167" t="s">
        <v>990</v>
      </c>
      <c r="U31" s="461"/>
      <c r="V31" s="462"/>
      <c r="W31" s="462"/>
      <c r="X31" s="462"/>
    </row>
    <row r="32" spans="1:24" ht="120" customHeight="1">
      <c r="A32" s="172">
        <v>23</v>
      </c>
      <c r="B32" s="187" t="s">
        <v>931</v>
      </c>
      <c r="C32" s="172">
        <v>5</v>
      </c>
      <c r="D32" s="205" t="s">
        <v>992</v>
      </c>
      <c r="E32" s="466"/>
      <c r="F32" s="472" t="s">
        <v>987</v>
      </c>
      <c r="G32" s="150">
        <v>1</v>
      </c>
      <c r="H32" s="189" t="s">
        <v>29</v>
      </c>
      <c r="I32" s="172" t="s">
        <v>76</v>
      </c>
      <c r="J32" s="173">
        <v>45077</v>
      </c>
      <c r="K32" s="172" t="s">
        <v>260</v>
      </c>
      <c r="L32" s="466" t="s">
        <v>940</v>
      </c>
      <c r="M32" s="173">
        <v>45106</v>
      </c>
      <c r="N32" s="205" t="s">
        <v>993</v>
      </c>
      <c r="O32" s="172"/>
      <c r="P32" s="173">
        <v>45175</v>
      </c>
      <c r="Q32" s="172" t="s">
        <v>994</v>
      </c>
      <c r="R32" s="466"/>
      <c r="S32" s="466"/>
      <c r="T32" s="172"/>
      <c r="U32" s="465"/>
      <c r="V32" s="466"/>
      <c r="W32" s="466"/>
      <c r="X32" s="466"/>
    </row>
    <row r="33" spans="1:24" ht="165.75">
      <c r="A33" s="167">
        <v>24</v>
      </c>
      <c r="B33" s="190" t="s">
        <v>931</v>
      </c>
      <c r="C33" s="167">
        <v>5</v>
      </c>
      <c r="D33" s="204" t="s">
        <v>995</v>
      </c>
      <c r="E33" s="782"/>
      <c r="F33" s="776"/>
      <c r="G33" s="156">
        <v>0.5</v>
      </c>
      <c r="H33" s="193" t="s">
        <v>29</v>
      </c>
      <c r="I33" s="167" t="s">
        <v>76</v>
      </c>
      <c r="J33" s="168">
        <v>45077</v>
      </c>
      <c r="K33" s="167" t="s">
        <v>260</v>
      </c>
      <c r="L33" s="462" t="s">
        <v>333</v>
      </c>
      <c r="M33" s="168">
        <v>45106</v>
      </c>
      <c r="N33" s="167" t="s">
        <v>666</v>
      </c>
      <c r="O33" s="167" t="s">
        <v>972</v>
      </c>
      <c r="P33" s="168">
        <v>45175</v>
      </c>
      <c r="Q33" s="167"/>
      <c r="R33" s="462"/>
      <c r="S33" s="462"/>
      <c r="T33" s="167"/>
      <c r="U33" s="461"/>
      <c r="V33" s="462"/>
      <c r="W33" s="462"/>
      <c r="X33" s="462"/>
    </row>
    <row r="34" spans="1:24" ht="229.5">
      <c r="A34" s="172">
        <v>25</v>
      </c>
      <c r="B34" s="187" t="s">
        <v>931</v>
      </c>
      <c r="C34" s="172">
        <v>6</v>
      </c>
      <c r="D34" s="205" t="s">
        <v>996</v>
      </c>
      <c r="E34" s="475"/>
      <c r="F34" s="472" t="s">
        <v>997</v>
      </c>
      <c r="G34" s="150">
        <v>1</v>
      </c>
      <c r="H34" s="189" t="s">
        <v>250</v>
      </c>
      <c r="I34" s="172" t="s">
        <v>76</v>
      </c>
      <c r="J34" s="173">
        <v>45077</v>
      </c>
      <c r="K34" s="172" t="s">
        <v>260</v>
      </c>
      <c r="L34" s="466" t="s">
        <v>333</v>
      </c>
      <c r="M34" s="173">
        <v>45106</v>
      </c>
      <c r="N34" s="172" t="s">
        <v>666</v>
      </c>
      <c r="O34" s="172" t="s">
        <v>998</v>
      </c>
      <c r="P34" s="173">
        <v>45175</v>
      </c>
      <c r="Q34" s="172" t="s">
        <v>999</v>
      </c>
      <c r="R34" s="466"/>
      <c r="S34" s="466"/>
      <c r="T34" s="172"/>
      <c r="U34" s="465"/>
      <c r="V34" s="466"/>
      <c r="W34" s="466"/>
      <c r="X34" s="466"/>
    </row>
    <row r="35" spans="1:24" ht="138.75" customHeight="1">
      <c r="A35" s="167">
        <v>26</v>
      </c>
      <c r="B35" s="190" t="s">
        <v>931</v>
      </c>
      <c r="C35" s="167">
        <v>6</v>
      </c>
      <c r="D35" s="204" t="s">
        <v>1000</v>
      </c>
      <c r="E35" s="462"/>
      <c r="F35" s="473" t="s">
        <v>980</v>
      </c>
      <c r="G35" s="156">
        <v>0.5</v>
      </c>
      <c r="H35" s="193" t="s">
        <v>250</v>
      </c>
      <c r="I35" s="167" t="s">
        <v>76</v>
      </c>
      <c r="J35" s="168">
        <v>45077</v>
      </c>
      <c r="K35" s="167" t="s">
        <v>260</v>
      </c>
      <c r="L35" s="462" t="s">
        <v>333</v>
      </c>
      <c r="M35" s="168">
        <v>45106</v>
      </c>
      <c r="N35" s="167" t="s">
        <v>666</v>
      </c>
      <c r="O35" s="167" t="s">
        <v>972</v>
      </c>
      <c r="P35" s="168">
        <v>45175</v>
      </c>
      <c r="Q35" s="167" t="s">
        <v>594</v>
      </c>
      <c r="R35" s="462"/>
      <c r="S35" s="462"/>
      <c r="T35" s="167"/>
      <c r="U35" s="461"/>
      <c r="V35" s="462"/>
      <c r="W35" s="462"/>
      <c r="X35" s="462"/>
    </row>
    <row r="36" spans="1:24" ht="12.75">
      <c r="A36" s="172"/>
      <c r="B36" s="172"/>
      <c r="C36" s="172"/>
      <c r="D36" s="205"/>
      <c r="E36" s="475"/>
      <c r="F36" s="205"/>
      <c r="G36" s="150"/>
      <c r="H36" s="189"/>
      <c r="I36" s="172"/>
      <c r="J36" s="172"/>
      <c r="K36" s="172"/>
      <c r="L36" s="466"/>
      <c r="M36" s="172"/>
      <c r="N36" s="172"/>
      <c r="O36" s="172"/>
      <c r="P36" s="172"/>
      <c r="Q36" s="172"/>
      <c r="R36" s="466"/>
      <c r="S36" s="466"/>
      <c r="T36" s="172"/>
      <c r="U36" s="465"/>
      <c r="V36" s="466"/>
      <c r="W36" s="466"/>
      <c r="X36" s="466"/>
    </row>
    <row r="37" spans="1:24" ht="12.75">
      <c r="A37" s="167"/>
      <c r="B37" s="167"/>
      <c r="C37" s="167"/>
      <c r="D37" s="204"/>
      <c r="E37" s="474"/>
      <c r="F37" s="204"/>
      <c r="G37" s="156"/>
      <c r="H37" s="193"/>
      <c r="I37" s="167"/>
      <c r="J37" s="167"/>
      <c r="K37" s="167"/>
      <c r="L37" s="462"/>
      <c r="M37" s="167"/>
      <c r="N37" s="167"/>
      <c r="O37" s="167"/>
      <c r="P37" s="167"/>
      <c r="Q37" s="167"/>
      <c r="R37" s="462"/>
      <c r="S37" s="462"/>
      <c r="T37" s="167"/>
      <c r="U37" s="461"/>
      <c r="V37" s="462"/>
      <c r="W37" s="462"/>
      <c r="X37" s="462"/>
    </row>
    <row r="38" spans="1:24" ht="12.75">
      <c r="A38" s="172"/>
      <c r="B38" s="172"/>
      <c r="C38" s="172"/>
      <c r="D38" s="205"/>
      <c r="E38" s="475"/>
      <c r="F38" s="205"/>
      <c r="G38" s="150"/>
      <c r="H38" s="189"/>
      <c r="I38" s="172"/>
      <c r="J38" s="172"/>
      <c r="K38" s="172"/>
      <c r="L38" s="466"/>
      <c r="M38" s="172"/>
      <c r="N38" s="172"/>
      <c r="O38" s="172"/>
      <c r="P38" s="172"/>
      <c r="Q38" s="172"/>
      <c r="R38" s="466"/>
      <c r="S38" s="466"/>
      <c r="T38" s="172"/>
      <c r="U38" s="465"/>
      <c r="V38" s="466"/>
      <c r="W38" s="466"/>
      <c r="X38" s="466"/>
    </row>
    <row r="39" spans="1:24" ht="12.75">
      <c r="A39" s="167"/>
      <c r="B39" s="167"/>
      <c r="C39" s="167"/>
      <c r="D39" s="204"/>
      <c r="E39" s="474"/>
      <c r="F39" s="204"/>
      <c r="G39" s="156"/>
      <c r="H39" s="193"/>
      <c r="I39" s="167"/>
      <c r="J39" s="167"/>
      <c r="K39" s="167"/>
      <c r="L39" s="462"/>
      <c r="M39" s="167"/>
      <c r="N39" s="167"/>
      <c r="O39" s="167"/>
      <c r="P39" s="167"/>
      <c r="Q39" s="167"/>
      <c r="R39" s="462"/>
      <c r="S39" s="462"/>
      <c r="T39" s="167"/>
      <c r="U39" s="461"/>
      <c r="V39" s="462"/>
      <c r="W39" s="462"/>
      <c r="X39" s="462"/>
    </row>
    <row r="40" spans="1:24" ht="12.75">
      <c r="A40" s="172"/>
      <c r="B40" s="172"/>
      <c r="C40" s="172"/>
      <c r="D40" s="205"/>
      <c r="E40" s="475"/>
      <c r="F40" s="205"/>
      <c r="G40" s="150"/>
      <c r="H40" s="189"/>
      <c r="I40" s="172"/>
      <c r="J40" s="172"/>
      <c r="K40" s="172"/>
      <c r="L40" s="466"/>
      <c r="M40" s="172"/>
      <c r="N40" s="172"/>
      <c r="O40" s="172"/>
      <c r="P40" s="172"/>
      <c r="Q40" s="172"/>
      <c r="R40" s="466"/>
      <c r="S40" s="466"/>
      <c r="T40" s="172"/>
      <c r="U40" s="465"/>
      <c r="V40" s="466"/>
      <c r="W40" s="466"/>
      <c r="X40" s="466"/>
    </row>
    <row r="41" spans="1:24" ht="12.75">
      <c r="A41" s="167"/>
      <c r="B41" s="167"/>
      <c r="C41" s="167"/>
      <c r="D41" s="204"/>
      <c r="E41" s="474"/>
      <c r="F41" s="204"/>
      <c r="G41" s="156"/>
      <c r="H41" s="193"/>
      <c r="I41" s="167"/>
      <c r="J41" s="167"/>
      <c r="K41" s="167"/>
      <c r="L41" s="462"/>
      <c r="M41" s="167"/>
      <c r="N41" s="167"/>
      <c r="O41" s="167"/>
      <c r="P41" s="167"/>
      <c r="Q41" s="167"/>
      <c r="R41" s="462"/>
      <c r="S41" s="462"/>
      <c r="T41" s="167"/>
      <c r="U41" s="461"/>
      <c r="V41" s="462"/>
      <c r="W41" s="462"/>
      <c r="X41" s="462"/>
    </row>
  </sheetData>
  <mergeCells count="2">
    <mergeCell ref="E13:F13"/>
    <mergeCell ref="E33:F33"/>
  </mergeCells>
  <conditionalFormatting sqref="M1:N1 R1 U1:X1">
    <cfRule type="containsText" dxfId="11466" priority="13" operator="containsText" text="ответ субподрядчика">
      <formula>NOT(ISERROR(SEARCH(("ответ субподрядчика"),(M1))))</formula>
    </cfRule>
  </conditionalFormatting>
  <conditionalFormatting sqref="G10:G41">
    <cfRule type="cellIs" dxfId="11465" priority="12" operator="equal">
      <formula>1</formula>
    </cfRule>
  </conditionalFormatting>
  <conditionalFormatting sqref="G10:G41">
    <cfRule type="cellIs" dxfId="11464" priority="11" operator="equal">
      <formula>0.5</formula>
    </cfRule>
  </conditionalFormatting>
  <conditionalFormatting sqref="G10:G41">
    <cfRule type="cellIs" dxfId="11463" priority="10" operator="equal">
      <formula>0.2</formula>
    </cfRule>
  </conditionalFormatting>
  <conditionalFormatting sqref="K3 K5:K41">
    <cfRule type="containsText" dxfId="11462" priority="9" operator="containsText" text="ПД">
      <formula>NOT(ISERROR(SEARCH(("ПД"),(K3))))</formula>
    </cfRule>
  </conditionalFormatting>
  <conditionalFormatting sqref="K3 K5:K41">
    <cfRule type="containsText" dxfId="11461" priority="8" operator="containsText" text="отменено">
      <formula>NOT(ISERROR(SEARCH(("отменено"),(K3))))</formula>
    </cfRule>
  </conditionalFormatting>
  <conditionalFormatting sqref="G1:H1 H3:X3 H5:H41 A9:G9">
    <cfRule type="cellIs" dxfId="11460" priority="7" operator="equal">
      <formula>"5 - Несоответствие решений ПД и РД"</formula>
    </cfRule>
  </conditionalFormatting>
  <conditionalFormatting sqref="G1:H1 H3:X3 H5:H41 A9:G9">
    <cfRule type="cellIs" dxfId="11459" priority="6" operator="equal">
      <formula>"4 - Несоответствие типовым решениям"</formula>
    </cfRule>
  </conditionalFormatting>
  <conditionalFormatting sqref="G1:H1 H3:X3 H5:H41 A9:G9">
    <cfRule type="cellIs" dxfId="11458" priority="5" operator="equal">
      <formula>"3 - Повторяющиеся замечания МФР"</formula>
    </cfRule>
  </conditionalFormatting>
  <conditionalFormatting sqref="G1:H1 H3:X3 H5:H41 A9:G9">
    <cfRule type="cellIs" dxfId="11457" priority="4" operator="equal">
      <formula>"2 - Несоотвествие смежным разделам"</formula>
    </cfRule>
  </conditionalFormatting>
  <conditionalFormatting sqref="G1:H1 H3:X3 H5:H41 A9:G9">
    <cfRule type="cellIs" dxfId="11456" priority="3" operator="equal">
      <formula>"1 - Ошибка проектировщика"</formula>
    </cfRule>
  </conditionalFormatting>
  <conditionalFormatting sqref="K3 K5:K41">
    <cfRule type="containsText" dxfId="11455" priority="2" operator="containsText" text="повторно">
      <formula>NOT(ISERROR(SEARCH(("повторно"),(K3))))</formula>
    </cfRule>
  </conditionalFormatting>
  <conditionalFormatting sqref="K3 K5:K41">
    <cfRule type="containsText" dxfId="11454" priority="1" operator="containsText" text="снято">
      <formula>NOT(ISERROR(SEARCH(("снято"),(K3))))</formula>
    </cfRule>
  </conditionalFormatting>
  <hyperlinks>
    <hyperlink ref="F14" r:id="rId1"/>
    <hyperlink ref="F15" r:id="rId2"/>
    <hyperlink ref="F18" r:id="rId3"/>
    <hyperlink ref="F22" r:id="rId4"/>
    <hyperlink ref="F27" r:id="rId5"/>
    <hyperlink ref="F28" r:id="rId6"/>
    <hyperlink ref="F29" r:id="rId7"/>
    <hyperlink ref="F30" r:id="rId8"/>
    <hyperlink ref="F31" r:id="rId9"/>
    <hyperlink ref="F32" r:id="rId10"/>
    <hyperlink ref="F34" r:id="rId11"/>
    <hyperlink ref="F35" r:id="rId12"/>
  </hyperlinks>
  <pageMargins left="0.70078740157480324" right="0.70078740157480324" top="0.75196850393700787" bottom="0.75196850393700787" header="0.3" footer="0.3"/>
  <pageSetup paperSize="9" orientation="portrait"/>
  <drawing r:id="rId1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G10:G41</xm:sqref>
        </x14:dataValidation>
        <x14:dataValidation type="list" allowBlank="1">
          <x14:formula1>
            <xm:f>Списки!$O:$O</xm:f>
          </x14:formula1>
          <xm:sqref>R1 U1 X1</xm:sqref>
        </x14:dataValidation>
        <x14:dataValidation type="list" allowBlank="1">
          <x14:formula1>
            <xm:f>Списки!$E$2:$E$1002</xm:f>
          </x14:formula1>
          <xm:sqref>H10:H41</xm:sqref>
        </x14:dataValidation>
        <x14:dataValidation type="list" allowBlank="1">
          <x14:formula1>
            <xm:f>Списки!$A$2:$A$1002</xm:f>
          </x14:formula1>
          <xm:sqref>K10:K41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outlinePr summaryBelow="0" summaryRight="0"/>
  </sheetPr>
  <dimension ref="A1:Y39"/>
  <sheetViews>
    <sheetView topLeftCell="A39" workbookViewId="0"/>
  </sheetViews>
  <sheetFormatPr defaultColWidth="12.5703125" defaultRowHeight="15.75" customHeight="1" outlineLevelRow="1" outlineLevelCol="1"/>
  <cols>
    <col min="1" max="1" width="10" style="211" customWidth="1"/>
    <col min="2" max="2" width="16.42578125" style="211" customWidth="1"/>
    <col min="3" max="3" width="9.85546875" style="211" customWidth="1"/>
    <col min="4" max="4" width="65.140625" style="211" customWidth="1"/>
    <col min="5" max="5" width="68.85546875" style="211" customWidth="1"/>
    <col min="6" max="6" width="21" style="211" customWidth="1" collapsed="1"/>
    <col min="7" max="7" width="11.5703125" style="211" hidden="1" customWidth="1" outlineLevel="1"/>
    <col min="8" max="8" width="14" style="211" hidden="1" customWidth="1" outlineLevel="1"/>
    <col min="9" max="9" width="12.5703125" style="211"/>
    <col min="10" max="10" width="9.42578125" style="211" customWidth="1"/>
    <col min="11" max="11" width="12.5703125" style="211"/>
    <col min="12" max="12" width="23.42578125" style="211" customWidth="1"/>
    <col min="13" max="13" width="9.42578125" style="211" customWidth="1"/>
    <col min="14" max="14" width="48.5703125" style="211" customWidth="1"/>
    <col min="15" max="15" width="24.42578125" style="211" customWidth="1"/>
    <col min="16" max="16" width="23.28515625" style="211" customWidth="1"/>
    <col min="17" max="17" width="11.140625" style="211" customWidth="1"/>
    <col min="18" max="18" width="34.85546875" style="211" customWidth="1"/>
    <col min="19" max="19" width="23.85546875" style="211" customWidth="1"/>
    <col min="20" max="20" width="11.7109375" style="211" customWidth="1"/>
    <col min="21" max="21" width="40.42578125" style="211" customWidth="1"/>
    <col min="22" max="22" width="20.140625" style="211" customWidth="1"/>
    <col min="23" max="23" width="10.42578125" style="211" customWidth="1"/>
    <col min="24" max="24" width="66.85546875" style="211" customWidth="1"/>
    <col min="25" max="25" width="39.28515625" style="456" customWidth="1"/>
  </cols>
  <sheetData>
    <row r="1" spans="1:25" ht="102" collapsed="1">
      <c r="A1" s="139" t="s">
        <v>235</v>
      </c>
      <c r="B1" s="139" t="s">
        <v>236</v>
      </c>
      <c r="C1" s="139" t="s">
        <v>237</v>
      </c>
      <c r="D1" s="139" t="s">
        <v>238</v>
      </c>
      <c r="E1" s="139" t="s">
        <v>239</v>
      </c>
      <c r="F1" s="139" t="s">
        <v>240</v>
      </c>
      <c r="G1" s="140" t="s">
        <v>241</v>
      </c>
      <c r="H1" s="140" t="s">
        <v>242</v>
      </c>
      <c r="I1" s="140" t="s">
        <v>5</v>
      </c>
      <c r="J1" s="139" t="s">
        <v>243</v>
      </c>
      <c r="K1" s="139" t="s">
        <v>244</v>
      </c>
      <c r="L1" s="143" t="s">
        <v>245</v>
      </c>
      <c r="M1" s="142" t="s">
        <v>246</v>
      </c>
      <c r="N1" s="142" t="s">
        <v>247</v>
      </c>
      <c r="O1" s="142" t="s">
        <v>395</v>
      </c>
      <c r="P1" s="143" t="s">
        <v>245</v>
      </c>
      <c r="Q1" s="144" t="s">
        <v>246</v>
      </c>
      <c r="R1" s="144" t="s">
        <v>247</v>
      </c>
      <c r="S1" s="142" t="s">
        <v>248</v>
      </c>
      <c r="T1" s="145" t="s">
        <v>246</v>
      </c>
      <c r="U1" s="145" t="s">
        <v>247</v>
      </c>
      <c r="V1" s="142" t="s">
        <v>248</v>
      </c>
      <c r="W1" s="145" t="s">
        <v>246</v>
      </c>
      <c r="X1" s="145" t="s">
        <v>247</v>
      </c>
      <c r="Y1" s="457" t="s">
        <v>248</v>
      </c>
    </row>
    <row r="2" spans="1:25" ht="90" hidden="1" outlineLevel="1">
      <c r="A2" s="146"/>
      <c r="B2" s="147" t="s">
        <v>249</v>
      </c>
      <c r="C2" s="147" t="s">
        <v>249</v>
      </c>
      <c r="D2" s="148" t="s">
        <v>52</v>
      </c>
      <c r="E2" s="149"/>
      <c r="F2" s="212"/>
      <c r="G2" s="150"/>
      <c r="H2" s="151" t="s">
        <v>250</v>
      </c>
      <c r="I2" s="151" t="s">
        <v>13</v>
      </c>
      <c r="J2" s="151" t="s">
        <v>14</v>
      </c>
      <c r="K2" s="151" t="s">
        <v>16</v>
      </c>
      <c r="L2" s="151" t="s">
        <v>15</v>
      </c>
      <c r="M2" s="151" t="s">
        <v>17</v>
      </c>
      <c r="N2" s="476" t="s">
        <v>18</v>
      </c>
      <c r="O2" s="151"/>
      <c r="P2" s="151" t="s">
        <v>19</v>
      </c>
      <c r="Q2" s="151" t="s">
        <v>21</v>
      </c>
      <c r="R2" s="476" t="s">
        <v>23</v>
      </c>
      <c r="S2" s="151" t="s">
        <v>24</v>
      </c>
      <c r="T2" s="151" t="s">
        <v>25</v>
      </c>
      <c r="U2" s="151" t="s">
        <v>27</v>
      </c>
      <c r="V2" s="151" t="s">
        <v>28</v>
      </c>
      <c r="W2" s="151" t="s">
        <v>29</v>
      </c>
      <c r="X2" s="151" t="s">
        <v>30</v>
      </c>
      <c r="Y2" s="152" t="s">
        <v>32</v>
      </c>
    </row>
    <row r="3" spans="1:25" ht="56.25" hidden="1" outlineLevel="1">
      <c r="A3" s="153"/>
      <c r="B3" s="154" t="s">
        <v>251</v>
      </c>
      <c r="C3" s="154" t="s">
        <v>252</v>
      </c>
      <c r="D3" s="155" t="s">
        <v>35</v>
      </c>
      <c r="E3" s="154"/>
      <c r="F3" s="154"/>
      <c r="G3" s="156"/>
      <c r="H3" s="157">
        <f>COUNTIF($H10:$H38,"1 - Несоответствие продуктовым требованиям ПИК-Стандарт")</f>
        <v>11</v>
      </c>
      <c r="I3" s="157">
        <f>COUNTIF($H10:$H38,"2 - Несоответствие Бренд-листам ПИК")</f>
        <v>0</v>
      </c>
      <c r="J3" s="157">
        <f>COUNTIF($H10:$H38,"3 - Несоответствие Каталогу отделки")</f>
        <v>0</v>
      </c>
      <c r="K3" s="157">
        <f>COUNTIF($H10:$H38,"5 - Ошибка в применении СТМ")</f>
        <v>0</v>
      </c>
      <c r="L3" s="157">
        <f>COUNTIF($H10:$H38,"4 - Несоответствие Каталогу оборудования")</f>
        <v>0</v>
      </c>
      <c r="M3" s="157">
        <f>COUNTIF($H10:$H38,"6 - Ошибка в применении сборных ЛМ")</f>
        <v>0</v>
      </c>
      <c r="N3" s="477">
        <f>COUNTIF($H10:$H38,"7 - Ошибка в применении шкаф-пакетов")</f>
        <v>0</v>
      </c>
      <c r="O3" s="157"/>
      <c r="P3" s="157">
        <f>COUNTIF($H10:$H38,"8 - Ошибка в применении шахт-пакетов")</f>
        <v>0</v>
      </c>
      <c r="Q3" s="157">
        <f>COUNTIF($H10:$H38,"9 - Несоответствие типологическим требованиям ПИК-Стандарт")</f>
        <v>2</v>
      </c>
      <c r="R3" s="477">
        <f>COUNTIF($H10:$H38,"10 - Несоответствие НТД РФ")</f>
        <v>0</v>
      </c>
      <c r="S3" s="478">
        <f>COUNTIF($H10:$H38,"11 - Несоответствие ИРД (кроме ТУ, СТУ), АПР, ПД")</f>
        <v>0</v>
      </c>
      <c r="T3" s="157">
        <f>COUNTIF($H10:$H38,"12 - Несоответствие требованиям ТУ, СТУ")</f>
        <v>0</v>
      </c>
      <c r="U3" s="157">
        <f>COUNTIF($H10:$H38,"13 - Ошибка в технических решениях")</f>
        <v>0</v>
      </c>
      <c r="V3" s="157">
        <f>COUNTIF($H10:$H38,"14 - Неувязка м/у собой комплектов РД")</f>
        <v>2</v>
      </c>
      <c r="W3" s="157">
        <f>COUNTIF($H10:$H38,"15 - Недостаточность информации влияющей на СМР")</f>
        <v>9</v>
      </c>
      <c r="X3" s="157">
        <f>COUNTIF($H10:$H38,"16 - Нерациональное решение")</f>
        <v>0</v>
      </c>
      <c r="Y3" s="158">
        <f>COUNTIF($H10:$H38,"17 - Оформление")</f>
        <v>1</v>
      </c>
    </row>
    <row r="4" spans="1:25" ht="25.5" hidden="1" outlineLevel="1">
      <c r="A4" s="147" t="s">
        <v>249</v>
      </c>
      <c r="B4" s="159">
        <v>6</v>
      </c>
      <c r="C4" s="159">
        <v>5</v>
      </c>
      <c r="D4" s="160">
        <f>C4/B4</f>
        <v>0.83333333333333337</v>
      </c>
      <c r="E4" s="160"/>
      <c r="F4" s="213"/>
      <c r="G4" s="150"/>
      <c r="H4" s="149" t="s">
        <v>52</v>
      </c>
      <c r="I4" s="149" t="s">
        <v>52</v>
      </c>
      <c r="J4" s="149" t="s">
        <v>52</v>
      </c>
      <c r="K4" s="149" t="s">
        <v>52</v>
      </c>
      <c r="L4" s="149" t="s">
        <v>52</v>
      </c>
      <c r="M4" s="149" t="s">
        <v>52</v>
      </c>
      <c r="N4" s="148" t="s">
        <v>52</v>
      </c>
      <c r="O4" s="149"/>
      <c r="P4" s="149" t="s">
        <v>52</v>
      </c>
      <c r="Q4" s="149" t="s">
        <v>52</v>
      </c>
      <c r="R4" s="148" t="s">
        <v>52</v>
      </c>
      <c r="S4" s="149" t="s">
        <v>52</v>
      </c>
      <c r="T4" s="149" t="s">
        <v>52</v>
      </c>
      <c r="U4" s="149" t="s">
        <v>52</v>
      </c>
      <c r="V4" s="149" t="s">
        <v>52</v>
      </c>
      <c r="W4" s="149" t="s">
        <v>52</v>
      </c>
      <c r="X4" s="149" t="s">
        <v>52</v>
      </c>
      <c r="Y4" s="163" t="s">
        <v>52</v>
      </c>
    </row>
    <row r="5" spans="1:25" ht="14.25" hidden="1" outlineLevel="1">
      <c r="A5" s="214"/>
      <c r="B5" s="214"/>
      <c r="C5" s="214"/>
      <c r="D5" s="165"/>
      <c r="E5" s="458"/>
      <c r="F5" s="214"/>
      <c r="G5" s="149" t="s">
        <v>52</v>
      </c>
      <c r="H5" s="459"/>
      <c r="I5" s="167"/>
      <c r="J5" s="168"/>
      <c r="K5" s="167"/>
      <c r="L5" s="460"/>
      <c r="M5" s="168"/>
      <c r="N5" s="204"/>
      <c r="O5" s="167"/>
      <c r="P5" s="168"/>
      <c r="Q5" s="168"/>
      <c r="R5" s="204"/>
      <c r="S5" s="460"/>
      <c r="T5" s="168"/>
      <c r="U5" s="167"/>
      <c r="V5" s="462"/>
      <c r="W5" s="167"/>
      <c r="X5" s="167"/>
      <c r="Y5" s="198"/>
    </row>
    <row r="6" spans="1:25" ht="22.5" hidden="1" outlineLevel="1">
      <c r="A6" s="154">
        <v>0.2</v>
      </c>
      <c r="B6" s="154">
        <v>0.5</v>
      </c>
      <c r="C6" s="154">
        <v>1</v>
      </c>
      <c r="D6" s="155" t="s">
        <v>39</v>
      </c>
      <c r="E6" s="154"/>
      <c r="F6" s="154" t="s">
        <v>253</v>
      </c>
      <c r="G6" s="170">
        <f>COUNTIFS(G10:G38,"0,2")</f>
        <v>0</v>
      </c>
      <c r="H6" s="463"/>
      <c r="I6" s="172"/>
      <c r="J6" s="173"/>
      <c r="K6" s="172"/>
      <c r="L6" s="464"/>
      <c r="M6" s="173"/>
      <c r="N6" s="205"/>
      <c r="O6" s="172"/>
      <c r="P6" s="173"/>
      <c r="Q6" s="173"/>
      <c r="R6" s="205"/>
      <c r="S6" s="464"/>
      <c r="T6" s="173"/>
      <c r="U6" s="172"/>
      <c r="V6" s="466"/>
      <c r="W6" s="172"/>
      <c r="X6" s="172"/>
      <c r="Y6" s="196"/>
    </row>
    <row r="7" spans="1:25" ht="22.5" hidden="1" outlineLevel="1">
      <c r="A7" s="175">
        <f>G6*0.2/B4</f>
        <v>0</v>
      </c>
      <c r="B7" s="175">
        <f>G7*0.5/B4</f>
        <v>1.0833333333333333</v>
      </c>
      <c r="C7" s="175">
        <f>G8*1/B4</f>
        <v>2</v>
      </c>
      <c r="D7" s="176">
        <f>(G6*A6+G7*B6+G8*C6)/SUM(G6:G8)</f>
        <v>0.74</v>
      </c>
      <c r="E7" s="215"/>
      <c r="F7" s="178" t="s">
        <v>254</v>
      </c>
      <c r="G7" s="179">
        <f>COUNTIFS(G10:G38,"0,5")</f>
        <v>13</v>
      </c>
      <c r="H7" s="459"/>
      <c r="I7" s="180"/>
      <c r="J7" s="180"/>
      <c r="K7" s="180"/>
      <c r="L7" s="467"/>
      <c r="M7" s="180"/>
      <c r="N7" s="479"/>
      <c r="O7" s="180"/>
      <c r="P7" s="180"/>
      <c r="Q7" s="180"/>
      <c r="R7" s="479"/>
      <c r="S7" s="467"/>
      <c r="T7" s="180"/>
      <c r="U7" s="180"/>
      <c r="V7" s="467"/>
      <c r="W7" s="180"/>
      <c r="X7" s="180"/>
      <c r="Y7" s="181"/>
    </row>
    <row r="8" spans="1:25" ht="22.5" hidden="1" outlineLevel="1">
      <c r="A8" s="149" t="s">
        <v>52</v>
      </c>
      <c r="B8" s="149" t="s">
        <v>52</v>
      </c>
      <c r="C8" s="149" t="s">
        <v>52</v>
      </c>
      <c r="D8" s="148" t="s">
        <v>52</v>
      </c>
      <c r="E8" s="149"/>
      <c r="F8" s="154" t="s">
        <v>255</v>
      </c>
      <c r="G8" s="170">
        <f>COUNTIFS(G10:G38,"1")</f>
        <v>12</v>
      </c>
      <c r="H8" s="463"/>
      <c r="I8" s="172"/>
      <c r="J8" s="173"/>
      <c r="K8" s="172"/>
      <c r="L8" s="464"/>
      <c r="M8" s="173"/>
      <c r="N8" s="205"/>
      <c r="O8" s="172"/>
      <c r="P8" s="173"/>
      <c r="Q8" s="173"/>
      <c r="R8" s="205"/>
      <c r="S8" s="464"/>
      <c r="T8" s="173"/>
      <c r="U8" s="172"/>
      <c r="V8" s="466"/>
      <c r="W8" s="172"/>
      <c r="X8" s="172"/>
      <c r="Y8" s="196"/>
    </row>
    <row r="9" spans="1:25" ht="12.75">
      <c r="A9" s="182"/>
      <c r="B9" s="182"/>
      <c r="C9" s="182"/>
      <c r="D9" s="183"/>
      <c r="E9" s="182"/>
      <c r="F9" s="182"/>
      <c r="G9" s="182"/>
      <c r="H9" s="182"/>
      <c r="I9" s="184"/>
      <c r="J9" s="185"/>
      <c r="K9" s="184"/>
      <c r="L9" s="469"/>
      <c r="M9" s="185"/>
      <c r="N9" s="480"/>
      <c r="O9" s="184"/>
      <c r="P9" s="185"/>
      <c r="Q9" s="185"/>
      <c r="R9" s="480"/>
      <c r="S9" s="469"/>
      <c r="T9" s="185"/>
      <c r="U9" s="184"/>
      <c r="V9" s="471"/>
      <c r="W9" s="184"/>
      <c r="X9" s="184"/>
      <c r="Y9" s="481"/>
    </row>
    <row r="10" spans="1:25" ht="75.75" hidden="1" customHeight="1">
      <c r="A10" s="172">
        <v>1</v>
      </c>
      <c r="B10" s="187" t="s">
        <v>1001</v>
      </c>
      <c r="C10" s="172">
        <v>2</v>
      </c>
      <c r="D10" s="205" t="s">
        <v>932</v>
      </c>
      <c r="E10" s="466"/>
      <c r="F10" s="205"/>
      <c r="G10" s="150">
        <v>0.5</v>
      </c>
      <c r="H10" s="189" t="s">
        <v>29</v>
      </c>
      <c r="I10" s="172" t="s">
        <v>76</v>
      </c>
      <c r="J10" s="173">
        <v>45079</v>
      </c>
      <c r="K10" s="172" t="s">
        <v>260</v>
      </c>
      <c r="L10" s="466" t="s">
        <v>940</v>
      </c>
      <c r="M10" s="173">
        <v>45090</v>
      </c>
      <c r="N10" s="205" t="s">
        <v>1002</v>
      </c>
      <c r="O10" s="172"/>
      <c r="P10" s="173"/>
      <c r="Q10" s="173">
        <v>45114</v>
      </c>
      <c r="R10" s="205" t="s">
        <v>589</v>
      </c>
      <c r="S10" s="466" t="s">
        <v>1003</v>
      </c>
      <c r="T10" s="173">
        <v>45127</v>
      </c>
      <c r="U10" s="172" t="s">
        <v>360</v>
      </c>
      <c r="V10" s="466"/>
      <c r="W10" s="172"/>
      <c r="X10" s="172"/>
      <c r="Y10" s="196"/>
    </row>
    <row r="11" spans="1:25" ht="56.25" hidden="1">
      <c r="A11" s="167">
        <v>2</v>
      </c>
      <c r="B11" s="190" t="s">
        <v>1001</v>
      </c>
      <c r="C11" s="167">
        <v>2</v>
      </c>
      <c r="D11" s="204" t="s">
        <v>935</v>
      </c>
      <c r="E11" s="462"/>
      <c r="F11" s="167"/>
      <c r="G11" s="156">
        <v>0.5</v>
      </c>
      <c r="H11" s="193" t="s">
        <v>29</v>
      </c>
      <c r="I11" s="167" t="s">
        <v>76</v>
      </c>
      <c r="J11" s="168">
        <v>45079</v>
      </c>
      <c r="K11" s="167" t="s">
        <v>260</v>
      </c>
      <c r="L11" s="462" t="s">
        <v>936</v>
      </c>
      <c r="M11" s="168">
        <v>45090</v>
      </c>
      <c r="N11" s="204" t="s">
        <v>1004</v>
      </c>
      <c r="O11" s="167"/>
      <c r="P11" s="167"/>
      <c r="Q11" s="168">
        <v>45114</v>
      </c>
      <c r="R11" s="204" t="s">
        <v>589</v>
      </c>
      <c r="S11" s="462" t="s">
        <v>1005</v>
      </c>
      <c r="T11" s="168">
        <v>45127</v>
      </c>
      <c r="U11" s="167" t="s">
        <v>360</v>
      </c>
      <c r="V11" s="462"/>
      <c r="W11" s="167"/>
      <c r="X11" s="167"/>
      <c r="Y11" s="198"/>
    </row>
    <row r="12" spans="1:25" ht="159" customHeight="1">
      <c r="A12" s="172">
        <v>3</v>
      </c>
      <c r="B12" s="187" t="s">
        <v>1006</v>
      </c>
      <c r="C12" s="172">
        <v>2</v>
      </c>
      <c r="D12" s="205" t="s">
        <v>939</v>
      </c>
      <c r="E12" s="466"/>
      <c r="F12" s="172"/>
      <c r="G12" s="150">
        <v>1</v>
      </c>
      <c r="H12" s="189" t="s">
        <v>250</v>
      </c>
      <c r="I12" s="172" t="s">
        <v>76</v>
      </c>
      <c r="J12" s="173">
        <v>45079</v>
      </c>
      <c r="K12" s="172" t="s">
        <v>266</v>
      </c>
      <c r="L12" s="466" t="s">
        <v>1007</v>
      </c>
      <c r="M12" s="173">
        <v>45090</v>
      </c>
      <c r="N12" s="205" t="s">
        <v>1008</v>
      </c>
      <c r="O12" s="172"/>
      <c r="P12" s="172"/>
      <c r="Q12" s="173">
        <v>45114</v>
      </c>
      <c r="R12" s="205" t="s">
        <v>589</v>
      </c>
      <c r="S12" s="482" t="s">
        <v>1009</v>
      </c>
      <c r="T12" s="775" t="s">
        <v>1010</v>
      </c>
      <c r="U12" s="483" t="s">
        <v>1011</v>
      </c>
      <c r="V12" s="466"/>
      <c r="W12" s="173">
        <v>45268</v>
      </c>
      <c r="X12" s="172"/>
      <c r="Y12" s="196"/>
    </row>
    <row r="13" spans="1:25" ht="162.75" customHeight="1">
      <c r="A13" s="167"/>
      <c r="B13" s="190"/>
      <c r="C13" s="167"/>
      <c r="D13" s="204"/>
      <c r="E13" s="462"/>
      <c r="F13" s="167"/>
      <c r="G13" s="156"/>
      <c r="H13" s="193"/>
      <c r="I13" s="167"/>
      <c r="J13" s="168"/>
      <c r="K13" s="167"/>
      <c r="L13" s="462"/>
      <c r="M13" s="168"/>
      <c r="N13" s="204"/>
      <c r="O13" s="167"/>
      <c r="P13" s="167"/>
      <c r="Q13" s="168"/>
      <c r="R13" s="204"/>
      <c r="S13" s="474"/>
      <c r="T13" s="776"/>
      <c r="U13" s="484"/>
      <c r="V13" s="462"/>
      <c r="W13" s="167"/>
      <c r="X13" s="167"/>
      <c r="Y13" s="198"/>
    </row>
    <row r="14" spans="1:25" ht="216" customHeight="1">
      <c r="A14" s="172">
        <v>4</v>
      </c>
      <c r="B14" s="187" t="s">
        <v>1001</v>
      </c>
      <c r="C14" s="172">
        <v>2</v>
      </c>
      <c r="D14" s="205" t="s">
        <v>1012</v>
      </c>
      <c r="E14" s="783"/>
      <c r="F14" s="776"/>
      <c r="G14" s="150">
        <v>1</v>
      </c>
      <c r="H14" s="189" t="s">
        <v>250</v>
      </c>
      <c r="I14" s="172" t="s">
        <v>76</v>
      </c>
      <c r="J14" s="173">
        <v>45079</v>
      </c>
      <c r="K14" s="172" t="s">
        <v>260</v>
      </c>
      <c r="L14" s="485" t="s">
        <v>1013</v>
      </c>
      <c r="M14" s="173">
        <v>45090</v>
      </c>
      <c r="N14" s="205" t="s">
        <v>1014</v>
      </c>
      <c r="O14" s="172"/>
      <c r="P14" s="172"/>
      <c r="Q14" s="173">
        <v>45114</v>
      </c>
      <c r="R14" s="205" t="s">
        <v>1015</v>
      </c>
      <c r="S14" s="466" t="s">
        <v>1016</v>
      </c>
      <c r="T14" s="173">
        <v>45127</v>
      </c>
      <c r="U14" s="172" t="s">
        <v>360</v>
      </c>
      <c r="V14" s="466"/>
      <c r="W14" s="172"/>
      <c r="X14" s="172"/>
      <c r="Y14" s="196"/>
    </row>
    <row r="15" spans="1:25" ht="222" customHeight="1">
      <c r="A15" s="167">
        <v>5</v>
      </c>
      <c r="B15" s="190" t="s">
        <v>1001</v>
      </c>
      <c r="C15" s="167">
        <v>2</v>
      </c>
      <c r="D15" s="204" t="s">
        <v>946</v>
      </c>
      <c r="E15" s="462"/>
      <c r="F15" s="473" t="s">
        <v>947</v>
      </c>
      <c r="G15" s="156"/>
      <c r="H15" s="193"/>
      <c r="I15" s="167" t="s">
        <v>76</v>
      </c>
      <c r="J15" s="168">
        <v>45079</v>
      </c>
      <c r="K15" s="167" t="s">
        <v>264</v>
      </c>
      <c r="L15" s="486" t="s">
        <v>936</v>
      </c>
      <c r="M15" s="168">
        <v>45090</v>
      </c>
      <c r="N15" s="167" t="s">
        <v>948</v>
      </c>
      <c r="O15" s="487"/>
      <c r="P15" s="167"/>
      <c r="Q15" s="167"/>
      <c r="R15" s="204"/>
      <c r="S15" s="462"/>
      <c r="T15" s="167"/>
      <c r="U15" s="167"/>
      <c r="V15" s="462"/>
      <c r="W15" s="167"/>
      <c r="X15" s="167"/>
      <c r="Y15" s="198"/>
    </row>
    <row r="16" spans="1:25" ht="184.5" customHeight="1">
      <c r="A16" s="172">
        <v>6</v>
      </c>
      <c r="B16" s="187" t="s">
        <v>1006</v>
      </c>
      <c r="C16" s="172">
        <v>2</v>
      </c>
      <c r="D16" s="205" t="s">
        <v>1017</v>
      </c>
      <c r="E16" s="466"/>
      <c r="F16" s="472" t="s">
        <v>947</v>
      </c>
      <c r="G16" s="150">
        <v>0.5</v>
      </c>
      <c r="H16" s="189" t="s">
        <v>250</v>
      </c>
      <c r="I16" s="172" t="s">
        <v>76</v>
      </c>
      <c r="J16" s="173">
        <v>45079</v>
      </c>
      <c r="K16" s="172" t="s">
        <v>264</v>
      </c>
      <c r="L16" s="466" t="s">
        <v>936</v>
      </c>
      <c r="M16" s="173">
        <v>45090</v>
      </c>
      <c r="N16" s="205" t="s">
        <v>1018</v>
      </c>
      <c r="O16" s="488"/>
      <c r="P16" s="172"/>
      <c r="Q16" s="173">
        <v>45114</v>
      </c>
      <c r="R16" s="205" t="s">
        <v>1017</v>
      </c>
      <c r="S16" s="466" t="s">
        <v>1019</v>
      </c>
      <c r="T16" s="172" t="s">
        <v>1010</v>
      </c>
      <c r="U16" s="195" t="s">
        <v>1020</v>
      </c>
      <c r="V16" s="466"/>
      <c r="W16" s="173">
        <v>45268</v>
      </c>
      <c r="X16" s="172" t="s">
        <v>948</v>
      </c>
      <c r="Y16" s="196"/>
    </row>
    <row r="17" spans="1:25" ht="147" customHeight="1">
      <c r="A17" s="167">
        <v>7</v>
      </c>
      <c r="B17" s="190" t="s">
        <v>1001</v>
      </c>
      <c r="C17" s="167">
        <v>2</v>
      </c>
      <c r="D17" s="204" t="s">
        <v>1021</v>
      </c>
      <c r="E17" s="462"/>
      <c r="F17" s="462"/>
      <c r="G17" s="156">
        <v>0.5</v>
      </c>
      <c r="H17" s="193" t="s">
        <v>250</v>
      </c>
      <c r="I17" s="167" t="s">
        <v>76</v>
      </c>
      <c r="J17" s="168">
        <v>45079</v>
      </c>
      <c r="K17" s="167" t="s">
        <v>260</v>
      </c>
      <c r="L17" s="462" t="s">
        <v>1022</v>
      </c>
      <c r="M17" s="168">
        <v>45090</v>
      </c>
      <c r="N17" s="204" t="s">
        <v>1023</v>
      </c>
      <c r="O17" s="167"/>
      <c r="P17" s="167"/>
      <c r="Q17" s="168">
        <v>45114</v>
      </c>
      <c r="R17" s="204" t="s">
        <v>341</v>
      </c>
      <c r="S17" s="462"/>
      <c r="T17" s="167"/>
      <c r="U17" s="167"/>
      <c r="V17" s="462"/>
      <c r="W17" s="167"/>
      <c r="X17" s="167"/>
      <c r="Y17" s="198"/>
    </row>
    <row r="18" spans="1:25" ht="63.75">
      <c r="A18" s="172">
        <v>8</v>
      </c>
      <c r="B18" s="187" t="s">
        <v>1001</v>
      </c>
      <c r="C18" s="172">
        <v>2</v>
      </c>
      <c r="D18" s="205" t="s">
        <v>1024</v>
      </c>
      <c r="E18" s="466"/>
      <c r="F18" s="205"/>
      <c r="G18" s="150">
        <v>0.5</v>
      </c>
      <c r="H18" s="189" t="s">
        <v>29</v>
      </c>
      <c r="I18" s="172" t="s">
        <v>76</v>
      </c>
      <c r="J18" s="173">
        <v>45079</v>
      </c>
      <c r="K18" s="172" t="s">
        <v>260</v>
      </c>
      <c r="L18" s="466" t="s">
        <v>1025</v>
      </c>
      <c r="M18" s="173">
        <v>45090</v>
      </c>
      <c r="N18" s="205" t="s">
        <v>1026</v>
      </c>
      <c r="O18" s="172"/>
      <c r="P18" s="172"/>
      <c r="Q18" s="173">
        <v>45114</v>
      </c>
      <c r="R18" s="205" t="s">
        <v>1027</v>
      </c>
      <c r="S18" s="466" t="s">
        <v>1028</v>
      </c>
      <c r="T18" s="173">
        <v>45127</v>
      </c>
      <c r="U18" s="172" t="s">
        <v>303</v>
      </c>
      <c r="V18" s="466"/>
      <c r="W18" s="172"/>
      <c r="X18" s="172"/>
      <c r="Y18" s="196"/>
    </row>
    <row r="19" spans="1:25" ht="139.5" customHeight="1">
      <c r="A19" s="167">
        <v>9</v>
      </c>
      <c r="B19" s="190" t="s">
        <v>1006</v>
      </c>
      <c r="C19" s="167">
        <v>2</v>
      </c>
      <c r="D19" s="204" t="s">
        <v>955</v>
      </c>
      <c r="E19" s="462"/>
      <c r="F19" s="473" t="s">
        <v>956</v>
      </c>
      <c r="G19" s="156">
        <v>1</v>
      </c>
      <c r="H19" s="193" t="s">
        <v>21</v>
      </c>
      <c r="I19" s="167" t="s">
        <v>76</v>
      </c>
      <c r="J19" s="168">
        <v>45079</v>
      </c>
      <c r="K19" s="167" t="s">
        <v>260</v>
      </c>
      <c r="L19" s="462" t="s">
        <v>936</v>
      </c>
      <c r="M19" s="168">
        <v>45090</v>
      </c>
      <c r="N19" s="204" t="s">
        <v>1029</v>
      </c>
      <c r="O19" s="167"/>
      <c r="P19" s="167"/>
      <c r="Q19" s="168">
        <v>45114</v>
      </c>
      <c r="R19" s="204" t="s">
        <v>1030</v>
      </c>
      <c r="S19" s="462"/>
      <c r="T19" s="167" t="s">
        <v>1010</v>
      </c>
      <c r="U19" s="489" t="s">
        <v>1031</v>
      </c>
      <c r="V19" s="462"/>
      <c r="W19" s="168">
        <v>45268</v>
      </c>
      <c r="X19" s="167" t="s">
        <v>960</v>
      </c>
      <c r="Y19" s="198"/>
    </row>
    <row r="20" spans="1:25" ht="190.5" customHeight="1">
      <c r="A20" s="172">
        <v>10</v>
      </c>
      <c r="B20" s="187" t="s">
        <v>1001</v>
      </c>
      <c r="C20" s="172">
        <v>2</v>
      </c>
      <c r="D20" s="205" t="s">
        <v>963</v>
      </c>
      <c r="E20" s="466"/>
      <c r="F20" s="205"/>
      <c r="G20" s="150">
        <v>0.5</v>
      </c>
      <c r="H20" s="189" t="s">
        <v>32</v>
      </c>
      <c r="I20" s="172" t="s">
        <v>76</v>
      </c>
      <c r="J20" s="173">
        <v>45079</v>
      </c>
      <c r="K20" s="172" t="s">
        <v>260</v>
      </c>
      <c r="L20" s="466" t="s">
        <v>1032</v>
      </c>
      <c r="M20" s="173">
        <v>45090</v>
      </c>
      <c r="N20" s="205" t="s">
        <v>1023</v>
      </c>
      <c r="O20" s="172"/>
      <c r="P20" s="172"/>
      <c r="Q20" s="173">
        <v>45114</v>
      </c>
      <c r="R20" s="205" t="s">
        <v>341</v>
      </c>
      <c r="S20" s="466"/>
      <c r="T20" s="172"/>
      <c r="U20" s="172"/>
      <c r="V20" s="466"/>
      <c r="W20" s="172"/>
      <c r="X20" s="172"/>
      <c r="Y20" s="196"/>
    </row>
    <row r="21" spans="1:25" ht="63.75">
      <c r="A21" s="167">
        <v>11</v>
      </c>
      <c r="B21" s="190" t="s">
        <v>1006</v>
      </c>
      <c r="C21" s="167">
        <v>2</v>
      </c>
      <c r="D21" s="204" t="s">
        <v>1033</v>
      </c>
      <c r="E21" s="167"/>
      <c r="F21" s="167"/>
      <c r="G21" s="156">
        <v>0.5</v>
      </c>
      <c r="H21" s="193" t="s">
        <v>250</v>
      </c>
      <c r="I21" s="167" t="s">
        <v>76</v>
      </c>
      <c r="J21" s="168">
        <v>45079</v>
      </c>
      <c r="K21" s="167" t="s">
        <v>260</v>
      </c>
      <c r="L21" s="462" t="s">
        <v>940</v>
      </c>
      <c r="M21" s="168">
        <v>45090</v>
      </c>
      <c r="N21" s="473" t="s">
        <v>1034</v>
      </c>
      <c r="O21" s="167"/>
      <c r="P21" s="167"/>
      <c r="Q21" s="168">
        <v>45114</v>
      </c>
      <c r="R21" s="204" t="s">
        <v>1035</v>
      </c>
      <c r="S21" s="462" t="s">
        <v>1036</v>
      </c>
      <c r="T21" s="167" t="s">
        <v>1010</v>
      </c>
      <c r="U21" s="192" t="s">
        <v>1020</v>
      </c>
      <c r="V21" s="462"/>
      <c r="W21" s="168">
        <v>45268</v>
      </c>
      <c r="X21" s="167" t="s">
        <v>333</v>
      </c>
      <c r="Y21" s="198"/>
    </row>
    <row r="22" spans="1:25" ht="180" customHeight="1">
      <c r="A22" s="172">
        <v>12</v>
      </c>
      <c r="B22" s="187" t="s">
        <v>1001</v>
      </c>
      <c r="C22" s="172">
        <v>2</v>
      </c>
      <c r="D22" s="205" t="s">
        <v>971</v>
      </c>
      <c r="E22" s="475"/>
      <c r="F22" s="205"/>
      <c r="G22" s="150">
        <v>1</v>
      </c>
      <c r="H22" s="189" t="s">
        <v>250</v>
      </c>
      <c r="I22" s="172" t="s">
        <v>76</v>
      </c>
      <c r="J22" s="173">
        <v>45079</v>
      </c>
      <c r="K22" s="172" t="s">
        <v>260</v>
      </c>
      <c r="L22" s="466"/>
      <c r="M22" s="173">
        <v>45090</v>
      </c>
      <c r="N22" s="205" t="s">
        <v>1037</v>
      </c>
      <c r="O22" s="172"/>
      <c r="P22" s="172"/>
      <c r="Q22" s="173">
        <v>45114</v>
      </c>
      <c r="R22" s="205" t="s">
        <v>1037</v>
      </c>
      <c r="S22" s="466" t="s">
        <v>1038</v>
      </c>
      <c r="T22" s="173">
        <v>45127</v>
      </c>
      <c r="U22" s="172" t="s">
        <v>341</v>
      </c>
      <c r="V22" s="466"/>
      <c r="W22" s="172"/>
      <c r="X22" s="172"/>
      <c r="Y22" s="196"/>
    </row>
    <row r="23" spans="1:25" ht="199.5" customHeight="1">
      <c r="A23" s="167">
        <v>13</v>
      </c>
      <c r="B23" s="190" t="s">
        <v>1001</v>
      </c>
      <c r="C23" s="167">
        <v>2</v>
      </c>
      <c r="D23" s="204" t="s">
        <v>1039</v>
      </c>
      <c r="E23" s="784"/>
      <c r="F23" s="776"/>
      <c r="G23" s="156">
        <v>1</v>
      </c>
      <c r="H23" s="193" t="s">
        <v>28</v>
      </c>
      <c r="I23" s="167" t="s">
        <v>76</v>
      </c>
      <c r="J23" s="168">
        <v>45079</v>
      </c>
      <c r="K23" s="167" t="s">
        <v>260</v>
      </c>
      <c r="L23" s="462"/>
      <c r="M23" s="168">
        <v>45090</v>
      </c>
      <c r="N23" s="473" t="s">
        <v>1040</v>
      </c>
      <c r="O23" s="167"/>
      <c r="P23" s="167"/>
      <c r="Q23" s="168">
        <v>45114</v>
      </c>
      <c r="R23" s="204" t="s">
        <v>1041</v>
      </c>
      <c r="S23" s="462" t="s">
        <v>1042</v>
      </c>
      <c r="T23" s="168">
        <v>45127</v>
      </c>
      <c r="U23" s="167" t="s">
        <v>1043</v>
      </c>
      <c r="V23" s="462"/>
      <c r="W23" s="167"/>
      <c r="X23" s="167"/>
      <c r="Y23" s="198"/>
    </row>
    <row r="24" spans="1:25" ht="170.25" customHeight="1">
      <c r="A24" s="172"/>
      <c r="B24" s="187"/>
      <c r="C24" s="172"/>
      <c r="D24" s="205"/>
      <c r="E24" s="783"/>
      <c r="F24" s="776"/>
      <c r="G24" s="150"/>
      <c r="H24" s="189"/>
      <c r="I24" s="172"/>
      <c r="J24" s="173"/>
      <c r="K24" s="490"/>
      <c r="L24" s="466"/>
      <c r="M24" s="173"/>
      <c r="N24" s="205"/>
      <c r="O24" s="172"/>
      <c r="P24" s="172"/>
      <c r="Q24" s="172"/>
      <c r="R24" s="205"/>
      <c r="S24" s="466"/>
      <c r="T24" s="172"/>
      <c r="U24" s="172"/>
      <c r="V24" s="466"/>
      <c r="W24" s="172"/>
      <c r="X24" s="172"/>
      <c r="Y24" s="196"/>
    </row>
    <row r="25" spans="1:25" ht="162.75" customHeight="1">
      <c r="A25" s="167">
        <v>14</v>
      </c>
      <c r="B25" s="190" t="s">
        <v>1001</v>
      </c>
      <c r="C25" s="167">
        <v>3</v>
      </c>
      <c r="D25" s="204" t="s">
        <v>1039</v>
      </c>
      <c r="E25" s="782"/>
      <c r="F25" s="776"/>
      <c r="G25" s="156">
        <v>1</v>
      </c>
      <c r="H25" s="193" t="s">
        <v>28</v>
      </c>
      <c r="I25" s="167" t="s">
        <v>76</v>
      </c>
      <c r="J25" s="168">
        <v>45079</v>
      </c>
      <c r="K25" s="167" t="s">
        <v>260</v>
      </c>
      <c r="L25" s="462"/>
      <c r="M25" s="168">
        <v>45090</v>
      </c>
      <c r="N25" s="473" t="s">
        <v>1044</v>
      </c>
      <c r="O25" s="167"/>
      <c r="P25" s="167"/>
      <c r="Q25" s="168">
        <v>45114</v>
      </c>
      <c r="R25" s="204" t="s">
        <v>1045</v>
      </c>
      <c r="S25" s="462" t="s">
        <v>1042</v>
      </c>
      <c r="T25" s="168">
        <v>45127</v>
      </c>
      <c r="U25" s="167" t="s">
        <v>1043</v>
      </c>
      <c r="V25" s="462"/>
      <c r="W25" s="167"/>
      <c r="X25" s="167"/>
      <c r="Y25" s="198"/>
    </row>
    <row r="26" spans="1:25" ht="157.5" customHeight="1">
      <c r="A26" s="172"/>
      <c r="B26" s="187"/>
      <c r="C26" s="172"/>
      <c r="D26" s="466"/>
      <c r="E26" s="783"/>
      <c r="F26" s="776"/>
      <c r="G26" s="150"/>
      <c r="H26" s="189"/>
      <c r="I26" s="172"/>
      <c r="J26" s="173"/>
      <c r="K26" s="490"/>
      <c r="L26" s="466"/>
      <c r="M26" s="173"/>
      <c r="N26" s="205"/>
      <c r="O26" s="172"/>
      <c r="P26" s="172"/>
      <c r="Q26" s="172"/>
      <c r="R26" s="205"/>
      <c r="S26" s="466"/>
      <c r="T26" s="172"/>
      <c r="U26" s="172"/>
      <c r="V26" s="466"/>
      <c r="W26" s="172"/>
      <c r="X26" s="172"/>
      <c r="Y26" s="196"/>
    </row>
    <row r="27" spans="1:25" ht="114.75">
      <c r="A27" s="167">
        <v>15</v>
      </c>
      <c r="B27" s="190" t="s">
        <v>1001</v>
      </c>
      <c r="C27" s="167">
        <v>3</v>
      </c>
      <c r="D27" s="204" t="s">
        <v>1046</v>
      </c>
      <c r="E27" s="462"/>
      <c r="F27" s="204"/>
      <c r="G27" s="156">
        <v>1</v>
      </c>
      <c r="H27" s="193" t="s">
        <v>29</v>
      </c>
      <c r="I27" s="167" t="s">
        <v>76</v>
      </c>
      <c r="J27" s="168">
        <v>45079</v>
      </c>
      <c r="K27" s="167" t="s">
        <v>260</v>
      </c>
      <c r="L27" s="462"/>
      <c r="M27" s="168">
        <v>45090</v>
      </c>
      <c r="N27" s="204" t="s">
        <v>1047</v>
      </c>
      <c r="O27" s="167"/>
      <c r="P27" s="167"/>
      <c r="Q27" s="168">
        <v>45114</v>
      </c>
      <c r="R27" s="204" t="s">
        <v>589</v>
      </c>
      <c r="S27" s="462"/>
      <c r="T27" s="168">
        <v>45127</v>
      </c>
      <c r="U27" s="167" t="s">
        <v>1048</v>
      </c>
      <c r="V27" s="462"/>
      <c r="W27" s="167"/>
      <c r="X27" s="167"/>
      <c r="Y27" s="198"/>
    </row>
    <row r="28" spans="1:25" ht="190.5" customHeight="1">
      <c r="A28" s="172">
        <v>16</v>
      </c>
      <c r="B28" s="187" t="s">
        <v>1001</v>
      </c>
      <c r="C28" s="172">
        <v>4</v>
      </c>
      <c r="D28" s="205" t="s">
        <v>979</v>
      </c>
      <c r="E28" s="466"/>
      <c r="F28" s="472" t="s">
        <v>980</v>
      </c>
      <c r="G28" s="150">
        <v>1</v>
      </c>
      <c r="H28" s="189" t="s">
        <v>250</v>
      </c>
      <c r="I28" s="172" t="s">
        <v>76</v>
      </c>
      <c r="J28" s="173">
        <v>45079</v>
      </c>
      <c r="K28" s="172" t="s">
        <v>260</v>
      </c>
      <c r="L28" s="466"/>
      <c r="M28" s="173">
        <v>45090</v>
      </c>
      <c r="N28" s="205" t="s">
        <v>1049</v>
      </c>
      <c r="O28" s="172"/>
      <c r="P28" s="172"/>
      <c r="Q28" s="173">
        <v>45114</v>
      </c>
      <c r="R28" s="205" t="s">
        <v>666</v>
      </c>
      <c r="S28" s="466" t="s">
        <v>1050</v>
      </c>
      <c r="T28" s="173">
        <v>45127</v>
      </c>
      <c r="U28" s="172" t="s">
        <v>341</v>
      </c>
      <c r="V28" s="466"/>
      <c r="W28" s="172"/>
      <c r="X28" s="172"/>
      <c r="Y28" s="196"/>
    </row>
    <row r="29" spans="1:25" ht="144.75" customHeight="1">
      <c r="A29" s="167">
        <v>17</v>
      </c>
      <c r="B29" s="190" t="s">
        <v>1051</v>
      </c>
      <c r="C29" s="167">
        <v>4</v>
      </c>
      <c r="D29" s="204" t="s">
        <v>982</v>
      </c>
      <c r="E29" s="462"/>
      <c r="F29" s="473" t="s">
        <v>980</v>
      </c>
      <c r="G29" s="156">
        <v>0.5</v>
      </c>
      <c r="H29" s="193" t="s">
        <v>29</v>
      </c>
      <c r="I29" s="167" t="s">
        <v>76</v>
      </c>
      <c r="J29" s="168">
        <v>45079</v>
      </c>
      <c r="K29" s="167" t="s">
        <v>260</v>
      </c>
      <c r="L29" s="462"/>
      <c r="M29" s="168">
        <v>45090</v>
      </c>
      <c r="N29" s="204" t="s">
        <v>982</v>
      </c>
      <c r="O29" s="167"/>
      <c r="P29" s="167"/>
      <c r="Q29" s="168">
        <v>45114</v>
      </c>
      <c r="R29" s="204" t="s">
        <v>589</v>
      </c>
      <c r="S29" s="491" t="s">
        <v>1052</v>
      </c>
      <c r="T29" s="167" t="s">
        <v>1010</v>
      </c>
      <c r="U29" s="167" t="s">
        <v>1053</v>
      </c>
      <c r="V29" s="462" t="s">
        <v>1054</v>
      </c>
      <c r="W29" s="167"/>
      <c r="X29" s="167"/>
      <c r="Y29" s="198"/>
    </row>
    <row r="30" spans="1:25" ht="56.25">
      <c r="A30" s="172">
        <v>18</v>
      </c>
      <c r="B30" s="187" t="s">
        <v>1051</v>
      </c>
      <c r="C30" s="172">
        <v>4</v>
      </c>
      <c r="D30" s="205" t="s">
        <v>985</v>
      </c>
      <c r="E30" s="475"/>
      <c r="F30" s="472" t="s">
        <v>980</v>
      </c>
      <c r="G30" s="150">
        <v>0.5</v>
      </c>
      <c r="H30" s="189" t="s">
        <v>29</v>
      </c>
      <c r="I30" s="172" t="s">
        <v>76</v>
      </c>
      <c r="J30" s="173">
        <v>45079</v>
      </c>
      <c r="K30" s="172" t="s">
        <v>260</v>
      </c>
      <c r="L30" s="466"/>
      <c r="M30" s="173">
        <v>45090</v>
      </c>
      <c r="N30" s="205" t="s">
        <v>985</v>
      </c>
      <c r="O30" s="172"/>
      <c r="P30" s="172"/>
      <c r="Q30" s="173">
        <v>45114</v>
      </c>
      <c r="R30" s="205" t="s">
        <v>589</v>
      </c>
      <c r="S30" s="466" t="s">
        <v>1052</v>
      </c>
      <c r="T30" s="172" t="s">
        <v>1010</v>
      </c>
      <c r="U30" s="172" t="s">
        <v>1055</v>
      </c>
      <c r="V30" s="466" t="s">
        <v>1054</v>
      </c>
      <c r="W30" s="172"/>
      <c r="X30" s="172"/>
      <c r="Y30" s="196"/>
    </row>
    <row r="31" spans="1:25" ht="118.5" customHeight="1">
      <c r="A31" s="167">
        <v>19</v>
      </c>
      <c r="B31" s="190" t="s">
        <v>1006</v>
      </c>
      <c r="C31" s="167">
        <v>5</v>
      </c>
      <c r="D31" s="204" t="s">
        <v>986</v>
      </c>
      <c r="E31" s="462"/>
      <c r="F31" s="473" t="s">
        <v>987</v>
      </c>
      <c r="G31" s="156">
        <v>0.5</v>
      </c>
      <c r="H31" s="193" t="s">
        <v>29</v>
      </c>
      <c r="I31" s="167" t="s">
        <v>76</v>
      </c>
      <c r="J31" s="168">
        <v>45079</v>
      </c>
      <c r="K31" s="167" t="s">
        <v>260</v>
      </c>
      <c r="L31" s="462"/>
      <c r="M31" s="168">
        <v>45090</v>
      </c>
      <c r="N31" s="204" t="s">
        <v>1056</v>
      </c>
      <c r="O31" s="167"/>
      <c r="P31" s="167"/>
      <c r="Q31" s="168">
        <v>45114</v>
      </c>
      <c r="R31" s="204" t="s">
        <v>589</v>
      </c>
      <c r="S31" s="462" t="s">
        <v>1057</v>
      </c>
      <c r="T31" s="167" t="s">
        <v>1010</v>
      </c>
      <c r="U31" s="484" t="s">
        <v>1058</v>
      </c>
      <c r="V31" s="462" t="s">
        <v>1059</v>
      </c>
      <c r="W31" s="168">
        <v>45268</v>
      </c>
      <c r="X31" s="167" t="s">
        <v>990</v>
      </c>
      <c r="Y31" s="198"/>
    </row>
    <row r="32" spans="1:25" ht="146.25" customHeight="1">
      <c r="A32" s="172">
        <v>20</v>
      </c>
      <c r="B32" s="187" t="s">
        <v>1006</v>
      </c>
      <c r="C32" s="172">
        <v>5</v>
      </c>
      <c r="D32" s="205" t="s">
        <v>991</v>
      </c>
      <c r="E32" s="466"/>
      <c r="F32" s="472" t="s">
        <v>987</v>
      </c>
      <c r="G32" s="150">
        <v>1</v>
      </c>
      <c r="H32" s="189" t="s">
        <v>250</v>
      </c>
      <c r="I32" s="172" t="s">
        <v>76</v>
      </c>
      <c r="J32" s="173">
        <v>45079</v>
      </c>
      <c r="K32" s="172" t="s">
        <v>260</v>
      </c>
      <c r="L32" s="466"/>
      <c r="M32" s="173">
        <v>45090</v>
      </c>
      <c r="N32" s="205" t="s">
        <v>1060</v>
      </c>
      <c r="O32" s="172"/>
      <c r="P32" s="172"/>
      <c r="Q32" s="173">
        <v>45114</v>
      </c>
      <c r="R32" s="205" t="s">
        <v>1061</v>
      </c>
      <c r="S32" s="466"/>
      <c r="T32" s="172" t="s">
        <v>1010</v>
      </c>
      <c r="U32" s="492" t="s">
        <v>1062</v>
      </c>
      <c r="V32" s="466"/>
      <c r="W32" s="173">
        <v>45268</v>
      </c>
      <c r="X32" s="172" t="s">
        <v>990</v>
      </c>
      <c r="Y32" s="196"/>
    </row>
    <row r="33" spans="1:25" ht="180">
      <c r="A33" s="167">
        <v>21</v>
      </c>
      <c r="B33" s="190" t="s">
        <v>1051</v>
      </c>
      <c r="C33" s="167">
        <v>5</v>
      </c>
      <c r="D33" s="204" t="s">
        <v>992</v>
      </c>
      <c r="E33" s="462"/>
      <c r="F33" s="473" t="s">
        <v>987</v>
      </c>
      <c r="G33" s="156">
        <v>1</v>
      </c>
      <c r="H33" s="193" t="s">
        <v>250</v>
      </c>
      <c r="I33" s="167" t="s">
        <v>76</v>
      </c>
      <c r="J33" s="168">
        <v>45079</v>
      </c>
      <c r="K33" s="167" t="s">
        <v>260</v>
      </c>
      <c r="L33" s="462"/>
      <c r="M33" s="168">
        <v>45090</v>
      </c>
      <c r="N33" s="204" t="s">
        <v>1063</v>
      </c>
      <c r="O33" s="167"/>
      <c r="P33" s="167"/>
      <c r="Q33" s="168">
        <v>45114</v>
      </c>
      <c r="R33" s="204" t="s">
        <v>993</v>
      </c>
      <c r="S33" s="462"/>
      <c r="T33" s="167" t="s">
        <v>1010</v>
      </c>
      <c r="U33" s="489" t="s">
        <v>1064</v>
      </c>
      <c r="V33" s="462"/>
      <c r="W33" s="167"/>
      <c r="X33" s="167"/>
      <c r="Y33" s="198"/>
    </row>
    <row r="34" spans="1:25" ht="127.5">
      <c r="A34" s="172">
        <v>22</v>
      </c>
      <c r="B34" s="187" t="s">
        <v>1001</v>
      </c>
      <c r="C34" s="172">
        <v>5</v>
      </c>
      <c r="D34" s="205" t="s">
        <v>1065</v>
      </c>
      <c r="E34" s="783"/>
      <c r="F34" s="776"/>
      <c r="G34" s="150">
        <v>0.5</v>
      </c>
      <c r="H34" s="189" t="s">
        <v>29</v>
      </c>
      <c r="I34" s="172" t="s">
        <v>76</v>
      </c>
      <c r="J34" s="173">
        <v>45079</v>
      </c>
      <c r="K34" s="172" t="s">
        <v>260</v>
      </c>
      <c r="L34" s="466"/>
      <c r="M34" s="173">
        <v>45090</v>
      </c>
      <c r="N34" s="205" t="s">
        <v>1066</v>
      </c>
      <c r="O34" s="172"/>
      <c r="P34" s="172"/>
      <c r="Q34" s="173">
        <v>45114</v>
      </c>
      <c r="R34" s="205" t="s">
        <v>666</v>
      </c>
      <c r="S34" s="466" t="s">
        <v>1067</v>
      </c>
      <c r="T34" s="173">
        <v>45127</v>
      </c>
      <c r="U34" s="172" t="s">
        <v>717</v>
      </c>
      <c r="V34" s="466"/>
      <c r="W34" s="172"/>
      <c r="X34" s="172"/>
      <c r="Y34" s="196"/>
    </row>
    <row r="35" spans="1:25" ht="89.25">
      <c r="A35" s="167">
        <v>23</v>
      </c>
      <c r="B35" s="190" t="s">
        <v>1001</v>
      </c>
      <c r="C35" s="167">
        <v>6</v>
      </c>
      <c r="D35" s="204" t="s">
        <v>996</v>
      </c>
      <c r="E35" s="474"/>
      <c r="F35" s="473" t="s">
        <v>997</v>
      </c>
      <c r="G35" s="156">
        <v>1</v>
      </c>
      <c r="H35" s="193" t="s">
        <v>250</v>
      </c>
      <c r="I35" s="167" t="s">
        <v>76</v>
      </c>
      <c r="J35" s="168">
        <v>45079</v>
      </c>
      <c r="K35" s="167" t="s">
        <v>260</v>
      </c>
      <c r="L35" s="462"/>
      <c r="M35" s="168">
        <v>45090</v>
      </c>
      <c r="N35" s="204" t="s">
        <v>1068</v>
      </c>
      <c r="O35" s="167"/>
      <c r="P35" s="167"/>
      <c r="Q35" s="168">
        <v>45114</v>
      </c>
      <c r="R35" s="204" t="s">
        <v>1069</v>
      </c>
      <c r="S35" s="462" t="s">
        <v>1070</v>
      </c>
      <c r="T35" s="168">
        <v>45127</v>
      </c>
      <c r="U35" s="167" t="s">
        <v>999</v>
      </c>
      <c r="V35" s="462" t="s">
        <v>1071</v>
      </c>
      <c r="W35" s="167"/>
      <c r="X35" s="167"/>
      <c r="Y35" s="198"/>
    </row>
    <row r="36" spans="1:25" ht="138.75" customHeight="1">
      <c r="A36" s="172">
        <v>24</v>
      </c>
      <c r="B36" s="187" t="s">
        <v>1001</v>
      </c>
      <c r="C36" s="172">
        <v>6</v>
      </c>
      <c r="D36" s="205" t="s">
        <v>1000</v>
      </c>
      <c r="E36" s="466"/>
      <c r="F36" s="472" t="s">
        <v>980</v>
      </c>
      <c r="G36" s="150">
        <v>0.5</v>
      </c>
      <c r="H36" s="189" t="s">
        <v>250</v>
      </c>
      <c r="I36" s="172" t="s">
        <v>76</v>
      </c>
      <c r="J36" s="173">
        <v>45079</v>
      </c>
      <c r="K36" s="172" t="s">
        <v>260</v>
      </c>
      <c r="L36" s="466"/>
      <c r="M36" s="173">
        <v>45090</v>
      </c>
      <c r="N36" s="205"/>
      <c r="O36" s="172"/>
      <c r="P36" s="172"/>
      <c r="Q36" s="173">
        <v>45114</v>
      </c>
      <c r="R36" s="205" t="s">
        <v>666</v>
      </c>
      <c r="S36" s="466" t="s">
        <v>1072</v>
      </c>
      <c r="T36" s="173">
        <v>45127</v>
      </c>
      <c r="U36" s="172" t="s">
        <v>717</v>
      </c>
      <c r="V36" s="466"/>
      <c r="W36" s="172"/>
      <c r="X36" s="172"/>
      <c r="Y36" s="196"/>
    </row>
    <row r="37" spans="1:25" ht="56.25">
      <c r="A37" s="167">
        <v>25</v>
      </c>
      <c r="B37" s="190" t="s">
        <v>1051</v>
      </c>
      <c r="C37" s="167">
        <v>2</v>
      </c>
      <c r="D37" s="204" t="s">
        <v>1073</v>
      </c>
      <c r="E37" s="474"/>
      <c r="F37" s="204"/>
      <c r="G37" s="156">
        <v>0.5</v>
      </c>
      <c r="H37" s="193" t="s">
        <v>29</v>
      </c>
      <c r="I37" s="167" t="s">
        <v>72</v>
      </c>
      <c r="J37" s="168">
        <v>45090</v>
      </c>
      <c r="K37" s="167" t="s">
        <v>260</v>
      </c>
      <c r="L37" s="462"/>
      <c r="M37" s="168">
        <v>45114</v>
      </c>
      <c r="N37" s="204" t="s">
        <v>589</v>
      </c>
      <c r="O37" s="167"/>
      <c r="P37" s="167"/>
      <c r="Q37" s="167"/>
      <c r="R37" s="204"/>
      <c r="S37" s="462"/>
      <c r="T37" s="167" t="s">
        <v>1074</v>
      </c>
      <c r="U37" s="167" t="s">
        <v>1075</v>
      </c>
      <c r="V37" s="462" t="s">
        <v>1076</v>
      </c>
      <c r="W37" s="167"/>
      <c r="X37" s="167"/>
      <c r="Y37" s="198"/>
    </row>
    <row r="38" spans="1:25" ht="264" customHeight="1">
      <c r="A38" s="172">
        <v>26</v>
      </c>
      <c r="B38" s="187" t="s">
        <v>1006</v>
      </c>
      <c r="C38" s="172">
        <v>3</v>
      </c>
      <c r="D38" s="472" t="s">
        <v>1077</v>
      </c>
      <c r="E38" s="466"/>
      <c r="F38" s="205"/>
      <c r="G38" s="150">
        <v>1</v>
      </c>
      <c r="H38" s="189" t="s">
        <v>21</v>
      </c>
      <c r="I38" s="172" t="s">
        <v>72</v>
      </c>
      <c r="J38" s="173">
        <v>45090</v>
      </c>
      <c r="K38" s="172" t="s">
        <v>260</v>
      </c>
      <c r="L38" s="466"/>
      <c r="M38" s="173">
        <v>45114</v>
      </c>
      <c r="N38" s="205" t="s">
        <v>1078</v>
      </c>
      <c r="O38" s="172"/>
      <c r="P38" s="172"/>
      <c r="Q38" s="172"/>
      <c r="R38" s="205"/>
      <c r="S38" s="466"/>
      <c r="T38" s="172" t="s">
        <v>1010</v>
      </c>
      <c r="U38" s="492" t="s">
        <v>1079</v>
      </c>
      <c r="V38" s="466"/>
      <c r="W38" s="173">
        <v>45268</v>
      </c>
      <c r="X38" s="172" t="s">
        <v>990</v>
      </c>
      <c r="Y38" s="196"/>
    </row>
    <row r="39" spans="1:25" ht="12.75">
      <c r="A39" s="167"/>
      <c r="B39" s="167"/>
      <c r="C39" s="167"/>
      <c r="D39" s="204"/>
      <c r="E39" s="474"/>
      <c r="F39" s="204"/>
      <c r="G39" s="156"/>
      <c r="H39" s="193"/>
      <c r="I39" s="167"/>
      <c r="J39" s="167"/>
      <c r="K39" s="167"/>
      <c r="L39" s="462"/>
      <c r="M39" s="167"/>
      <c r="N39" s="204"/>
      <c r="O39" s="167"/>
      <c r="P39" s="167"/>
      <c r="Q39" s="167"/>
      <c r="R39" s="204"/>
      <c r="S39" s="462"/>
      <c r="T39" s="167"/>
      <c r="U39" s="167"/>
      <c r="V39" s="462"/>
      <c r="W39" s="167"/>
      <c r="X39" s="167"/>
      <c r="Y39" s="198"/>
    </row>
  </sheetData>
  <mergeCells count="7">
    <mergeCell ref="E26:F26"/>
    <mergeCell ref="E34:F34"/>
    <mergeCell ref="T12:T13"/>
    <mergeCell ref="E14:F14"/>
    <mergeCell ref="E23:F23"/>
    <mergeCell ref="E24:F24"/>
    <mergeCell ref="E25:F25"/>
  </mergeCells>
  <conditionalFormatting sqref="M1:O1 S1 V1:Y1">
    <cfRule type="containsText" dxfId="11453" priority="13" operator="containsText" text="ответ субподрядчика">
      <formula>NOT(ISERROR(SEARCH(("ответ субподрядчика"),(M1))))</formula>
    </cfRule>
  </conditionalFormatting>
  <conditionalFormatting sqref="G10:G39">
    <cfRule type="cellIs" dxfId="11452" priority="12" operator="equal">
      <formula>1</formula>
    </cfRule>
  </conditionalFormatting>
  <conditionalFormatting sqref="G10:G39">
    <cfRule type="cellIs" dxfId="11451" priority="11" operator="equal">
      <formula>0.5</formula>
    </cfRule>
  </conditionalFormatting>
  <conditionalFormatting sqref="G10:G39">
    <cfRule type="cellIs" dxfId="11450" priority="10" operator="equal">
      <formula>0.2</formula>
    </cfRule>
  </conditionalFormatting>
  <conditionalFormatting sqref="K3 K5:K39">
    <cfRule type="containsText" dxfId="11449" priority="9" operator="containsText" text="ПД">
      <formula>NOT(ISERROR(SEARCH(("ПД"),(K3))))</formula>
    </cfRule>
  </conditionalFormatting>
  <conditionalFormatting sqref="K3 K5:K39">
    <cfRule type="containsText" dxfId="11448" priority="8" operator="containsText" text="отменено">
      <formula>NOT(ISERROR(SEARCH(("отменено"),(K3))))</formula>
    </cfRule>
  </conditionalFormatting>
  <conditionalFormatting sqref="G1:H1 H3:Y3 H5:H39 A9:G9">
    <cfRule type="cellIs" dxfId="11447" priority="7" operator="equal">
      <formula>"5 - Несоответствие решений ПД и РД"</formula>
    </cfRule>
  </conditionalFormatting>
  <conditionalFormatting sqref="G1:H1 H3:Y3 H5:H39 A9:G9">
    <cfRule type="cellIs" dxfId="11446" priority="6" operator="equal">
      <formula>"4 - Несоответствие типовым решениям"</formula>
    </cfRule>
  </conditionalFormatting>
  <conditionalFormatting sqref="G1:H1 H3:Y3 H5:H39 A9:G9">
    <cfRule type="cellIs" dxfId="11445" priority="5" operator="equal">
      <formula>"3 - Повторяющиеся замечания МФР"</formula>
    </cfRule>
  </conditionalFormatting>
  <conditionalFormatting sqref="G1:H1 H3:Y3 H5:H39 A9:G9">
    <cfRule type="cellIs" dxfId="11444" priority="4" operator="equal">
      <formula>"2 - Несоотвествие смежным разделам"</formula>
    </cfRule>
  </conditionalFormatting>
  <conditionalFormatting sqref="G1:H1 H3:Y3 H5:H39 A9:G9">
    <cfRule type="cellIs" dxfId="11443" priority="3" operator="equal">
      <formula>"1 - Ошибка проектировщика"</formula>
    </cfRule>
  </conditionalFormatting>
  <conditionalFormatting sqref="K3 K5:K39">
    <cfRule type="containsText" dxfId="11442" priority="2" operator="containsText" text="повторно">
      <formula>NOT(ISERROR(SEARCH(("повторно"),(K3))))</formula>
    </cfRule>
  </conditionalFormatting>
  <conditionalFormatting sqref="K3 K5:K39">
    <cfRule type="containsText" dxfId="11441" priority="1" operator="containsText" text="снято">
      <formula>NOT(ISERROR(SEARCH(("снято"),(K3))))</formula>
    </cfRule>
  </conditionalFormatting>
  <hyperlinks>
    <hyperlink ref="F15" r:id="rId1"/>
    <hyperlink ref="F16" r:id="rId2"/>
    <hyperlink ref="U16" location="'4'!21:21" display="Замечание будет снято после проверки АР4.1 https://docs.google.com/spreadsheets/d/1YuiVJh5g_X5jHE5eOh_2DEvATkVyA1tZkiQMcCOB9Wo/edit#gid=1484810381&amp;range=21:21 "/>
    <hyperlink ref="F19" r:id="rId3"/>
    <hyperlink ref="N21" location="'13'!N15" display="Обосновать свое решение с учетом Замечания выше."/>
    <hyperlink ref="U21" location="'4'!21:21" display="Замечание будет снято после проверки АР4.1 https://docs.google.com/spreadsheets/d/1YuiVJh5g_X5jHE5eOh_2DEvATkVyA1tZkiQMcCOB9Wo/edit#gid=1484810381&amp;range=21:21 "/>
    <hyperlink ref="N23" location="'13'!N12" display="Для наружного витража в осях 1.1/ 1.М-1.Н предусмотреть проем шириной, обеспечивающей установку двупольной двери, с учетом отолщины стены из газобетона по Замечанию выше, и стандартных узлов крепления витражей, см. Замечание к АР4.1_x000a__x000a_Учесть изменение в ве"/>
    <hyperlink ref="N25" location="'13'!N22" display="Откорректировать на развертке ширину проема для наружного витража в осях 1.1/ 1.М-1.Н с учетом Замечания  выше."/>
    <hyperlink ref="F28" r:id="rId4"/>
    <hyperlink ref="F29" r:id="rId5"/>
    <hyperlink ref="F30" r:id="rId6"/>
    <hyperlink ref="F31" r:id="rId7"/>
    <hyperlink ref="F32" r:id="rId8"/>
    <hyperlink ref="F33" r:id="rId9"/>
    <hyperlink ref="F35" r:id="rId10"/>
    <hyperlink ref="F36" r:id="rId11"/>
    <hyperlink ref="D38" location="'13'!N18" display="На развертках показать укрепление проемов под витражи фахверками._x000a_см. Замечание выше."/>
  </hyperlinks>
  <pageMargins left="0.70078740157480324" right="0.70078740157480324" top="0.75196850393700787" bottom="0.75196850393700787" header="0.3" footer="0.3"/>
  <pageSetup paperSize="9" orientation="portrait"/>
  <drawing r:id="rId12"/>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G10:G39</xm:sqref>
        </x14:dataValidation>
        <x14:dataValidation type="list" allowBlank="1">
          <x14:formula1>
            <xm:f>Списки!$O:$O</xm:f>
          </x14:formula1>
          <xm:sqref>S1 V1 Y1</xm:sqref>
        </x14:dataValidation>
        <x14:dataValidation type="list" allowBlank="1">
          <x14:formula1>
            <xm:f>Списки!$E$2:$E$1002</xm:f>
          </x14:formula1>
          <xm:sqref>H10:H39</xm:sqref>
        </x14:dataValidation>
        <x14:dataValidation type="list" allowBlank="1">
          <x14:formula1>
            <xm:f>Списки!$A$2:$A$1002</xm:f>
          </x14:formula1>
          <xm:sqref>K10:K39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outlinePr summaryBelow="0" summaryRight="0"/>
  </sheetPr>
  <dimension ref="A1:X40"/>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20.140625" style="211" customWidth="1"/>
    <col min="3" max="3" width="9.85546875" style="211" customWidth="1"/>
    <col min="4" max="4" width="65.140625" style="211" customWidth="1"/>
    <col min="5" max="5" width="60" style="211" customWidth="1"/>
    <col min="6" max="6" width="21" style="211" customWidth="1" collapsed="1"/>
    <col min="7" max="7" width="11.5703125" style="211" hidden="1" customWidth="1" outlineLevel="1"/>
    <col min="8" max="8" width="14" style="211" hidden="1" customWidth="1" outlineLevel="1"/>
    <col min="9" max="9" width="12.5703125" style="211"/>
    <col min="10" max="10" width="9.42578125" style="211" customWidth="1"/>
    <col min="11" max="11" width="12.5703125" style="211"/>
    <col min="12" max="12" width="21.42578125" style="211" customWidth="1"/>
    <col min="13" max="13" width="11" style="211" customWidth="1"/>
    <col min="14" max="14" width="40.42578125" style="211" customWidth="1"/>
    <col min="15" max="15" width="29.5703125" style="211" customWidth="1"/>
    <col min="16" max="16" width="10.5703125" style="211" customWidth="1"/>
    <col min="17" max="17" width="67.140625" style="211" customWidth="1"/>
    <col min="18" max="18" width="47.140625" style="456" customWidth="1"/>
    <col min="19" max="19" width="14.42578125" style="211" customWidth="1"/>
    <col min="20" max="20" width="26.85546875" style="211" customWidth="1"/>
    <col min="21" max="24" width="25.5703125" style="211" customWidth="1"/>
  </cols>
  <sheetData>
    <row r="1" spans="1:24" ht="76.5" collapsed="1">
      <c r="A1" s="139" t="s">
        <v>235</v>
      </c>
      <c r="B1" s="139" t="s">
        <v>236</v>
      </c>
      <c r="C1" s="139" t="s">
        <v>237</v>
      </c>
      <c r="D1" s="139" t="s">
        <v>238</v>
      </c>
      <c r="E1" s="139" t="s">
        <v>239</v>
      </c>
      <c r="F1" s="139" t="s">
        <v>240</v>
      </c>
      <c r="G1" s="140" t="s">
        <v>241</v>
      </c>
      <c r="H1" s="140" t="s">
        <v>242</v>
      </c>
      <c r="I1" s="140" t="s">
        <v>5</v>
      </c>
      <c r="J1" s="139" t="s">
        <v>243</v>
      </c>
      <c r="K1" s="139" t="s">
        <v>244</v>
      </c>
      <c r="L1" s="143" t="s">
        <v>245</v>
      </c>
      <c r="M1" s="142" t="s">
        <v>246</v>
      </c>
      <c r="N1" s="142" t="s">
        <v>247</v>
      </c>
      <c r="O1" s="143" t="s">
        <v>245</v>
      </c>
      <c r="P1" s="144" t="s">
        <v>246</v>
      </c>
      <c r="Q1" s="144" t="s">
        <v>247</v>
      </c>
      <c r="R1" s="457" t="s">
        <v>248</v>
      </c>
      <c r="S1" s="145" t="s">
        <v>246</v>
      </c>
      <c r="T1" s="145" t="s">
        <v>247</v>
      </c>
      <c r="U1" s="142" t="s">
        <v>248</v>
      </c>
      <c r="V1" s="145" t="s">
        <v>246</v>
      </c>
      <c r="W1" s="145" t="s">
        <v>247</v>
      </c>
      <c r="X1" s="142" t="s">
        <v>248</v>
      </c>
    </row>
    <row r="2" spans="1:24" ht="90" hidden="1" outlineLevel="1">
      <c r="A2" s="146"/>
      <c r="B2" s="147" t="s">
        <v>249</v>
      </c>
      <c r="C2" s="147" t="s">
        <v>249</v>
      </c>
      <c r="D2" s="148" t="s">
        <v>52</v>
      </c>
      <c r="E2" s="149"/>
      <c r="F2" s="212"/>
      <c r="G2" s="150"/>
      <c r="H2" s="151" t="s">
        <v>250</v>
      </c>
      <c r="I2" s="151" t="s">
        <v>13</v>
      </c>
      <c r="J2" s="151" t="s">
        <v>14</v>
      </c>
      <c r="K2" s="151" t="s">
        <v>16</v>
      </c>
      <c r="L2" s="151" t="s">
        <v>15</v>
      </c>
      <c r="M2" s="151" t="s">
        <v>17</v>
      </c>
      <c r="N2" s="476" t="s">
        <v>18</v>
      </c>
      <c r="O2" s="151" t="s">
        <v>19</v>
      </c>
      <c r="P2" s="151" t="s">
        <v>21</v>
      </c>
      <c r="Q2" s="151" t="s">
        <v>23</v>
      </c>
      <c r="R2" s="152" t="s">
        <v>24</v>
      </c>
      <c r="S2" s="151" t="s">
        <v>25</v>
      </c>
      <c r="T2" s="151" t="s">
        <v>27</v>
      </c>
      <c r="U2" s="151" t="s">
        <v>28</v>
      </c>
      <c r="V2" s="151" t="s">
        <v>29</v>
      </c>
      <c r="W2" s="151" t="s">
        <v>30</v>
      </c>
      <c r="X2" s="151" t="s">
        <v>32</v>
      </c>
    </row>
    <row r="3" spans="1:24" ht="45" hidden="1" outlineLevel="1">
      <c r="A3" s="153"/>
      <c r="B3" s="154" t="s">
        <v>251</v>
      </c>
      <c r="C3" s="154" t="s">
        <v>252</v>
      </c>
      <c r="D3" s="155" t="s">
        <v>35</v>
      </c>
      <c r="E3" s="154"/>
      <c r="F3" s="154"/>
      <c r="G3" s="156"/>
      <c r="H3" s="157">
        <f>COUNTIF($H10:$H40,"1 - Несоответствие продуктовым требованиям ПИК-Стандарт")</f>
        <v>12</v>
      </c>
      <c r="I3" s="157">
        <f>COUNTIF($H10:$H40,"2 - Несоответствие Бренд-листам ПИК")</f>
        <v>0</v>
      </c>
      <c r="J3" s="157">
        <f>COUNTIF($H10:$H40,"3 - Несоответствие Каталогу отделки")</f>
        <v>0</v>
      </c>
      <c r="K3" s="157">
        <f>COUNTIF($H10:$H40,"5 - Ошибка в применении СТМ")</f>
        <v>0</v>
      </c>
      <c r="L3" s="157">
        <f>COUNTIF($H10:$H40,"4 - Несоответствие Каталогу оборудования")</f>
        <v>0</v>
      </c>
      <c r="M3" s="157">
        <f>COUNTIF($H10:$H40,"6 - Ошибка в применении сборных ЛМ")</f>
        <v>0</v>
      </c>
      <c r="N3" s="477">
        <f>COUNTIF($H10:$H40,"7 - Ошибка в применении шкаф-пакетов")</f>
        <v>0</v>
      </c>
      <c r="O3" s="157">
        <f>COUNTIF($H10:$H40,"8 - Ошибка в применении шахт-пакетов")</f>
        <v>0</v>
      </c>
      <c r="P3" s="157">
        <f>COUNTIF($H10:$H40,"9 - Несоответствие типологическим требованиям ПИК-Стандарт")</f>
        <v>0</v>
      </c>
      <c r="Q3" s="157">
        <f>COUNTIF($H10:$H40,"10 - Несоответствие НТД РФ")</f>
        <v>0</v>
      </c>
      <c r="R3" s="158">
        <f>COUNTIF($H10:$H40,"11 - Несоответствие ИРД (кроме ТУ, СТУ), АПР, ПД")</f>
        <v>0</v>
      </c>
      <c r="S3" s="157">
        <f>COUNTIF($H10:$H40,"12 - Несоответствие требованиям ТУ, СТУ")</f>
        <v>0</v>
      </c>
      <c r="T3" s="157">
        <f>COUNTIF($H10:$H40,"13 - Ошибка в технических решениях")</f>
        <v>0</v>
      </c>
      <c r="U3" s="157">
        <f>COUNTIF($H10:$H40,"14 - Неувязка м/у собой комплектов РД")</f>
        <v>0</v>
      </c>
      <c r="V3" s="157">
        <f>COUNTIF($H10:$H40,"15 - Недостаточность информации влияющей на СМР")</f>
        <v>7</v>
      </c>
      <c r="W3" s="157">
        <f>COUNTIF($H10:$H40,"16 - Нерациональное решение")</f>
        <v>0</v>
      </c>
      <c r="X3" s="157">
        <f>COUNTIF($H10:$H40,"17 - Оформление")</f>
        <v>2</v>
      </c>
    </row>
    <row r="4" spans="1:24" ht="25.5" hidden="1" outlineLevel="1">
      <c r="A4" s="147" t="s">
        <v>249</v>
      </c>
      <c r="B4" s="159">
        <v>6</v>
      </c>
      <c r="C4" s="159">
        <v>5</v>
      </c>
      <c r="D4" s="160">
        <f>C4/B4</f>
        <v>0.83333333333333337</v>
      </c>
      <c r="E4" s="160"/>
      <c r="F4" s="213"/>
      <c r="G4" s="150"/>
      <c r="H4" s="149" t="s">
        <v>52</v>
      </c>
      <c r="I4" s="149" t="s">
        <v>52</v>
      </c>
      <c r="J4" s="149" t="s">
        <v>52</v>
      </c>
      <c r="K4" s="149" t="s">
        <v>52</v>
      </c>
      <c r="L4" s="149" t="s">
        <v>52</v>
      </c>
      <c r="M4" s="149" t="s">
        <v>52</v>
      </c>
      <c r="N4" s="148" t="s">
        <v>52</v>
      </c>
      <c r="O4" s="149" t="s">
        <v>52</v>
      </c>
      <c r="P4" s="149" t="s">
        <v>52</v>
      </c>
      <c r="Q4" s="149" t="s">
        <v>52</v>
      </c>
      <c r="R4" s="163" t="s">
        <v>52</v>
      </c>
      <c r="S4" s="149" t="s">
        <v>52</v>
      </c>
      <c r="T4" s="149" t="s">
        <v>52</v>
      </c>
      <c r="U4" s="149" t="s">
        <v>52</v>
      </c>
      <c r="V4" s="149" t="s">
        <v>52</v>
      </c>
      <c r="W4" s="149" t="s">
        <v>52</v>
      </c>
      <c r="X4" s="149" t="s">
        <v>52</v>
      </c>
    </row>
    <row r="5" spans="1:24" ht="14.25" hidden="1" outlineLevel="1">
      <c r="A5" s="214"/>
      <c r="B5" s="214"/>
      <c r="C5" s="214"/>
      <c r="D5" s="165"/>
      <c r="E5" s="458"/>
      <c r="F5" s="214"/>
      <c r="G5" s="149" t="s">
        <v>52</v>
      </c>
      <c r="H5" s="459"/>
      <c r="I5" s="167"/>
      <c r="J5" s="168"/>
      <c r="K5" s="167"/>
      <c r="L5" s="460"/>
      <c r="M5" s="168"/>
      <c r="N5" s="204"/>
      <c r="O5" s="460"/>
      <c r="P5" s="168"/>
      <c r="Q5" s="167"/>
      <c r="R5" s="493"/>
      <c r="S5" s="460"/>
      <c r="T5" s="462"/>
      <c r="U5" s="462"/>
      <c r="V5" s="462"/>
      <c r="W5" s="462"/>
      <c r="X5" s="462"/>
    </row>
    <row r="6" spans="1:24" ht="22.5" hidden="1" outlineLevel="1">
      <c r="A6" s="154">
        <v>0.2</v>
      </c>
      <c r="B6" s="154">
        <v>0.5</v>
      </c>
      <c r="C6" s="154">
        <v>1</v>
      </c>
      <c r="D6" s="155" t="s">
        <v>39</v>
      </c>
      <c r="E6" s="154"/>
      <c r="F6" s="154" t="s">
        <v>253</v>
      </c>
      <c r="G6" s="170">
        <f>COUNTIFS(G10:G40,"0,2")</f>
        <v>1</v>
      </c>
      <c r="H6" s="463"/>
      <c r="I6" s="172"/>
      <c r="J6" s="173"/>
      <c r="K6" s="172"/>
      <c r="L6" s="464"/>
      <c r="M6" s="173"/>
      <c r="N6" s="205"/>
      <c r="O6" s="464"/>
      <c r="P6" s="173"/>
      <c r="Q6" s="172"/>
      <c r="R6" s="494"/>
      <c r="S6" s="464"/>
      <c r="T6" s="466"/>
      <c r="U6" s="466"/>
      <c r="V6" s="466"/>
      <c r="W6" s="466"/>
      <c r="X6" s="466"/>
    </row>
    <row r="7" spans="1:24" ht="22.5" hidden="1" outlineLevel="1">
      <c r="A7" s="175">
        <f>G6*0.2/B4</f>
        <v>3.3333333333333333E-2</v>
      </c>
      <c r="B7" s="175">
        <f>G7*0.5/B4</f>
        <v>0.91666666666666663</v>
      </c>
      <c r="C7" s="175">
        <f>G8*1/B4</f>
        <v>1.5</v>
      </c>
      <c r="D7" s="215">
        <f>(G6*A6+G7*B6+G8*C6)/SUM(G6:G8)</f>
        <v>0.7</v>
      </c>
      <c r="E7" s="215"/>
      <c r="F7" s="178" t="s">
        <v>254</v>
      </c>
      <c r="G7" s="179">
        <f>COUNTIFS(G10:G40,"0,5")</f>
        <v>11</v>
      </c>
      <c r="H7" s="459"/>
      <c r="I7" s="180"/>
      <c r="J7" s="180"/>
      <c r="K7" s="180"/>
      <c r="L7" s="467"/>
      <c r="M7" s="180"/>
      <c r="N7" s="479"/>
      <c r="O7" s="467"/>
      <c r="P7" s="180"/>
      <c r="Q7" s="180"/>
      <c r="R7" s="468"/>
      <c r="S7" s="467"/>
      <c r="T7" s="467"/>
      <c r="U7" s="467"/>
      <c r="V7" s="467"/>
      <c r="W7" s="467"/>
      <c r="X7" s="467"/>
    </row>
    <row r="8" spans="1:24" ht="22.5" hidden="1" outlineLevel="1">
      <c r="A8" s="149" t="s">
        <v>52</v>
      </c>
      <c r="B8" s="149" t="s">
        <v>52</v>
      </c>
      <c r="C8" s="149" t="s">
        <v>52</v>
      </c>
      <c r="D8" s="148" t="s">
        <v>52</v>
      </c>
      <c r="E8" s="149"/>
      <c r="F8" s="154" t="s">
        <v>255</v>
      </c>
      <c r="G8" s="170">
        <f>COUNTIFS(G10:G40,"1")</f>
        <v>9</v>
      </c>
      <c r="H8" s="463"/>
      <c r="I8" s="172"/>
      <c r="J8" s="173"/>
      <c r="K8" s="172"/>
      <c r="L8" s="464"/>
      <c r="M8" s="173"/>
      <c r="N8" s="205"/>
      <c r="O8" s="464"/>
      <c r="P8" s="173"/>
      <c r="Q8" s="172"/>
      <c r="R8" s="494"/>
      <c r="S8" s="464"/>
      <c r="T8" s="466"/>
      <c r="U8" s="466"/>
      <c r="V8" s="466"/>
      <c r="W8" s="466"/>
      <c r="X8" s="466"/>
    </row>
    <row r="9" spans="1:24" ht="12.75">
      <c r="A9" s="182"/>
      <c r="B9" s="182"/>
      <c r="C9" s="182"/>
      <c r="D9" s="183"/>
      <c r="E9" s="182"/>
      <c r="F9" s="182"/>
      <c r="G9" s="182"/>
      <c r="H9" s="182"/>
      <c r="I9" s="184"/>
      <c r="J9" s="185"/>
      <c r="K9" s="184"/>
      <c r="L9" s="469"/>
      <c r="M9" s="185"/>
      <c r="N9" s="480"/>
      <c r="O9" s="469"/>
      <c r="P9" s="185"/>
      <c r="Q9" s="184"/>
      <c r="R9" s="495"/>
      <c r="S9" s="469"/>
      <c r="T9" s="471"/>
      <c r="U9" s="471"/>
      <c r="V9" s="471"/>
      <c r="W9" s="471"/>
      <c r="X9" s="471"/>
    </row>
    <row r="10" spans="1:24" ht="48" hidden="1" customHeight="1">
      <c r="A10" s="172">
        <v>1</v>
      </c>
      <c r="B10" s="187" t="s">
        <v>1080</v>
      </c>
      <c r="C10" s="172">
        <v>2</v>
      </c>
      <c r="D10" s="205" t="s">
        <v>932</v>
      </c>
      <c r="E10" s="466"/>
      <c r="F10" s="205"/>
      <c r="G10" s="150">
        <v>0.5</v>
      </c>
      <c r="H10" s="189" t="s">
        <v>29</v>
      </c>
      <c r="I10" s="172" t="s">
        <v>76</v>
      </c>
      <c r="J10" s="173">
        <v>45077</v>
      </c>
      <c r="K10" s="172" t="s">
        <v>260</v>
      </c>
      <c r="L10" s="466" t="s">
        <v>333</v>
      </c>
      <c r="M10" s="172" t="s">
        <v>1081</v>
      </c>
      <c r="N10" s="205" t="s">
        <v>1082</v>
      </c>
      <c r="O10" s="466" t="s">
        <v>1083</v>
      </c>
      <c r="P10" s="173"/>
      <c r="Q10" s="172"/>
      <c r="R10" s="494"/>
      <c r="S10" s="464"/>
      <c r="T10" s="466"/>
      <c r="U10" s="466"/>
      <c r="V10" s="466"/>
      <c r="W10" s="466"/>
      <c r="X10" s="466"/>
    </row>
    <row r="11" spans="1:24" ht="56.25" hidden="1">
      <c r="A11" s="167">
        <v>2</v>
      </c>
      <c r="B11" s="190" t="s">
        <v>1080</v>
      </c>
      <c r="C11" s="167">
        <v>2</v>
      </c>
      <c r="D11" s="204" t="s">
        <v>935</v>
      </c>
      <c r="E11" s="462"/>
      <c r="F11" s="167"/>
      <c r="G11" s="156">
        <v>0.5</v>
      </c>
      <c r="H11" s="193" t="s">
        <v>29</v>
      </c>
      <c r="I11" s="167" t="s">
        <v>76</v>
      </c>
      <c r="J11" s="168">
        <v>45077</v>
      </c>
      <c r="K11" s="167" t="s">
        <v>260</v>
      </c>
      <c r="L11" s="462" t="s">
        <v>940</v>
      </c>
      <c r="M11" s="167" t="s">
        <v>1081</v>
      </c>
      <c r="N11" s="204" t="s">
        <v>1084</v>
      </c>
      <c r="O11" s="462" t="s">
        <v>1085</v>
      </c>
      <c r="P11" s="167"/>
      <c r="Q11" s="167"/>
      <c r="R11" s="461"/>
      <c r="S11" s="462"/>
      <c r="T11" s="462"/>
      <c r="U11" s="462"/>
      <c r="V11" s="462"/>
      <c r="W11" s="462"/>
      <c r="X11" s="462"/>
    </row>
    <row r="12" spans="1:24" ht="38.25" hidden="1">
      <c r="A12" s="172">
        <v>3</v>
      </c>
      <c r="B12" s="187" t="s">
        <v>1080</v>
      </c>
      <c r="C12" s="172">
        <v>2</v>
      </c>
      <c r="D12" s="205" t="s">
        <v>1086</v>
      </c>
      <c r="E12" s="466"/>
      <c r="F12" s="172"/>
      <c r="G12" s="150">
        <v>0.5</v>
      </c>
      <c r="H12" s="189" t="s">
        <v>32</v>
      </c>
      <c r="I12" s="172" t="s">
        <v>76</v>
      </c>
      <c r="J12" s="173">
        <v>45077</v>
      </c>
      <c r="K12" s="172" t="s">
        <v>260</v>
      </c>
      <c r="L12" s="466" t="s">
        <v>333</v>
      </c>
      <c r="M12" s="172" t="s">
        <v>1081</v>
      </c>
      <c r="N12" s="205" t="s">
        <v>1087</v>
      </c>
      <c r="O12" s="466" t="s">
        <v>1088</v>
      </c>
      <c r="P12" s="172"/>
      <c r="Q12" s="172"/>
      <c r="R12" s="465"/>
      <c r="S12" s="466"/>
      <c r="T12" s="466"/>
      <c r="U12" s="466"/>
      <c r="V12" s="466"/>
      <c r="W12" s="466"/>
      <c r="X12" s="466"/>
    </row>
    <row r="13" spans="1:24" ht="164.25" customHeight="1">
      <c r="A13" s="167">
        <v>4</v>
      </c>
      <c r="B13" s="190" t="s">
        <v>1089</v>
      </c>
      <c r="C13" s="167">
        <v>2</v>
      </c>
      <c r="D13" s="204" t="s">
        <v>1090</v>
      </c>
      <c r="E13" s="462"/>
      <c r="F13" s="167"/>
      <c r="G13" s="156">
        <v>1</v>
      </c>
      <c r="H13" s="193" t="s">
        <v>250</v>
      </c>
      <c r="I13" s="167" t="s">
        <v>76</v>
      </c>
      <c r="J13" s="168">
        <v>45077</v>
      </c>
      <c r="K13" s="167" t="s">
        <v>266</v>
      </c>
      <c r="L13" s="462"/>
      <c r="M13" s="777" t="s">
        <v>1081</v>
      </c>
      <c r="N13" s="204" t="s">
        <v>1091</v>
      </c>
      <c r="O13" s="462"/>
      <c r="P13" s="168">
        <v>45268</v>
      </c>
      <c r="Q13" s="167"/>
      <c r="R13" s="461"/>
      <c r="S13" s="462"/>
      <c r="T13" s="462"/>
      <c r="U13" s="462"/>
      <c r="V13" s="462"/>
      <c r="W13" s="462"/>
      <c r="X13" s="462"/>
    </row>
    <row r="14" spans="1:24" ht="146.25" customHeight="1">
      <c r="A14" s="172"/>
      <c r="B14" s="187"/>
      <c r="C14" s="172"/>
      <c r="D14" s="205"/>
      <c r="E14" s="466"/>
      <c r="F14" s="172"/>
      <c r="G14" s="150"/>
      <c r="H14" s="189"/>
      <c r="I14" s="172"/>
      <c r="J14" s="173"/>
      <c r="K14" s="172"/>
      <c r="L14" s="466"/>
      <c r="M14" s="776"/>
      <c r="N14" s="205"/>
      <c r="O14" s="466"/>
      <c r="P14" s="172"/>
      <c r="Q14" s="172"/>
      <c r="R14" s="465"/>
      <c r="S14" s="466"/>
      <c r="T14" s="466"/>
      <c r="U14" s="466"/>
      <c r="V14" s="466"/>
      <c r="W14" s="466"/>
      <c r="X14" s="466"/>
    </row>
    <row r="15" spans="1:24" ht="116.25" customHeight="1">
      <c r="A15" s="167">
        <v>5</v>
      </c>
      <c r="B15" s="190" t="s">
        <v>1080</v>
      </c>
      <c r="C15" s="167">
        <v>2</v>
      </c>
      <c r="D15" s="204" t="s">
        <v>1092</v>
      </c>
      <c r="E15" s="782"/>
      <c r="F15" s="776"/>
      <c r="G15" s="156">
        <v>1</v>
      </c>
      <c r="H15" s="193" t="s">
        <v>250</v>
      </c>
      <c r="I15" s="167" t="s">
        <v>76</v>
      </c>
      <c r="J15" s="168">
        <v>45077</v>
      </c>
      <c r="K15" s="167" t="s">
        <v>260</v>
      </c>
      <c r="L15" s="462"/>
      <c r="M15" s="167" t="s">
        <v>1081</v>
      </c>
      <c r="N15" s="204" t="s">
        <v>1093</v>
      </c>
      <c r="O15" s="462"/>
      <c r="P15" s="167"/>
      <c r="Q15" s="167"/>
      <c r="R15" s="461"/>
      <c r="S15" s="462"/>
      <c r="T15" s="462"/>
      <c r="U15" s="462"/>
      <c r="V15" s="462"/>
      <c r="W15" s="462"/>
      <c r="X15" s="462"/>
    </row>
    <row r="16" spans="1:24" ht="138.75" customHeight="1">
      <c r="A16" s="172">
        <v>6</v>
      </c>
      <c r="B16" s="187" t="s">
        <v>1094</v>
      </c>
      <c r="C16" s="172">
        <v>2</v>
      </c>
      <c r="D16" s="205" t="s">
        <v>1095</v>
      </c>
      <c r="E16" s="466"/>
      <c r="F16" s="472" t="s">
        <v>947</v>
      </c>
      <c r="G16" s="150"/>
      <c r="H16" s="189"/>
      <c r="I16" s="172" t="s">
        <v>76</v>
      </c>
      <c r="J16" s="173">
        <v>45077</v>
      </c>
      <c r="K16" s="172" t="s">
        <v>264</v>
      </c>
      <c r="L16" s="466"/>
      <c r="M16" s="173">
        <v>45114</v>
      </c>
      <c r="N16" s="205" t="s">
        <v>948</v>
      </c>
      <c r="O16" s="466"/>
      <c r="P16" s="172"/>
      <c r="Q16" s="172"/>
      <c r="R16" s="465"/>
      <c r="S16" s="466"/>
      <c r="T16" s="466"/>
      <c r="U16" s="466"/>
      <c r="V16" s="466"/>
      <c r="W16" s="466"/>
      <c r="X16" s="466"/>
    </row>
    <row r="17" spans="1:24" ht="144">
      <c r="A17" s="167">
        <v>7</v>
      </c>
      <c r="B17" s="190" t="s">
        <v>1089</v>
      </c>
      <c r="C17" s="167">
        <v>2</v>
      </c>
      <c r="D17" s="204" t="s">
        <v>1096</v>
      </c>
      <c r="E17" s="782"/>
      <c r="F17" s="776"/>
      <c r="G17" s="156">
        <v>0.5</v>
      </c>
      <c r="H17" s="193" t="s">
        <v>250</v>
      </c>
      <c r="I17" s="167" t="s">
        <v>76</v>
      </c>
      <c r="J17" s="168">
        <v>45077</v>
      </c>
      <c r="K17" s="167" t="s">
        <v>260</v>
      </c>
      <c r="L17" s="462"/>
      <c r="M17" s="167" t="s">
        <v>1081</v>
      </c>
      <c r="N17" s="496" t="s">
        <v>1097</v>
      </c>
      <c r="O17" s="462" t="s">
        <v>1098</v>
      </c>
      <c r="P17" s="168">
        <v>45268</v>
      </c>
      <c r="Q17" s="167"/>
      <c r="R17" s="461"/>
      <c r="S17" s="462"/>
      <c r="T17" s="462"/>
      <c r="U17" s="462"/>
      <c r="V17" s="462"/>
      <c r="W17" s="462"/>
      <c r="X17" s="462"/>
    </row>
    <row r="18" spans="1:24" ht="96.75" customHeight="1">
      <c r="A18" s="172">
        <v>8</v>
      </c>
      <c r="B18" s="187" t="s">
        <v>1080</v>
      </c>
      <c r="C18" s="172">
        <v>2</v>
      </c>
      <c r="D18" s="205" t="s">
        <v>1099</v>
      </c>
      <c r="E18" s="466"/>
      <c r="F18" s="466"/>
      <c r="G18" s="150">
        <v>0.5</v>
      </c>
      <c r="H18" s="189" t="s">
        <v>250</v>
      </c>
      <c r="I18" s="172" t="s">
        <v>76</v>
      </c>
      <c r="J18" s="173">
        <v>45077</v>
      </c>
      <c r="K18" s="172" t="s">
        <v>260</v>
      </c>
      <c r="L18" s="466"/>
      <c r="M18" s="173">
        <v>45114</v>
      </c>
      <c r="N18" s="205" t="s">
        <v>717</v>
      </c>
      <c r="O18" s="466"/>
      <c r="P18" s="172"/>
      <c r="Q18" s="172"/>
      <c r="R18" s="465"/>
      <c r="S18" s="466"/>
      <c r="T18" s="466"/>
      <c r="U18" s="466"/>
      <c r="V18" s="466"/>
      <c r="W18" s="466"/>
      <c r="X18" s="466"/>
    </row>
    <row r="19" spans="1:24" ht="56.25">
      <c r="A19" s="167">
        <v>9</v>
      </c>
      <c r="B19" s="190" t="s">
        <v>1080</v>
      </c>
      <c r="C19" s="167">
        <v>2</v>
      </c>
      <c r="D19" s="204" t="s">
        <v>1100</v>
      </c>
      <c r="E19" s="462"/>
      <c r="F19" s="204"/>
      <c r="G19" s="156">
        <v>0.5</v>
      </c>
      <c r="H19" s="193" t="s">
        <v>29</v>
      </c>
      <c r="I19" s="167" t="s">
        <v>76</v>
      </c>
      <c r="J19" s="168">
        <v>45077</v>
      </c>
      <c r="K19" s="167" t="s">
        <v>260</v>
      </c>
      <c r="L19" s="462"/>
      <c r="M19" s="167" t="s">
        <v>1081</v>
      </c>
      <c r="N19" s="204" t="s">
        <v>1101</v>
      </c>
      <c r="O19" s="462" t="s">
        <v>1102</v>
      </c>
      <c r="P19" s="167"/>
      <c r="Q19" s="167"/>
      <c r="R19" s="461"/>
      <c r="S19" s="462"/>
      <c r="T19" s="462"/>
      <c r="U19" s="462"/>
      <c r="V19" s="462"/>
      <c r="W19" s="462"/>
      <c r="X19" s="462"/>
    </row>
    <row r="20" spans="1:24" ht="169.5" customHeight="1">
      <c r="A20" s="172">
        <v>10</v>
      </c>
      <c r="B20" s="187" t="s">
        <v>1089</v>
      </c>
      <c r="C20" s="172">
        <v>2</v>
      </c>
      <c r="D20" s="205" t="s">
        <v>955</v>
      </c>
      <c r="E20" s="466"/>
      <c r="F20" s="472" t="s">
        <v>956</v>
      </c>
      <c r="G20" s="150">
        <v>1</v>
      </c>
      <c r="H20" s="189" t="s">
        <v>250</v>
      </c>
      <c r="I20" s="172" t="s">
        <v>76</v>
      </c>
      <c r="J20" s="173">
        <v>45077</v>
      </c>
      <c r="K20" s="172" t="s">
        <v>260</v>
      </c>
      <c r="L20" s="466"/>
      <c r="M20" s="172" t="s">
        <v>1081</v>
      </c>
      <c r="N20" s="492" t="s">
        <v>1031</v>
      </c>
      <c r="O20" s="466"/>
      <c r="P20" s="173">
        <v>45268</v>
      </c>
      <c r="Q20" s="172" t="s">
        <v>990</v>
      </c>
      <c r="R20" s="465"/>
      <c r="S20" s="466"/>
      <c r="T20" s="466"/>
      <c r="U20" s="466"/>
      <c r="V20" s="466"/>
      <c r="W20" s="466"/>
      <c r="X20" s="466"/>
    </row>
    <row r="21" spans="1:24" ht="179.25" customHeight="1">
      <c r="A21" s="167">
        <v>11</v>
      </c>
      <c r="B21" s="190" t="s">
        <v>1094</v>
      </c>
      <c r="C21" s="167">
        <v>2</v>
      </c>
      <c r="D21" s="204" t="s">
        <v>963</v>
      </c>
      <c r="E21" s="462"/>
      <c r="F21" s="462"/>
      <c r="G21" s="156">
        <v>0.2</v>
      </c>
      <c r="H21" s="193" t="s">
        <v>32</v>
      </c>
      <c r="I21" s="167" t="s">
        <v>76</v>
      </c>
      <c r="J21" s="168">
        <v>45077</v>
      </c>
      <c r="K21" s="167" t="s">
        <v>260</v>
      </c>
      <c r="L21" s="462"/>
      <c r="M21" s="168">
        <v>45114</v>
      </c>
      <c r="N21" s="204" t="s">
        <v>341</v>
      </c>
      <c r="O21" s="462"/>
      <c r="P21" s="167"/>
      <c r="Q21" s="167"/>
      <c r="R21" s="461"/>
      <c r="S21" s="462"/>
      <c r="T21" s="462"/>
      <c r="U21" s="462"/>
      <c r="V21" s="462"/>
      <c r="W21" s="462"/>
      <c r="X21" s="462"/>
    </row>
    <row r="22" spans="1:24" ht="89.25">
      <c r="A22" s="172">
        <v>12</v>
      </c>
      <c r="B22" s="187" t="s">
        <v>1089</v>
      </c>
      <c r="C22" s="172">
        <v>2</v>
      </c>
      <c r="D22" s="205" t="s">
        <v>1103</v>
      </c>
      <c r="E22" s="466"/>
      <c r="F22" s="466"/>
      <c r="G22" s="150">
        <v>1</v>
      </c>
      <c r="H22" s="189" t="s">
        <v>250</v>
      </c>
      <c r="I22" s="172" t="s">
        <v>76</v>
      </c>
      <c r="J22" s="173">
        <v>45077</v>
      </c>
      <c r="K22" s="172" t="s">
        <v>260</v>
      </c>
      <c r="L22" s="466"/>
      <c r="M22" s="172" t="s">
        <v>1081</v>
      </c>
      <c r="N22" s="472" t="s">
        <v>1104</v>
      </c>
      <c r="O22" s="466" t="s">
        <v>1105</v>
      </c>
      <c r="P22" s="173">
        <v>45268</v>
      </c>
      <c r="Q22" s="172"/>
      <c r="R22" s="465"/>
      <c r="S22" s="466"/>
      <c r="T22" s="466"/>
      <c r="U22" s="466"/>
      <c r="V22" s="466"/>
      <c r="W22" s="466"/>
      <c r="X22" s="466"/>
    </row>
    <row r="23" spans="1:24" ht="207.75" customHeight="1">
      <c r="A23" s="167">
        <v>13</v>
      </c>
      <c r="B23" s="190" t="s">
        <v>1094</v>
      </c>
      <c r="C23" s="167">
        <v>2</v>
      </c>
      <c r="D23" s="204" t="s">
        <v>970</v>
      </c>
      <c r="E23" s="462"/>
      <c r="F23" s="473" t="s">
        <v>947</v>
      </c>
      <c r="G23" s="156"/>
      <c r="H23" s="193"/>
      <c r="I23" s="167" t="s">
        <v>76</v>
      </c>
      <c r="J23" s="168">
        <v>45077</v>
      </c>
      <c r="K23" s="167" t="s">
        <v>264</v>
      </c>
      <c r="L23" s="462"/>
      <c r="M23" s="168">
        <v>45114</v>
      </c>
      <c r="N23" s="204" t="s">
        <v>948</v>
      </c>
      <c r="O23" s="462"/>
      <c r="P23" s="167"/>
      <c r="Q23" s="167"/>
      <c r="R23" s="461"/>
      <c r="S23" s="462"/>
      <c r="T23" s="462"/>
      <c r="U23" s="462"/>
      <c r="V23" s="462"/>
      <c r="W23" s="462"/>
      <c r="X23" s="462"/>
    </row>
    <row r="24" spans="1:24" ht="216.75">
      <c r="A24" s="172">
        <v>14</v>
      </c>
      <c r="B24" s="187" t="s">
        <v>1080</v>
      </c>
      <c r="C24" s="172">
        <v>2</v>
      </c>
      <c r="D24" s="205" t="s">
        <v>971</v>
      </c>
      <c r="E24" s="475"/>
      <c r="F24" s="205"/>
      <c r="G24" s="150">
        <v>1</v>
      </c>
      <c r="H24" s="189" t="s">
        <v>250</v>
      </c>
      <c r="I24" s="172" t="s">
        <v>76</v>
      </c>
      <c r="J24" s="173">
        <v>45077</v>
      </c>
      <c r="K24" s="172" t="s">
        <v>260</v>
      </c>
      <c r="L24" s="466"/>
      <c r="M24" s="172" t="s">
        <v>1081</v>
      </c>
      <c r="N24" s="205" t="s">
        <v>1106</v>
      </c>
      <c r="O24" s="466" t="s">
        <v>1107</v>
      </c>
      <c r="P24" s="172"/>
      <c r="Q24" s="172"/>
      <c r="R24" s="465"/>
      <c r="S24" s="466"/>
      <c r="T24" s="466"/>
      <c r="U24" s="466"/>
      <c r="V24" s="466"/>
      <c r="W24" s="466"/>
      <c r="X24" s="466"/>
    </row>
    <row r="25" spans="1:24" ht="63.75">
      <c r="A25" s="167">
        <v>15</v>
      </c>
      <c r="B25" s="190" t="s">
        <v>1094</v>
      </c>
      <c r="C25" s="167">
        <v>3</v>
      </c>
      <c r="D25" s="204" t="s">
        <v>1108</v>
      </c>
      <c r="E25" s="474"/>
      <c r="F25" s="204"/>
      <c r="G25" s="156"/>
      <c r="H25" s="193"/>
      <c r="I25" s="167" t="s">
        <v>76</v>
      </c>
      <c r="J25" s="168">
        <v>45077</v>
      </c>
      <c r="K25" s="167" t="s">
        <v>260</v>
      </c>
      <c r="L25" s="462"/>
      <c r="M25" s="168">
        <v>45114</v>
      </c>
      <c r="N25" s="204"/>
      <c r="O25" s="462"/>
      <c r="P25" s="167"/>
      <c r="Q25" s="167"/>
      <c r="R25" s="461"/>
      <c r="S25" s="462"/>
      <c r="T25" s="462"/>
      <c r="U25" s="462"/>
      <c r="V25" s="462"/>
      <c r="W25" s="462"/>
      <c r="X25" s="462"/>
    </row>
    <row r="26" spans="1:24" ht="190.5" customHeight="1">
      <c r="A26" s="172">
        <v>16</v>
      </c>
      <c r="B26" s="187" t="s">
        <v>1080</v>
      </c>
      <c r="C26" s="172">
        <v>4</v>
      </c>
      <c r="D26" s="205" t="s">
        <v>979</v>
      </c>
      <c r="E26" s="466"/>
      <c r="F26" s="472" t="s">
        <v>980</v>
      </c>
      <c r="G26" s="150">
        <v>1</v>
      </c>
      <c r="H26" s="189" t="s">
        <v>250</v>
      </c>
      <c r="I26" s="172" t="s">
        <v>76</v>
      </c>
      <c r="J26" s="173">
        <v>45077</v>
      </c>
      <c r="K26" s="172" t="s">
        <v>260</v>
      </c>
      <c r="L26" s="466"/>
      <c r="M26" s="172" t="s">
        <v>1081</v>
      </c>
      <c r="N26" s="205" t="s">
        <v>1106</v>
      </c>
      <c r="O26" s="466" t="s">
        <v>1109</v>
      </c>
      <c r="P26" s="172"/>
      <c r="Q26" s="172"/>
      <c r="R26" s="465"/>
      <c r="S26" s="466"/>
      <c r="T26" s="466"/>
      <c r="U26" s="466"/>
      <c r="V26" s="466"/>
      <c r="W26" s="466"/>
      <c r="X26" s="466"/>
    </row>
    <row r="27" spans="1:24" ht="104.25" customHeight="1">
      <c r="A27" s="167">
        <v>17</v>
      </c>
      <c r="B27" s="190" t="s">
        <v>1080</v>
      </c>
      <c r="C27" s="167">
        <v>4</v>
      </c>
      <c r="D27" s="204" t="s">
        <v>982</v>
      </c>
      <c r="E27" s="462"/>
      <c r="F27" s="473" t="s">
        <v>980</v>
      </c>
      <c r="G27" s="156">
        <v>0.5</v>
      </c>
      <c r="H27" s="193" t="s">
        <v>29</v>
      </c>
      <c r="I27" s="167" t="s">
        <v>76</v>
      </c>
      <c r="J27" s="168">
        <v>45077</v>
      </c>
      <c r="K27" s="167" t="s">
        <v>260</v>
      </c>
      <c r="L27" s="462"/>
      <c r="M27" s="167" t="s">
        <v>1081</v>
      </c>
      <c r="N27" s="204" t="s">
        <v>1110</v>
      </c>
      <c r="O27" s="462" t="s">
        <v>1111</v>
      </c>
      <c r="P27" s="167"/>
      <c r="Q27" s="167"/>
      <c r="R27" s="461"/>
      <c r="S27" s="462"/>
      <c r="T27" s="462"/>
      <c r="U27" s="462"/>
      <c r="V27" s="462"/>
      <c r="W27" s="462"/>
      <c r="X27" s="462"/>
    </row>
    <row r="28" spans="1:24" ht="56.25">
      <c r="A28" s="172">
        <v>18</v>
      </c>
      <c r="B28" s="187" t="s">
        <v>1080</v>
      </c>
      <c r="C28" s="172">
        <v>4</v>
      </c>
      <c r="D28" s="205" t="s">
        <v>985</v>
      </c>
      <c r="E28" s="475"/>
      <c r="F28" s="472" t="s">
        <v>980</v>
      </c>
      <c r="G28" s="150">
        <v>0.5</v>
      </c>
      <c r="H28" s="189" t="s">
        <v>29</v>
      </c>
      <c r="I28" s="172" t="s">
        <v>76</v>
      </c>
      <c r="J28" s="173">
        <v>45077</v>
      </c>
      <c r="K28" s="172" t="s">
        <v>260</v>
      </c>
      <c r="L28" s="466"/>
      <c r="M28" s="172" t="s">
        <v>1081</v>
      </c>
      <c r="N28" s="205" t="s">
        <v>1082</v>
      </c>
      <c r="O28" s="466" t="s">
        <v>1112</v>
      </c>
      <c r="P28" s="172"/>
      <c r="Q28" s="172"/>
      <c r="R28" s="465"/>
      <c r="S28" s="466"/>
      <c r="T28" s="466"/>
      <c r="U28" s="466"/>
      <c r="V28" s="466"/>
      <c r="W28" s="466"/>
      <c r="X28" s="466"/>
    </row>
    <row r="29" spans="1:24" ht="118.5" customHeight="1">
      <c r="A29" s="167">
        <v>19</v>
      </c>
      <c r="B29" s="190" t="s">
        <v>1089</v>
      </c>
      <c r="C29" s="167">
        <v>5</v>
      </c>
      <c r="D29" s="204" t="s">
        <v>986</v>
      </c>
      <c r="E29" s="462"/>
      <c r="F29" s="473" t="s">
        <v>987</v>
      </c>
      <c r="G29" s="156">
        <v>0.5</v>
      </c>
      <c r="H29" s="193" t="s">
        <v>29</v>
      </c>
      <c r="I29" s="167" t="s">
        <v>76</v>
      </c>
      <c r="J29" s="168">
        <v>45077</v>
      </c>
      <c r="K29" s="167" t="s">
        <v>260</v>
      </c>
      <c r="L29" s="462"/>
      <c r="M29" s="167" t="s">
        <v>1081</v>
      </c>
      <c r="N29" s="489" t="s">
        <v>1113</v>
      </c>
      <c r="O29" s="462" t="s">
        <v>1114</v>
      </c>
      <c r="P29" s="168">
        <v>45268</v>
      </c>
      <c r="Q29" s="167" t="s">
        <v>990</v>
      </c>
      <c r="R29" s="461"/>
      <c r="S29" s="462"/>
      <c r="T29" s="462"/>
      <c r="U29" s="462"/>
      <c r="V29" s="462"/>
      <c r="W29" s="462"/>
      <c r="X29" s="462"/>
    </row>
    <row r="30" spans="1:24" ht="131.25" customHeight="1">
      <c r="A30" s="172">
        <v>20</v>
      </c>
      <c r="B30" s="187" t="s">
        <v>1089</v>
      </c>
      <c r="C30" s="172">
        <v>5</v>
      </c>
      <c r="D30" s="205" t="s">
        <v>991</v>
      </c>
      <c r="E30" s="466"/>
      <c r="F30" s="472" t="s">
        <v>987</v>
      </c>
      <c r="G30" s="150">
        <v>1</v>
      </c>
      <c r="H30" s="189" t="s">
        <v>250</v>
      </c>
      <c r="I30" s="172" t="s">
        <v>76</v>
      </c>
      <c r="J30" s="173">
        <v>45077</v>
      </c>
      <c r="K30" s="172" t="s">
        <v>260</v>
      </c>
      <c r="L30" s="466"/>
      <c r="M30" s="172" t="s">
        <v>1081</v>
      </c>
      <c r="N30" s="492" t="s">
        <v>1062</v>
      </c>
      <c r="O30" s="466"/>
      <c r="P30" s="173">
        <v>45268</v>
      </c>
      <c r="Q30" s="172" t="s">
        <v>990</v>
      </c>
      <c r="R30" s="465"/>
      <c r="S30" s="466"/>
      <c r="T30" s="466"/>
      <c r="U30" s="466"/>
      <c r="V30" s="466"/>
      <c r="W30" s="466"/>
      <c r="X30" s="466"/>
    </row>
    <row r="31" spans="1:24" ht="180">
      <c r="A31" s="167">
        <v>21</v>
      </c>
      <c r="B31" s="190" t="s">
        <v>1080</v>
      </c>
      <c r="C31" s="167">
        <v>5</v>
      </c>
      <c r="D31" s="204" t="s">
        <v>992</v>
      </c>
      <c r="E31" s="462"/>
      <c r="F31" s="473" t="s">
        <v>987</v>
      </c>
      <c r="G31" s="156">
        <v>1</v>
      </c>
      <c r="H31" s="193" t="s">
        <v>250</v>
      </c>
      <c r="I31" s="167" t="s">
        <v>76</v>
      </c>
      <c r="J31" s="168">
        <v>45077</v>
      </c>
      <c r="K31" s="167" t="s">
        <v>260</v>
      </c>
      <c r="L31" s="462"/>
      <c r="M31" s="167" t="s">
        <v>1081</v>
      </c>
      <c r="N31" s="489" t="s">
        <v>1115</v>
      </c>
      <c r="O31" s="462"/>
      <c r="P31" s="167"/>
      <c r="Q31" s="167"/>
      <c r="R31" s="461"/>
      <c r="S31" s="462"/>
      <c r="T31" s="462"/>
      <c r="U31" s="462"/>
      <c r="V31" s="462"/>
      <c r="W31" s="462"/>
      <c r="X31" s="462"/>
    </row>
    <row r="32" spans="1:24" ht="127.5">
      <c r="A32" s="172">
        <v>22</v>
      </c>
      <c r="B32" s="187" t="s">
        <v>1080</v>
      </c>
      <c r="C32" s="172">
        <v>5</v>
      </c>
      <c r="D32" s="205" t="s">
        <v>995</v>
      </c>
      <c r="E32" s="783"/>
      <c r="F32" s="776"/>
      <c r="G32" s="150">
        <v>0.5</v>
      </c>
      <c r="H32" s="189" t="s">
        <v>29</v>
      </c>
      <c r="I32" s="172" t="s">
        <v>76</v>
      </c>
      <c r="J32" s="173">
        <v>45077</v>
      </c>
      <c r="K32" s="172" t="s">
        <v>260</v>
      </c>
      <c r="L32" s="466"/>
      <c r="M32" s="172" t="s">
        <v>1081</v>
      </c>
      <c r="N32" s="205" t="s">
        <v>666</v>
      </c>
      <c r="O32" s="466" t="s">
        <v>1116</v>
      </c>
      <c r="P32" s="172"/>
      <c r="Q32" s="172"/>
      <c r="R32" s="465"/>
      <c r="S32" s="466"/>
      <c r="T32" s="466"/>
      <c r="U32" s="466"/>
      <c r="V32" s="466"/>
      <c r="W32" s="466"/>
      <c r="X32" s="466"/>
    </row>
    <row r="33" spans="1:24" ht="76.5">
      <c r="A33" s="167">
        <v>23</v>
      </c>
      <c r="B33" s="190" t="s">
        <v>1080</v>
      </c>
      <c r="C33" s="167">
        <v>6</v>
      </c>
      <c r="D33" s="204" t="s">
        <v>996</v>
      </c>
      <c r="E33" s="474"/>
      <c r="F33" s="473" t="s">
        <v>997</v>
      </c>
      <c r="G33" s="156">
        <v>1</v>
      </c>
      <c r="H33" s="193" t="s">
        <v>250</v>
      </c>
      <c r="I33" s="167" t="s">
        <v>76</v>
      </c>
      <c r="J33" s="168">
        <v>45077</v>
      </c>
      <c r="K33" s="167" t="s">
        <v>260</v>
      </c>
      <c r="L33" s="462"/>
      <c r="M33" s="167" t="s">
        <v>1081</v>
      </c>
      <c r="N33" s="204" t="s">
        <v>1117</v>
      </c>
      <c r="O33" s="462" t="s">
        <v>1118</v>
      </c>
      <c r="P33" s="167"/>
      <c r="Q33" s="167"/>
      <c r="R33" s="461"/>
      <c r="S33" s="462"/>
      <c r="T33" s="462"/>
      <c r="U33" s="462"/>
      <c r="V33" s="462"/>
      <c r="W33" s="462"/>
      <c r="X33" s="462"/>
    </row>
    <row r="34" spans="1:24" ht="138.75" customHeight="1">
      <c r="A34" s="172">
        <v>24</v>
      </c>
      <c r="B34" s="187" t="s">
        <v>1080</v>
      </c>
      <c r="C34" s="172">
        <v>6</v>
      </c>
      <c r="D34" s="205" t="s">
        <v>1000</v>
      </c>
      <c r="E34" s="466"/>
      <c r="F34" s="472" t="s">
        <v>980</v>
      </c>
      <c r="G34" s="150">
        <v>0.5</v>
      </c>
      <c r="H34" s="189" t="s">
        <v>250</v>
      </c>
      <c r="I34" s="172" t="s">
        <v>76</v>
      </c>
      <c r="J34" s="173">
        <v>45077</v>
      </c>
      <c r="K34" s="172" t="s">
        <v>260</v>
      </c>
      <c r="L34" s="466"/>
      <c r="M34" s="172" t="s">
        <v>1081</v>
      </c>
      <c r="N34" s="205" t="s">
        <v>1119</v>
      </c>
      <c r="O34" s="466" t="s">
        <v>1116</v>
      </c>
      <c r="P34" s="172"/>
      <c r="Q34" s="172"/>
      <c r="R34" s="465"/>
      <c r="S34" s="466"/>
      <c r="T34" s="466"/>
      <c r="U34" s="466"/>
      <c r="V34" s="466"/>
      <c r="W34" s="466"/>
      <c r="X34" s="466"/>
    </row>
    <row r="35" spans="1:24" ht="12.75">
      <c r="A35" s="167"/>
      <c r="B35" s="167"/>
      <c r="C35" s="167"/>
      <c r="D35" s="204"/>
      <c r="E35" s="474"/>
      <c r="F35" s="204"/>
      <c r="G35" s="156"/>
      <c r="H35" s="193"/>
      <c r="I35" s="167"/>
      <c r="J35" s="167"/>
      <c r="K35" s="167"/>
      <c r="L35" s="462"/>
      <c r="M35" s="167"/>
      <c r="N35" s="204"/>
      <c r="O35" s="462"/>
      <c r="P35" s="167"/>
      <c r="Q35" s="167"/>
      <c r="R35" s="461"/>
      <c r="S35" s="462"/>
      <c r="T35" s="462"/>
      <c r="U35" s="462"/>
      <c r="V35" s="462"/>
      <c r="W35" s="462"/>
      <c r="X35" s="462"/>
    </row>
    <row r="36" spans="1:24" ht="12.75">
      <c r="A36" s="172"/>
      <c r="B36" s="172"/>
      <c r="C36" s="172"/>
      <c r="D36" s="205"/>
      <c r="E36" s="475"/>
      <c r="F36" s="205"/>
      <c r="G36" s="150"/>
      <c r="H36" s="189"/>
      <c r="I36" s="172"/>
      <c r="J36" s="172"/>
      <c r="K36" s="172"/>
      <c r="L36" s="466"/>
      <c r="M36" s="172"/>
      <c r="N36" s="205"/>
      <c r="O36" s="466"/>
      <c r="P36" s="172"/>
      <c r="Q36" s="172"/>
      <c r="R36" s="465"/>
      <c r="S36" s="466"/>
      <c r="T36" s="466"/>
      <c r="U36" s="466"/>
      <c r="V36" s="466"/>
      <c r="W36" s="466"/>
      <c r="X36" s="466"/>
    </row>
    <row r="37" spans="1:24" ht="12.75">
      <c r="A37" s="167"/>
      <c r="B37" s="167"/>
      <c r="C37" s="167"/>
      <c r="D37" s="204"/>
      <c r="E37" s="474"/>
      <c r="F37" s="204"/>
      <c r="G37" s="156"/>
      <c r="H37" s="193"/>
      <c r="I37" s="167"/>
      <c r="J37" s="167"/>
      <c r="K37" s="167"/>
      <c r="L37" s="462"/>
      <c r="M37" s="167"/>
      <c r="N37" s="204"/>
      <c r="O37" s="462"/>
      <c r="P37" s="167"/>
      <c r="Q37" s="167"/>
      <c r="R37" s="461"/>
      <c r="S37" s="462"/>
      <c r="T37" s="462"/>
      <c r="U37" s="462"/>
      <c r="V37" s="462"/>
      <c r="W37" s="462"/>
      <c r="X37" s="462"/>
    </row>
    <row r="38" spans="1:24" ht="12.75">
      <c r="A38" s="172"/>
      <c r="B38" s="172"/>
      <c r="C38" s="172"/>
      <c r="D38" s="205"/>
      <c r="E38" s="475"/>
      <c r="F38" s="205"/>
      <c r="G38" s="150"/>
      <c r="H38" s="189"/>
      <c r="I38" s="172"/>
      <c r="J38" s="172"/>
      <c r="K38" s="172"/>
      <c r="L38" s="466"/>
      <c r="M38" s="172"/>
      <c r="N38" s="205"/>
      <c r="O38" s="466"/>
      <c r="P38" s="172"/>
      <c r="Q38" s="172"/>
      <c r="R38" s="465"/>
      <c r="S38" s="466"/>
      <c r="T38" s="466"/>
      <c r="U38" s="466"/>
      <c r="V38" s="466"/>
      <c r="W38" s="466"/>
      <c r="X38" s="466"/>
    </row>
    <row r="39" spans="1:24" ht="12.75">
      <c r="A39" s="167"/>
      <c r="B39" s="167"/>
      <c r="C39" s="167"/>
      <c r="D39" s="204"/>
      <c r="E39" s="474"/>
      <c r="F39" s="204"/>
      <c r="G39" s="156"/>
      <c r="H39" s="193"/>
      <c r="I39" s="167"/>
      <c r="J39" s="167"/>
      <c r="K39" s="167"/>
      <c r="L39" s="462"/>
      <c r="M39" s="167"/>
      <c r="N39" s="204"/>
      <c r="O39" s="462"/>
      <c r="P39" s="167"/>
      <c r="Q39" s="167"/>
      <c r="R39" s="461"/>
      <c r="S39" s="462"/>
      <c r="T39" s="462"/>
      <c r="U39" s="462"/>
      <c r="V39" s="462"/>
      <c r="W39" s="462"/>
      <c r="X39" s="462"/>
    </row>
    <row r="40" spans="1:24" ht="12.75">
      <c r="A40" s="172"/>
      <c r="B40" s="172"/>
      <c r="C40" s="172"/>
      <c r="D40" s="205"/>
      <c r="E40" s="475"/>
      <c r="F40" s="205"/>
      <c r="G40" s="150"/>
      <c r="H40" s="189"/>
      <c r="I40" s="172"/>
      <c r="J40" s="172"/>
      <c r="K40" s="172"/>
      <c r="L40" s="466"/>
      <c r="M40" s="172"/>
      <c r="N40" s="205"/>
      <c r="O40" s="466"/>
      <c r="P40" s="172"/>
      <c r="Q40" s="172"/>
      <c r="R40" s="465"/>
      <c r="S40" s="466"/>
      <c r="T40" s="466"/>
      <c r="U40" s="466"/>
      <c r="V40" s="466"/>
      <c r="W40" s="466"/>
      <c r="X40" s="466"/>
    </row>
  </sheetData>
  <mergeCells count="4">
    <mergeCell ref="M13:M14"/>
    <mergeCell ref="E15:F15"/>
    <mergeCell ref="E17:F17"/>
    <mergeCell ref="E32:F32"/>
  </mergeCells>
  <conditionalFormatting sqref="M1:N1 R1 U1:X1">
    <cfRule type="containsText" dxfId="11440" priority="13" operator="containsText" text="ответ субподрядчика">
      <formula>NOT(ISERROR(SEARCH(("ответ субподрядчика"),(M1))))</formula>
    </cfRule>
  </conditionalFormatting>
  <conditionalFormatting sqref="G10:G40">
    <cfRule type="cellIs" dxfId="11439" priority="12" operator="equal">
      <formula>1</formula>
    </cfRule>
  </conditionalFormatting>
  <conditionalFormatting sqref="G10:G40">
    <cfRule type="cellIs" dxfId="11438" priority="11" operator="equal">
      <formula>0.5</formula>
    </cfRule>
  </conditionalFormatting>
  <conditionalFormatting sqref="G10:G40">
    <cfRule type="cellIs" dxfId="11437" priority="10" operator="equal">
      <formula>0.2</formula>
    </cfRule>
  </conditionalFormatting>
  <conditionalFormatting sqref="K3 K5:K40">
    <cfRule type="containsText" dxfId="11436" priority="9" operator="containsText" text="ПД">
      <formula>NOT(ISERROR(SEARCH(("ПД"),(K3))))</formula>
    </cfRule>
  </conditionalFormatting>
  <conditionalFormatting sqref="K3 K5:K40">
    <cfRule type="containsText" dxfId="11435" priority="8" operator="containsText" text="отменено">
      <formula>NOT(ISERROR(SEARCH(("отменено"),(K3))))</formula>
    </cfRule>
  </conditionalFormatting>
  <conditionalFormatting sqref="G1:H1 H3:X3 H5:H40 A9:G9">
    <cfRule type="cellIs" dxfId="11434" priority="7" operator="equal">
      <formula>"5 - Несоответствие решений ПД и РД"</formula>
    </cfRule>
  </conditionalFormatting>
  <conditionalFormatting sqref="G1:H1 H3:X3 H5:H40 A9:G9">
    <cfRule type="cellIs" dxfId="11433" priority="6" operator="equal">
      <formula>"4 - Несоответствие типовым решениям"</formula>
    </cfRule>
  </conditionalFormatting>
  <conditionalFormatting sqref="G1:H1 H3:X3 H5:H40 A9:G9">
    <cfRule type="cellIs" dxfId="11432" priority="5" operator="equal">
      <formula>"3 - Повторяющиеся замечания МФР"</formula>
    </cfRule>
  </conditionalFormatting>
  <conditionalFormatting sqref="G1:H1 H3:X3 H5:H40 A9:G9">
    <cfRule type="cellIs" dxfId="11431" priority="4" operator="equal">
      <formula>"2 - Несоотвествие смежным разделам"</formula>
    </cfRule>
  </conditionalFormatting>
  <conditionalFormatting sqref="G1:H1 H3:X3 H5:H40 A9:G9">
    <cfRule type="cellIs" dxfId="11430" priority="3" operator="equal">
      <formula>"1 - Ошибка проектировщика"</formula>
    </cfRule>
  </conditionalFormatting>
  <conditionalFormatting sqref="K3 K5:K40">
    <cfRule type="containsText" dxfId="11429" priority="2" operator="containsText" text="повторно">
      <formula>NOT(ISERROR(SEARCH(("повторно"),(K3))))</formula>
    </cfRule>
  </conditionalFormatting>
  <conditionalFormatting sqref="K3 K5:K40">
    <cfRule type="containsText" dxfId="11428" priority="1" operator="containsText" text="снято">
      <formula>NOT(ISERROR(SEARCH(("снято"),(K3))))</formula>
    </cfRule>
  </conditionalFormatting>
  <hyperlinks>
    <hyperlink ref="F16" r:id="rId1"/>
    <hyperlink ref="N17" location="'4'!21:21" display="Удалить в колясочных секций 7, 8, 9 проемы под дверные блоки - по стандарту АР должны устанавливаться витражи. _x000a_Выполнить проемы под витражи шириной 1640 мм_x000a_Учесть витражи в АР4.1_x000a__x000a_15.08.23 Замечание будет снято после проверки АР4.1 https://docs.google.co"/>
    <hyperlink ref="F20" r:id="rId2"/>
    <hyperlink ref="N22" location="'4'!21:21" display="Не исправлено_x000a__x000a_15.08.23 Замечание будет снято после проверки АР4.1 https://docs.google.com/spreadsheets/d/1YuiVJh5g_X5jHE5eOh_2DEvATkVyA1tZkiQMcCOB9Wo/edit#gid=1484810381&amp;range=21:21   "/>
    <hyperlink ref="F23" r:id="rId3"/>
    <hyperlink ref="F26" r:id="rId4"/>
    <hyperlink ref="F27" r:id="rId5"/>
    <hyperlink ref="F28" r:id="rId6"/>
    <hyperlink ref="F29" r:id="rId7"/>
    <hyperlink ref="F30" r:id="rId8"/>
    <hyperlink ref="F31" r:id="rId9"/>
    <hyperlink ref="F33" r:id="rId10"/>
    <hyperlink ref="F34" r:id="rId11"/>
  </hyperlinks>
  <pageMargins left="0.70078740157480324" right="0.70078740157480324" top="0.75196850393700787" bottom="0.75196850393700787" header="0.3" footer="0.3"/>
  <pageSetup paperSize="9" orientation="portrait"/>
  <drawing r:id="rId12"/>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G10:G40</xm:sqref>
        </x14:dataValidation>
        <x14:dataValidation type="list" allowBlank="1">
          <x14:formula1>
            <xm:f>Списки!$O:$O</xm:f>
          </x14:formula1>
          <xm:sqref>R1 U1 X1</xm:sqref>
        </x14:dataValidation>
        <x14:dataValidation type="list" allowBlank="1">
          <x14:formula1>
            <xm:f>Списки!$E$2:$E$1002</xm:f>
          </x14:formula1>
          <xm:sqref>H10:H40</xm:sqref>
        </x14:dataValidation>
        <x14:dataValidation type="list" allowBlank="1">
          <x14:formula1>
            <xm:f>Списки!$A$2:$A$1002</xm:f>
          </x14:formula1>
          <xm:sqref>K10:K40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Y161"/>
  <sheetViews>
    <sheetView workbookViewId="0"/>
  </sheetViews>
  <sheetFormatPr defaultColWidth="12.5703125" defaultRowHeight="15.75" customHeight="1" outlineLevelRow="1" outlineLevelCol="1"/>
  <cols>
    <col min="1" max="1" width="6.42578125" customWidth="1"/>
    <col min="2" max="2" width="16.5703125" customWidth="1"/>
    <col min="3" max="3" width="6.42578125" customWidth="1"/>
    <col min="4" max="4" width="53.42578125" customWidth="1"/>
    <col min="5" max="5" width="37.5703125" customWidth="1"/>
    <col min="6" max="6" width="21.42578125" customWidth="1" collapsed="1"/>
    <col min="7" max="8" width="14.140625" hidden="1" customWidth="1" outlineLevel="1"/>
    <col min="10" max="10" width="9.42578125" customWidth="1"/>
    <col min="12" max="12" width="25.140625" customWidth="1"/>
    <col min="13" max="13" width="9.42578125" customWidth="1"/>
    <col min="14" max="14" width="31.42578125" customWidth="1" outlineLevel="1"/>
    <col min="15" max="15" width="25.140625" customWidth="1" outlineLevel="1"/>
    <col min="16" max="16" width="9.42578125" customWidth="1"/>
    <col min="17" max="17" width="31.42578125" customWidth="1" outlineLevel="1"/>
    <col min="18" max="18" width="43.85546875" customWidth="1" outlineLevel="1"/>
    <col min="19" max="19" width="22" customWidth="1" outlineLevel="1"/>
    <col min="20" max="20" width="9.42578125" customWidth="1"/>
    <col min="21" max="21" width="26.85546875" customWidth="1"/>
    <col min="22" max="25" width="25.5703125" customWidth="1"/>
  </cols>
  <sheetData>
    <row r="1" spans="1:25" ht="102" collapsed="1">
      <c r="A1" s="104" t="s">
        <v>235</v>
      </c>
      <c r="B1" s="104" t="s">
        <v>236</v>
      </c>
      <c r="C1" s="251"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8" t="s">
        <v>395</v>
      </c>
      <c r="S1" s="107" t="s">
        <v>248</v>
      </c>
      <c r="T1" s="109" t="s">
        <v>246</v>
      </c>
      <c r="U1" s="109" t="s">
        <v>247</v>
      </c>
      <c r="V1" s="107" t="s">
        <v>248</v>
      </c>
      <c r="W1" s="109" t="s">
        <v>246</v>
      </c>
      <c r="X1" s="109" t="s">
        <v>247</v>
      </c>
      <c r="Y1" s="107" t="s">
        <v>248</v>
      </c>
    </row>
    <row r="2" spans="1:25" ht="90" hidden="1" outlineLevel="1">
      <c r="A2" s="110"/>
      <c r="B2" s="111" t="s">
        <v>249</v>
      </c>
      <c r="C2" s="253" t="s">
        <v>249</v>
      </c>
      <c r="D2" s="497" t="s">
        <v>52</v>
      </c>
      <c r="E2" s="113"/>
      <c r="F2" s="110"/>
      <c r="G2" s="115"/>
      <c r="H2" s="116" t="s">
        <v>250</v>
      </c>
      <c r="I2" s="116" t="s">
        <v>13</v>
      </c>
      <c r="J2" s="116" t="s">
        <v>14</v>
      </c>
      <c r="K2" s="116" t="s">
        <v>16</v>
      </c>
      <c r="L2" s="116" t="s">
        <v>15</v>
      </c>
      <c r="M2" s="116" t="s">
        <v>17</v>
      </c>
      <c r="N2" s="116" t="s">
        <v>18</v>
      </c>
      <c r="O2" s="116" t="s">
        <v>19</v>
      </c>
      <c r="P2" s="116" t="s">
        <v>21</v>
      </c>
      <c r="Q2" s="116" t="s">
        <v>23</v>
      </c>
      <c r="R2" s="116"/>
      <c r="S2" s="116" t="s">
        <v>24</v>
      </c>
      <c r="T2" s="116" t="s">
        <v>25</v>
      </c>
      <c r="U2" s="116" t="s">
        <v>27</v>
      </c>
      <c r="V2" s="116" t="s">
        <v>28</v>
      </c>
      <c r="W2" s="116" t="s">
        <v>29</v>
      </c>
      <c r="X2" s="116" t="s">
        <v>30</v>
      </c>
      <c r="Y2" s="116" t="s">
        <v>32</v>
      </c>
    </row>
    <row r="3" spans="1:25" ht="67.5" hidden="1" outlineLevel="1">
      <c r="A3" s="1"/>
      <c r="B3" s="18" t="s">
        <v>251</v>
      </c>
      <c r="C3" s="256" t="s">
        <v>252</v>
      </c>
      <c r="D3" s="498" t="s">
        <v>35</v>
      </c>
      <c r="E3" s="18"/>
      <c r="F3" s="18"/>
      <c r="G3" s="115"/>
      <c r="H3" s="499">
        <f>COUNTIF($H10:$H161,"1 - Несоответствие продуктовым требованиям ПИК-Стандарт")</f>
        <v>0</v>
      </c>
      <c r="I3" s="499">
        <f>COUNTIF($H10:$H161,"2 - Несоответствие Бренд-листам ПИК")</f>
        <v>0</v>
      </c>
      <c r="J3" s="499">
        <f>COUNTIF($H10:$H161,"3 - Несоответствие Каталогу отделки")</f>
        <v>0</v>
      </c>
      <c r="K3" s="499">
        <f>COUNTIF($H10:$H161,"5 - Ошибка в применении СТМ")</f>
        <v>0</v>
      </c>
      <c r="L3" s="499">
        <f>COUNTIF($H10:$H161,"4 - Несоответствие Каталогу оборудования")</f>
        <v>0</v>
      </c>
      <c r="M3" s="499">
        <f>COUNTIF($H10:$H161,"6 - Ошибка в применении сборных ЛМ")</f>
        <v>0</v>
      </c>
      <c r="N3" s="499">
        <f>COUNTIF($H10:$H161,"7 - Ошибка в применении шкаф-пакетов")</f>
        <v>0</v>
      </c>
      <c r="O3" s="499">
        <f>COUNTIF($H10:$H161,"8 - Ошибка в применении шахт-пакетов")</f>
        <v>0</v>
      </c>
      <c r="P3" s="499">
        <f>COUNTIF($H10:$H161,"9 - Несоответствие типологическим требованиям ПИК-Стандарт")</f>
        <v>8</v>
      </c>
      <c r="Q3" s="499">
        <f>COUNTIF($H10:$H161,"10 - Несоответствие НТД РФ")</f>
        <v>0</v>
      </c>
      <c r="R3" s="499"/>
      <c r="S3" s="499">
        <f>COUNTIF($H10:$H161,"11 - Несоответствие ИРД (кроме ТУ, СТУ), АПР, ПД")</f>
        <v>0</v>
      </c>
      <c r="T3" s="499">
        <f>COUNTIF($H10:$H161,"12 - Несоответствие требованиям ТУ, СТУ")</f>
        <v>0</v>
      </c>
      <c r="U3" s="499">
        <f>COUNTIF($H10:$H161,"13 - Ошибка в технических решениях")</f>
        <v>1</v>
      </c>
      <c r="V3" s="499">
        <f>COUNTIF($H10:$H161,"14 - Неувязка м/у собой комплектов РД")</f>
        <v>0</v>
      </c>
      <c r="W3" s="499">
        <f>COUNTIF($H10:$H161,"15 - Недостаточность информации влияющей на СМР")</f>
        <v>2</v>
      </c>
      <c r="X3" s="499">
        <f>COUNTIF($H10:$H161,"16 - Нерациональное решение")</f>
        <v>0</v>
      </c>
      <c r="Y3" s="499">
        <f>COUNTIF($H10:$H161,"17 - Оформление")</f>
        <v>0</v>
      </c>
    </row>
    <row r="4" spans="1:25" ht="51" hidden="1" outlineLevel="1">
      <c r="A4" s="111" t="s">
        <v>249</v>
      </c>
      <c r="B4" s="119">
        <v>10</v>
      </c>
      <c r="C4" s="259" t="s">
        <v>1120</v>
      </c>
      <c r="D4" s="120">
        <f>C4/B4</f>
        <v>1</v>
      </c>
      <c r="E4" s="218"/>
      <c r="F4" s="102"/>
      <c r="G4" s="115"/>
      <c r="H4" s="112" t="s">
        <v>52</v>
      </c>
      <c r="I4" s="112" t="s">
        <v>52</v>
      </c>
      <c r="J4" s="112" t="s">
        <v>52</v>
      </c>
      <c r="K4" s="112" t="s">
        <v>52</v>
      </c>
      <c r="L4" s="112" t="s">
        <v>52</v>
      </c>
      <c r="M4" s="112" t="s">
        <v>52</v>
      </c>
      <c r="N4" s="112" t="s">
        <v>52</v>
      </c>
      <c r="O4" s="112" t="s">
        <v>52</v>
      </c>
      <c r="P4" s="112" t="s">
        <v>52</v>
      </c>
      <c r="Q4" s="112" t="s">
        <v>52</v>
      </c>
      <c r="R4" s="112"/>
      <c r="S4" s="112" t="s">
        <v>52</v>
      </c>
      <c r="T4" s="112" t="s">
        <v>52</v>
      </c>
      <c r="U4" s="112" t="s">
        <v>52</v>
      </c>
      <c r="V4" s="112" t="s">
        <v>52</v>
      </c>
      <c r="W4" s="112" t="s">
        <v>52</v>
      </c>
      <c r="X4" s="112" t="s">
        <v>52</v>
      </c>
      <c r="Y4" s="112" t="s">
        <v>52</v>
      </c>
    </row>
    <row r="5" spans="1:25" ht="14.25" hidden="1" outlineLevel="1">
      <c r="A5" s="102"/>
      <c r="B5" s="102"/>
      <c r="C5" s="270"/>
      <c r="D5" s="221"/>
      <c r="E5" s="102"/>
      <c r="F5" s="102"/>
      <c r="G5" s="112" t="s">
        <v>52</v>
      </c>
      <c r="H5" s="500"/>
      <c r="I5" s="102"/>
      <c r="J5" s="223"/>
      <c r="K5" s="102"/>
      <c r="L5" s="223"/>
      <c r="M5" s="263"/>
      <c r="N5" s="102"/>
      <c r="O5" s="223"/>
      <c r="P5" s="263"/>
      <c r="Q5" s="102"/>
      <c r="R5" s="102"/>
      <c r="S5" s="223"/>
      <c r="T5" s="223"/>
      <c r="U5" s="102"/>
      <c r="V5" s="102"/>
      <c r="W5" s="102"/>
      <c r="X5" s="102"/>
      <c r="Y5" s="102"/>
    </row>
    <row r="6" spans="1:25" ht="22.5" hidden="1" outlineLevel="1">
      <c r="A6" s="18">
        <v>0.2</v>
      </c>
      <c r="B6" s="18">
        <v>0.5</v>
      </c>
      <c r="C6" s="256" t="s">
        <v>397</v>
      </c>
      <c r="D6" s="498" t="s">
        <v>39</v>
      </c>
      <c r="E6" s="18"/>
      <c r="F6" s="18" t="s">
        <v>253</v>
      </c>
      <c r="G6" s="125">
        <f>COUNTIFS(G10:G128,"0,2")</f>
        <v>0</v>
      </c>
      <c r="H6" s="500"/>
      <c r="I6" s="102"/>
      <c r="J6" s="223"/>
      <c r="K6" s="102"/>
      <c r="L6" s="223"/>
      <c r="M6" s="263"/>
      <c r="N6" s="102"/>
      <c r="O6" s="223"/>
      <c r="P6" s="263"/>
      <c r="Q6" s="102"/>
      <c r="R6" s="102"/>
      <c r="S6" s="223"/>
      <c r="T6" s="223"/>
      <c r="U6" s="102"/>
      <c r="V6" s="102"/>
      <c r="W6" s="102"/>
      <c r="X6" s="102"/>
      <c r="Y6" s="102"/>
    </row>
    <row r="7" spans="1:25" ht="22.5" hidden="1" outlineLevel="1">
      <c r="A7" s="126">
        <f>G6*0.2/B4</f>
        <v>0</v>
      </c>
      <c r="B7" s="126">
        <f>G7*0.5/B4</f>
        <v>0.15</v>
      </c>
      <c r="C7" s="259">
        <f>G8*1/B4</f>
        <v>0.8</v>
      </c>
      <c r="D7" s="127">
        <f>(G6*A6+G7*B6+G8*C6)/SUM(G6:G8)</f>
        <v>0.86363636363636365</v>
      </c>
      <c r="E7" s="224"/>
      <c r="F7" s="129" t="s">
        <v>254</v>
      </c>
      <c r="G7" s="125">
        <f>COUNTIFS(G10:G128,"0,5")</f>
        <v>3</v>
      </c>
      <c r="H7" s="500"/>
      <c r="I7" s="225"/>
      <c r="J7" s="225"/>
      <c r="K7" s="225"/>
      <c r="L7" s="225"/>
      <c r="M7" s="265"/>
      <c r="N7" s="225"/>
      <c r="O7" s="225"/>
      <c r="P7" s="265"/>
      <c r="Q7" s="225"/>
      <c r="R7" s="225"/>
      <c r="S7" s="225"/>
      <c r="T7" s="225"/>
      <c r="U7" s="225"/>
      <c r="V7" s="225"/>
      <c r="W7" s="225"/>
      <c r="X7" s="225"/>
      <c r="Y7" s="225"/>
    </row>
    <row r="8" spans="1:25" ht="25.5" hidden="1" outlineLevel="1">
      <c r="A8" s="112" t="s">
        <v>52</v>
      </c>
      <c r="B8" s="112" t="s">
        <v>52</v>
      </c>
      <c r="C8" s="266" t="s">
        <v>52</v>
      </c>
      <c r="D8" s="497" t="s">
        <v>52</v>
      </c>
      <c r="E8" s="112"/>
      <c r="F8" s="18" t="s">
        <v>255</v>
      </c>
      <c r="G8" s="125">
        <f>COUNTIFS(G10:G128,"1")</f>
        <v>8</v>
      </c>
      <c r="H8" s="500"/>
      <c r="I8" s="102"/>
      <c r="J8" s="223"/>
      <c r="K8" s="102"/>
      <c r="L8" s="223"/>
      <c r="M8" s="263"/>
      <c r="N8" s="102"/>
      <c r="O8" s="223"/>
      <c r="P8" s="263"/>
      <c r="Q8" s="102"/>
      <c r="R8" s="102"/>
      <c r="S8" s="223"/>
      <c r="T8" s="223"/>
      <c r="U8" s="102"/>
      <c r="V8" s="102"/>
      <c r="W8" s="102"/>
      <c r="X8" s="102"/>
      <c r="Y8" s="102"/>
    </row>
    <row r="9" spans="1:25" ht="12.75">
      <c r="A9" s="131"/>
      <c r="B9" s="131"/>
      <c r="C9" s="267"/>
      <c r="D9" s="430"/>
      <c r="E9" s="131"/>
      <c r="F9" s="131"/>
      <c r="G9" s="131"/>
      <c r="H9" s="131"/>
      <c r="I9" s="226"/>
      <c r="J9" s="227"/>
      <c r="K9" s="226"/>
      <c r="L9" s="227"/>
      <c r="M9" s="268"/>
      <c r="N9" s="226"/>
      <c r="O9" s="227"/>
      <c r="P9" s="268"/>
      <c r="Q9" s="226"/>
      <c r="R9" s="226"/>
      <c r="S9" s="227"/>
      <c r="T9" s="227"/>
      <c r="U9" s="226"/>
      <c r="V9" s="226"/>
      <c r="W9" s="226"/>
      <c r="X9" s="226"/>
      <c r="Y9" s="226"/>
    </row>
    <row r="10" spans="1:25" ht="183" customHeight="1">
      <c r="A10" s="102">
        <v>1</v>
      </c>
      <c r="B10" s="501" t="s">
        <v>1121</v>
      </c>
      <c r="C10" s="270" t="s">
        <v>1122</v>
      </c>
      <c r="D10" s="221" t="s">
        <v>1123</v>
      </c>
      <c r="E10" s="102"/>
      <c r="F10" s="228" t="s">
        <v>852</v>
      </c>
      <c r="G10" s="115">
        <v>1</v>
      </c>
      <c r="H10" s="135" t="s">
        <v>21</v>
      </c>
      <c r="I10" s="102" t="s">
        <v>1124</v>
      </c>
      <c r="J10" s="223">
        <v>45117</v>
      </c>
      <c r="K10" s="102" t="s">
        <v>260</v>
      </c>
      <c r="L10" s="102" t="s">
        <v>1125</v>
      </c>
      <c r="M10" s="263">
        <v>45247</v>
      </c>
      <c r="N10" s="102"/>
      <c r="O10" s="223"/>
      <c r="P10" s="263">
        <v>45285</v>
      </c>
      <c r="Q10" s="284" t="s">
        <v>1126</v>
      </c>
      <c r="R10" s="275"/>
      <c r="S10" s="223"/>
      <c r="T10" s="223">
        <v>45289</v>
      </c>
      <c r="U10" s="102" t="s">
        <v>1127</v>
      </c>
      <c r="V10" s="102"/>
      <c r="W10" s="102"/>
      <c r="X10" s="102"/>
      <c r="Y10" s="102"/>
    </row>
    <row r="11" spans="1:25" ht="89.25">
      <c r="A11" s="102">
        <f t="shared" ref="A11:A19" si="0">A10+1</f>
        <v>2</v>
      </c>
      <c r="B11" s="501" t="s">
        <v>1128</v>
      </c>
      <c r="C11" s="270" t="s">
        <v>1129</v>
      </c>
      <c r="D11" s="221" t="s">
        <v>1130</v>
      </c>
      <c r="E11" s="102"/>
      <c r="F11" s="228" t="s">
        <v>1131</v>
      </c>
      <c r="G11" s="115">
        <v>0.5</v>
      </c>
      <c r="H11" s="135" t="s">
        <v>21</v>
      </c>
      <c r="I11" s="102" t="s">
        <v>1124</v>
      </c>
      <c r="J11" s="223">
        <v>45117</v>
      </c>
      <c r="K11" s="102" t="s">
        <v>260</v>
      </c>
      <c r="L11" s="102" t="s">
        <v>1132</v>
      </c>
      <c r="M11" s="263">
        <v>45247</v>
      </c>
      <c r="N11" s="102" t="s">
        <v>1133</v>
      </c>
      <c r="O11" s="102"/>
      <c r="P11" s="264" t="s">
        <v>1134</v>
      </c>
      <c r="Q11" s="102" t="s">
        <v>1135</v>
      </c>
      <c r="R11" s="102"/>
      <c r="S11" s="102"/>
      <c r="T11" s="102"/>
      <c r="U11" s="102"/>
      <c r="V11" s="102"/>
      <c r="W11" s="102"/>
      <c r="X11" s="102"/>
      <c r="Y11" s="102"/>
    </row>
    <row r="12" spans="1:25" ht="67.5" customHeight="1">
      <c r="A12" s="102">
        <f t="shared" si="0"/>
        <v>3</v>
      </c>
      <c r="B12" s="501" t="s">
        <v>1121</v>
      </c>
      <c r="C12" s="270" t="s">
        <v>1136</v>
      </c>
      <c r="D12" s="502" t="s">
        <v>1137</v>
      </c>
      <c r="E12" s="102"/>
      <c r="F12" s="228" t="s">
        <v>852</v>
      </c>
      <c r="G12" s="115">
        <v>1</v>
      </c>
      <c r="H12" s="135" t="s">
        <v>21</v>
      </c>
      <c r="I12" s="102" t="s">
        <v>1124</v>
      </c>
      <c r="J12" s="223">
        <v>45117</v>
      </c>
      <c r="K12" s="102" t="s">
        <v>260</v>
      </c>
      <c r="L12" s="102" t="s">
        <v>1138</v>
      </c>
      <c r="M12" s="263">
        <v>45247</v>
      </c>
      <c r="N12" s="503" t="s">
        <v>1139</v>
      </c>
      <c r="O12" s="102"/>
      <c r="P12" s="263">
        <v>45285</v>
      </c>
      <c r="Q12" s="102" t="s">
        <v>1140</v>
      </c>
      <c r="R12" s="102"/>
      <c r="S12" s="102" t="s">
        <v>1141</v>
      </c>
      <c r="T12" s="223">
        <v>45289</v>
      </c>
      <c r="U12" s="102" t="s">
        <v>1142</v>
      </c>
      <c r="V12" s="102"/>
      <c r="W12" s="102"/>
      <c r="X12" s="102"/>
      <c r="Y12" s="102"/>
    </row>
    <row r="13" spans="1:25" ht="67.5">
      <c r="A13" s="102">
        <f t="shared" si="0"/>
        <v>4</v>
      </c>
      <c r="B13" s="501" t="s">
        <v>1121</v>
      </c>
      <c r="C13" s="270" t="s">
        <v>1136</v>
      </c>
      <c r="D13" s="234" t="s">
        <v>1143</v>
      </c>
      <c r="E13" s="221"/>
      <c r="F13" s="228" t="s">
        <v>852</v>
      </c>
      <c r="G13" s="115">
        <v>1</v>
      </c>
      <c r="H13" s="135" t="s">
        <v>21</v>
      </c>
      <c r="I13" s="102" t="s">
        <v>1124</v>
      </c>
      <c r="J13" s="223">
        <v>45117</v>
      </c>
      <c r="K13" s="221" t="s">
        <v>260</v>
      </c>
      <c r="L13" s="102" t="s">
        <v>1138</v>
      </c>
      <c r="M13" s="263">
        <v>45247</v>
      </c>
      <c r="N13" s="503" t="s">
        <v>1144</v>
      </c>
      <c r="O13" s="221"/>
      <c r="P13" s="263">
        <v>45285</v>
      </c>
      <c r="Q13" s="102" t="s">
        <v>1140</v>
      </c>
      <c r="R13" s="102"/>
      <c r="S13" s="102" t="s">
        <v>1141</v>
      </c>
      <c r="T13" s="223">
        <v>45289</v>
      </c>
      <c r="U13" s="102" t="s">
        <v>1142</v>
      </c>
      <c r="V13" s="221"/>
      <c r="W13" s="221"/>
      <c r="X13" s="221"/>
      <c r="Y13" s="221"/>
    </row>
    <row r="14" spans="1:25" ht="137.25" customHeight="1">
      <c r="A14" s="275">
        <f t="shared" si="0"/>
        <v>5</v>
      </c>
      <c r="B14" s="298" t="s">
        <v>1128</v>
      </c>
      <c r="C14" s="276" t="s">
        <v>1136</v>
      </c>
      <c r="D14" s="277" t="s">
        <v>1145</v>
      </c>
      <c r="E14" s="275"/>
      <c r="F14" s="310" t="s">
        <v>1146</v>
      </c>
      <c r="G14" s="278">
        <v>1</v>
      </c>
      <c r="H14" s="279" t="s">
        <v>27</v>
      </c>
      <c r="I14" s="275" t="s">
        <v>1124</v>
      </c>
      <c r="J14" s="250">
        <v>45117</v>
      </c>
      <c r="K14" s="275" t="s">
        <v>260</v>
      </c>
      <c r="L14" s="275" t="s">
        <v>1125</v>
      </c>
      <c r="M14" s="263">
        <v>45247</v>
      </c>
      <c r="N14" s="275"/>
      <c r="O14" s="275"/>
      <c r="P14" s="281"/>
      <c r="Q14" s="275"/>
      <c r="R14" s="275"/>
      <c r="S14" s="275"/>
      <c r="T14" s="275"/>
      <c r="U14" s="275"/>
      <c r="V14" s="275"/>
      <c r="W14" s="275"/>
      <c r="X14" s="275"/>
      <c r="Y14" s="275"/>
    </row>
    <row r="15" spans="1:25" ht="230.25" customHeight="1">
      <c r="A15" s="102">
        <f t="shared" si="0"/>
        <v>6</v>
      </c>
      <c r="B15" s="501" t="s">
        <v>1128</v>
      </c>
      <c r="C15" s="270" t="s">
        <v>1147</v>
      </c>
      <c r="D15" s="221" t="s">
        <v>1148</v>
      </c>
      <c r="E15" s="102"/>
      <c r="F15" s="102"/>
      <c r="G15" s="115">
        <v>0.5</v>
      </c>
      <c r="H15" s="135" t="s">
        <v>29</v>
      </c>
      <c r="I15" s="102" t="s">
        <v>1124</v>
      </c>
      <c r="J15" s="223">
        <v>45117</v>
      </c>
      <c r="K15" s="102" t="s">
        <v>260</v>
      </c>
      <c r="L15" s="102" t="s">
        <v>1125</v>
      </c>
      <c r="M15" s="263">
        <v>45247</v>
      </c>
      <c r="N15" s="102" t="s">
        <v>1149</v>
      </c>
      <c r="O15" s="102"/>
      <c r="P15" s="264"/>
      <c r="Q15" s="102"/>
      <c r="R15" s="102"/>
      <c r="S15" s="102"/>
      <c r="T15" s="102"/>
      <c r="U15" s="102"/>
      <c r="V15" s="102"/>
      <c r="W15" s="102"/>
      <c r="X15" s="102"/>
      <c r="Y15" s="102"/>
    </row>
    <row r="16" spans="1:25" ht="79.5" customHeight="1">
      <c r="A16" s="102">
        <f t="shared" si="0"/>
        <v>7</v>
      </c>
      <c r="B16" s="501" t="s">
        <v>1128</v>
      </c>
      <c r="C16" s="270" t="s">
        <v>1136</v>
      </c>
      <c r="D16" s="221" t="s">
        <v>1150</v>
      </c>
      <c r="E16" s="102"/>
      <c r="F16" s="228" t="s">
        <v>1151</v>
      </c>
      <c r="G16" s="115">
        <v>1</v>
      </c>
      <c r="H16" s="135" t="s">
        <v>21</v>
      </c>
      <c r="I16" s="102" t="s">
        <v>1124</v>
      </c>
      <c r="J16" s="223">
        <v>45117</v>
      </c>
      <c r="K16" s="102" t="s">
        <v>260</v>
      </c>
      <c r="L16" s="102" t="s">
        <v>1152</v>
      </c>
      <c r="M16" s="263">
        <v>45247</v>
      </c>
      <c r="N16" s="228" t="s">
        <v>1153</v>
      </c>
      <c r="O16" s="102"/>
      <c r="P16" s="264"/>
      <c r="Q16" s="102"/>
      <c r="R16" s="102"/>
      <c r="S16" s="102"/>
      <c r="T16" s="102"/>
      <c r="U16" s="102"/>
      <c r="V16" s="102"/>
      <c r="W16" s="102"/>
      <c r="X16" s="102"/>
      <c r="Y16" s="102"/>
    </row>
    <row r="17" spans="1:25" ht="130.5" customHeight="1">
      <c r="A17" s="102">
        <f t="shared" si="0"/>
        <v>8</v>
      </c>
      <c r="B17" s="501" t="s">
        <v>1128</v>
      </c>
      <c r="C17" s="270" t="s">
        <v>402</v>
      </c>
      <c r="D17" s="221" t="s">
        <v>1154</v>
      </c>
      <c r="E17" s="102"/>
      <c r="F17" s="228" t="s">
        <v>1155</v>
      </c>
      <c r="G17" s="115">
        <v>1</v>
      </c>
      <c r="H17" s="135" t="s">
        <v>21</v>
      </c>
      <c r="I17" s="102" t="s">
        <v>1124</v>
      </c>
      <c r="J17" s="223">
        <v>45117</v>
      </c>
      <c r="K17" s="102" t="s">
        <v>260</v>
      </c>
      <c r="L17" s="102" t="s">
        <v>1156</v>
      </c>
      <c r="M17" s="263">
        <v>45247</v>
      </c>
      <c r="N17" s="102"/>
      <c r="O17" s="102"/>
      <c r="P17" s="264"/>
      <c r="Q17" s="102"/>
      <c r="R17" s="102"/>
      <c r="S17" s="102"/>
      <c r="T17" s="102"/>
      <c r="U17" s="102"/>
      <c r="V17" s="102"/>
      <c r="W17" s="102"/>
      <c r="X17" s="102"/>
      <c r="Y17" s="102"/>
    </row>
    <row r="18" spans="1:25" ht="171.75" customHeight="1">
      <c r="A18" s="102">
        <f t="shared" si="0"/>
        <v>9</v>
      </c>
      <c r="B18" s="501" t="s">
        <v>1128</v>
      </c>
      <c r="C18" s="270" t="s">
        <v>417</v>
      </c>
      <c r="D18" s="502" t="s">
        <v>1157</v>
      </c>
      <c r="E18" s="102"/>
      <c r="F18" s="228" t="s">
        <v>1155</v>
      </c>
      <c r="G18" s="115">
        <v>1</v>
      </c>
      <c r="H18" s="135" t="s">
        <v>21</v>
      </c>
      <c r="I18" s="102" t="s">
        <v>1124</v>
      </c>
      <c r="J18" s="223">
        <v>45117</v>
      </c>
      <c r="K18" s="102" t="s">
        <v>260</v>
      </c>
      <c r="L18" s="102" t="s">
        <v>1158</v>
      </c>
      <c r="M18" s="263">
        <v>45247</v>
      </c>
      <c r="N18" s="102"/>
      <c r="O18" s="102"/>
      <c r="P18" s="264"/>
      <c r="Q18" s="102"/>
      <c r="R18" s="102"/>
      <c r="S18" s="102"/>
      <c r="T18" s="102"/>
      <c r="U18" s="102"/>
      <c r="V18" s="102"/>
      <c r="W18" s="102"/>
      <c r="X18" s="102"/>
      <c r="Y18" s="102"/>
    </row>
    <row r="19" spans="1:25" ht="174.75" customHeight="1">
      <c r="A19" s="102">
        <f t="shared" si="0"/>
        <v>10</v>
      </c>
      <c r="B19" s="501" t="s">
        <v>1128</v>
      </c>
      <c r="C19" s="270" t="s">
        <v>1136</v>
      </c>
      <c r="D19" s="221" t="s">
        <v>1159</v>
      </c>
      <c r="E19" s="504"/>
      <c r="F19" s="228" t="s">
        <v>852</v>
      </c>
      <c r="G19" s="115">
        <v>0.5</v>
      </c>
      <c r="H19" s="135" t="s">
        <v>29</v>
      </c>
      <c r="I19" s="102" t="s">
        <v>1124</v>
      </c>
      <c r="J19" s="223">
        <v>45117</v>
      </c>
      <c r="K19" s="102" t="s">
        <v>260</v>
      </c>
      <c r="L19" s="102" t="s">
        <v>1125</v>
      </c>
      <c r="M19" s="263">
        <v>45247</v>
      </c>
      <c r="N19" s="102"/>
      <c r="O19" s="102"/>
      <c r="P19" s="264"/>
      <c r="Q19" s="102"/>
      <c r="R19" s="102"/>
      <c r="S19" s="102"/>
      <c r="T19" s="102"/>
      <c r="U19" s="102"/>
      <c r="V19" s="102"/>
      <c r="W19" s="102"/>
      <c r="X19" s="102"/>
      <c r="Y19" s="102"/>
    </row>
    <row r="20" spans="1:25" ht="221.25" customHeight="1">
      <c r="A20" s="102">
        <v>11</v>
      </c>
      <c r="B20" s="501" t="s">
        <v>1160</v>
      </c>
      <c r="C20" s="270" t="s">
        <v>1161</v>
      </c>
      <c r="D20" s="221" t="s">
        <v>1162</v>
      </c>
      <c r="E20" s="123"/>
      <c r="F20" s="102"/>
      <c r="G20" s="115">
        <v>1</v>
      </c>
      <c r="H20" s="135" t="s">
        <v>21</v>
      </c>
      <c r="I20" s="102" t="s">
        <v>1124</v>
      </c>
      <c r="J20" s="236">
        <v>45247</v>
      </c>
      <c r="K20" s="102" t="s">
        <v>260</v>
      </c>
      <c r="L20" s="102"/>
      <c r="M20" s="264"/>
      <c r="N20" s="102"/>
      <c r="O20" s="102"/>
      <c r="P20" s="263">
        <v>45285</v>
      </c>
      <c r="Q20" s="102" t="s">
        <v>1163</v>
      </c>
      <c r="R20" s="102"/>
      <c r="S20" s="102" t="s">
        <v>1164</v>
      </c>
      <c r="T20" s="223">
        <v>45289</v>
      </c>
      <c r="U20" s="102"/>
      <c r="V20" s="102"/>
      <c r="W20" s="102"/>
      <c r="X20" s="102"/>
      <c r="Y20" s="102"/>
    </row>
    <row r="21" spans="1:25" ht="30.75" customHeight="1">
      <c r="A21" s="102"/>
      <c r="B21" s="501" t="s">
        <v>1165</v>
      </c>
      <c r="C21" s="270"/>
      <c r="D21" s="221" t="s">
        <v>1166</v>
      </c>
      <c r="E21" s="123"/>
      <c r="F21" s="102"/>
      <c r="G21" s="115"/>
      <c r="H21" s="135"/>
      <c r="I21" s="102" t="s">
        <v>1124</v>
      </c>
      <c r="J21" s="236">
        <v>45247</v>
      </c>
      <c r="K21" s="102"/>
      <c r="L21" s="102"/>
      <c r="M21" s="264"/>
      <c r="N21" s="102"/>
      <c r="O21" s="102"/>
      <c r="P21" s="264"/>
      <c r="Q21" s="102"/>
      <c r="R21" s="102"/>
      <c r="S21" s="102"/>
      <c r="T21" s="102"/>
      <c r="U21" s="102"/>
      <c r="V21" s="102"/>
      <c r="W21" s="102"/>
      <c r="X21" s="102"/>
      <c r="Y21" s="102"/>
    </row>
    <row r="22" spans="1:25" ht="12.75">
      <c r="A22" s="102"/>
      <c r="B22" s="501"/>
      <c r="C22" s="270"/>
      <c r="D22" s="221" t="s">
        <v>1167</v>
      </c>
      <c r="E22" s="102"/>
      <c r="F22" s="102"/>
      <c r="G22" s="115"/>
      <c r="H22" s="135"/>
      <c r="I22" s="102"/>
      <c r="J22" s="102"/>
      <c r="K22" s="102"/>
      <c r="L22" s="102"/>
      <c r="M22" s="264"/>
      <c r="N22" s="102"/>
      <c r="O22" s="102"/>
      <c r="P22" s="264"/>
      <c r="Q22" s="102"/>
      <c r="R22" s="102"/>
      <c r="S22" s="102"/>
      <c r="T22" s="102"/>
      <c r="U22" s="102"/>
      <c r="V22" s="102"/>
      <c r="W22" s="102"/>
      <c r="X22" s="102"/>
      <c r="Y22" s="102"/>
    </row>
    <row r="23" spans="1:25" ht="12.75" hidden="1">
      <c r="A23" s="102"/>
      <c r="B23" s="501"/>
      <c r="C23" s="270"/>
      <c r="D23" s="221"/>
      <c r="E23" s="102"/>
      <c r="F23" s="102"/>
      <c r="G23" s="115"/>
      <c r="H23" s="135"/>
      <c r="I23" s="102"/>
      <c r="J23" s="102"/>
      <c r="K23" s="102"/>
      <c r="L23" s="102"/>
      <c r="M23" s="264"/>
      <c r="N23" s="102"/>
      <c r="O23" s="102"/>
      <c r="P23" s="264"/>
      <c r="Q23" s="102"/>
      <c r="R23" s="102"/>
      <c r="S23" s="102"/>
      <c r="T23" s="102"/>
      <c r="U23" s="102"/>
      <c r="V23" s="102"/>
      <c r="W23" s="102"/>
      <c r="X23" s="102"/>
      <c r="Y23" s="102"/>
    </row>
    <row r="24" spans="1:25" ht="12.75" hidden="1">
      <c r="A24" s="102"/>
      <c r="B24" s="102"/>
      <c r="C24" s="270"/>
      <c r="D24" s="221"/>
      <c r="E24" s="102"/>
      <c r="F24" s="102"/>
      <c r="G24" s="115"/>
      <c r="H24" s="135"/>
      <c r="I24" s="102"/>
      <c r="J24" s="102"/>
      <c r="K24" s="102"/>
      <c r="L24" s="102"/>
      <c r="M24" s="264"/>
      <c r="N24" s="102"/>
      <c r="O24" s="102"/>
      <c r="P24" s="264"/>
      <c r="Q24" s="102"/>
      <c r="R24" s="102"/>
      <c r="S24" s="102"/>
      <c r="T24" s="102"/>
      <c r="U24" s="102"/>
      <c r="V24" s="102"/>
      <c r="W24" s="102"/>
      <c r="X24" s="102"/>
      <c r="Y24" s="102"/>
    </row>
    <row r="25" spans="1:25" ht="12.75" hidden="1">
      <c r="A25" s="102"/>
      <c r="B25" s="102"/>
      <c r="C25" s="270"/>
      <c r="D25" s="221"/>
      <c r="E25" s="102"/>
      <c r="F25" s="102"/>
      <c r="G25" s="115"/>
      <c r="H25" s="135"/>
      <c r="I25" s="102"/>
      <c r="J25" s="102"/>
      <c r="K25" s="102"/>
      <c r="L25" s="102"/>
      <c r="M25" s="264"/>
      <c r="N25" s="102"/>
      <c r="O25" s="102"/>
      <c r="P25" s="264"/>
      <c r="Q25" s="102"/>
      <c r="R25" s="102"/>
      <c r="S25" s="102"/>
      <c r="T25" s="102"/>
      <c r="U25" s="102"/>
      <c r="V25" s="102"/>
      <c r="W25" s="102"/>
      <c r="X25" s="102"/>
      <c r="Y25" s="102"/>
    </row>
    <row r="26" spans="1:25" ht="12.75" hidden="1">
      <c r="A26" s="102"/>
      <c r="B26" s="102"/>
      <c r="C26" s="270"/>
      <c r="D26" s="221"/>
      <c r="E26" s="102"/>
      <c r="F26" s="102"/>
      <c r="G26" s="115"/>
      <c r="H26" s="135"/>
      <c r="I26" s="102"/>
      <c r="J26" s="102"/>
      <c r="K26" s="102"/>
      <c r="L26" s="102"/>
      <c r="M26" s="264"/>
      <c r="N26" s="102"/>
      <c r="O26" s="102"/>
      <c r="P26" s="264"/>
      <c r="Q26" s="102"/>
      <c r="R26" s="102"/>
      <c r="S26" s="102"/>
      <c r="T26" s="102"/>
      <c r="U26" s="102"/>
      <c r="V26" s="102"/>
      <c r="W26" s="102"/>
      <c r="X26" s="102"/>
      <c r="Y26" s="102"/>
    </row>
    <row r="27" spans="1:25" ht="12.75" hidden="1">
      <c r="A27" s="102"/>
      <c r="B27" s="102"/>
      <c r="C27" s="270"/>
      <c r="D27" s="221"/>
      <c r="E27" s="102"/>
      <c r="F27" s="102"/>
      <c r="G27" s="115"/>
      <c r="H27" s="135"/>
      <c r="I27" s="102"/>
      <c r="J27" s="102"/>
      <c r="K27" s="102"/>
      <c r="L27" s="102"/>
      <c r="M27" s="264"/>
      <c r="N27" s="102"/>
      <c r="O27" s="102"/>
      <c r="P27" s="264"/>
      <c r="Q27" s="102"/>
      <c r="R27" s="102"/>
      <c r="S27" s="102"/>
      <c r="T27" s="102"/>
      <c r="U27" s="102"/>
      <c r="V27" s="102"/>
      <c r="W27" s="102"/>
      <c r="X27" s="102"/>
      <c r="Y27" s="102"/>
    </row>
    <row r="28" spans="1:25" ht="12.75" hidden="1">
      <c r="A28" s="102"/>
      <c r="B28" s="102"/>
      <c r="C28" s="270"/>
      <c r="D28" s="221"/>
      <c r="E28" s="102"/>
      <c r="F28" s="102"/>
      <c r="G28" s="115"/>
      <c r="H28" s="135"/>
      <c r="I28" s="102"/>
      <c r="J28" s="102"/>
      <c r="K28" s="102"/>
      <c r="L28" s="102"/>
      <c r="M28" s="264"/>
      <c r="N28" s="102"/>
      <c r="O28" s="102"/>
      <c r="P28" s="264"/>
      <c r="Q28" s="102"/>
      <c r="R28" s="102"/>
      <c r="S28" s="102"/>
      <c r="T28" s="102"/>
      <c r="U28" s="102"/>
      <c r="V28" s="102"/>
      <c r="W28" s="102"/>
      <c r="X28" s="102"/>
      <c r="Y28" s="102"/>
    </row>
    <row r="29" spans="1:25" ht="12.75" hidden="1">
      <c r="A29" s="102"/>
      <c r="B29" s="102"/>
      <c r="C29" s="270"/>
      <c r="D29" s="221"/>
      <c r="E29" s="102"/>
      <c r="F29" s="102"/>
      <c r="G29" s="115"/>
      <c r="H29" s="135"/>
      <c r="I29" s="102"/>
      <c r="J29" s="102"/>
      <c r="K29" s="102"/>
      <c r="L29" s="102"/>
      <c r="M29" s="264"/>
      <c r="N29" s="102"/>
      <c r="O29" s="102"/>
      <c r="P29" s="264"/>
      <c r="Q29" s="102"/>
      <c r="R29" s="102"/>
      <c r="S29" s="102"/>
      <c r="T29" s="102"/>
      <c r="U29" s="102"/>
      <c r="V29" s="102"/>
      <c r="W29" s="102"/>
      <c r="X29" s="102"/>
      <c r="Y29" s="102"/>
    </row>
    <row r="30" spans="1:25" ht="12.75" hidden="1">
      <c r="A30" s="102"/>
      <c r="B30" s="102"/>
      <c r="C30" s="270"/>
      <c r="D30" s="221"/>
      <c r="E30" s="102"/>
      <c r="F30" s="102"/>
      <c r="G30" s="115"/>
      <c r="H30" s="135"/>
      <c r="I30" s="102"/>
      <c r="J30" s="102"/>
      <c r="K30" s="102"/>
      <c r="L30" s="102"/>
      <c r="M30" s="264"/>
      <c r="N30" s="102"/>
      <c r="O30" s="102"/>
      <c r="P30" s="264"/>
      <c r="Q30" s="102"/>
      <c r="R30" s="102"/>
      <c r="S30" s="102"/>
      <c r="T30" s="102"/>
      <c r="U30" s="102"/>
      <c r="V30" s="102"/>
      <c r="W30" s="102"/>
      <c r="X30" s="102"/>
      <c r="Y30" s="102"/>
    </row>
    <row r="31" spans="1:25" ht="12.75" hidden="1">
      <c r="A31" s="102"/>
      <c r="B31" s="102"/>
      <c r="C31" s="270"/>
      <c r="D31" s="221"/>
      <c r="E31" s="102"/>
      <c r="F31" s="102"/>
      <c r="G31" s="115"/>
      <c r="H31" s="135"/>
      <c r="I31" s="102"/>
      <c r="J31" s="102"/>
      <c r="K31" s="102"/>
      <c r="L31" s="102"/>
      <c r="M31" s="264"/>
      <c r="N31" s="102"/>
      <c r="O31" s="102"/>
      <c r="P31" s="264"/>
      <c r="Q31" s="102"/>
      <c r="R31" s="102"/>
      <c r="S31" s="102"/>
      <c r="T31" s="102"/>
      <c r="U31" s="102"/>
      <c r="V31" s="102"/>
      <c r="W31" s="102"/>
      <c r="X31" s="102"/>
      <c r="Y31" s="102"/>
    </row>
    <row r="32" spans="1:25" ht="12.75" hidden="1">
      <c r="A32" s="102"/>
      <c r="B32" s="102"/>
      <c r="C32" s="270"/>
      <c r="D32" s="221"/>
      <c r="E32" s="102"/>
      <c r="F32" s="102"/>
      <c r="G32" s="115"/>
      <c r="H32" s="135"/>
      <c r="I32" s="102"/>
      <c r="J32" s="102"/>
      <c r="K32" s="102"/>
      <c r="L32" s="102"/>
      <c r="M32" s="264"/>
      <c r="N32" s="102"/>
      <c r="O32" s="102"/>
      <c r="P32" s="264"/>
      <c r="Q32" s="102"/>
      <c r="R32" s="102"/>
      <c r="S32" s="102"/>
      <c r="T32" s="102"/>
      <c r="U32" s="102"/>
      <c r="V32" s="102"/>
      <c r="W32" s="102"/>
      <c r="X32" s="102"/>
      <c r="Y32" s="102"/>
    </row>
    <row r="33" spans="1:25" ht="12.75" hidden="1">
      <c r="A33" s="102"/>
      <c r="B33" s="102"/>
      <c r="C33" s="270"/>
      <c r="D33" s="221"/>
      <c r="E33" s="102"/>
      <c r="F33" s="102"/>
      <c r="G33" s="115"/>
      <c r="H33" s="135"/>
      <c r="I33" s="102"/>
      <c r="J33" s="102"/>
      <c r="K33" s="102"/>
      <c r="L33" s="102"/>
      <c r="M33" s="264"/>
      <c r="N33" s="102"/>
      <c r="O33" s="102"/>
      <c r="P33" s="264"/>
      <c r="Q33" s="102"/>
      <c r="R33" s="102"/>
      <c r="S33" s="102"/>
      <c r="T33" s="102"/>
      <c r="U33" s="102"/>
      <c r="V33" s="102"/>
      <c r="W33" s="102"/>
      <c r="X33" s="102"/>
      <c r="Y33" s="102"/>
    </row>
    <row r="34" spans="1:25" ht="12.75" hidden="1">
      <c r="A34" s="102"/>
      <c r="B34" s="102"/>
      <c r="C34" s="270"/>
      <c r="D34" s="221"/>
      <c r="E34" s="102"/>
      <c r="F34" s="102"/>
      <c r="G34" s="115"/>
      <c r="H34" s="135"/>
      <c r="I34" s="102"/>
      <c r="J34" s="102"/>
      <c r="K34" s="102"/>
      <c r="L34" s="102"/>
      <c r="M34" s="264"/>
      <c r="N34" s="102"/>
      <c r="O34" s="102"/>
      <c r="P34" s="264"/>
      <c r="Q34" s="102"/>
      <c r="R34" s="102"/>
      <c r="S34" s="102"/>
      <c r="T34" s="102"/>
      <c r="U34" s="102"/>
      <c r="V34" s="102"/>
      <c r="W34" s="102"/>
      <c r="X34" s="102"/>
      <c r="Y34" s="102"/>
    </row>
    <row r="35" spans="1:25" ht="12.75" hidden="1">
      <c r="A35" s="102"/>
      <c r="B35" s="102"/>
      <c r="C35" s="270"/>
      <c r="D35" s="221"/>
      <c r="E35" s="102"/>
      <c r="F35" s="102"/>
      <c r="G35" s="115"/>
      <c r="H35" s="135"/>
      <c r="I35" s="102"/>
      <c r="J35" s="102"/>
      <c r="K35" s="102"/>
      <c r="L35" s="102"/>
      <c r="M35" s="264"/>
      <c r="N35" s="102"/>
      <c r="O35" s="102"/>
      <c r="P35" s="264"/>
      <c r="Q35" s="102"/>
      <c r="R35" s="102"/>
      <c r="S35" s="102"/>
      <c r="T35" s="102"/>
      <c r="U35" s="102"/>
      <c r="V35" s="102"/>
      <c r="W35" s="102"/>
      <c r="X35" s="102"/>
      <c r="Y35" s="102"/>
    </row>
    <row r="36" spans="1:25" ht="12.75" hidden="1">
      <c r="A36" s="102"/>
      <c r="B36" s="102"/>
      <c r="C36" s="270"/>
      <c r="D36" s="221"/>
      <c r="E36" s="102"/>
      <c r="F36" s="102"/>
      <c r="G36" s="115"/>
      <c r="H36" s="135"/>
      <c r="I36" s="102"/>
      <c r="J36" s="102"/>
      <c r="K36" s="102"/>
      <c r="L36" s="102"/>
      <c r="M36" s="264"/>
      <c r="N36" s="102"/>
      <c r="O36" s="102"/>
      <c r="P36" s="264"/>
      <c r="Q36" s="102"/>
      <c r="R36" s="102"/>
      <c r="S36" s="102"/>
      <c r="T36" s="102"/>
      <c r="U36" s="102"/>
      <c r="V36" s="102"/>
      <c r="W36" s="102"/>
      <c r="X36" s="102"/>
      <c r="Y36" s="102"/>
    </row>
    <row r="37" spans="1:25" ht="12.75" hidden="1">
      <c r="A37" s="102"/>
      <c r="B37" s="102"/>
      <c r="C37" s="270"/>
      <c r="D37" s="221"/>
      <c r="E37" s="102"/>
      <c r="F37" s="102"/>
      <c r="G37" s="115"/>
      <c r="H37" s="135"/>
      <c r="I37" s="102"/>
      <c r="J37" s="102"/>
      <c r="K37" s="102"/>
      <c r="L37" s="102"/>
      <c r="M37" s="264"/>
      <c r="N37" s="102"/>
      <c r="O37" s="102"/>
      <c r="P37" s="264"/>
      <c r="Q37" s="102"/>
      <c r="R37" s="102"/>
      <c r="S37" s="102"/>
      <c r="T37" s="102"/>
      <c r="U37" s="102"/>
      <c r="V37" s="102"/>
      <c r="W37" s="102"/>
      <c r="X37" s="102"/>
      <c r="Y37" s="102"/>
    </row>
    <row r="38" spans="1:25" ht="12.75" hidden="1">
      <c r="A38" s="102"/>
      <c r="B38" s="102"/>
      <c r="C38" s="270"/>
      <c r="D38" s="221"/>
      <c r="E38" s="102"/>
      <c r="F38" s="102"/>
      <c r="G38" s="115"/>
      <c r="H38" s="135"/>
      <c r="I38" s="102"/>
      <c r="J38" s="102"/>
      <c r="K38" s="102"/>
      <c r="L38" s="102"/>
      <c r="M38" s="264"/>
      <c r="N38" s="102"/>
      <c r="O38" s="102"/>
      <c r="P38" s="264"/>
      <c r="Q38" s="102"/>
      <c r="R38" s="102"/>
      <c r="S38" s="102"/>
      <c r="T38" s="102"/>
      <c r="U38" s="102"/>
      <c r="V38" s="102"/>
      <c r="W38" s="102"/>
      <c r="X38" s="102"/>
      <c r="Y38" s="102"/>
    </row>
    <row r="39" spans="1:25" ht="12.75" hidden="1">
      <c r="A39" s="102"/>
      <c r="B39" s="102"/>
      <c r="C39" s="270"/>
      <c r="D39" s="221"/>
      <c r="E39" s="102"/>
      <c r="F39" s="102"/>
      <c r="G39" s="115"/>
      <c r="H39" s="135"/>
      <c r="I39" s="102"/>
      <c r="J39" s="102"/>
      <c r="K39" s="102"/>
      <c r="L39" s="102"/>
      <c r="M39" s="264"/>
      <c r="N39" s="102"/>
      <c r="O39" s="102"/>
      <c r="P39" s="264"/>
      <c r="Q39" s="102"/>
      <c r="R39" s="102"/>
      <c r="S39" s="102"/>
      <c r="T39" s="102"/>
      <c r="U39" s="102"/>
      <c r="V39" s="102"/>
      <c r="W39" s="102"/>
      <c r="X39" s="102"/>
      <c r="Y39" s="102"/>
    </row>
    <row r="40" spans="1:25" ht="12.75" hidden="1">
      <c r="A40" s="102"/>
      <c r="B40" s="102"/>
      <c r="C40" s="270"/>
      <c r="D40" s="221"/>
      <c r="E40" s="102"/>
      <c r="F40" s="102"/>
      <c r="G40" s="115"/>
      <c r="H40" s="135"/>
      <c r="I40" s="102"/>
      <c r="J40" s="102"/>
      <c r="K40" s="102"/>
      <c r="L40" s="102"/>
      <c r="M40" s="264"/>
      <c r="N40" s="102"/>
      <c r="O40" s="102"/>
      <c r="P40" s="264"/>
      <c r="Q40" s="102"/>
      <c r="R40" s="102"/>
      <c r="S40" s="102"/>
      <c r="T40" s="102"/>
      <c r="U40" s="102"/>
      <c r="V40" s="102"/>
      <c r="W40" s="102"/>
      <c r="X40" s="102"/>
      <c r="Y40" s="102"/>
    </row>
    <row r="41" spans="1:25" ht="12.75" hidden="1">
      <c r="A41" s="102"/>
      <c r="B41" s="102"/>
      <c r="C41" s="270"/>
      <c r="D41" s="221"/>
      <c r="E41" s="102"/>
      <c r="F41" s="102"/>
      <c r="G41" s="115"/>
      <c r="H41" s="135"/>
      <c r="I41" s="102"/>
      <c r="J41" s="102"/>
      <c r="K41" s="102"/>
      <c r="L41" s="102"/>
      <c r="M41" s="264"/>
      <c r="N41" s="102"/>
      <c r="O41" s="102"/>
      <c r="P41" s="264"/>
      <c r="Q41" s="102"/>
      <c r="R41" s="102"/>
      <c r="S41" s="102"/>
      <c r="T41" s="102"/>
      <c r="U41" s="102"/>
      <c r="V41" s="102"/>
      <c r="W41" s="102"/>
      <c r="X41" s="102"/>
      <c r="Y41" s="102"/>
    </row>
    <row r="42" spans="1:25" ht="12.75" hidden="1">
      <c r="A42" s="102"/>
      <c r="B42" s="102"/>
      <c r="C42" s="270"/>
      <c r="D42" s="221"/>
      <c r="E42" s="102"/>
      <c r="F42" s="102"/>
      <c r="G42" s="115"/>
      <c r="H42" s="135"/>
      <c r="I42" s="102"/>
      <c r="J42" s="102"/>
      <c r="K42" s="102"/>
      <c r="L42" s="102"/>
      <c r="M42" s="264"/>
      <c r="N42" s="102"/>
      <c r="O42" s="102"/>
      <c r="P42" s="264"/>
      <c r="Q42" s="102"/>
      <c r="R42" s="102"/>
      <c r="S42" s="102"/>
      <c r="T42" s="102"/>
      <c r="U42" s="102"/>
      <c r="V42" s="102"/>
      <c r="W42" s="102"/>
      <c r="X42" s="102"/>
      <c r="Y42" s="102"/>
    </row>
    <row r="43" spans="1:25" ht="12.75" hidden="1">
      <c r="A43" s="102"/>
      <c r="B43" s="102"/>
      <c r="C43" s="270"/>
      <c r="D43" s="221"/>
      <c r="E43" s="102"/>
      <c r="F43" s="102"/>
      <c r="G43" s="115"/>
      <c r="H43" s="135"/>
      <c r="I43" s="102"/>
      <c r="J43" s="102"/>
      <c r="K43" s="102"/>
      <c r="L43" s="102"/>
      <c r="M43" s="264"/>
      <c r="N43" s="102"/>
      <c r="O43" s="102"/>
      <c r="P43" s="264"/>
      <c r="Q43" s="102"/>
      <c r="R43" s="102"/>
      <c r="S43" s="102"/>
      <c r="T43" s="102"/>
      <c r="U43" s="102"/>
      <c r="V43" s="102"/>
      <c r="W43" s="102"/>
      <c r="X43" s="102"/>
      <c r="Y43" s="102"/>
    </row>
    <row r="44" spans="1:25" ht="12.75" hidden="1">
      <c r="A44" s="102"/>
      <c r="B44" s="102"/>
      <c r="C44" s="270"/>
      <c r="D44" s="221"/>
      <c r="E44" s="102"/>
      <c r="F44" s="102"/>
      <c r="G44" s="115"/>
      <c r="H44" s="135"/>
      <c r="I44" s="102"/>
      <c r="J44" s="102"/>
      <c r="K44" s="102"/>
      <c r="L44" s="102"/>
      <c r="M44" s="264"/>
      <c r="N44" s="102"/>
      <c r="O44" s="102"/>
      <c r="P44" s="264"/>
      <c r="Q44" s="102"/>
      <c r="R44" s="102"/>
      <c r="S44" s="102"/>
      <c r="T44" s="102"/>
      <c r="U44" s="102"/>
      <c r="V44" s="102"/>
      <c r="W44" s="102"/>
      <c r="X44" s="102"/>
      <c r="Y44" s="102"/>
    </row>
    <row r="45" spans="1:25" ht="12.75" hidden="1">
      <c r="A45" s="102"/>
      <c r="B45" s="102"/>
      <c r="C45" s="270"/>
      <c r="D45" s="221"/>
      <c r="E45" s="102"/>
      <c r="F45" s="102"/>
      <c r="G45" s="115"/>
      <c r="H45" s="135"/>
      <c r="I45" s="102"/>
      <c r="J45" s="102"/>
      <c r="K45" s="102"/>
      <c r="L45" s="102"/>
      <c r="M45" s="264"/>
      <c r="N45" s="102"/>
      <c r="O45" s="102"/>
      <c r="P45" s="264"/>
      <c r="Q45" s="102"/>
      <c r="R45" s="102"/>
      <c r="S45" s="102"/>
      <c r="T45" s="102"/>
      <c r="U45" s="102"/>
      <c r="V45" s="102"/>
      <c r="W45" s="102"/>
      <c r="X45" s="102"/>
      <c r="Y45" s="102"/>
    </row>
    <row r="46" spans="1:25" ht="12.75" hidden="1">
      <c r="A46" s="102"/>
      <c r="B46" s="102"/>
      <c r="C46" s="270"/>
      <c r="D46" s="221"/>
      <c r="E46" s="102"/>
      <c r="F46" s="102"/>
      <c r="G46" s="115"/>
      <c r="H46" s="135"/>
      <c r="I46" s="102"/>
      <c r="J46" s="102"/>
      <c r="K46" s="102"/>
      <c r="L46" s="102"/>
      <c r="M46" s="264"/>
      <c r="N46" s="102"/>
      <c r="O46" s="102"/>
      <c r="P46" s="264"/>
      <c r="Q46" s="102"/>
      <c r="R46" s="102"/>
      <c r="S46" s="102"/>
      <c r="T46" s="102"/>
      <c r="U46" s="102"/>
      <c r="V46" s="102"/>
      <c r="W46" s="102"/>
      <c r="X46" s="102"/>
      <c r="Y46" s="102"/>
    </row>
    <row r="47" spans="1:25" ht="12.75" hidden="1">
      <c r="A47" s="102"/>
      <c r="B47" s="102"/>
      <c r="C47" s="270"/>
      <c r="D47" s="221"/>
      <c r="E47" s="102"/>
      <c r="F47" s="102"/>
      <c r="G47" s="115"/>
      <c r="H47" s="135"/>
      <c r="I47" s="102"/>
      <c r="J47" s="102"/>
      <c r="K47" s="102"/>
      <c r="L47" s="102"/>
      <c r="M47" s="264"/>
      <c r="N47" s="102"/>
      <c r="O47" s="102"/>
      <c r="P47" s="264"/>
      <c r="Q47" s="102"/>
      <c r="R47" s="102"/>
      <c r="S47" s="102"/>
      <c r="T47" s="102"/>
      <c r="U47" s="102"/>
      <c r="V47" s="102"/>
      <c r="W47" s="102"/>
      <c r="X47" s="102"/>
      <c r="Y47" s="102"/>
    </row>
    <row r="48" spans="1:25" ht="12.75" hidden="1">
      <c r="A48" s="102"/>
      <c r="B48" s="102"/>
      <c r="C48" s="270"/>
      <c r="D48" s="221"/>
      <c r="E48" s="102"/>
      <c r="F48" s="102"/>
      <c r="G48" s="115"/>
      <c r="H48" s="135"/>
      <c r="I48" s="102"/>
      <c r="J48" s="102"/>
      <c r="K48" s="102"/>
      <c r="L48" s="102"/>
      <c r="M48" s="264"/>
      <c r="N48" s="102"/>
      <c r="O48" s="102"/>
      <c r="P48" s="264"/>
      <c r="Q48" s="102"/>
      <c r="R48" s="102"/>
      <c r="S48" s="102"/>
      <c r="T48" s="102"/>
      <c r="U48" s="102"/>
      <c r="V48" s="102"/>
      <c r="W48" s="102"/>
      <c r="X48" s="102"/>
      <c r="Y48" s="102"/>
    </row>
    <row r="49" spans="1:25" ht="12.75" hidden="1">
      <c r="A49" s="102"/>
      <c r="B49" s="102"/>
      <c r="C49" s="270"/>
      <c r="D49" s="221"/>
      <c r="E49" s="102"/>
      <c r="F49" s="102"/>
      <c r="G49" s="115"/>
      <c r="H49" s="135"/>
      <c r="I49" s="102"/>
      <c r="J49" s="102"/>
      <c r="K49" s="102"/>
      <c r="L49" s="102"/>
      <c r="M49" s="264"/>
      <c r="N49" s="102"/>
      <c r="O49" s="102"/>
      <c r="P49" s="264"/>
      <c r="Q49" s="102"/>
      <c r="R49" s="102"/>
      <c r="S49" s="102"/>
      <c r="T49" s="102"/>
      <c r="U49" s="102"/>
      <c r="V49" s="102"/>
      <c r="W49" s="102"/>
      <c r="X49" s="102"/>
      <c r="Y49" s="102"/>
    </row>
    <row r="50" spans="1:25" ht="12.75" hidden="1">
      <c r="A50" s="102"/>
      <c r="B50" s="102"/>
      <c r="C50" s="270"/>
      <c r="D50" s="221"/>
      <c r="E50" s="102"/>
      <c r="F50" s="102"/>
      <c r="G50" s="115"/>
      <c r="H50" s="135"/>
      <c r="I50" s="102"/>
      <c r="J50" s="102"/>
      <c r="K50" s="102"/>
      <c r="L50" s="102"/>
      <c r="M50" s="264"/>
      <c r="N50" s="102"/>
      <c r="O50" s="102"/>
      <c r="P50" s="264"/>
      <c r="Q50" s="102"/>
      <c r="R50" s="102"/>
      <c r="S50" s="102"/>
      <c r="T50" s="102"/>
      <c r="U50" s="102"/>
      <c r="V50" s="102"/>
      <c r="W50" s="102"/>
      <c r="X50" s="102"/>
      <c r="Y50" s="102"/>
    </row>
    <row r="51" spans="1:25" ht="12.75" hidden="1">
      <c r="A51" s="102"/>
      <c r="B51" s="102"/>
      <c r="C51" s="270"/>
      <c r="D51" s="221"/>
      <c r="E51" s="102"/>
      <c r="F51" s="102"/>
      <c r="G51" s="115"/>
      <c r="H51" s="135"/>
      <c r="I51" s="102"/>
      <c r="J51" s="102"/>
      <c r="K51" s="102"/>
      <c r="L51" s="102"/>
      <c r="M51" s="264"/>
      <c r="N51" s="102"/>
      <c r="O51" s="102"/>
      <c r="P51" s="264"/>
      <c r="Q51" s="102"/>
      <c r="R51" s="102"/>
      <c r="S51" s="102"/>
      <c r="T51" s="102"/>
      <c r="U51" s="102"/>
      <c r="V51" s="102"/>
      <c r="W51" s="102"/>
      <c r="X51" s="102"/>
      <c r="Y51" s="102"/>
    </row>
    <row r="52" spans="1:25" ht="12.75" hidden="1">
      <c r="A52" s="102"/>
      <c r="B52" s="102"/>
      <c r="C52" s="270"/>
      <c r="D52" s="221"/>
      <c r="E52" s="102"/>
      <c r="F52" s="102"/>
      <c r="G52" s="115"/>
      <c r="H52" s="135"/>
      <c r="I52" s="102"/>
      <c r="J52" s="102"/>
      <c r="K52" s="102"/>
      <c r="L52" s="102"/>
      <c r="M52" s="264"/>
      <c r="N52" s="102"/>
      <c r="O52" s="102"/>
      <c r="P52" s="264"/>
      <c r="Q52" s="102"/>
      <c r="R52" s="102"/>
      <c r="S52" s="102"/>
      <c r="T52" s="102"/>
      <c r="U52" s="102"/>
      <c r="V52" s="102"/>
      <c r="W52" s="102"/>
      <c r="X52" s="102"/>
      <c r="Y52" s="102"/>
    </row>
    <row r="53" spans="1:25" ht="12.75" hidden="1">
      <c r="A53" s="102"/>
      <c r="B53" s="102"/>
      <c r="C53" s="270"/>
      <c r="D53" s="221"/>
      <c r="E53" s="102"/>
      <c r="F53" s="102"/>
      <c r="G53" s="115"/>
      <c r="H53" s="135"/>
      <c r="I53" s="102"/>
      <c r="J53" s="102"/>
      <c r="K53" s="102"/>
      <c r="L53" s="102"/>
      <c r="M53" s="264"/>
      <c r="N53" s="102"/>
      <c r="O53" s="102"/>
      <c r="P53" s="264"/>
      <c r="Q53" s="102"/>
      <c r="R53" s="102"/>
      <c r="S53" s="102"/>
      <c r="T53" s="102"/>
      <c r="U53" s="102"/>
      <c r="V53" s="102"/>
      <c r="W53" s="102"/>
      <c r="X53" s="102"/>
      <c r="Y53" s="102"/>
    </row>
    <row r="54" spans="1:25" ht="12.75" hidden="1">
      <c r="A54" s="102"/>
      <c r="B54" s="102"/>
      <c r="C54" s="270"/>
      <c r="D54" s="221"/>
      <c r="E54" s="102"/>
      <c r="F54" s="102"/>
      <c r="G54" s="115"/>
      <c r="H54" s="135"/>
      <c r="I54" s="102"/>
      <c r="J54" s="102"/>
      <c r="K54" s="102"/>
      <c r="L54" s="102"/>
      <c r="M54" s="264"/>
      <c r="N54" s="102"/>
      <c r="O54" s="102"/>
      <c r="P54" s="264"/>
      <c r="Q54" s="102"/>
      <c r="R54" s="102"/>
      <c r="S54" s="102"/>
      <c r="T54" s="102"/>
      <c r="U54" s="102"/>
      <c r="V54" s="102"/>
      <c r="W54" s="102"/>
      <c r="X54" s="102"/>
      <c r="Y54" s="102"/>
    </row>
    <row r="55" spans="1:25" ht="12.75" hidden="1">
      <c r="A55" s="102"/>
      <c r="B55" s="102"/>
      <c r="C55" s="270"/>
      <c r="D55" s="221"/>
      <c r="E55" s="102"/>
      <c r="F55" s="102"/>
      <c r="G55" s="115"/>
      <c r="H55" s="135"/>
      <c r="I55" s="102"/>
      <c r="J55" s="102"/>
      <c r="K55" s="102"/>
      <c r="L55" s="102"/>
      <c r="M55" s="264"/>
      <c r="N55" s="102"/>
      <c r="O55" s="102"/>
      <c r="P55" s="264"/>
      <c r="Q55" s="102"/>
      <c r="R55" s="102"/>
      <c r="S55" s="102"/>
      <c r="T55" s="102"/>
      <c r="U55" s="102"/>
      <c r="V55" s="102"/>
      <c r="W55" s="102"/>
      <c r="X55" s="102"/>
      <c r="Y55" s="102"/>
    </row>
    <row r="56" spans="1:25" ht="12.75" hidden="1">
      <c r="A56" s="102"/>
      <c r="B56" s="102"/>
      <c r="C56" s="270"/>
      <c r="D56" s="221"/>
      <c r="E56" s="102"/>
      <c r="F56" s="102"/>
      <c r="G56" s="115"/>
      <c r="H56" s="135"/>
      <c r="I56" s="102"/>
      <c r="J56" s="102"/>
      <c r="K56" s="102"/>
      <c r="L56" s="102"/>
      <c r="M56" s="264"/>
      <c r="N56" s="102"/>
      <c r="O56" s="102"/>
      <c r="P56" s="264"/>
      <c r="Q56" s="102"/>
      <c r="R56" s="102"/>
      <c r="S56" s="102"/>
      <c r="T56" s="102"/>
      <c r="U56" s="102"/>
      <c r="V56" s="102"/>
      <c r="W56" s="102"/>
      <c r="X56" s="102"/>
      <c r="Y56" s="102"/>
    </row>
    <row r="57" spans="1:25" ht="12.75" hidden="1">
      <c r="A57" s="102"/>
      <c r="B57" s="102"/>
      <c r="C57" s="270"/>
      <c r="D57" s="221"/>
      <c r="E57" s="102"/>
      <c r="F57" s="102"/>
      <c r="G57" s="115"/>
      <c r="H57" s="135"/>
      <c r="I57" s="102"/>
      <c r="J57" s="102"/>
      <c r="K57" s="102"/>
      <c r="L57" s="102"/>
      <c r="M57" s="264"/>
      <c r="N57" s="102"/>
      <c r="O57" s="102"/>
      <c r="P57" s="264"/>
      <c r="Q57" s="102"/>
      <c r="R57" s="102"/>
      <c r="S57" s="102"/>
      <c r="T57" s="102"/>
      <c r="U57" s="102"/>
      <c r="V57" s="102"/>
      <c r="W57" s="102"/>
      <c r="X57" s="102"/>
      <c r="Y57" s="102"/>
    </row>
    <row r="58" spans="1:25" ht="12.75" hidden="1">
      <c r="A58" s="102"/>
      <c r="B58" s="102"/>
      <c r="C58" s="270"/>
      <c r="D58" s="221"/>
      <c r="E58" s="102"/>
      <c r="F58" s="102"/>
      <c r="G58" s="115"/>
      <c r="H58" s="135"/>
      <c r="I58" s="102"/>
      <c r="J58" s="102"/>
      <c r="K58" s="102"/>
      <c r="L58" s="102"/>
      <c r="M58" s="264"/>
      <c r="N58" s="102"/>
      <c r="O58" s="102"/>
      <c r="P58" s="264"/>
      <c r="Q58" s="102"/>
      <c r="R58" s="102"/>
      <c r="S58" s="102"/>
      <c r="T58" s="102"/>
      <c r="U58" s="102"/>
      <c r="V58" s="102"/>
      <c r="W58" s="102"/>
      <c r="X58" s="102"/>
      <c r="Y58" s="102"/>
    </row>
    <row r="59" spans="1:25" ht="12.75" hidden="1">
      <c r="A59" s="102"/>
      <c r="B59" s="102"/>
      <c r="C59" s="270"/>
      <c r="D59" s="221"/>
      <c r="E59" s="102"/>
      <c r="F59" s="102"/>
      <c r="G59" s="115"/>
      <c r="H59" s="135"/>
      <c r="I59" s="102"/>
      <c r="J59" s="102"/>
      <c r="K59" s="102"/>
      <c r="L59" s="102"/>
      <c r="M59" s="264"/>
      <c r="N59" s="102"/>
      <c r="O59" s="102"/>
      <c r="P59" s="264"/>
      <c r="Q59" s="102"/>
      <c r="R59" s="102"/>
      <c r="S59" s="102"/>
      <c r="T59" s="102"/>
      <c r="U59" s="102"/>
      <c r="V59" s="102"/>
      <c r="W59" s="102"/>
      <c r="X59" s="102"/>
      <c r="Y59" s="102"/>
    </row>
    <row r="60" spans="1:25" ht="12.75" hidden="1">
      <c r="A60" s="102"/>
      <c r="B60" s="102"/>
      <c r="C60" s="270"/>
      <c r="D60" s="221"/>
      <c r="E60" s="102"/>
      <c r="F60" s="102"/>
      <c r="G60" s="115"/>
      <c r="H60" s="135"/>
      <c r="I60" s="102"/>
      <c r="J60" s="102"/>
      <c r="K60" s="102"/>
      <c r="L60" s="102"/>
      <c r="M60" s="264"/>
      <c r="N60" s="102"/>
      <c r="O60" s="102"/>
      <c r="P60" s="264"/>
      <c r="Q60" s="102"/>
      <c r="R60" s="102"/>
      <c r="S60" s="102"/>
      <c r="T60" s="102"/>
      <c r="U60" s="102"/>
      <c r="V60" s="102"/>
      <c r="W60" s="102"/>
      <c r="X60" s="102"/>
      <c r="Y60" s="102"/>
    </row>
    <row r="61" spans="1:25" ht="12.75" hidden="1">
      <c r="A61" s="102"/>
      <c r="B61" s="102"/>
      <c r="C61" s="270"/>
      <c r="D61" s="221"/>
      <c r="E61" s="102"/>
      <c r="F61" s="102"/>
      <c r="G61" s="115"/>
      <c r="H61" s="135"/>
      <c r="I61" s="102"/>
      <c r="J61" s="102"/>
      <c r="K61" s="102"/>
      <c r="L61" s="102"/>
      <c r="M61" s="264"/>
      <c r="N61" s="102"/>
      <c r="O61" s="102"/>
      <c r="P61" s="264"/>
      <c r="Q61" s="102"/>
      <c r="R61" s="102"/>
      <c r="S61" s="102"/>
      <c r="T61" s="102"/>
      <c r="U61" s="102"/>
      <c r="V61" s="102"/>
      <c r="W61" s="102"/>
      <c r="X61" s="102"/>
      <c r="Y61" s="102"/>
    </row>
    <row r="62" spans="1:25" ht="12.75" hidden="1">
      <c r="A62" s="102"/>
      <c r="B62" s="102"/>
      <c r="C62" s="270"/>
      <c r="D62" s="221"/>
      <c r="E62" s="102"/>
      <c r="F62" s="102"/>
      <c r="G62" s="115"/>
      <c r="H62" s="135"/>
      <c r="I62" s="102"/>
      <c r="J62" s="102"/>
      <c r="K62" s="102"/>
      <c r="L62" s="102"/>
      <c r="M62" s="264"/>
      <c r="N62" s="102"/>
      <c r="O62" s="102"/>
      <c r="P62" s="264"/>
      <c r="Q62" s="102"/>
      <c r="R62" s="102"/>
      <c r="S62" s="102"/>
      <c r="T62" s="102"/>
      <c r="U62" s="102"/>
      <c r="V62" s="102"/>
      <c r="W62" s="102"/>
      <c r="X62" s="102"/>
      <c r="Y62" s="102"/>
    </row>
    <row r="63" spans="1:25" ht="12.75" hidden="1">
      <c r="A63" s="102"/>
      <c r="B63" s="102"/>
      <c r="C63" s="270"/>
      <c r="D63" s="221"/>
      <c r="E63" s="102"/>
      <c r="F63" s="102"/>
      <c r="G63" s="115"/>
      <c r="H63" s="135"/>
      <c r="I63" s="102"/>
      <c r="J63" s="102"/>
      <c r="K63" s="102"/>
      <c r="L63" s="102"/>
      <c r="M63" s="264"/>
      <c r="N63" s="102"/>
      <c r="O63" s="102"/>
      <c r="P63" s="264"/>
      <c r="Q63" s="102"/>
      <c r="R63" s="102"/>
      <c r="S63" s="102"/>
      <c r="T63" s="102"/>
      <c r="U63" s="102"/>
      <c r="V63" s="102"/>
      <c r="W63" s="102"/>
      <c r="X63" s="102"/>
      <c r="Y63" s="102"/>
    </row>
    <row r="64" spans="1:25" ht="12.75" hidden="1">
      <c r="A64" s="102"/>
      <c r="B64" s="102"/>
      <c r="C64" s="270"/>
      <c r="D64" s="221"/>
      <c r="E64" s="102"/>
      <c r="F64" s="102"/>
      <c r="G64" s="115"/>
      <c r="H64" s="135"/>
      <c r="I64" s="102"/>
      <c r="J64" s="102"/>
      <c r="K64" s="102"/>
      <c r="L64" s="102"/>
      <c r="M64" s="264"/>
      <c r="N64" s="102"/>
      <c r="O64" s="102"/>
      <c r="P64" s="264"/>
      <c r="Q64" s="102"/>
      <c r="R64" s="102"/>
      <c r="S64" s="102"/>
      <c r="T64" s="102"/>
      <c r="U64" s="102"/>
      <c r="V64" s="102"/>
      <c r="W64" s="102"/>
      <c r="X64" s="102"/>
      <c r="Y64" s="102"/>
    </row>
    <row r="65" spans="1:25" ht="12.75" hidden="1">
      <c r="A65" s="102"/>
      <c r="B65" s="102"/>
      <c r="C65" s="270"/>
      <c r="D65" s="221"/>
      <c r="E65" s="102"/>
      <c r="F65" s="102"/>
      <c r="G65" s="115"/>
      <c r="H65" s="135"/>
      <c r="I65" s="102"/>
      <c r="J65" s="102"/>
      <c r="K65" s="102"/>
      <c r="L65" s="102"/>
      <c r="M65" s="264"/>
      <c r="N65" s="102"/>
      <c r="O65" s="102"/>
      <c r="P65" s="264"/>
      <c r="Q65" s="102"/>
      <c r="R65" s="102"/>
      <c r="S65" s="102"/>
      <c r="T65" s="102"/>
      <c r="U65" s="102"/>
      <c r="V65" s="102"/>
      <c r="W65" s="102"/>
      <c r="X65" s="102"/>
      <c r="Y65" s="102"/>
    </row>
    <row r="66" spans="1:25" ht="12.75" hidden="1">
      <c r="A66" s="102"/>
      <c r="B66" s="102"/>
      <c r="C66" s="270"/>
      <c r="D66" s="221"/>
      <c r="E66" s="102"/>
      <c r="F66" s="102"/>
      <c r="G66" s="115"/>
      <c r="H66" s="135"/>
      <c r="I66" s="102"/>
      <c r="J66" s="102"/>
      <c r="K66" s="102"/>
      <c r="L66" s="102"/>
      <c r="M66" s="264"/>
      <c r="N66" s="102"/>
      <c r="O66" s="102"/>
      <c r="P66" s="264"/>
      <c r="Q66" s="102"/>
      <c r="R66" s="102"/>
      <c r="S66" s="102"/>
      <c r="T66" s="102"/>
      <c r="U66" s="102"/>
      <c r="V66" s="102"/>
      <c r="W66" s="102"/>
      <c r="X66" s="102"/>
      <c r="Y66" s="102"/>
    </row>
    <row r="67" spans="1:25" ht="12.75" hidden="1">
      <c r="A67" s="102"/>
      <c r="B67" s="102"/>
      <c r="C67" s="270"/>
      <c r="D67" s="221"/>
      <c r="E67" s="102"/>
      <c r="F67" s="102"/>
      <c r="G67" s="115"/>
      <c r="H67" s="135"/>
      <c r="I67" s="102"/>
      <c r="J67" s="102"/>
      <c r="K67" s="102"/>
      <c r="L67" s="102"/>
      <c r="M67" s="264"/>
      <c r="N67" s="102"/>
      <c r="O67" s="102"/>
      <c r="P67" s="264"/>
      <c r="Q67" s="102"/>
      <c r="R67" s="102"/>
      <c r="S67" s="102"/>
      <c r="T67" s="102"/>
      <c r="U67" s="102"/>
      <c r="V67" s="102"/>
      <c r="W67" s="102"/>
      <c r="X67" s="102"/>
      <c r="Y67" s="102"/>
    </row>
    <row r="68" spans="1:25" ht="12.75" hidden="1">
      <c r="A68" s="102"/>
      <c r="B68" s="102"/>
      <c r="C68" s="270"/>
      <c r="D68" s="221"/>
      <c r="E68" s="102"/>
      <c r="F68" s="102"/>
      <c r="G68" s="115"/>
      <c r="H68" s="135"/>
      <c r="I68" s="102"/>
      <c r="J68" s="102"/>
      <c r="K68" s="102"/>
      <c r="L68" s="102"/>
      <c r="M68" s="264"/>
      <c r="N68" s="102"/>
      <c r="O68" s="102"/>
      <c r="P68" s="264"/>
      <c r="Q68" s="102"/>
      <c r="R68" s="102"/>
      <c r="S68" s="102"/>
      <c r="T68" s="102"/>
      <c r="U68" s="102"/>
      <c r="V68" s="102"/>
      <c r="W68" s="102"/>
      <c r="X68" s="102"/>
      <c r="Y68" s="102"/>
    </row>
    <row r="69" spans="1:25" ht="12.75" hidden="1">
      <c r="A69" s="102"/>
      <c r="B69" s="102"/>
      <c r="C69" s="270"/>
      <c r="D69" s="221"/>
      <c r="E69" s="102"/>
      <c r="F69" s="102"/>
      <c r="G69" s="115"/>
      <c r="H69" s="135"/>
      <c r="I69" s="102"/>
      <c r="J69" s="102"/>
      <c r="K69" s="102"/>
      <c r="L69" s="102"/>
      <c r="M69" s="264"/>
      <c r="N69" s="102"/>
      <c r="O69" s="102"/>
      <c r="P69" s="264"/>
      <c r="Q69" s="102"/>
      <c r="R69" s="102"/>
      <c r="S69" s="102"/>
      <c r="T69" s="102"/>
      <c r="U69" s="102"/>
      <c r="V69" s="102"/>
      <c r="W69" s="102"/>
      <c r="X69" s="102"/>
      <c r="Y69" s="102"/>
    </row>
    <row r="70" spans="1:25" ht="12.75" hidden="1">
      <c r="A70" s="102"/>
      <c r="B70" s="102"/>
      <c r="C70" s="270"/>
      <c r="D70" s="221"/>
      <c r="E70" s="102"/>
      <c r="F70" s="102"/>
      <c r="G70" s="115"/>
      <c r="H70" s="135"/>
      <c r="I70" s="102"/>
      <c r="J70" s="102"/>
      <c r="K70" s="102"/>
      <c r="L70" s="102"/>
      <c r="M70" s="264"/>
      <c r="N70" s="102"/>
      <c r="O70" s="102"/>
      <c r="P70" s="264"/>
      <c r="Q70" s="102"/>
      <c r="R70" s="102"/>
      <c r="S70" s="102"/>
      <c r="T70" s="102"/>
      <c r="U70" s="102"/>
      <c r="V70" s="102"/>
      <c r="W70" s="102"/>
      <c r="X70" s="102"/>
      <c r="Y70" s="102"/>
    </row>
    <row r="71" spans="1:25" ht="12.75" hidden="1">
      <c r="A71" s="102"/>
      <c r="B71" s="102"/>
      <c r="C71" s="270"/>
      <c r="D71" s="221"/>
      <c r="E71" s="102"/>
      <c r="F71" s="102"/>
      <c r="G71" s="115"/>
      <c r="H71" s="135"/>
      <c r="I71" s="102"/>
      <c r="J71" s="102"/>
      <c r="K71" s="102"/>
      <c r="L71" s="102"/>
      <c r="M71" s="264"/>
      <c r="N71" s="102"/>
      <c r="O71" s="102"/>
      <c r="P71" s="264"/>
      <c r="Q71" s="102"/>
      <c r="R71" s="102"/>
      <c r="S71" s="102"/>
      <c r="T71" s="102"/>
      <c r="U71" s="102"/>
      <c r="V71" s="102"/>
      <c r="W71" s="102"/>
      <c r="X71" s="102"/>
      <c r="Y71" s="102"/>
    </row>
    <row r="72" spans="1:25" ht="12.75" hidden="1">
      <c r="A72" s="102"/>
      <c r="B72" s="102"/>
      <c r="C72" s="270"/>
      <c r="D72" s="221"/>
      <c r="E72" s="102"/>
      <c r="F72" s="102"/>
      <c r="G72" s="115"/>
      <c r="H72" s="135"/>
      <c r="I72" s="102"/>
      <c r="J72" s="102"/>
      <c r="K72" s="102"/>
      <c r="L72" s="102"/>
      <c r="M72" s="264"/>
      <c r="N72" s="102"/>
      <c r="O72" s="102"/>
      <c r="P72" s="264"/>
      <c r="Q72" s="102"/>
      <c r="R72" s="102"/>
      <c r="S72" s="102"/>
      <c r="T72" s="102"/>
      <c r="U72" s="102"/>
      <c r="V72" s="102"/>
      <c r="W72" s="102"/>
      <c r="X72" s="102"/>
      <c r="Y72" s="102"/>
    </row>
    <row r="73" spans="1:25" ht="12.75" hidden="1">
      <c r="A73" s="102"/>
      <c r="B73" s="102"/>
      <c r="C73" s="270"/>
      <c r="D73" s="221"/>
      <c r="E73" s="102"/>
      <c r="F73" s="102"/>
      <c r="G73" s="115"/>
      <c r="H73" s="135"/>
      <c r="I73" s="102"/>
      <c r="J73" s="102"/>
      <c r="K73" s="102"/>
      <c r="L73" s="102"/>
      <c r="M73" s="264"/>
      <c r="N73" s="102"/>
      <c r="O73" s="102"/>
      <c r="P73" s="264"/>
      <c r="Q73" s="102"/>
      <c r="R73" s="102"/>
      <c r="S73" s="102"/>
      <c r="T73" s="102"/>
      <c r="U73" s="102"/>
      <c r="V73" s="102"/>
      <c r="W73" s="102"/>
      <c r="X73" s="102"/>
      <c r="Y73" s="102"/>
    </row>
    <row r="74" spans="1:25" ht="12.75" hidden="1">
      <c r="A74" s="102"/>
      <c r="B74" s="102"/>
      <c r="C74" s="270"/>
      <c r="D74" s="221"/>
      <c r="E74" s="102"/>
      <c r="F74" s="102"/>
      <c r="G74" s="115"/>
      <c r="H74" s="135"/>
      <c r="I74" s="102"/>
      <c r="J74" s="102"/>
      <c r="K74" s="102"/>
      <c r="L74" s="102"/>
      <c r="M74" s="264"/>
      <c r="N74" s="102"/>
      <c r="O74" s="102"/>
      <c r="P74" s="264"/>
      <c r="Q74" s="102"/>
      <c r="R74" s="102"/>
      <c r="S74" s="102"/>
      <c r="T74" s="102"/>
      <c r="U74" s="102"/>
      <c r="V74" s="102"/>
      <c r="W74" s="102"/>
      <c r="X74" s="102"/>
      <c r="Y74" s="102"/>
    </row>
    <row r="75" spans="1:25" ht="12.75" hidden="1">
      <c r="A75" s="102"/>
      <c r="B75" s="102"/>
      <c r="C75" s="270"/>
      <c r="D75" s="221"/>
      <c r="E75" s="102"/>
      <c r="F75" s="102"/>
      <c r="G75" s="115"/>
      <c r="H75" s="135"/>
      <c r="I75" s="102"/>
      <c r="J75" s="102"/>
      <c r="K75" s="102"/>
      <c r="L75" s="102"/>
      <c r="M75" s="264"/>
      <c r="N75" s="102"/>
      <c r="O75" s="102"/>
      <c r="P75" s="264"/>
      <c r="Q75" s="102"/>
      <c r="R75" s="102"/>
      <c r="S75" s="102"/>
      <c r="T75" s="102"/>
      <c r="U75" s="102"/>
      <c r="V75" s="102"/>
      <c r="W75" s="102"/>
      <c r="X75" s="102"/>
      <c r="Y75" s="102"/>
    </row>
    <row r="76" spans="1:25" ht="12.75" hidden="1">
      <c r="A76" s="102"/>
      <c r="B76" s="102"/>
      <c r="C76" s="270"/>
      <c r="D76" s="221"/>
      <c r="E76" s="102"/>
      <c r="F76" s="102"/>
      <c r="G76" s="115"/>
      <c r="H76" s="135"/>
      <c r="I76" s="102"/>
      <c r="J76" s="102"/>
      <c r="K76" s="102"/>
      <c r="L76" s="102"/>
      <c r="M76" s="264"/>
      <c r="N76" s="102"/>
      <c r="O76" s="102"/>
      <c r="P76" s="264"/>
      <c r="Q76" s="102"/>
      <c r="R76" s="102"/>
      <c r="S76" s="102"/>
      <c r="T76" s="102"/>
      <c r="U76" s="102"/>
      <c r="V76" s="102"/>
      <c r="W76" s="102"/>
      <c r="X76" s="102"/>
      <c r="Y76" s="102"/>
    </row>
    <row r="77" spans="1:25" ht="12.75" hidden="1">
      <c r="A77" s="102"/>
      <c r="B77" s="102"/>
      <c r="C77" s="270"/>
      <c r="D77" s="221"/>
      <c r="E77" s="102"/>
      <c r="F77" s="102"/>
      <c r="G77" s="115"/>
      <c r="H77" s="135"/>
      <c r="I77" s="102"/>
      <c r="J77" s="102"/>
      <c r="K77" s="102"/>
      <c r="L77" s="102"/>
      <c r="M77" s="264"/>
      <c r="N77" s="102"/>
      <c r="O77" s="102"/>
      <c r="P77" s="264"/>
      <c r="Q77" s="102"/>
      <c r="R77" s="102"/>
      <c r="S77" s="102"/>
      <c r="T77" s="102"/>
      <c r="U77" s="102"/>
      <c r="V77" s="102"/>
      <c r="W77" s="102"/>
      <c r="X77" s="102"/>
      <c r="Y77" s="102"/>
    </row>
    <row r="78" spans="1:25" ht="12.75" hidden="1">
      <c r="A78" s="102"/>
      <c r="B78" s="102"/>
      <c r="C78" s="270"/>
      <c r="D78" s="221"/>
      <c r="E78" s="102"/>
      <c r="F78" s="102"/>
      <c r="G78" s="115"/>
      <c r="H78" s="135"/>
      <c r="I78" s="102"/>
      <c r="J78" s="102"/>
      <c r="K78" s="102"/>
      <c r="L78" s="102"/>
      <c r="M78" s="264"/>
      <c r="N78" s="102"/>
      <c r="O78" s="102"/>
      <c r="P78" s="264"/>
      <c r="Q78" s="102"/>
      <c r="R78" s="102"/>
      <c r="S78" s="102"/>
      <c r="T78" s="102"/>
      <c r="U78" s="102"/>
      <c r="V78" s="102"/>
      <c r="W78" s="102"/>
      <c r="X78" s="102"/>
      <c r="Y78" s="102"/>
    </row>
    <row r="79" spans="1:25" ht="12.75" hidden="1">
      <c r="A79" s="102"/>
      <c r="B79" s="102"/>
      <c r="C79" s="270"/>
      <c r="D79" s="221"/>
      <c r="E79" s="102"/>
      <c r="F79" s="102"/>
      <c r="G79" s="115"/>
      <c r="H79" s="135"/>
      <c r="I79" s="102"/>
      <c r="J79" s="102"/>
      <c r="K79" s="102"/>
      <c r="L79" s="102"/>
      <c r="M79" s="264"/>
      <c r="N79" s="102"/>
      <c r="O79" s="102"/>
      <c r="P79" s="264"/>
      <c r="Q79" s="102"/>
      <c r="R79" s="102"/>
      <c r="S79" s="102"/>
      <c r="T79" s="102"/>
      <c r="U79" s="102"/>
      <c r="V79" s="102"/>
      <c r="W79" s="102"/>
      <c r="X79" s="102"/>
      <c r="Y79" s="102"/>
    </row>
    <row r="80" spans="1:25" ht="12.75" hidden="1">
      <c r="A80" s="102"/>
      <c r="B80" s="102"/>
      <c r="C80" s="270"/>
      <c r="D80" s="221"/>
      <c r="E80" s="102"/>
      <c r="F80" s="102"/>
      <c r="G80" s="115"/>
      <c r="H80" s="135"/>
      <c r="I80" s="102"/>
      <c r="J80" s="102"/>
      <c r="K80" s="102"/>
      <c r="L80" s="102"/>
      <c r="M80" s="264"/>
      <c r="N80" s="102"/>
      <c r="O80" s="102"/>
      <c r="P80" s="264"/>
      <c r="Q80" s="102"/>
      <c r="R80" s="102"/>
      <c r="S80" s="102"/>
      <c r="T80" s="102"/>
      <c r="U80" s="102"/>
      <c r="V80" s="102"/>
      <c r="W80" s="102"/>
      <c r="X80" s="102"/>
      <c r="Y80" s="102"/>
    </row>
    <row r="81" spans="1:25" ht="12.75" hidden="1">
      <c r="A81" s="102"/>
      <c r="B81" s="102"/>
      <c r="C81" s="270"/>
      <c r="D81" s="221"/>
      <c r="E81" s="102"/>
      <c r="F81" s="102"/>
      <c r="G81" s="115"/>
      <c r="H81" s="135"/>
      <c r="I81" s="102"/>
      <c r="J81" s="102"/>
      <c r="K81" s="102"/>
      <c r="L81" s="102"/>
      <c r="M81" s="264"/>
      <c r="N81" s="102"/>
      <c r="O81" s="102"/>
      <c r="P81" s="264"/>
      <c r="Q81" s="102"/>
      <c r="R81" s="102"/>
      <c r="S81" s="102"/>
      <c r="T81" s="102"/>
      <c r="U81" s="102"/>
      <c r="V81" s="102"/>
      <c r="W81" s="102"/>
      <c r="X81" s="102"/>
      <c r="Y81" s="102"/>
    </row>
    <row r="82" spans="1:25" ht="12.75" hidden="1">
      <c r="A82" s="102"/>
      <c r="B82" s="102"/>
      <c r="C82" s="270"/>
      <c r="D82" s="221"/>
      <c r="E82" s="102"/>
      <c r="F82" s="102"/>
      <c r="G82" s="115"/>
      <c r="H82" s="135"/>
      <c r="I82" s="102"/>
      <c r="J82" s="102"/>
      <c r="K82" s="102"/>
      <c r="L82" s="102"/>
      <c r="M82" s="264"/>
      <c r="N82" s="102"/>
      <c r="O82" s="102"/>
      <c r="P82" s="264"/>
      <c r="Q82" s="102"/>
      <c r="R82" s="102"/>
      <c r="S82" s="102"/>
      <c r="T82" s="102"/>
      <c r="U82" s="102"/>
      <c r="V82" s="102"/>
      <c r="W82" s="102"/>
      <c r="X82" s="102"/>
      <c r="Y82" s="102"/>
    </row>
    <row r="83" spans="1:25" ht="12.75" hidden="1">
      <c r="A83" s="102"/>
      <c r="B83" s="102"/>
      <c r="C83" s="270"/>
      <c r="D83" s="221"/>
      <c r="E83" s="102"/>
      <c r="F83" s="102"/>
      <c r="G83" s="115"/>
      <c r="H83" s="135"/>
      <c r="I83" s="102"/>
      <c r="J83" s="102"/>
      <c r="K83" s="102"/>
      <c r="L83" s="102"/>
      <c r="M83" s="264"/>
      <c r="N83" s="102"/>
      <c r="O83" s="102"/>
      <c r="P83" s="264"/>
      <c r="Q83" s="102"/>
      <c r="R83" s="102"/>
      <c r="S83" s="102"/>
      <c r="T83" s="102"/>
      <c r="U83" s="102"/>
      <c r="V83" s="102"/>
      <c r="W83" s="102"/>
      <c r="X83" s="102"/>
      <c r="Y83" s="102"/>
    </row>
    <row r="84" spans="1:25" ht="12.75" hidden="1">
      <c r="A84" s="102"/>
      <c r="B84" s="102"/>
      <c r="C84" s="270"/>
      <c r="D84" s="221"/>
      <c r="E84" s="102"/>
      <c r="F84" s="102"/>
      <c r="G84" s="115"/>
      <c r="H84" s="135"/>
      <c r="I84" s="102"/>
      <c r="J84" s="102"/>
      <c r="K84" s="102"/>
      <c r="L84" s="102"/>
      <c r="M84" s="264"/>
      <c r="N84" s="102"/>
      <c r="O84" s="102"/>
      <c r="P84" s="264"/>
      <c r="Q84" s="102"/>
      <c r="R84" s="102"/>
      <c r="S84" s="102"/>
      <c r="T84" s="102"/>
      <c r="U84" s="102"/>
      <c r="V84" s="102"/>
      <c r="W84" s="102"/>
      <c r="X84" s="102"/>
      <c r="Y84" s="102"/>
    </row>
    <row r="85" spans="1:25" ht="12.75" hidden="1">
      <c r="A85" s="102"/>
      <c r="B85" s="102"/>
      <c r="C85" s="270"/>
      <c r="D85" s="221"/>
      <c r="E85" s="102"/>
      <c r="F85" s="102"/>
      <c r="G85" s="115"/>
      <c r="H85" s="135"/>
      <c r="I85" s="102"/>
      <c r="J85" s="102"/>
      <c r="K85" s="102"/>
      <c r="L85" s="102"/>
      <c r="M85" s="264"/>
      <c r="N85" s="102"/>
      <c r="O85" s="102"/>
      <c r="P85" s="264"/>
      <c r="Q85" s="102"/>
      <c r="R85" s="102"/>
      <c r="S85" s="102"/>
      <c r="T85" s="102"/>
      <c r="U85" s="102"/>
      <c r="V85" s="102"/>
      <c r="W85" s="102"/>
      <c r="X85" s="102"/>
      <c r="Y85" s="102"/>
    </row>
    <row r="86" spans="1:25" ht="12.75" hidden="1">
      <c r="A86" s="102"/>
      <c r="B86" s="102"/>
      <c r="C86" s="270"/>
      <c r="D86" s="221"/>
      <c r="E86" s="102"/>
      <c r="F86" s="102"/>
      <c r="G86" s="115"/>
      <c r="H86" s="135"/>
      <c r="I86" s="102"/>
      <c r="J86" s="102"/>
      <c r="K86" s="102"/>
      <c r="L86" s="102"/>
      <c r="M86" s="264"/>
      <c r="N86" s="102"/>
      <c r="O86" s="102"/>
      <c r="P86" s="264"/>
      <c r="Q86" s="102"/>
      <c r="R86" s="102"/>
      <c r="S86" s="102"/>
      <c r="T86" s="102"/>
      <c r="U86" s="102"/>
      <c r="V86" s="102"/>
      <c r="W86" s="102"/>
      <c r="X86" s="102"/>
      <c r="Y86" s="102"/>
    </row>
    <row r="87" spans="1:25" ht="12.75" hidden="1">
      <c r="A87" s="102"/>
      <c r="B87" s="102"/>
      <c r="C87" s="270"/>
      <c r="D87" s="221"/>
      <c r="E87" s="102"/>
      <c r="F87" s="102"/>
      <c r="G87" s="115"/>
      <c r="H87" s="135"/>
      <c r="I87" s="102"/>
      <c r="J87" s="102"/>
      <c r="K87" s="102"/>
      <c r="L87" s="102"/>
      <c r="M87" s="264"/>
      <c r="N87" s="102"/>
      <c r="O87" s="102"/>
      <c r="P87" s="264"/>
      <c r="Q87" s="102"/>
      <c r="R87" s="102"/>
      <c r="S87" s="102"/>
      <c r="T87" s="102"/>
      <c r="U87" s="102"/>
      <c r="V87" s="102"/>
      <c r="W87" s="102"/>
      <c r="X87" s="102"/>
      <c r="Y87" s="102"/>
    </row>
    <row r="88" spans="1:25" ht="12.75" hidden="1">
      <c r="A88" s="102"/>
      <c r="B88" s="102"/>
      <c r="C88" s="270"/>
      <c r="D88" s="221"/>
      <c r="E88" s="102"/>
      <c r="F88" s="102"/>
      <c r="G88" s="115"/>
      <c r="H88" s="135"/>
      <c r="I88" s="102"/>
      <c r="J88" s="102"/>
      <c r="K88" s="102"/>
      <c r="L88" s="102"/>
      <c r="M88" s="264"/>
      <c r="N88" s="102"/>
      <c r="O88" s="102"/>
      <c r="P88" s="264"/>
      <c r="Q88" s="102"/>
      <c r="R88" s="102"/>
      <c r="S88" s="102"/>
      <c r="T88" s="102"/>
      <c r="U88" s="102"/>
      <c r="V88" s="102"/>
      <c r="W88" s="102"/>
      <c r="X88" s="102"/>
      <c r="Y88" s="102"/>
    </row>
    <row r="89" spans="1:25" ht="12.75" hidden="1">
      <c r="A89" s="102"/>
      <c r="B89" s="102"/>
      <c r="C89" s="270"/>
      <c r="D89" s="221"/>
      <c r="E89" s="102"/>
      <c r="F89" s="102"/>
      <c r="G89" s="115"/>
      <c r="H89" s="135"/>
      <c r="I89" s="102"/>
      <c r="J89" s="102"/>
      <c r="K89" s="102"/>
      <c r="L89" s="102"/>
      <c r="M89" s="264"/>
      <c r="N89" s="102"/>
      <c r="O89" s="102"/>
      <c r="P89" s="264"/>
      <c r="Q89" s="102"/>
      <c r="R89" s="102"/>
      <c r="S89" s="102"/>
      <c r="T89" s="102"/>
      <c r="U89" s="102"/>
      <c r="V89" s="102"/>
      <c r="W89" s="102"/>
      <c r="X89" s="102"/>
      <c r="Y89" s="102"/>
    </row>
    <row r="90" spans="1:25" ht="12.75" hidden="1">
      <c r="A90" s="102"/>
      <c r="B90" s="102"/>
      <c r="C90" s="270"/>
      <c r="D90" s="221"/>
      <c r="E90" s="102"/>
      <c r="F90" s="102"/>
      <c r="G90" s="115"/>
      <c r="H90" s="135"/>
      <c r="I90" s="102"/>
      <c r="J90" s="102"/>
      <c r="K90" s="102"/>
      <c r="L90" s="102"/>
      <c r="M90" s="264"/>
      <c r="N90" s="102"/>
      <c r="O90" s="102"/>
      <c r="P90" s="264"/>
      <c r="Q90" s="102"/>
      <c r="R90" s="102"/>
      <c r="S90" s="102"/>
      <c r="T90" s="102"/>
      <c r="U90" s="102"/>
      <c r="V90" s="102"/>
      <c r="W90" s="102"/>
      <c r="X90" s="102"/>
      <c r="Y90" s="102"/>
    </row>
    <row r="91" spans="1:25" ht="12.75" hidden="1">
      <c r="A91" s="102"/>
      <c r="B91" s="102"/>
      <c r="C91" s="270"/>
      <c r="D91" s="221"/>
      <c r="E91" s="102"/>
      <c r="F91" s="102"/>
      <c r="G91" s="115"/>
      <c r="H91" s="135"/>
      <c r="I91" s="102"/>
      <c r="J91" s="102"/>
      <c r="K91" s="102"/>
      <c r="L91" s="102"/>
      <c r="M91" s="264"/>
      <c r="N91" s="102"/>
      <c r="O91" s="102"/>
      <c r="P91" s="264"/>
      <c r="Q91" s="102"/>
      <c r="R91" s="102"/>
      <c r="S91" s="102"/>
      <c r="T91" s="102"/>
      <c r="U91" s="102"/>
      <c r="V91" s="102"/>
      <c r="W91" s="102"/>
      <c r="X91" s="102"/>
      <c r="Y91" s="102"/>
    </row>
    <row r="92" spans="1:25" ht="12.75" hidden="1">
      <c r="A92" s="102"/>
      <c r="B92" s="102"/>
      <c r="C92" s="270"/>
      <c r="D92" s="221"/>
      <c r="E92" s="102"/>
      <c r="F92" s="102"/>
      <c r="G92" s="115"/>
      <c r="H92" s="135"/>
      <c r="I92" s="102"/>
      <c r="J92" s="102"/>
      <c r="K92" s="102"/>
      <c r="L92" s="102"/>
      <c r="M92" s="264"/>
      <c r="N92" s="102"/>
      <c r="O92" s="102"/>
      <c r="P92" s="264"/>
      <c r="Q92" s="102"/>
      <c r="R92" s="102"/>
      <c r="S92" s="102"/>
      <c r="T92" s="102"/>
      <c r="U92" s="102"/>
      <c r="V92" s="102"/>
      <c r="W92" s="102"/>
      <c r="X92" s="102"/>
      <c r="Y92" s="102"/>
    </row>
    <row r="93" spans="1:25" ht="12.75" hidden="1">
      <c r="A93" s="102"/>
      <c r="B93" s="102"/>
      <c r="C93" s="270"/>
      <c r="D93" s="221"/>
      <c r="E93" s="102"/>
      <c r="F93" s="102"/>
      <c r="G93" s="115"/>
      <c r="H93" s="135"/>
      <c r="I93" s="102"/>
      <c r="J93" s="102"/>
      <c r="K93" s="102"/>
      <c r="L93" s="102"/>
      <c r="M93" s="264"/>
      <c r="N93" s="102"/>
      <c r="O93" s="102"/>
      <c r="P93" s="264"/>
      <c r="Q93" s="102"/>
      <c r="R93" s="102"/>
      <c r="S93" s="102"/>
      <c r="T93" s="102"/>
      <c r="U93" s="102"/>
      <c r="V93" s="102"/>
      <c r="W93" s="102"/>
      <c r="X93" s="102"/>
      <c r="Y93" s="102"/>
    </row>
    <row r="94" spans="1:25" ht="12.75" hidden="1">
      <c r="A94" s="102"/>
      <c r="B94" s="102"/>
      <c r="C94" s="270"/>
      <c r="D94" s="221"/>
      <c r="E94" s="102"/>
      <c r="F94" s="102"/>
      <c r="G94" s="115"/>
      <c r="H94" s="135"/>
      <c r="I94" s="102"/>
      <c r="J94" s="102"/>
      <c r="K94" s="102"/>
      <c r="L94" s="102"/>
      <c r="M94" s="264"/>
      <c r="N94" s="102"/>
      <c r="O94" s="102"/>
      <c r="P94" s="264"/>
      <c r="Q94" s="102"/>
      <c r="R94" s="102"/>
      <c r="S94" s="102"/>
      <c r="T94" s="102"/>
      <c r="U94" s="102"/>
      <c r="V94" s="102"/>
      <c r="W94" s="102"/>
      <c r="X94" s="102"/>
      <c r="Y94" s="102"/>
    </row>
    <row r="95" spans="1:25" ht="12.75" hidden="1">
      <c r="A95" s="102"/>
      <c r="B95" s="102"/>
      <c r="C95" s="270"/>
      <c r="D95" s="221"/>
      <c r="E95" s="102"/>
      <c r="F95" s="102"/>
      <c r="G95" s="115"/>
      <c r="H95" s="135"/>
      <c r="I95" s="102"/>
      <c r="J95" s="102"/>
      <c r="K95" s="102"/>
      <c r="L95" s="102"/>
      <c r="M95" s="264"/>
      <c r="N95" s="102"/>
      <c r="O95" s="102"/>
      <c r="P95" s="264"/>
      <c r="Q95" s="102"/>
      <c r="R95" s="102"/>
      <c r="S95" s="102"/>
      <c r="T95" s="102"/>
      <c r="U95" s="102"/>
      <c r="V95" s="102"/>
      <c r="W95" s="102"/>
      <c r="X95" s="102"/>
      <c r="Y95" s="102"/>
    </row>
    <row r="96" spans="1:25" ht="12.75" hidden="1">
      <c r="A96" s="102"/>
      <c r="B96" s="102"/>
      <c r="C96" s="270"/>
      <c r="D96" s="221"/>
      <c r="E96" s="102"/>
      <c r="F96" s="102"/>
      <c r="G96" s="115"/>
      <c r="H96" s="135"/>
      <c r="I96" s="102"/>
      <c r="J96" s="102"/>
      <c r="K96" s="102"/>
      <c r="L96" s="102"/>
      <c r="M96" s="264"/>
      <c r="N96" s="102"/>
      <c r="O96" s="102"/>
      <c r="P96" s="264"/>
      <c r="Q96" s="102"/>
      <c r="R96" s="102"/>
      <c r="S96" s="102"/>
      <c r="T96" s="102"/>
      <c r="U96" s="102"/>
      <c r="V96" s="102"/>
      <c r="W96" s="102"/>
      <c r="X96" s="102"/>
      <c r="Y96" s="102"/>
    </row>
    <row r="97" spans="1:25" ht="12.75" hidden="1">
      <c r="A97" s="102"/>
      <c r="B97" s="102"/>
      <c r="C97" s="270"/>
      <c r="D97" s="221"/>
      <c r="E97" s="102"/>
      <c r="F97" s="102"/>
      <c r="G97" s="115"/>
      <c r="H97" s="135"/>
      <c r="I97" s="102"/>
      <c r="J97" s="102"/>
      <c r="K97" s="102"/>
      <c r="L97" s="102"/>
      <c r="M97" s="264"/>
      <c r="N97" s="102"/>
      <c r="O97" s="102"/>
      <c r="P97" s="264"/>
      <c r="Q97" s="102"/>
      <c r="R97" s="102"/>
      <c r="S97" s="102"/>
      <c r="T97" s="102"/>
      <c r="U97" s="102"/>
      <c r="V97" s="102"/>
      <c r="W97" s="102"/>
      <c r="X97" s="102"/>
      <c r="Y97" s="102"/>
    </row>
    <row r="98" spans="1:25" ht="12.75" hidden="1">
      <c r="A98" s="102"/>
      <c r="B98" s="102"/>
      <c r="C98" s="270"/>
      <c r="D98" s="221"/>
      <c r="E98" s="102"/>
      <c r="F98" s="102"/>
      <c r="G98" s="115"/>
      <c r="H98" s="135"/>
      <c r="I98" s="102"/>
      <c r="J98" s="102"/>
      <c r="K98" s="102"/>
      <c r="L98" s="102"/>
      <c r="M98" s="264"/>
      <c r="N98" s="102"/>
      <c r="O98" s="102"/>
      <c r="P98" s="264"/>
      <c r="Q98" s="102"/>
      <c r="R98" s="102"/>
      <c r="S98" s="102"/>
      <c r="T98" s="102"/>
      <c r="U98" s="102"/>
      <c r="V98" s="102"/>
      <c r="W98" s="102"/>
      <c r="X98" s="102"/>
      <c r="Y98" s="102"/>
    </row>
    <row r="99" spans="1:25" ht="12.75" hidden="1">
      <c r="A99" s="102"/>
      <c r="B99" s="102"/>
      <c r="C99" s="270"/>
      <c r="D99" s="221"/>
      <c r="E99" s="102"/>
      <c r="F99" s="102"/>
      <c r="G99" s="115"/>
      <c r="H99" s="135"/>
      <c r="I99" s="102"/>
      <c r="J99" s="102"/>
      <c r="K99" s="102"/>
      <c r="L99" s="102"/>
      <c r="M99" s="264"/>
      <c r="N99" s="102"/>
      <c r="O99" s="102"/>
      <c r="P99" s="264"/>
      <c r="Q99" s="102"/>
      <c r="R99" s="102"/>
      <c r="S99" s="102"/>
      <c r="T99" s="102"/>
      <c r="U99" s="102"/>
      <c r="V99" s="102"/>
      <c r="W99" s="102"/>
      <c r="X99" s="102"/>
      <c r="Y99" s="102"/>
    </row>
    <row r="100" spans="1:25" ht="12.75" hidden="1">
      <c r="A100" s="102"/>
      <c r="B100" s="102"/>
      <c r="C100" s="270"/>
      <c r="D100" s="221"/>
      <c r="E100" s="102"/>
      <c r="F100" s="102"/>
      <c r="G100" s="115"/>
      <c r="H100" s="135"/>
      <c r="I100" s="102"/>
      <c r="J100" s="102"/>
      <c r="K100" s="102"/>
      <c r="L100" s="102"/>
      <c r="M100" s="264"/>
      <c r="N100" s="102"/>
      <c r="O100" s="102"/>
      <c r="P100" s="264"/>
      <c r="Q100" s="102"/>
      <c r="R100" s="102"/>
      <c r="S100" s="102"/>
      <c r="T100" s="102"/>
      <c r="U100" s="102"/>
      <c r="V100" s="102"/>
      <c r="W100" s="102"/>
      <c r="X100" s="102"/>
      <c r="Y100" s="102"/>
    </row>
    <row r="101" spans="1:25" ht="12.75" hidden="1">
      <c r="A101" s="102"/>
      <c r="B101" s="102"/>
      <c r="C101" s="270"/>
      <c r="D101" s="221"/>
      <c r="E101" s="102"/>
      <c r="F101" s="102"/>
      <c r="G101" s="115"/>
      <c r="H101" s="135"/>
      <c r="I101" s="102"/>
      <c r="J101" s="102"/>
      <c r="K101" s="102"/>
      <c r="L101" s="102"/>
      <c r="M101" s="264"/>
      <c r="N101" s="102"/>
      <c r="O101" s="102"/>
      <c r="P101" s="264"/>
      <c r="Q101" s="102"/>
      <c r="R101" s="102"/>
      <c r="S101" s="102"/>
      <c r="T101" s="102"/>
      <c r="U101" s="102"/>
      <c r="V101" s="102"/>
      <c r="W101" s="102"/>
      <c r="X101" s="102"/>
      <c r="Y101" s="102"/>
    </row>
    <row r="102" spans="1:25" ht="12.75" hidden="1">
      <c r="A102" s="102"/>
      <c r="B102" s="102"/>
      <c r="C102" s="270"/>
      <c r="D102" s="221"/>
      <c r="E102" s="102"/>
      <c r="F102" s="102"/>
      <c r="G102" s="115"/>
      <c r="H102" s="135"/>
      <c r="I102" s="102"/>
      <c r="J102" s="102"/>
      <c r="K102" s="102"/>
      <c r="L102" s="102"/>
      <c r="M102" s="264"/>
      <c r="N102" s="102"/>
      <c r="O102" s="102"/>
      <c r="P102" s="264"/>
      <c r="Q102" s="102"/>
      <c r="R102" s="102"/>
      <c r="S102" s="102"/>
      <c r="T102" s="102"/>
      <c r="U102" s="102"/>
      <c r="V102" s="102"/>
      <c r="W102" s="102"/>
      <c r="X102" s="102"/>
      <c r="Y102" s="102"/>
    </row>
    <row r="103" spans="1:25" ht="12.75" hidden="1">
      <c r="A103" s="102"/>
      <c r="B103" s="102"/>
      <c r="C103" s="270"/>
      <c r="D103" s="221"/>
      <c r="E103" s="102"/>
      <c r="F103" s="102"/>
      <c r="G103" s="115"/>
      <c r="H103" s="135"/>
      <c r="I103" s="102"/>
      <c r="J103" s="102"/>
      <c r="K103" s="102"/>
      <c r="L103" s="102"/>
      <c r="M103" s="264"/>
      <c r="N103" s="102"/>
      <c r="O103" s="102"/>
      <c r="P103" s="264"/>
      <c r="Q103" s="102"/>
      <c r="R103" s="102"/>
      <c r="S103" s="102"/>
      <c r="T103" s="102"/>
      <c r="U103" s="102"/>
      <c r="V103" s="102"/>
      <c r="W103" s="102"/>
      <c r="X103" s="102"/>
      <c r="Y103" s="102"/>
    </row>
    <row r="104" spans="1:25" ht="12.75" hidden="1">
      <c r="A104" s="102"/>
      <c r="B104" s="102"/>
      <c r="C104" s="270"/>
      <c r="D104" s="221"/>
      <c r="E104" s="102"/>
      <c r="F104" s="102"/>
      <c r="G104" s="115"/>
      <c r="H104" s="135"/>
      <c r="I104" s="102"/>
      <c r="J104" s="102"/>
      <c r="K104" s="102"/>
      <c r="L104" s="102"/>
      <c r="M104" s="264"/>
      <c r="N104" s="102"/>
      <c r="O104" s="102"/>
      <c r="P104" s="264"/>
      <c r="Q104" s="102"/>
      <c r="R104" s="102"/>
      <c r="S104" s="102"/>
      <c r="T104" s="102"/>
      <c r="U104" s="102"/>
      <c r="V104" s="102"/>
      <c r="W104" s="102"/>
      <c r="X104" s="102"/>
      <c r="Y104" s="102"/>
    </row>
    <row r="105" spans="1:25" ht="12.75" hidden="1">
      <c r="A105" s="102"/>
      <c r="B105" s="102"/>
      <c r="C105" s="270"/>
      <c r="D105" s="221"/>
      <c r="E105" s="102"/>
      <c r="F105" s="102"/>
      <c r="G105" s="115"/>
      <c r="H105" s="135"/>
      <c r="I105" s="102"/>
      <c r="J105" s="102"/>
      <c r="K105" s="102"/>
      <c r="L105" s="102"/>
      <c r="M105" s="264"/>
      <c r="N105" s="102"/>
      <c r="O105" s="102"/>
      <c r="P105" s="264"/>
      <c r="Q105" s="102"/>
      <c r="R105" s="102"/>
      <c r="S105" s="102"/>
      <c r="T105" s="102"/>
      <c r="U105" s="102"/>
      <c r="V105" s="102"/>
      <c r="W105" s="102"/>
      <c r="X105" s="102"/>
      <c r="Y105" s="102"/>
    </row>
    <row r="106" spans="1:25" ht="12.75" hidden="1">
      <c r="A106" s="102"/>
      <c r="B106" s="102"/>
      <c r="C106" s="270"/>
      <c r="D106" s="221"/>
      <c r="E106" s="102"/>
      <c r="F106" s="102"/>
      <c r="G106" s="115"/>
      <c r="H106" s="135"/>
      <c r="I106" s="102"/>
      <c r="J106" s="102"/>
      <c r="K106" s="102"/>
      <c r="L106" s="102"/>
      <c r="M106" s="264"/>
      <c r="N106" s="102"/>
      <c r="O106" s="102"/>
      <c r="P106" s="264"/>
      <c r="Q106" s="102"/>
      <c r="R106" s="102"/>
      <c r="S106" s="102"/>
      <c r="T106" s="102"/>
      <c r="U106" s="102"/>
      <c r="V106" s="102"/>
      <c r="W106" s="102"/>
      <c r="X106" s="102"/>
      <c r="Y106" s="102"/>
    </row>
    <row r="107" spans="1:25" ht="12.75" hidden="1">
      <c r="A107" s="102"/>
      <c r="B107" s="102"/>
      <c r="C107" s="270"/>
      <c r="D107" s="221"/>
      <c r="E107" s="102"/>
      <c r="F107" s="102"/>
      <c r="G107" s="115"/>
      <c r="H107" s="135"/>
      <c r="I107" s="102"/>
      <c r="J107" s="102"/>
      <c r="K107" s="102"/>
      <c r="L107" s="102"/>
      <c r="M107" s="264"/>
      <c r="N107" s="102"/>
      <c r="O107" s="102"/>
      <c r="P107" s="264"/>
      <c r="Q107" s="102"/>
      <c r="R107" s="102"/>
      <c r="S107" s="102"/>
      <c r="T107" s="102"/>
      <c r="U107" s="102"/>
      <c r="V107" s="102"/>
      <c r="W107" s="102"/>
      <c r="X107" s="102"/>
      <c r="Y107" s="102"/>
    </row>
    <row r="108" spans="1:25" ht="12.75" hidden="1">
      <c r="A108" s="102"/>
      <c r="B108" s="102"/>
      <c r="C108" s="270"/>
      <c r="D108" s="221"/>
      <c r="E108" s="102"/>
      <c r="F108" s="102"/>
      <c r="G108" s="115"/>
      <c r="H108" s="135"/>
      <c r="I108" s="102"/>
      <c r="J108" s="102"/>
      <c r="K108" s="102"/>
      <c r="L108" s="102"/>
      <c r="M108" s="264"/>
      <c r="N108" s="102"/>
      <c r="O108" s="102"/>
      <c r="P108" s="264"/>
      <c r="Q108" s="102"/>
      <c r="R108" s="102"/>
      <c r="S108" s="102"/>
      <c r="T108" s="102"/>
      <c r="U108" s="102"/>
      <c r="V108" s="102"/>
      <c r="W108" s="102"/>
      <c r="X108" s="102"/>
      <c r="Y108" s="102"/>
    </row>
    <row r="109" spans="1:25" ht="12.75" hidden="1">
      <c r="A109" s="102"/>
      <c r="B109" s="102"/>
      <c r="C109" s="270"/>
      <c r="D109" s="221"/>
      <c r="E109" s="102"/>
      <c r="F109" s="102"/>
      <c r="G109" s="115"/>
      <c r="H109" s="135"/>
      <c r="I109" s="102"/>
      <c r="J109" s="102"/>
      <c r="K109" s="102"/>
      <c r="L109" s="102"/>
      <c r="M109" s="264"/>
      <c r="N109" s="102"/>
      <c r="O109" s="102"/>
      <c r="P109" s="264"/>
      <c r="Q109" s="102"/>
      <c r="R109" s="102"/>
      <c r="S109" s="102"/>
      <c r="T109" s="102"/>
      <c r="U109" s="102"/>
      <c r="V109" s="102"/>
      <c r="W109" s="102"/>
      <c r="X109" s="102"/>
      <c r="Y109" s="102"/>
    </row>
    <row r="110" spans="1:25" ht="12.75" hidden="1">
      <c r="A110" s="102"/>
      <c r="B110" s="102"/>
      <c r="C110" s="270"/>
      <c r="D110" s="221"/>
      <c r="E110" s="102"/>
      <c r="F110" s="102"/>
      <c r="G110" s="115"/>
      <c r="H110" s="135"/>
      <c r="I110" s="102"/>
      <c r="J110" s="102"/>
      <c r="K110" s="102"/>
      <c r="L110" s="102"/>
      <c r="M110" s="264"/>
      <c r="N110" s="102"/>
      <c r="O110" s="102"/>
      <c r="P110" s="264"/>
      <c r="Q110" s="102"/>
      <c r="R110" s="102"/>
      <c r="S110" s="102"/>
      <c r="T110" s="102"/>
      <c r="U110" s="102"/>
      <c r="V110" s="102"/>
      <c r="W110" s="102"/>
      <c r="X110" s="102"/>
      <c r="Y110" s="102"/>
    </row>
    <row r="111" spans="1:25" ht="12.75" hidden="1">
      <c r="A111" s="102"/>
      <c r="B111" s="102"/>
      <c r="C111" s="270"/>
      <c r="D111" s="221"/>
      <c r="E111" s="102"/>
      <c r="F111" s="102"/>
      <c r="G111" s="115"/>
      <c r="H111" s="135"/>
      <c r="I111" s="102"/>
      <c r="J111" s="102"/>
      <c r="K111" s="102"/>
      <c r="L111" s="102"/>
      <c r="M111" s="264"/>
      <c r="N111" s="102"/>
      <c r="O111" s="102"/>
      <c r="P111" s="264"/>
      <c r="Q111" s="102"/>
      <c r="R111" s="102"/>
      <c r="S111" s="102"/>
      <c r="T111" s="102"/>
      <c r="U111" s="102"/>
      <c r="V111" s="102"/>
      <c r="W111" s="102"/>
      <c r="X111" s="102"/>
      <c r="Y111" s="102"/>
    </row>
    <row r="112" spans="1:25" ht="12.75" hidden="1">
      <c r="A112" s="102"/>
      <c r="B112" s="102"/>
      <c r="C112" s="270"/>
      <c r="D112" s="221"/>
      <c r="E112" s="102"/>
      <c r="F112" s="102"/>
      <c r="G112" s="115"/>
      <c r="H112" s="135"/>
      <c r="I112" s="102"/>
      <c r="J112" s="102"/>
      <c r="K112" s="102"/>
      <c r="L112" s="102"/>
      <c r="M112" s="264"/>
      <c r="N112" s="102"/>
      <c r="O112" s="102"/>
      <c r="P112" s="264"/>
      <c r="Q112" s="102"/>
      <c r="R112" s="102"/>
      <c r="S112" s="102"/>
      <c r="T112" s="102"/>
      <c r="U112" s="102"/>
      <c r="V112" s="102"/>
      <c r="W112" s="102"/>
      <c r="X112" s="102"/>
      <c r="Y112" s="102"/>
    </row>
    <row r="113" spans="1:25" ht="12.75" hidden="1">
      <c r="A113" s="102"/>
      <c r="B113" s="102"/>
      <c r="C113" s="270"/>
      <c r="D113" s="221"/>
      <c r="E113" s="102"/>
      <c r="F113" s="102"/>
      <c r="G113" s="115"/>
      <c r="H113" s="135"/>
      <c r="I113" s="102"/>
      <c r="J113" s="102"/>
      <c r="K113" s="102"/>
      <c r="L113" s="102"/>
      <c r="M113" s="264"/>
      <c r="N113" s="102"/>
      <c r="O113" s="102"/>
      <c r="P113" s="264"/>
      <c r="Q113" s="102"/>
      <c r="R113" s="102"/>
      <c r="S113" s="102"/>
      <c r="T113" s="102"/>
      <c r="U113" s="102"/>
      <c r="V113" s="102"/>
      <c r="W113" s="102"/>
      <c r="X113" s="102"/>
      <c r="Y113" s="102"/>
    </row>
    <row r="114" spans="1:25" ht="12.75" hidden="1">
      <c r="A114" s="102"/>
      <c r="B114" s="102"/>
      <c r="C114" s="270"/>
      <c r="D114" s="221"/>
      <c r="E114" s="102"/>
      <c r="F114" s="102"/>
      <c r="G114" s="115"/>
      <c r="H114" s="135"/>
      <c r="I114" s="102"/>
      <c r="J114" s="102"/>
      <c r="K114" s="102"/>
      <c r="L114" s="102"/>
      <c r="M114" s="264"/>
      <c r="N114" s="102"/>
      <c r="O114" s="102"/>
      <c r="P114" s="264"/>
      <c r="Q114" s="102"/>
      <c r="R114" s="102"/>
      <c r="S114" s="102"/>
      <c r="T114" s="102"/>
      <c r="U114" s="102"/>
      <c r="V114" s="102"/>
      <c r="W114" s="102"/>
      <c r="X114" s="102"/>
      <c r="Y114" s="102"/>
    </row>
    <row r="115" spans="1:25" ht="12.75" hidden="1">
      <c r="A115" s="102"/>
      <c r="B115" s="102"/>
      <c r="C115" s="270"/>
      <c r="D115" s="221"/>
      <c r="E115" s="102"/>
      <c r="F115" s="102"/>
      <c r="G115" s="115"/>
      <c r="H115" s="135"/>
      <c r="I115" s="102"/>
      <c r="J115" s="102"/>
      <c r="K115" s="102"/>
      <c r="L115" s="102"/>
      <c r="M115" s="264"/>
      <c r="N115" s="102"/>
      <c r="O115" s="102"/>
      <c r="P115" s="264"/>
      <c r="Q115" s="102"/>
      <c r="R115" s="102"/>
      <c r="S115" s="102"/>
      <c r="T115" s="102"/>
      <c r="U115" s="102"/>
      <c r="V115" s="102"/>
      <c r="W115" s="102"/>
      <c r="X115" s="102"/>
      <c r="Y115" s="102"/>
    </row>
    <row r="116" spans="1:25" ht="12.75" hidden="1">
      <c r="A116" s="102"/>
      <c r="B116" s="102"/>
      <c r="C116" s="270"/>
      <c r="D116" s="221"/>
      <c r="E116" s="102"/>
      <c r="F116" s="102"/>
      <c r="G116" s="115"/>
      <c r="H116" s="135"/>
      <c r="I116" s="102"/>
      <c r="J116" s="102"/>
      <c r="K116" s="102"/>
      <c r="L116" s="102"/>
      <c r="M116" s="264"/>
      <c r="N116" s="102"/>
      <c r="O116" s="102"/>
      <c r="P116" s="264"/>
      <c r="Q116" s="102"/>
      <c r="R116" s="102"/>
      <c r="S116" s="102"/>
      <c r="T116" s="102"/>
      <c r="U116" s="102"/>
      <c r="V116" s="102"/>
      <c r="W116" s="102"/>
      <c r="X116" s="102"/>
      <c r="Y116" s="102"/>
    </row>
    <row r="117" spans="1:25" ht="12.75" hidden="1">
      <c r="A117" s="102"/>
      <c r="B117" s="102"/>
      <c r="C117" s="270"/>
      <c r="D117" s="221"/>
      <c r="E117" s="102"/>
      <c r="F117" s="102"/>
      <c r="G117" s="115"/>
      <c r="H117" s="135"/>
      <c r="I117" s="102"/>
      <c r="J117" s="102"/>
      <c r="K117" s="102"/>
      <c r="L117" s="102"/>
      <c r="M117" s="264"/>
      <c r="N117" s="102"/>
      <c r="O117" s="102"/>
      <c r="P117" s="264"/>
      <c r="Q117" s="102"/>
      <c r="R117" s="102"/>
      <c r="S117" s="102"/>
      <c r="T117" s="102"/>
      <c r="U117" s="102"/>
      <c r="V117" s="102"/>
      <c r="W117" s="102"/>
      <c r="X117" s="102"/>
      <c r="Y117" s="102"/>
    </row>
    <row r="118" spans="1:25" ht="12.75" hidden="1">
      <c r="A118" s="102"/>
      <c r="B118" s="102"/>
      <c r="C118" s="270"/>
      <c r="D118" s="221"/>
      <c r="E118" s="102"/>
      <c r="F118" s="102"/>
      <c r="G118" s="115"/>
      <c r="H118" s="135"/>
      <c r="I118" s="102"/>
      <c r="J118" s="102"/>
      <c r="K118" s="102"/>
      <c r="L118" s="102"/>
      <c r="M118" s="264"/>
      <c r="N118" s="102"/>
      <c r="O118" s="102"/>
      <c r="P118" s="264"/>
      <c r="Q118" s="102"/>
      <c r="R118" s="102"/>
      <c r="S118" s="102"/>
      <c r="T118" s="102"/>
      <c r="U118" s="102"/>
      <c r="V118" s="102"/>
      <c r="W118" s="102"/>
      <c r="X118" s="102"/>
      <c r="Y118" s="102"/>
    </row>
    <row r="119" spans="1:25" ht="12.75" hidden="1">
      <c r="A119" s="102"/>
      <c r="B119" s="102"/>
      <c r="C119" s="270"/>
      <c r="D119" s="221"/>
      <c r="E119" s="102"/>
      <c r="F119" s="102"/>
      <c r="G119" s="115"/>
      <c r="H119" s="135"/>
      <c r="I119" s="102"/>
      <c r="J119" s="102"/>
      <c r="K119" s="102"/>
      <c r="L119" s="102"/>
      <c r="M119" s="264"/>
      <c r="N119" s="102"/>
      <c r="O119" s="102"/>
      <c r="P119" s="264"/>
      <c r="Q119" s="102"/>
      <c r="R119" s="102"/>
      <c r="S119" s="102"/>
      <c r="T119" s="102"/>
      <c r="U119" s="102"/>
      <c r="V119" s="102"/>
      <c r="W119" s="102"/>
      <c r="X119" s="102"/>
      <c r="Y119" s="102"/>
    </row>
    <row r="120" spans="1:25" ht="12.75" hidden="1">
      <c r="A120" s="102"/>
      <c r="B120" s="102"/>
      <c r="C120" s="270"/>
      <c r="D120" s="221"/>
      <c r="E120" s="102"/>
      <c r="F120" s="102"/>
      <c r="G120" s="115"/>
      <c r="H120" s="135"/>
      <c r="I120" s="102"/>
      <c r="J120" s="102"/>
      <c r="K120" s="102"/>
      <c r="L120" s="102"/>
      <c r="M120" s="264"/>
      <c r="N120" s="102"/>
      <c r="O120" s="102"/>
      <c r="P120" s="264"/>
      <c r="Q120" s="102"/>
      <c r="R120" s="102"/>
      <c r="S120" s="102"/>
      <c r="T120" s="102"/>
      <c r="U120" s="102"/>
      <c r="V120" s="102"/>
      <c r="W120" s="102"/>
      <c r="X120" s="102"/>
      <c r="Y120" s="102"/>
    </row>
    <row r="121" spans="1:25" ht="12.75" hidden="1">
      <c r="A121" s="102"/>
      <c r="B121" s="102"/>
      <c r="C121" s="270"/>
      <c r="D121" s="221"/>
      <c r="E121" s="102"/>
      <c r="F121" s="102"/>
      <c r="G121" s="115"/>
      <c r="H121" s="135"/>
      <c r="I121" s="102"/>
      <c r="J121" s="102"/>
      <c r="K121" s="102"/>
      <c r="L121" s="102"/>
      <c r="M121" s="264"/>
      <c r="N121" s="102"/>
      <c r="O121" s="102"/>
      <c r="P121" s="264"/>
      <c r="Q121" s="102"/>
      <c r="R121" s="102"/>
      <c r="S121" s="102"/>
      <c r="T121" s="102"/>
      <c r="U121" s="102"/>
      <c r="V121" s="102"/>
      <c r="W121" s="102"/>
      <c r="X121" s="102"/>
      <c r="Y121" s="102"/>
    </row>
    <row r="122" spans="1:25" ht="12.75" hidden="1">
      <c r="A122" s="102"/>
      <c r="B122" s="102"/>
      <c r="C122" s="270"/>
      <c r="D122" s="221"/>
      <c r="E122" s="102"/>
      <c r="F122" s="102"/>
      <c r="G122" s="115"/>
      <c r="H122" s="135"/>
      <c r="I122" s="102"/>
      <c r="J122" s="102"/>
      <c r="K122" s="102"/>
      <c r="L122" s="102"/>
      <c r="M122" s="264"/>
      <c r="N122" s="102"/>
      <c r="O122" s="102"/>
      <c r="P122" s="264"/>
      <c r="Q122" s="102"/>
      <c r="R122" s="102"/>
      <c r="S122" s="102"/>
      <c r="T122" s="102"/>
      <c r="U122" s="102"/>
      <c r="V122" s="102"/>
      <c r="W122" s="102"/>
      <c r="X122" s="102"/>
      <c r="Y122" s="102"/>
    </row>
    <row r="123" spans="1:25" ht="12.75" hidden="1">
      <c r="A123" s="102"/>
      <c r="B123" s="102"/>
      <c r="C123" s="270"/>
      <c r="D123" s="221"/>
      <c r="E123" s="102"/>
      <c r="F123" s="102"/>
      <c r="G123" s="115"/>
      <c r="H123" s="135"/>
      <c r="I123" s="102"/>
      <c r="J123" s="102"/>
      <c r="K123" s="102"/>
      <c r="L123" s="102"/>
      <c r="M123" s="264"/>
      <c r="N123" s="102"/>
      <c r="O123" s="102"/>
      <c r="P123" s="264"/>
      <c r="Q123" s="102"/>
      <c r="R123" s="102"/>
      <c r="S123" s="102"/>
      <c r="T123" s="102"/>
      <c r="U123" s="102"/>
      <c r="V123" s="102"/>
      <c r="W123" s="102"/>
      <c r="X123" s="102"/>
      <c r="Y123" s="102"/>
    </row>
    <row r="124" spans="1:25" ht="12.75" hidden="1">
      <c r="A124" s="102"/>
      <c r="B124" s="102"/>
      <c r="C124" s="270"/>
      <c r="D124" s="221"/>
      <c r="E124" s="102"/>
      <c r="F124" s="102"/>
      <c r="G124" s="115"/>
      <c r="H124" s="135"/>
      <c r="I124" s="102"/>
      <c r="J124" s="102"/>
      <c r="K124" s="102"/>
      <c r="L124" s="102"/>
      <c r="M124" s="264"/>
      <c r="N124" s="102"/>
      <c r="O124" s="102"/>
      <c r="P124" s="264"/>
      <c r="Q124" s="102"/>
      <c r="R124" s="102"/>
      <c r="S124" s="102"/>
      <c r="T124" s="102"/>
      <c r="U124" s="102"/>
      <c r="V124" s="102"/>
      <c r="W124" s="102"/>
      <c r="X124" s="102"/>
      <c r="Y124" s="102"/>
    </row>
    <row r="125" spans="1:25" ht="12.75" hidden="1">
      <c r="A125" s="102"/>
      <c r="B125" s="102"/>
      <c r="C125" s="270"/>
      <c r="D125" s="221"/>
      <c r="E125" s="102"/>
      <c r="F125" s="102"/>
      <c r="G125" s="115"/>
      <c r="H125" s="135"/>
      <c r="I125" s="102"/>
      <c r="J125" s="102"/>
      <c r="K125" s="102"/>
      <c r="L125" s="102"/>
      <c r="M125" s="264"/>
      <c r="N125" s="102"/>
      <c r="O125" s="102"/>
      <c r="P125" s="264"/>
      <c r="Q125" s="102"/>
      <c r="R125" s="102"/>
      <c r="S125" s="102"/>
      <c r="T125" s="102"/>
      <c r="U125" s="102"/>
      <c r="V125" s="102"/>
      <c r="W125" s="102"/>
      <c r="X125" s="102"/>
      <c r="Y125" s="102"/>
    </row>
    <row r="126" spans="1:25" ht="12.75" hidden="1">
      <c r="A126" s="102"/>
      <c r="B126" s="102"/>
      <c r="C126" s="270"/>
      <c r="D126" s="221"/>
      <c r="E126" s="102"/>
      <c r="F126" s="102"/>
      <c r="G126" s="115"/>
      <c r="H126" s="135"/>
      <c r="I126" s="102"/>
      <c r="J126" s="102"/>
      <c r="K126" s="102"/>
      <c r="L126" s="102"/>
      <c r="M126" s="264"/>
      <c r="N126" s="102"/>
      <c r="O126" s="102"/>
      <c r="P126" s="264"/>
      <c r="Q126" s="102"/>
      <c r="R126" s="102"/>
      <c r="S126" s="102"/>
      <c r="T126" s="102"/>
      <c r="U126" s="102"/>
      <c r="V126" s="102"/>
      <c r="W126" s="102"/>
      <c r="X126" s="102"/>
      <c r="Y126" s="102"/>
    </row>
    <row r="127" spans="1:25" ht="12.75" hidden="1">
      <c r="A127" s="102"/>
      <c r="B127" s="102"/>
      <c r="C127" s="270"/>
      <c r="D127" s="221"/>
      <c r="E127" s="102"/>
      <c r="F127" s="102"/>
      <c r="G127" s="115"/>
      <c r="H127" s="135"/>
      <c r="I127" s="102"/>
      <c r="J127" s="102"/>
      <c r="K127" s="102"/>
      <c r="L127" s="102"/>
      <c r="M127" s="264"/>
      <c r="N127" s="102"/>
      <c r="O127" s="102"/>
      <c r="P127" s="264"/>
      <c r="Q127" s="102"/>
      <c r="R127" s="102"/>
      <c r="S127" s="102"/>
      <c r="T127" s="102"/>
      <c r="U127" s="102"/>
      <c r="V127" s="102"/>
      <c r="W127" s="102"/>
      <c r="X127" s="102"/>
      <c r="Y127" s="102"/>
    </row>
    <row r="128" spans="1:25" ht="12.75" hidden="1">
      <c r="A128" s="102"/>
      <c r="B128" s="102"/>
      <c r="C128" s="270"/>
      <c r="D128" s="221"/>
      <c r="E128" s="102"/>
      <c r="F128" s="102"/>
      <c r="G128" s="115"/>
      <c r="H128" s="135"/>
      <c r="I128" s="102"/>
      <c r="J128" s="102"/>
      <c r="K128" s="102"/>
      <c r="L128" s="102"/>
      <c r="M128" s="264"/>
      <c r="N128" s="102"/>
      <c r="O128" s="102"/>
      <c r="P128" s="264"/>
      <c r="Q128" s="102"/>
      <c r="R128" s="102"/>
      <c r="S128" s="102"/>
      <c r="T128" s="102"/>
      <c r="U128" s="102"/>
      <c r="V128" s="102"/>
      <c r="W128" s="102"/>
      <c r="X128" s="102"/>
      <c r="Y128" s="102"/>
    </row>
    <row r="129" spans="1:25" ht="12.75" hidden="1">
      <c r="A129" s="102"/>
      <c r="B129" s="102"/>
      <c r="C129" s="270"/>
      <c r="D129" s="221"/>
      <c r="E129" s="102"/>
      <c r="F129" s="102"/>
      <c r="G129" s="115"/>
      <c r="H129" s="135"/>
      <c r="I129" s="102"/>
      <c r="J129" s="102"/>
      <c r="K129" s="102"/>
      <c r="L129" s="102"/>
      <c r="M129" s="264"/>
      <c r="N129" s="102"/>
      <c r="O129" s="102"/>
      <c r="P129" s="264"/>
      <c r="Q129" s="102"/>
      <c r="R129" s="102"/>
      <c r="S129" s="102"/>
      <c r="T129" s="102"/>
      <c r="U129" s="102"/>
      <c r="V129" s="102"/>
      <c r="W129" s="102"/>
      <c r="X129" s="102"/>
      <c r="Y129" s="102"/>
    </row>
    <row r="130" spans="1:25" ht="12.75" hidden="1">
      <c r="A130" s="102"/>
      <c r="B130" s="102"/>
      <c r="C130" s="270"/>
      <c r="D130" s="221"/>
      <c r="E130" s="102"/>
      <c r="F130" s="102"/>
      <c r="G130" s="115"/>
      <c r="H130" s="135"/>
      <c r="I130" s="102"/>
      <c r="J130" s="102"/>
      <c r="K130" s="102"/>
      <c r="L130" s="102"/>
      <c r="M130" s="264"/>
      <c r="N130" s="102"/>
      <c r="O130" s="102"/>
      <c r="P130" s="264"/>
      <c r="Q130" s="102"/>
      <c r="R130" s="102"/>
      <c r="S130" s="102"/>
      <c r="T130" s="102"/>
      <c r="U130" s="102"/>
      <c r="V130" s="102"/>
      <c r="W130" s="102"/>
      <c r="X130" s="102"/>
      <c r="Y130" s="102"/>
    </row>
    <row r="131" spans="1:25" ht="12.75" hidden="1">
      <c r="A131" s="102"/>
      <c r="B131" s="102"/>
      <c r="C131" s="270"/>
      <c r="D131" s="221"/>
      <c r="E131" s="102"/>
      <c r="F131" s="102"/>
      <c r="G131" s="115"/>
      <c r="H131" s="135"/>
      <c r="I131" s="102"/>
      <c r="J131" s="102"/>
      <c r="K131" s="102"/>
      <c r="L131" s="102"/>
      <c r="M131" s="264"/>
      <c r="N131" s="102"/>
      <c r="O131" s="102"/>
      <c r="P131" s="264"/>
      <c r="Q131" s="102"/>
      <c r="R131" s="102"/>
      <c r="S131" s="102"/>
      <c r="T131" s="102"/>
      <c r="U131" s="102"/>
      <c r="V131" s="102"/>
      <c r="W131" s="102"/>
      <c r="X131" s="102"/>
      <c r="Y131" s="102"/>
    </row>
    <row r="132" spans="1:25" ht="12.75" hidden="1">
      <c r="A132" s="102"/>
      <c r="B132" s="102"/>
      <c r="C132" s="270"/>
      <c r="D132" s="221"/>
      <c r="E132" s="102"/>
      <c r="F132" s="102"/>
      <c r="G132" s="115"/>
      <c r="H132" s="135"/>
      <c r="I132" s="102"/>
      <c r="J132" s="102"/>
      <c r="K132" s="102"/>
      <c r="L132" s="102"/>
      <c r="M132" s="264"/>
      <c r="N132" s="102"/>
      <c r="O132" s="102"/>
      <c r="P132" s="264"/>
      <c r="Q132" s="102"/>
      <c r="R132" s="102"/>
      <c r="S132" s="102"/>
      <c r="T132" s="102"/>
      <c r="U132" s="102"/>
      <c r="V132" s="102"/>
      <c r="W132" s="102"/>
      <c r="X132" s="102"/>
      <c r="Y132" s="102"/>
    </row>
    <row r="133" spans="1:25" ht="12.75" hidden="1">
      <c r="A133" s="102"/>
      <c r="B133" s="102"/>
      <c r="C133" s="270"/>
      <c r="D133" s="221"/>
      <c r="E133" s="102"/>
      <c r="F133" s="102"/>
      <c r="G133" s="115"/>
      <c r="H133" s="135"/>
      <c r="I133" s="102"/>
      <c r="J133" s="102"/>
      <c r="K133" s="102"/>
      <c r="L133" s="102"/>
      <c r="M133" s="264"/>
      <c r="N133" s="102"/>
      <c r="O133" s="102"/>
      <c r="P133" s="264"/>
      <c r="Q133" s="102"/>
      <c r="R133" s="102"/>
      <c r="S133" s="102"/>
      <c r="T133" s="102"/>
      <c r="U133" s="102"/>
      <c r="V133" s="102"/>
      <c r="W133" s="102"/>
      <c r="X133" s="102"/>
      <c r="Y133" s="102"/>
    </row>
    <row r="134" spans="1:25" ht="12.75" hidden="1">
      <c r="A134" s="102"/>
      <c r="B134" s="102"/>
      <c r="C134" s="270"/>
      <c r="D134" s="221"/>
      <c r="E134" s="102"/>
      <c r="F134" s="102"/>
      <c r="G134" s="115"/>
      <c r="H134" s="135"/>
      <c r="I134" s="102"/>
      <c r="J134" s="102"/>
      <c r="K134" s="102"/>
      <c r="L134" s="102"/>
      <c r="M134" s="264"/>
      <c r="N134" s="102"/>
      <c r="O134" s="102"/>
      <c r="P134" s="264"/>
      <c r="Q134" s="102"/>
      <c r="R134" s="102"/>
      <c r="S134" s="102"/>
      <c r="T134" s="102"/>
      <c r="U134" s="102"/>
      <c r="V134" s="102"/>
      <c r="W134" s="102"/>
      <c r="X134" s="102"/>
      <c r="Y134" s="102"/>
    </row>
    <row r="135" spans="1:25" ht="12.75" hidden="1">
      <c r="A135" s="102"/>
      <c r="B135" s="102"/>
      <c r="C135" s="270"/>
      <c r="D135" s="221"/>
      <c r="E135" s="102"/>
      <c r="F135" s="102"/>
      <c r="G135" s="115"/>
      <c r="H135" s="135"/>
      <c r="I135" s="102"/>
      <c r="J135" s="102"/>
      <c r="K135" s="102"/>
      <c r="L135" s="102"/>
      <c r="M135" s="264"/>
      <c r="N135" s="102"/>
      <c r="O135" s="102"/>
      <c r="P135" s="264"/>
      <c r="Q135" s="102"/>
      <c r="R135" s="102"/>
      <c r="S135" s="102"/>
      <c r="T135" s="102"/>
      <c r="U135" s="102"/>
      <c r="V135" s="102"/>
      <c r="W135" s="102"/>
      <c r="X135" s="102"/>
      <c r="Y135" s="102"/>
    </row>
    <row r="136" spans="1:25" ht="12.75" hidden="1">
      <c r="A136" s="102"/>
      <c r="B136" s="102"/>
      <c r="C136" s="270"/>
      <c r="D136" s="221"/>
      <c r="E136" s="102"/>
      <c r="F136" s="102"/>
      <c r="G136" s="115"/>
      <c r="H136" s="135"/>
      <c r="I136" s="102"/>
      <c r="J136" s="102"/>
      <c r="K136" s="102"/>
      <c r="L136" s="102"/>
      <c r="M136" s="264"/>
      <c r="N136" s="102"/>
      <c r="O136" s="102"/>
      <c r="P136" s="264"/>
      <c r="Q136" s="102"/>
      <c r="R136" s="102"/>
      <c r="S136" s="102"/>
      <c r="T136" s="102"/>
      <c r="U136" s="102"/>
      <c r="V136" s="102"/>
      <c r="W136" s="102"/>
      <c r="X136" s="102"/>
      <c r="Y136" s="102"/>
    </row>
    <row r="137" spans="1:25" ht="12.75" hidden="1">
      <c r="A137" s="102"/>
      <c r="B137" s="102"/>
      <c r="C137" s="270"/>
      <c r="D137" s="221"/>
      <c r="E137" s="102"/>
      <c r="F137" s="102"/>
      <c r="G137" s="115"/>
      <c r="H137" s="135"/>
      <c r="I137" s="102"/>
      <c r="J137" s="102"/>
      <c r="K137" s="102"/>
      <c r="L137" s="102"/>
      <c r="M137" s="264"/>
      <c r="N137" s="102"/>
      <c r="O137" s="102"/>
      <c r="P137" s="264"/>
      <c r="Q137" s="102"/>
      <c r="R137" s="102"/>
      <c r="S137" s="102"/>
      <c r="T137" s="102"/>
      <c r="U137" s="102"/>
      <c r="V137" s="102"/>
      <c r="W137" s="102"/>
      <c r="X137" s="102"/>
      <c r="Y137" s="102"/>
    </row>
    <row r="138" spans="1:25" ht="12.75" hidden="1">
      <c r="A138" s="102"/>
      <c r="B138" s="102"/>
      <c r="C138" s="270"/>
      <c r="D138" s="221"/>
      <c r="E138" s="102"/>
      <c r="F138" s="102"/>
      <c r="G138" s="115"/>
      <c r="H138" s="135"/>
      <c r="I138" s="102"/>
      <c r="J138" s="102"/>
      <c r="K138" s="102"/>
      <c r="L138" s="102"/>
      <c r="M138" s="264"/>
      <c r="N138" s="102"/>
      <c r="O138" s="102"/>
      <c r="P138" s="264"/>
      <c r="Q138" s="102"/>
      <c r="R138" s="102"/>
      <c r="S138" s="102"/>
      <c r="T138" s="102"/>
      <c r="U138" s="102"/>
      <c r="V138" s="102"/>
      <c r="W138" s="102"/>
      <c r="X138" s="102"/>
      <c r="Y138" s="102"/>
    </row>
    <row r="139" spans="1:25" ht="12.75" hidden="1">
      <c r="A139" s="102"/>
      <c r="B139" s="102"/>
      <c r="C139" s="270"/>
      <c r="D139" s="221"/>
      <c r="E139" s="102"/>
      <c r="F139" s="102"/>
      <c r="G139" s="115"/>
      <c r="H139" s="135"/>
      <c r="I139" s="102"/>
      <c r="J139" s="102"/>
      <c r="K139" s="102"/>
      <c r="L139" s="102"/>
      <c r="M139" s="264"/>
      <c r="N139" s="102"/>
      <c r="O139" s="102"/>
      <c r="P139" s="264"/>
      <c r="Q139" s="102"/>
      <c r="R139" s="102"/>
      <c r="S139" s="102"/>
      <c r="T139" s="102"/>
      <c r="U139" s="102"/>
      <c r="V139" s="102"/>
      <c r="W139" s="102"/>
      <c r="X139" s="102"/>
      <c r="Y139" s="102"/>
    </row>
    <row r="140" spans="1:25" ht="12.75" hidden="1">
      <c r="A140" s="102"/>
      <c r="B140" s="102"/>
      <c r="C140" s="270"/>
      <c r="D140" s="221"/>
      <c r="E140" s="102"/>
      <c r="F140" s="102"/>
      <c r="G140" s="115"/>
      <c r="H140" s="135"/>
      <c r="I140" s="102"/>
      <c r="J140" s="102"/>
      <c r="K140" s="102"/>
      <c r="L140" s="102"/>
      <c r="M140" s="264"/>
      <c r="N140" s="102"/>
      <c r="O140" s="102"/>
      <c r="P140" s="264"/>
      <c r="Q140" s="102"/>
      <c r="R140" s="102"/>
      <c r="S140" s="102"/>
      <c r="T140" s="102"/>
      <c r="U140" s="102"/>
      <c r="V140" s="102"/>
      <c r="W140" s="102"/>
      <c r="X140" s="102"/>
      <c r="Y140" s="102"/>
    </row>
    <row r="141" spans="1:25" ht="12.75" hidden="1">
      <c r="A141" s="102"/>
      <c r="B141" s="102"/>
      <c r="C141" s="270"/>
      <c r="D141" s="221"/>
      <c r="E141" s="102"/>
      <c r="F141" s="102"/>
      <c r="G141" s="115"/>
      <c r="H141" s="135"/>
      <c r="I141" s="102"/>
      <c r="J141" s="102"/>
      <c r="K141" s="102"/>
      <c r="L141" s="102"/>
      <c r="M141" s="264"/>
      <c r="N141" s="102"/>
      <c r="O141" s="102"/>
      <c r="P141" s="264"/>
      <c r="Q141" s="102"/>
      <c r="R141" s="102"/>
      <c r="S141" s="102"/>
      <c r="T141" s="102"/>
      <c r="U141" s="102"/>
      <c r="V141" s="102"/>
      <c r="W141" s="102"/>
      <c r="X141" s="102"/>
      <c r="Y141" s="102"/>
    </row>
    <row r="142" spans="1:25" ht="12.75" hidden="1">
      <c r="A142" s="102"/>
      <c r="B142" s="102"/>
      <c r="C142" s="270"/>
      <c r="D142" s="221"/>
      <c r="E142" s="102"/>
      <c r="F142" s="102"/>
      <c r="G142" s="115"/>
      <c r="H142" s="135"/>
      <c r="I142" s="102"/>
      <c r="J142" s="102"/>
      <c r="K142" s="102"/>
      <c r="L142" s="102"/>
      <c r="M142" s="264"/>
      <c r="N142" s="102"/>
      <c r="O142" s="102"/>
      <c r="P142" s="264"/>
      <c r="Q142" s="102"/>
      <c r="R142" s="102"/>
      <c r="S142" s="102"/>
      <c r="T142" s="102"/>
      <c r="U142" s="102"/>
      <c r="V142" s="102"/>
      <c r="W142" s="102"/>
      <c r="X142" s="102"/>
      <c r="Y142" s="102"/>
    </row>
    <row r="143" spans="1:25" ht="12.75" hidden="1">
      <c r="A143" s="102"/>
      <c r="B143" s="102"/>
      <c r="C143" s="270"/>
      <c r="D143" s="221"/>
      <c r="E143" s="102"/>
      <c r="F143" s="102"/>
      <c r="G143" s="115"/>
      <c r="H143" s="135"/>
      <c r="I143" s="102"/>
      <c r="J143" s="102"/>
      <c r="K143" s="102"/>
      <c r="L143" s="102"/>
      <c r="M143" s="264"/>
      <c r="N143" s="102"/>
      <c r="O143" s="102"/>
      <c r="P143" s="264"/>
      <c r="Q143" s="102"/>
      <c r="R143" s="102"/>
      <c r="S143" s="102"/>
      <c r="T143" s="102"/>
      <c r="U143" s="102"/>
      <c r="V143" s="102"/>
      <c r="W143" s="102"/>
      <c r="X143" s="102"/>
      <c r="Y143" s="102"/>
    </row>
    <row r="144" spans="1:25" ht="12.75" hidden="1">
      <c r="A144" s="102"/>
      <c r="B144" s="102"/>
      <c r="C144" s="270"/>
      <c r="D144" s="221"/>
      <c r="E144" s="102"/>
      <c r="F144" s="102"/>
      <c r="G144" s="115"/>
      <c r="H144" s="135"/>
      <c r="I144" s="102"/>
      <c r="J144" s="102"/>
      <c r="K144" s="102"/>
      <c r="L144" s="102"/>
      <c r="M144" s="264"/>
      <c r="N144" s="102"/>
      <c r="O144" s="102"/>
      <c r="P144" s="264"/>
      <c r="Q144" s="102"/>
      <c r="R144" s="102"/>
      <c r="S144" s="102"/>
      <c r="T144" s="102"/>
      <c r="U144" s="102"/>
      <c r="V144" s="102"/>
      <c r="W144" s="102"/>
      <c r="X144" s="102"/>
      <c r="Y144" s="102"/>
    </row>
    <row r="145" spans="1:25" ht="12.75" hidden="1">
      <c r="A145" s="102"/>
      <c r="B145" s="102"/>
      <c r="C145" s="270"/>
      <c r="D145" s="221"/>
      <c r="E145" s="102"/>
      <c r="F145" s="102"/>
      <c r="G145" s="115"/>
      <c r="H145" s="135"/>
      <c r="I145" s="102"/>
      <c r="J145" s="102"/>
      <c r="K145" s="102"/>
      <c r="L145" s="102"/>
      <c r="M145" s="264"/>
      <c r="N145" s="102"/>
      <c r="O145" s="102"/>
      <c r="P145" s="264"/>
      <c r="Q145" s="102"/>
      <c r="R145" s="102"/>
      <c r="S145" s="102"/>
      <c r="T145" s="102"/>
      <c r="U145" s="102"/>
      <c r="V145" s="102"/>
      <c r="W145" s="102"/>
      <c r="X145" s="102"/>
      <c r="Y145" s="102"/>
    </row>
    <row r="146" spans="1:25" ht="12.75" hidden="1">
      <c r="A146" s="102"/>
      <c r="B146" s="102"/>
      <c r="C146" s="270"/>
      <c r="D146" s="221"/>
      <c r="E146" s="102"/>
      <c r="F146" s="102"/>
      <c r="G146" s="115"/>
      <c r="H146" s="135"/>
      <c r="I146" s="102"/>
      <c r="J146" s="102"/>
      <c r="K146" s="102"/>
      <c r="L146" s="102"/>
      <c r="M146" s="264"/>
      <c r="N146" s="102"/>
      <c r="O146" s="102"/>
      <c r="P146" s="264"/>
      <c r="Q146" s="102"/>
      <c r="R146" s="102"/>
      <c r="S146" s="102"/>
      <c r="T146" s="102"/>
      <c r="U146" s="102"/>
      <c r="V146" s="102"/>
      <c r="W146" s="102"/>
      <c r="X146" s="102"/>
      <c r="Y146" s="102"/>
    </row>
    <row r="147" spans="1:25" ht="12.75" hidden="1">
      <c r="A147" s="102"/>
      <c r="B147" s="102"/>
      <c r="C147" s="270"/>
      <c r="D147" s="221"/>
      <c r="E147" s="102"/>
      <c r="F147" s="102"/>
      <c r="G147" s="115"/>
      <c r="H147" s="135"/>
      <c r="I147" s="102"/>
      <c r="J147" s="102"/>
      <c r="K147" s="102"/>
      <c r="L147" s="102"/>
      <c r="M147" s="264"/>
      <c r="N147" s="102"/>
      <c r="O147" s="102"/>
      <c r="P147" s="264"/>
      <c r="Q147" s="102"/>
      <c r="R147" s="102"/>
      <c r="S147" s="102"/>
      <c r="T147" s="102"/>
      <c r="U147" s="102"/>
      <c r="V147" s="102"/>
      <c r="W147" s="102"/>
      <c r="X147" s="102"/>
      <c r="Y147" s="102"/>
    </row>
    <row r="148" spans="1:25" ht="12.75" hidden="1">
      <c r="A148" s="102"/>
      <c r="B148" s="102"/>
      <c r="C148" s="270"/>
      <c r="D148" s="221"/>
      <c r="E148" s="102"/>
      <c r="F148" s="102"/>
      <c r="G148" s="115"/>
      <c r="H148" s="135"/>
      <c r="I148" s="102"/>
      <c r="J148" s="102"/>
      <c r="K148" s="102"/>
      <c r="L148" s="102"/>
      <c r="M148" s="264"/>
      <c r="N148" s="102"/>
      <c r="O148" s="102"/>
      <c r="P148" s="264"/>
      <c r="Q148" s="102"/>
      <c r="R148" s="102"/>
      <c r="S148" s="102"/>
      <c r="T148" s="102"/>
      <c r="U148" s="102"/>
      <c r="V148" s="102"/>
      <c r="W148" s="102"/>
      <c r="X148" s="102"/>
      <c r="Y148" s="102"/>
    </row>
    <row r="149" spans="1:25" ht="12.75" hidden="1">
      <c r="A149" s="102"/>
      <c r="B149" s="102"/>
      <c r="C149" s="270"/>
      <c r="D149" s="221"/>
      <c r="E149" s="102"/>
      <c r="F149" s="102"/>
      <c r="G149" s="115"/>
      <c r="H149" s="135"/>
      <c r="I149" s="102"/>
      <c r="J149" s="102"/>
      <c r="K149" s="102"/>
      <c r="L149" s="102"/>
      <c r="M149" s="264"/>
      <c r="N149" s="102"/>
      <c r="O149" s="102"/>
      <c r="P149" s="264"/>
      <c r="Q149" s="102"/>
      <c r="R149" s="102"/>
      <c r="S149" s="102"/>
      <c r="T149" s="102"/>
      <c r="U149" s="102"/>
      <c r="V149" s="102"/>
      <c r="W149" s="102"/>
      <c r="X149" s="102"/>
      <c r="Y149" s="102"/>
    </row>
    <row r="150" spans="1:25" ht="12.75" hidden="1">
      <c r="A150" s="102"/>
      <c r="B150" s="102"/>
      <c r="C150" s="270"/>
      <c r="D150" s="221"/>
      <c r="E150" s="102"/>
      <c r="F150" s="102"/>
      <c r="G150" s="115"/>
      <c r="H150" s="135"/>
      <c r="I150" s="102"/>
      <c r="J150" s="102"/>
      <c r="K150" s="102"/>
      <c r="L150" s="102"/>
      <c r="M150" s="264"/>
      <c r="N150" s="102"/>
      <c r="O150" s="102"/>
      <c r="P150" s="264"/>
      <c r="Q150" s="102"/>
      <c r="R150" s="102"/>
      <c r="S150" s="102"/>
      <c r="T150" s="102"/>
      <c r="U150" s="102"/>
      <c r="V150" s="102"/>
      <c r="W150" s="102"/>
      <c r="X150" s="102"/>
      <c r="Y150" s="102"/>
    </row>
    <row r="151" spans="1:25" ht="12.75" hidden="1">
      <c r="A151" s="102"/>
      <c r="B151" s="102"/>
      <c r="C151" s="270"/>
      <c r="D151" s="221"/>
      <c r="E151" s="102"/>
      <c r="F151" s="102"/>
      <c r="G151" s="115"/>
      <c r="H151" s="135"/>
      <c r="I151" s="102"/>
      <c r="J151" s="102"/>
      <c r="K151" s="102"/>
      <c r="L151" s="102"/>
      <c r="M151" s="264"/>
      <c r="N151" s="102"/>
      <c r="O151" s="102"/>
      <c r="P151" s="264"/>
      <c r="Q151" s="102"/>
      <c r="R151" s="102"/>
      <c r="S151" s="102"/>
      <c r="T151" s="102"/>
      <c r="U151" s="102"/>
      <c r="V151" s="102"/>
      <c r="W151" s="102"/>
      <c r="X151" s="102"/>
      <c r="Y151" s="102"/>
    </row>
    <row r="152" spans="1:25" ht="12.75" hidden="1">
      <c r="A152" s="102"/>
      <c r="B152" s="102"/>
      <c r="C152" s="270"/>
      <c r="D152" s="221"/>
      <c r="E152" s="102"/>
      <c r="F152" s="102"/>
      <c r="G152" s="115"/>
      <c r="H152" s="135"/>
      <c r="I152" s="102"/>
      <c r="J152" s="102"/>
      <c r="K152" s="102"/>
      <c r="L152" s="102"/>
      <c r="M152" s="264"/>
      <c r="N152" s="102"/>
      <c r="O152" s="102"/>
      <c r="P152" s="264"/>
      <c r="Q152" s="102"/>
      <c r="R152" s="102"/>
      <c r="S152" s="102"/>
      <c r="T152" s="102"/>
      <c r="U152" s="102"/>
      <c r="V152" s="102"/>
      <c r="W152" s="102"/>
      <c r="X152" s="102"/>
      <c r="Y152" s="102"/>
    </row>
    <row r="153" spans="1:25" ht="12.75" hidden="1">
      <c r="A153" s="102"/>
      <c r="B153" s="102"/>
      <c r="C153" s="270"/>
      <c r="D153" s="221"/>
      <c r="E153" s="102"/>
      <c r="F153" s="102"/>
      <c r="G153" s="115"/>
      <c r="H153" s="135"/>
      <c r="I153" s="102"/>
      <c r="J153" s="102"/>
      <c r="K153" s="102"/>
      <c r="L153" s="102"/>
      <c r="M153" s="264"/>
      <c r="N153" s="102"/>
      <c r="O153" s="102"/>
      <c r="P153" s="264"/>
      <c r="Q153" s="102"/>
      <c r="R153" s="102"/>
      <c r="S153" s="102"/>
      <c r="T153" s="102"/>
      <c r="U153" s="102"/>
      <c r="V153" s="102"/>
      <c r="W153" s="102"/>
      <c r="X153" s="102"/>
      <c r="Y153" s="102"/>
    </row>
    <row r="154" spans="1:25" ht="12.75" hidden="1">
      <c r="A154" s="102"/>
      <c r="B154" s="102"/>
      <c r="C154" s="270"/>
      <c r="D154" s="221"/>
      <c r="E154" s="102"/>
      <c r="F154" s="102"/>
      <c r="G154" s="115"/>
      <c r="H154" s="135"/>
      <c r="I154" s="102"/>
      <c r="J154" s="102"/>
      <c r="K154" s="102"/>
      <c r="L154" s="102"/>
      <c r="M154" s="264"/>
      <c r="N154" s="102"/>
      <c r="O154" s="102"/>
      <c r="P154" s="264"/>
      <c r="Q154" s="102"/>
      <c r="R154" s="102"/>
      <c r="S154" s="102"/>
      <c r="T154" s="102"/>
      <c r="U154" s="102"/>
      <c r="V154" s="102"/>
      <c r="W154" s="102"/>
      <c r="X154" s="102"/>
      <c r="Y154" s="102"/>
    </row>
    <row r="155" spans="1:25" ht="12.75" hidden="1">
      <c r="A155" s="102"/>
      <c r="B155" s="102"/>
      <c r="C155" s="270"/>
      <c r="D155" s="221"/>
      <c r="E155" s="102"/>
      <c r="F155" s="102"/>
      <c r="G155" s="115"/>
      <c r="H155" s="135"/>
      <c r="I155" s="102"/>
      <c r="J155" s="102"/>
      <c r="K155" s="102"/>
      <c r="L155" s="102"/>
      <c r="M155" s="264"/>
      <c r="N155" s="102"/>
      <c r="O155" s="102"/>
      <c r="P155" s="264"/>
      <c r="Q155" s="102"/>
      <c r="R155" s="102"/>
      <c r="S155" s="102"/>
      <c r="T155" s="102"/>
      <c r="U155" s="102"/>
      <c r="V155" s="102"/>
      <c r="W155" s="102"/>
      <c r="X155" s="102"/>
      <c r="Y155" s="102"/>
    </row>
    <row r="156" spans="1:25" ht="12.75" hidden="1">
      <c r="A156" s="102"/>
      <c r="B156" s="102"/>
      <c r="C156" s="270"/>
      <c r="D156" s="221"/>
      <c r="E156" s="102"/>
      <c r="F156" s="102"/>
      <c r="G156" s="115"/>
      <c r="H156" s="135"/>
      <c r="I156" s="102"/>
      <c r="J156" s="102"/>
      <c r="K156" s="102"/>
      <c r="L156" s="102"/>
      <c r="M156" s="264"/>
      <c r="N156" s="102"/>
      <c r="O156" s="102"/>
      <c r="P156" s="264"/>
      <c r="Q156" s="102"/>
      <c r="R156" s="102"/>
      <c r="S156" s="102"/>
      <c r="T156" s="102"/>
      <c r="U156" s="102"/>
      <c r="V156" s="102"/>
      <c r="W156" s="102"/>
      <c r="X156" s="102"/>
      <c r="Y156" s="102"/>
    </row>
    <row r="157" spans="1:25" ht="12.75" hidden="1">
      <c r="A157" s="102"/>
      <c r="B157" s="102"/>
      <c r="C157" s="270"/>
      <c r="D157" s="221"/>
      <c r="E157" s="102"/>
      <c r="F157" s="102"/>
      <c r="G157" s="115"/>
      <c r="H157" s="135"/>
      <c r="I157" s="102"/>
      <c r="J157" s="102"/>
      <c r="K157" s="102"/>
      <c r="L157" s="102"/>
      <c r="M157" s="264"/>
      <c r="N157" s="102"/>
      <c r="O157" s="102"/>
      <c r="P157" s="264"/>
      <c r="Q157" s="102"/>
      <c r="R157" s="102"/>
      <c r="S157" s="102"/>
      <c r="T157" s="102"/>
      <c r="U157" s="102"/>
      <c r="V157" s="102"/>
      <c r="W157" s="102"/>
      <c r="X157" s="102"/>
      <c r="Y157" s="102"/>
    </row>
    <row r="158" spans="1:25" ht="12.75" hidden="1">
      <c r="A158" s="102"/>
      <c r="B158" s="102"/>
      <c r="C158" s="270"/>
      <c r="D158" s="221"/>
      <c r="E158" s="102"/>
      <c r="F158" s="102"/>
      <c r="G158" s="115"/>
      <c r="H158" s="135"/>
      <c r="I158" s="102"/>
      <c r="J158" s="102"/>
      <c r="K158" s="102"/>
      <c r="L158" s="102"/>
      <c r="M158" s="264"/>
      <c r="N158" s="102"/>
      <c r="O158" s="102"/>
      <c r="P158" s="264"/>
      <c r="Q158" s="102"/>
      <c r="R158" s="102"/>
      <c r="S158" s="102"/>
      <c r="T158" s="102"/>
      <c r="U158" s="102"/>
      <c r="V158" s="102"/>
      <c r="W158" s="102"/>
      <c r="X158" s="102"/>
      <c r="Y158" s="102"/>
    </row>
    <row r="159" spans="1:25" ht="12.75" hidden="1">
      <c r="A159" s="102"/>
      <c r="B159" s="102"/>
      <c r="C159" s="270"/>
      <c r="D159" s="221"/>
      <c r="E159" s="102"/>
      <c r="F159" s="102"/>
      <c r="G159" s="115"/>
      <c r="H159" s="135"/>
      <c r="I159" s="102"/>
      <c r="J159" s="102"/>
      <c r="K159" s="102"/>
      <c r="L159" s="102"/>
      <c r="M159" s="264"/>
      <c r="N159" s="102"/>
      <c r="O159" s="102"/>
      <c r="P159" s="264"/>
      <c r="Q159" s="102"/>
      <c r="R159" s="102"/>
      <c r="S159" s="102"/>
      <c r="T159" s="102"/>
      <c r="U159" s="102"/>
      <c r="V159" s="102"/>
      <c r="W159" s="102"/>
      <c r="X159" s="102"/>
      <c r="Y159" s="102"/>
    </row>
    <row r="160" spans="1:25" ht="12.75" hidden="1">
      <c r="A160" s="102"/>
      <c r="B160" s="102"/>
      <c r="C160" s="270"/>
      <c r="D160" s="221"/>
      <c r="E160" s="102"/>
      <c r="F160" s="102"/>
      <c r="G160" s="115"/>
      <c r="H160" s="135"/>
      <c r="I160" s="102"/>
      <c r="J160" s="102"/>
      <c r="K160" s="102"/>
      <c r="L160" s="102"/>
      <c r="M160" s="264"/>
      <c r="N160" s="102"/>
      <c r="O160" s="102"/>
      <c r="P160" s="264"/>
      <c r="Q160" s="102"/>
      <c r="R160" s="102"/>
      <c r="S160" s="102"/>
      <c r="T160" s="102"/>
      <c r="U160" s="102"/>
      <c r="V160" s="102"/>
      <c r="W160" s="102"/>
      <c r="X160" s="102"/>
      <c r="Y160" s="102"/>
    </row>
    <row r="161" spans="1:25" ht="12.75" hidden="1">
      <c r="A161" s="102"/>
      <c r="B161" s="102"/>
      <c r="C161" s="270"/>
      <c r="D161" s="221"/>
      <c r="E161" s="102"/>
      <c r="F161" s="102"/>
      <c r="G161" s="115"/>
      <c r="H161" s="135"/>
      <c r="I161" s="102"/>
      <c r="J161" s="102"/>
      <c r="K161" s="102"/>
      <c r="L161" s="102"/>
      <c r="M161" s="264"/>
      <c r="N161" s="102"/>
      <c r="O161" s="102"/>
      <c r="P161" s="264"/>
      <c r="Q161" s="102"/>
      <c r="R161" s="102"/>
      <c r="S161" s="102"/>
      <c r="T161" s="102"/>
      <c r="U161" s="102"/>
      <c r="V161" s="102"/>
      <c r="W161" s="102"/>
      <c r="X161" s="102"/>
      <c r="Y161" s="102"/>
    </row>
  </sheetData>
  <conditionalFormatting sqref="M1:N1 S1 V1:Y1">
    <cfRule type="containsText" dxfId="11427" priority="13" operator="containsText" text="ответ субподрядчика">
      <formula>NOT(ISERROR(SEARCH(("ответ субподрядчика"),(M1))))</formula>
    </cfRule>
  </conditionalFormatting>
  <conditionalFormatting sqref="G10:G161">
    <cfRule type="cellIs" dxfId="11426" priority="12" operator="equal">
      <formula>1</formula>
    </cfRule>
  </conditionalFormatting>
  <conditionalFormatting sqref="G10:G161">
    <cfRule type="cellIs" dxfId="11425" priority="11" operator="equal">
      <formula>0.5</formula>
    </cfRule>
  </conditionalFormatting>
  <conditionalFormatting sqref="G10:G161">
    <cfRule type="cellIs" dxfId="11424" priority="10" operator="equal">
      <formula>0.2</formula>
    </cfRule>
  </conditionalFormatting>
  <conditionalFormatting sqref="K3 K5:K161">
    <cfRule type="containsText" dxfId="11423" priority="9" operator="containsText" text="ПД">
      <formula>NOT(ISERROR(SEARCH(("ПД"),(K3))))</formula>
    </cfRule>
  </conditionalFormatting>
  <conditionalFormatting sqref="K3 K5:K161">
    <cfRule type="containsText" dxfId="11422" priority="8" operator="containsText" text="отменено">
      <formula>NOT(ISERROR(SEARCH(("отменено"),(K3))))</formula>
    </cfRule>
  </conditionalFormatting>
  <conditionalFormatting sqref="G1:H1 H3:Y3 H5:H161 A9:G9">
    <cfRule type="cellIs" dxfId="11421" priority="7" operator="equal">
      <formula>"5 - Несоответствие решений ПД и РД"</formula>
    </cfRule>
  </conditionalFormatting>
  <conditionalFormatting sqref="G1:H1 H3:Y3 H5:H161 A9:G9">
    <cfRule type="cellIs" dxfId="11420" priority="6" operator="equal">
      <formula>"4 - Несоответствие типовым решениям"</formula>
    </cfRule>
  </conditionalFormatting>
  <conditionalFormatting sqref="G1:H1 H3:Y3 H5:H161 A9:G9">
    <cfRule type="cellIs" dxfId="11419" priority="5" operator="equal">
      <formula>"3 - Повторяющиеся замечания МФР"</formula>
    </cfRule>
  </conditionalFormatting>
  <conditionalFormatting sqref="G1:H1 H3:Y3 H5:H161 A9:G9">
    <cfRule type="cellIs" dxfId="11418" priority="4" operator="equal">
      <formula>"2 - Несоотвествие смежным разделам"</formula>
    </cfRule>
  </conditionalFormatting>
  <conditionalFormatting sqref="G1:H1 H3:Y3 H5:H161 A9:G9">
    <cfRule type="cellIs" dxfId="11417" priority="3" operator="equal">
      <formula>"1 - Ошибка проектировщика"</formula>
    </cfRule>
  </conditionalFormatting>
  <conditionalFormatting sqref="K3 K5:K161">
    <cfRule type="containsText" dxfId="11416" priority="2" operator="containsText" text="повторно">
      <formula>NOT(ISERROR(SEARCH(("повторно"),(K3))))</formula>
    </cfRule>
  </conditionalFormatting>
  <conditionalFormatting sqref="K3 K5:K161">
    <cfRule type="containsText" dxfId="11415" priority="1" operator="containsText" text="снято">
      <formula>NOT(ISERROR(SEARCH(("снято"),(K3))))</formula>
    </cfRule>
  </conditionalFormatting>
  <hyperlinks>
    <hyperlink ref="F10" r:id="rId1"/>
    <hyperlink ref="F11" r:id="rId2"/>
    <hyperlink ref="F12" r:id="rId3"/>
    <hyperlink ref="N12" location="'15'!D12" display="В проекте принят утеплитель толщиной 100мм (С-8),  по стандарту должно быть 50мм, см. ранее выданное Замечание "/>
    <hyperlink ref="F13" r:id="rId4"/>
    <hyperlink ref="N13" location="'15'!D13" display="В проекте принят утеплитель толщиной 150мм (С-8.2), а по стандарту должно быть 100мм, см. ранее выданное Замечание"/>
    <hyperlink ref="F14" r:id="rId5"/>
    <hyperlink ref="F16" r:id="rId6"/>
    <hyperlink ref="N16" location="'11'!L28" display="в колясочные приняты металлические двери высотой 2100, см.АР 2.3"/>
    <hyperlink ref="F17" r:id="rId7"/>
    <hyperlink ref="F18" r:id="rId8"/>
    <hyperlink ref="F19" r:id="rId9"/>
  </hyperlinks>
  <pageMargins left="0.70078740157480324" right="0.70078740157480324" top="0.75196850393700787" bottom="0.75196850393700787" header="0.3" footer="0.3"/>
  <pageSetup paperSize="9" orientation="portrait"/>
  <drawing r:id="rId10"/>
  <tableParts count="1">
    <tablePart r:id="rId1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G10:G161</xm:sqref>
        </x14:dataValidation>
        <x14:dataValidation type="list" allowBlank="1">
          <x14:formula1>
            <xm:f>Списки!$O:$O</xm:f>
          </x14:formula1>
          <xm:sqref>S1 V1 Y1</xm:sqref>
        </x14:dataValidation>
        <x14:dataValidation type="list" allowBlank="1">
          <x14:formula1>
            <xm:f>Списки!$E$2:$E$1002</xm:f>
          </x14:formula1>
          <xm:sqref>H10:H161</xm:sqref>
        </x14:dataValidation>
        <x14:dataValidation type="list" allowBlank="1">
          <x14:formula1>
            <xm:f>Списки!$A$2:$A$1002</xm:f>
          </x14:formula1>
          <xm:sqref>K10:K161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2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10.140625" customWidth="1"/>
    <col min="4" max="4" width="62.42578125" customWidth="1"/>
    <col min="5" max="5" width="51" customWidth="1"/>
    <col min="6" max="6" width="21.42578125" customWidth="1" collapsed="1"/>
    <col min="7" max="8" width="14.140625" hidden="1" customWidth="1" outlineLevel="1"/>
    <col min="10" max="10" width="10.42578125" customWidth="1"/>
    <col min="12" max="12" width="29.42578125" customWidth="1"/>
    <col min="14" max="14" width="25" customWidth="1"/>
    <col min="15" max="15" width="28.7109375" customWidth="1"/>
    <col min="16" max="16" width="11.5703125" customWidth="1"/>
    <col min="17" max="17" width="26.85546875" customWidth="1"/>
    <col min="18" max="18" width="22.7109375"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COUNTIF($H10:$H21,"1 - Несоответствие продуктовым требованиям ПИК-Стандарт")</f>
        <v>0</v>
      </c>
      <c r="I3" s="335">
        <f>COUNTIF($H10:$H21,"2 - Несоответствие Бренд-листам ПИК")</f>
        <v>0</v>
      </c>
      <c r="J3" s="335">
        <f>COUNTIF($H10:$H21,"3 - Несоответствие Каталогу отделки")</f>
        <v>0</v>
      </c>
      <c r="K3" s="335">
        <f>COUNTIF($H10:$H21,"5 - Ошибка в применении СТМ")</f>
        <v>0</v>
      </c>
      <c r="L3" s="335">
        <f>COUNTIF($H10:$H21,"4 - Несоответствие Каталогу оборудования")</f>
        <v>0</v>
      </c>
      <c r="M3" s="335">
        <f>COUNTIF($H10:$H21,"6 - Ошибка в применении сборных ЛМ")</f>
        <v>0</v>
      </c>
      <c r="N3" s="335">
        <f>COUNTIF($H10:$H21,"7 - Ошибка в применении шкаф-пакетов")</f>
        <v>0</v>
      </c>
      <c r="O3" s="335">
        <f>COUNTIF($H10:$H21,"8 - Ошибка в применении шахт-пакетов")</f>
        <v>0</v>
      </c>
      <c r="P3" s="335">
        <f>COUNTIF($H10:$H21,"9 - Несоответствие типологическим требованиям ПИК-Стандарт")</f>
        <v>0</v>
      </c>
      <c r="Q3" s="335">
        <f>COUNTIF($H10:$H21,"10 - Несоответствие НТД РФ")</f>
        <v>0</v>
      </c>
      <c r="R3" s="335">
        <f>COUNTIF($H10:$H21,"11 - Несоответствие ИРД (кроме ТУ, СТУ), АПР, ПД")</f>
        <v>0</v>
      </c>
      <c r="S3" s="335">
        <f>COUNTIF($H10:$H21,"12 - Несоответствие требованиям ТУ, СТУ")</f>
        <v>0</v>
      </c>
      <c r="T3" s="335">
        <f>COUNTIF($H10:$H21,"13 - Ошибка в технических решениях")</f>
        <v>0</v>
      </c>
      <c r="U3" s="335">
        <f>COUNTIF($H10:$H21,"14 - Неувязка м/у собой комплектов РД")</f>
        <v>2</v>
      </c>
      <c r="V3" s="335">
        <f>COUNTIF($H10:$H21,"15 - Недостаточность информации влияющей на СМР")</f>
        <v>7</v>
      </c>
      <c r="W3" s="335">
        <f>COUNTIF($H10:$H21,"16 - Нерациональное решение")</f>
        <v>1</v>
      </c>
      <c r="X3" s="335">
        <f>COUNTIF($H10:$H21,"17 - Оформление")</f>
        <v>0</v>
      </c>
    </row>
    <row r="4" spans="1:24" ht="25.5" hidden="1" outlineLevel="1">
      <c r="A4" s="111" t="s">
        <v>249</v>
      </c>
      <c r="B4" s="336">
        <v>10</v>
      </c>
      <c r="C4" s="336">
        <v>10</v>
      </c>
      <c r="D4" s="337">
        <f>C4/B4</f>
        <v>1</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1"/>
      <c r="G5" s="112" t="s">
        <v>52</v>
      </c>
      <c r="H5" s="342"/>
      <c r="I5" s="231"/>
      <c r="J5" s="249"/>
      <c r="K5" s="231"/>
      <c r="L5" s="365"/>
      <c r="M5" s="249"/>
      <c r="N5" s="231"/>
      <c r="O5" s="365"/>
      <c r="P5" s="249"/>
      <c r="Q5" s="231"/>
      <c r="R5" s="365"/>
      <c r="S5" s="365"/>
      <c r="T5" s="343"/>
      <c r="U5" s="343"/>
      <c r="V5" s="343"/>
      <c r="W5" s="343"/>
      <c r="X5" s="343"/>
    </row>
    <row r="6" spans="1:24" ht="22.5" hidden="1" outlineLevel="1">
      <c r="A6" s="18">
        <v>0.2</v>
      </c>
      <c r="B6" s="18">
        <v>0.5</v>
      </c>
      <c r="C6" s="18">
        <v>1</v>
      </c>
      <c r="D6" s="18" t="s">
        <v>39</v>
      </c>
      <c r="E6" s="18"/>
      <c r="F6" s="18" t="s">
        <v>253</v>
      </c>
      <c r="G6" s="345">
        <f>COUNTIFS(G10:G21,"0,2")</f>
        <v>1</v>
      </c>
      <c r="H6" s="346"/>
      <c r="I6" s="275"/>
      <c r="J6" s="250"/>
      <c r="K6" s="275"/>
      <c r="L6" s="366"/>
      <c r="M6" s="250"/>
      <c r="N6" s="275"/>
      <c r="O6" s="366"/>
      <c r="P6" s="250"/>
      <c r="Q6" s="275"/>
      <c r="R6" s="366"/>
      <c r="S6" s="366"/>
      <c r="T6" s="347"/>
      <c r="U6" s="347"/>
      <c r="V6" s="347"/>
      <c r="W6" s="347"/>
      <c r="X6" s="347"/>
    </row>
    <row r="7" spans="1:24" ht="22.5" hidden="1" outlineLevel="1">
      <c r="A7" s="348">
        <f>G6*0.2/B4</f>
        <v>0.02</v>
      </c>
      <c r="B7" s="348">
        <f>G7*0.5/B4</f>
        <v>0.35</v>
      </c>
      <c r="C7" s="348">
        <f>G8*1/B4</f>
        <v>0.2</v>
      </c>
      <c r="D7" s="349">
        <f>(G6*A6+G7*B6+G8*C6)/SUM(G6:G8)</f>
        <v>0.57000000000000006</v>
      </c>
      <c r="E7" s="350"/>
      <c r="F7" s="129" t="s">
        <v>254</v>
      </c>
      <c r="G7" s="351">
        <f>COUNTIFS(G10:G21,"0,5")</f>
        <v>7</v>
      </c>
      <c r="H7" s="342"/>
      <c r="I7" s="352"/>
      <c r="J7" s="352"/>
      <c r="K7" s="352"/>
      <c r="L7" s="353"/>
      <c r="M7" s="352"/>
      <c r="N7" s="352"/>
      <c r="O7" s="353"/>
      <c r="P7" s="352"/>
      <c r="Q7" s="352"/>
      <c r="R7" s="353"/>
      <c r="S7" s="353"/>
      <c r="T7" s="353"/>
      <c r="U7" s="353"/>
      <c r="V7" s="353"/>
      <c r="W7" s="353"/>
      <c r="X7" s="353"/>
    </row>
    <row r="8" spans="1:24" ht="22.5" hidden="1" outlineLevel="1">
      <c r="A8" s="112" t="s">
        <v>52</v>
      </c>
      <c r="B8" s="112" t="s">
        <v>52</v>
      </c>
      <c r="C8" s="112" t="s">
        <v>52</v>
      </c>
      <c r="D8" s="112" t="s">
        <v>52</v>
      </c>
      <c r="E8" s="112"/>
      <c r="F8" s="18" t="s">
        <v>255</v>
      </c>
      <c r="G8" s="345">
        <f>COUNTIFS(G10:G21,"1")</f>
        <v>2</v>
      </c>
      <c r="H8" s="346"/>
      <c r="I8" s="275"/>
      <c r="J8" s="250"/>
      <c r="K8" s="275"/>
      <c r="L8" s="366"/>
      <c r="M8" s="250"/>
      <c r="N8" s="275"/>
      <c r="O8" s="366"/>
      <c r="P8" s="250"/>
      <c r="Q8" s="275"/>
      <c r="R8" s="366"/>
      <c r="S8" s="366"/>
      <c r="T8" s="347"/>
      <c r="U8" s="347"/>
      <c r="V8" s="347"/>
      <c r="W8" s="347"/>
      <c r="X8" s="347"/>
    </row>
    <row r="9" spans="1:24" ht="12.75">
      <c r="A9" s="131"/>
      <c r="B9" s="131"/>
      <c r="C9" s="131"/>
      <c r="D9" s="131"/>
      <c r="E9" s="131"/>
      <c r="F9" s="131"/>
      <c r="G9" s="131"/>
      <c r="H9" s="131"/>
      <c r="I9" s="226"/>
      <c r="J9" s="227"/>
      <c r="K9" s="226"/>
      <c r="L9" s="133"/>
      <c r="M9" s="227"/>
      <c r="N9" s="226"/>
      <c r="O9" s="133"/>
      <c r="P9" s="227"/>
      <c r="Q9" s="226"/>
      <c r="R9" s="133"/>
      <c r="S9" s="133"/>
      <c r="T9" s="132"/>
      <c r="U9" s="132"/>
      <c r="V9" s="132"/>
      <c r="W9" s="132"/>
      <c r="X9" s="132"/>
    </row>
    <row r="10" spans="1:24" ht="56.25">
      <c r="A10" s="275">
        <v>1</v>
      </c>
      <c r="B10" s="275" t="s">
        <v>1168</v>
      </c>
      <c r="C10" s="275" t="s">
        <v>1169</v>
      </c>
      <c r="D10" s="277" t="s">
        <v>1170</v>
      </c>
      <c r="E10" s="356"/>
      <c r="F10" s="356"/>
      <c r="G10" s="278">
        <v>0.5</v>
      </c>
      <c r="H10" s="279" t="s">
        <v>29</v>
      </c>
      <c r="I10" s="275" t="s">
        <v>301</v>
      </c>
      <c r="J10" s="250">
        <v>45110</v>
      </c>
      <c r="K10" s="275" t="s">
        <v>260</v>
      </c>
      <c r="L10" s="505" t="s">
        <v>791</v>
      </c>
      <c r="M10" s="250">
        <v>45121</v>
      </c>
      <c r="N10" s="275"/>
      <c r="O10" s="366"/>
      <c r="P10" s="250"/>
      <c r="Q10" s="275"/>
      <c r="R10" s="366"/>
      <c r="S10" s="366"/>
      <c r="T10" s="347"/>
      <c r="U10" s="347"/>
      <c r="V10" s="347"/>
      <c r="W10" s="347"/>
      <c r="X10" s="347"/>
    </row>
    <row r="11" spans="1:24" ht="56.25">
      <c r="A11" s="231">
        <v>2</v>
      </c>
      <c r="B11" s="231" t="s">
        <v>1168</v>
      </c>
      <c r="C11" s="231" t="s">
        <v>1171</v>
      </c>
      <c r="D11" s="230" t="s">
        <v>1172</v>
      </c>
      <c r="E11" s="231"/>
      <c r="F11" s="231"/>
      <c r="G11" s="272">
        <v>0.5</v>
      </c>
      <c r="H11" s="273" t="s">
        <v>29</v>
      </c>
      <c r="I11" s="231" t="s">
        <v>301</v>
      </c>
      <c r="J11" s="249">
        <v>45110</v>
      </c>
      <c r="K11" s="231" t="s">
        <v>260</v>
      </c>
      <c r="L11" s="506" t="s">
        <v>791</v>
      </c>
      <c r="M11" s="249">
        <v>45121</v>
      </c>
      <c r="N11" s="231"/>
      <c r="O11" s="343"/>
      <c r="P11" s="231"/>
      <c r="Q11" s="231"/>
      <c r="R11" s="343"/>
      <c r="S11" s="343"/>
      <c r="T11" s="343"/>
      <c r="U11" s="343"/>
      <c r="V11" s="343"/>
      <c r="W11" s="343"/>
      <c r="X11" s="343"/>
    </row>
    <row r="12" spans="1:24" ht="56.25">
      <c r="A12" s="275">
        <v>3</v>
      </c>
      <c r="B12" s="275" t="s">
        <v>1168</v>
      </c>
      <c r="C12" s="275" t="s">
        <v>1171</v>
      </c>
      <c r="D12" s="277" t="s">
        <v>1173</v>
      </c>
      <c r="E12" s="356"/>
      <c r="F12" s="356"/>
      <c r="G12" s="278">
        <v>0.5</v>
      </c>
      <c r="H12" s="279" t="s">
        <v>29</v>
      </c>
      <c r="I12" s="275" t="s">
        <v>301</v>
      </c>
      <c r="J12" s="250">
        <v>45110</v>
      </c>
      <c r="K12" s="275" t="s">
        <v>260</v>
      </c>
      <c r="L12" s="505" t="s">
        <v>791</v>
      </c>
      <c r="M12" s="250">
        <v>45121</v>
      </c>
      <c r="N12" s="275"/>
      <c r="O12" s="347"/>
      <c r="P12" s="275"/>
      <c r="Q12" s="275"/>
      <c r="R12" s="347"/>
      <c r="S12" s="347"/>
      <c r="T12" s="347"/>
      <c r="U12" s="347"/>
      <c r="V12" s="347"/>
      <c r="W12" s="347"/>
      <c r="X12" s="347"/>
    </row>
    <row r="13" spans="1:24" ht="56.25">
      <c r="A13" s="231">
        <v>4</v>
      </c>
      <c r="B13" s="231" t="s">
        <v>1168</v>
      </c>
      <c r="C13" s="231" t="s">
        <v>1171</v>
      </c>
      <c r="D13" s="230" t="s">
        <v>1174</v>
      </c>
      <c r="E13" s="358"/>
      <c r="F13" s="358"/>
      <c r="G13" s="272">
        <v>0.5</v>
      </c>
      <c r="H13" s="273" t="s">
        <v>29</v>
      </c>
      <c r="I13" s="231" t="s">
        <v>301</v>
      </c>
      <c r="J13" s="249">
        <v>45110</v>
      </c>
      <c r="K13" s="231" t="s">
        <v>260</v>
      </c>
      <c r="L13" s="506" t="s">
        <v>791</v>
      </c>
      <c r="M13" s="249">
        <v>45121</v>
      </c>
      <c r="N13" s="231"/>
      <c r="O13" s="343"/>
      <c r="P13" s="231"/>
      <c r="Q13" s="231"/>
      <c r="R13" s="343"/>
      <c r="S13" s="343"/>
      <c r="T13" s="343"/>
      <c r="U13" s="343"/>
      <c r="V13" s="343"/>
      <c r="W13" s="343"/>
      <c r="X13" s="343"/>
    </row>
    <row r="14" spans="1:24" ht="56.25">
      <c r="A14" s="275">
        <v>5</v>
      </c>
      <c r="B14" s="275" t="s">
        <v>1168</v>
      </c>
      <c r="C14" s="275" t="s">
        <v>1171</v>
      </c>
      <c r="D14" s="277" t="s">
        <v>1175</v>
      </c>
      <c r="E14" s="356"/>
      <c r="F14" s="356"/>
      <c r="G14" s="278">
        <v>0.5</v>
      </c>
      <c r="H14" s="279" t="s">
        <v>29</v>
      </c>
      <c r="I14" s="275" t="s">
        <v>301</v>
      </c>
      <c r="J14" s="250">
        <v>45110</v>
      </c>
      <c r="K14" s="275" t="s">
        <v>260</v>
      </c>
      <c r="L14" s="505" t="s">
        <v>791</v>
      </c>
      <c r="M14" s="250">
        <v>45121</v>
      </c>
      <c r="N14" s="275"/>
      <c r="O14" s="347"/>
      <c r="P14" s="275"/>
      <c r="Q14" s="275"/>
      <c r="R14" s="347"/>
      <c r="S14" s="347"/>
      <c r="T14" s="347"/>
      <c r="U14" s="347"/>
      <c r="V14" s="347"/>
      <c r="W14" s="347"/>
      <c r="X14" s="347"/>
    </row>
    <row r="15" spans="1:24" ht="56.25">
      <c r="A15" s="231">
        <v>6</v>
      </c>
      <c r="B15" s="231" t="s">
        <v>1168</v>
      </c>
      <c r="C15" s="231" t="s">
        <v>1171</v>
      </c>
      <c r="D15" s="230" t="s">
        <v>1176</v>
      </c>
      <c r="E15" s="358"/>
      <c r="F15" s="358"/>
      <c r="G15" s="272">
        <v>0.5</v>
      </c>
      <c r="H15" s="273" t="s">
        <v>29</v>
      </c>
      <c r="I15" s="231" t="s">
        <v>301</v>
      </c>
      <c r="J15" s="249">
        <v>45110</v>
      </c>
      <c r="K15" s="231" t="s">
        <v>260</v>
      </c>
      <c r="L15" s="506" t="s">
        <v>791</v>
      </c>
      <c r="M15" s="249">
        <v>45121</v>
      </c>
      <c r="N15" s="231"/>
      <c r="O15" s="343"/>
      <c r="P15" s="231"/>
      <c r="Q15" s="231"/>
      <c r="R15" s="343"/>
      <c r="S15" s="343"/>
      <c r="T15" s="343"/>
      <c r="U15" s="343"/>
      <c r="V15" s="343"/>
      <c r="W15" s="343"/>
      <c r="X15" s="343"/>
    </row>
    <row r="16" spans="1:24" ht="141" customHeight="1">
      <c r="A16" s="275">
        <v>7</v>
      </c>
      <c r="B16" s="275" t="s">
        <v>1168</v>
      </c>
      <c r="C16" s="275" t="s">
        <v>369</v>
      </c>
      <c r="D16" s="277" t="s">
        <v>1177</v>
      </c>
      <c r="E16" s="781"/>
      <c r="F16" s="774"/>
      <c r="G16" s="278">
        <v>1</v>
      </c>
      <c r="H16" s="279" t="s">
        <v>28</v>
      </c>
      <c r="I16" s="275" t="s">
        <v>301</v>
      </c>
      <c r="J16" s="250">
        <v>45110</v>
      </c>
      <c r="K16" s="275" t="s">
        <v>260</v>
      </c>
      <c r="L16" s="505" t="s">
        <v>791</v>
      </c>
      <c r="M16" s="250">
        <v>45121</v>
      </c>
      <c r="N16" s="275"/>
      <c r="O16" s="347"/>
      <c r="P16" s="275"/>
      <c r="Q16" s="275"/>
      <c r="R16" s="347"/>
      <c r="S16" s="347"/>
      <c r="T16" s="347"/>
      <c r="U16" s="347"/>
      <c r="V16" s="347"/>
      <c r="W16" s="347"/>
      <c r="X16" s="347"/>
    </row>
    <row r="17" spans="1:24" ht="169.5" customHeight="1">
      <c r="A17" s="231">
        <v>8</v>
      </c>
      <c r="B17" s="231" t="s">
        <v>1168</v>
      </c>
      <c r="C17" s="231" t="s">
        <v>369</v>
      </c>
      <c r="D17" s="230" t="s">
        <v>1178</v>
      </c>
      <c r="E17" s="231"/>
      <c r="F17" s="231"/>
      <c r="G17" s="272">
        <v>0.2</v>
      </c>
      <c r="H17" s="273" t="s">
        <v>30</v>
      </c>
      <c r="I17" s="231" t="s">
        <v>301</v>
      </c>
      <c r="J17" s="249">
        <v>45110</v>
      </c>
      <c r="K17" s="231" t="s">
        <v>260</v>
      </c>
      <c r="L17" s="506" t="s">
        <v>791</v>
      </c>
      <c r="M17" s="249">
        <v>45121</v>
      </c>
      <c r="N17" s="231" t="s">
        <v>1179</v>
      </c>
      <c r="O17" s="343"/>
      <c r="P17" s="231"/>
      <c r="Q17" s="231"/>
      <c r="R17" s="343"/>
      <c r="S17" s="343"/>
      <c r="T17" s="343"/>
      <c r="U17" s="343"/>
      <c r="V17" s="343"/>
      <c r="W17" s="343"/>
      <c r="X17" s="343"/>
    </row>
    <row r="18" spans="1:24" ht="56.25">
      <c r="A18" s="275">
        <v>9</v>
      </c>
      <c r="B18" s="275" t="s">
        <v>1168</v>
      </c>
      <c r="C18" s="275">
        <v>7</v>
      </c>
      <c r="D18" s="277" t="s">
        <v>1180</v>
      </c>
      <c r="E18" s="356"/>
      <c r="F18" s="356"/>
      <c r="G18" s="278">
        <v>0.5</v>
      </c>
      <c r="H18" s="279" t="s">
        <v>29</v>
      </c>
      <c r="I18" s="275" t="s">
        <v>301</v>
      </c>
      <c r="J18" s="250">
        <v>45110</v>
      </c>
      <c r="K18" s="275" t="s">
        <v>260</v>
      </c>
      <c r="L18" s="505" t="s">
        <v>791</v>
      </c>
      <c r="M18" s="250">
        <v>45121</v>
      </c>
      <c r="N18" s="275"/>
      <c r="O18" s="347"/>
      <c r="P18" s="275"/>
      <c r="Q18" s="275"/>
      <c r="R18" s="347"/>
      <c r="S18" s="347"/>
      <c r="T18" s="347"/>
      <c r="U18" s="347"/>
      <c r="V18" s="347"/>
      <c r="W18" s="347"/>
      <c r="X18" s="347"/>
    </row>
    <row r="19" spans="1:24" ht="168" customHeight="1">
      <c r="A19" s="231">
        <v>10</v>
      </c>
      <c r="B19" s="231" t="s">
        <v>1168</v>
      </c>
      <c r="C19" s="231"/>
      <c r="D19" s="363" t="s">
        <v>1181</v>
      </c>
      <c r="E19" s="780"/>
      <c r="F19" s="774"/>
      <c r="G19" s="272">
        <v>1</v>
      </c>
      <c r="H19" s="273" t="s">
        <v>28</v>
      </c>
      <c r="I19" s="231" t="s">
        <v>301</v>
      </c>
      <c r="J19" s="249">
        <v>45110</v>
      </c>
      <c r="K19" s="507" t="s">
        <v>260</v>
      </c>
      <c r="L19" s="506" t="s">
        <v>791</v>
      </c>
      <c r="M19" s="249">
        <v>45121</v>
      </c>
      <c r="N19" s="231" t="s">
        <v>1182</v>
      </c>
      <c r="O19" s="343"/>
      <c r="P19" s="303">
        <v>45225</v>
      </c>
      <c r="Q19" s="231" t="s">
        <v>1183</v>
      </c>
      <c r="R19" s="343"/>
      <c r="S19" s="343"/>
      <c r="T19" s="343"/>
      <c r="U19" s="343"/>
      <c r="V19" s="343"/>
      <c r="W19" s="343"/>
      <c r="X19" s="343"/>
    </row>
    <row r="20" spans="1:24" ht="12.75">
      <c r="A20" s="275"/>
      <c r="B20" s="275"/>
      <c r="C20" s="275"/>
      <c r="D20" s="277"/>
      <c r="E20" s="356"/>
      <c r="F20" s="356"/>
      <c r="G20" s="278"/>
      <c r="H20" s="279"/>
      <c r="I20" s="275"/>
      <c r="J20" s="275"/>
      <c r="K20" s="275"/>
      <c r="L20" s="347"/>
      <c r="M20" s="275"/>
      <c r="N20" s="275"/>
      <c r="O20" s="347"/>
      <c r="P20" s="275"/>
      <c r="Q20" s="275"/>
      <c r="R20" s="347"/>
      <c r="S20" s="347"/>
      <c r="T20" s="347"/>
      <c r="U20" s="347"/>
      <c r="V20" s="347"/>
      <c r="W20" s="347"/>
      <c r="X20" s="347"/>
    </row>
    <row r="21" spans="1:24" ht="12.75">
      <c r="A21" s="231"/>
      <c r="B21" s="231"/>
      <c r="C21" s="231"/>
      <c r="D21" s="230"/>
      <c r="E21" s="358"/>
      <c r="F21" s="358"/>
      <c r="G21" s="272"/>
      <c r="H21" s="273"/>
      <c r="I21" s="231"/>
      <c r="J21" s="231"/>
      <c r="K21" s="231"/>
      <c r="L21" s="343"/>
      <c r="M21" s="508"/>
      <c r="N21" s="231"/>
      <c r="O21" s="343"/>
      <c r="P21" s="231"/>
      <c r="Q21" s="231"/>
      <c r="R21" s="343"/>
      <c r="S21" s="343"/>
      <c r="T21" s="343"/>
      <c r="U21" s="343"/>
      <c r="V21" s="343"/>
      <c r="W21" s="343"/>
      <c r="X21" s="343"/>
    </row>
  </sheetData>
  <mergeCells count="2">
    <mergeCell ref="E16:F16"/>
    <mergeCell ref="E19:F19"/>
  </mergeCells>
  <conditionalFormatting sqref="M1:N1 R1 U1:X1">
    <cfRule type="containsText" dxfId="11414" priority="13" operator="containsText" text="ответ субподрядчика">
      <formula>NOT(ISERROR(SEARCH(("ответ субподрядчика"),(M1))))</formula>
    </cfRule>
  </conditionalFormatting>
  <conditionalFormatting sqref="G10:G21">
    <cfRule type="cellIs" dxfId="11413" priority="12" operator="equal">
      <formula>1</formula>
    </cfRule>
  </conditionalFormatting>
  <conditionalFormatting sqref="G10:G21">
    <cfRule type="cellIs" dxfId="11412" priority="11" operator="equal">
      <formula>0.5</formula>
    </cfRule>
  </conditionalFormatting>
  <conditionalFormatting sqref="G10:G21">
    <cfRule type="cellIs" dxfId="11411" priority="10" operator="equal">
      <formula>0.2</formula>
    </cfRule>
  </conditionalFormatting>
  <conditionalFormatting sqref="K3 K5:K21">
    <cfRule type="containsText" dxfId="11410" priority="9" operator="containsText" text="ПД">
      <formula>NOT(ISERROR(SEARCH(("ПД"),(K3))))</formula>
    </cfRule>
  </conditionalFormatting>
  <conditionalFormatting sqref="K3 K5:K21">
    <cfRule type="containsText" dxfId="11409" priority="8" operator="containsText" text="отменено">
      <formula>NOT(ISERROR(SEARCH(("отменено"),(K3))))</formula>
    </cfRule>
  </conditionalFormatting>
  <conditionalFormatting sqref="G1:H1 H3:X3 H5:H21 A9:G9">
    <cfRule type="cellIs" dxfId="11408" priority="7" operator="equal">
      <formula>"5 - Несоответствие решений ПД и РД"</formula>
    </cfRule>
  </conditionalFormatting>
  <conditionalFormatting sqref="G1:H1 H3:X3 H5:H21 A9:G9">
    <cfRule type="cellIs" dxfId="11407" priority="6" operator="equal">
      <formula>"4 - Несоответствие типовым решениям"</formula>
    </cfRule>
  </conditionalFormatting>
  <conditionalFormatting sqref="G1:H1 H3:X3 H5:H21 A9:G9">
    <cfRule type="cellIs" dxfId="11406" priority="5" operator="equal">
      <formula>"3 - Повторяющиеся замечания МФР"</formula>
    </cfRule>
  </conditionalFormatting>
  <conditionalFormatting sqref="G1:H1 H3:X3 H5:H21 A9:G9">
    <cfRule type="cellIs" dxfId="11405" priority="4" operator="equal">
      <formula>"2 - Несоотвествие смежным разделам"</formula>
    </cfRule>
  </conditionalFormatting>
  <conditionalFormatting sqref="G1:H1 H3:X3 H5:H21 A9:G9">
    <cfRule type="cellIs" dxfId="11404" priority="3" operator="equal">
      <formula>"1 - Ошибка проектировщика"</formula>
    </cfRule>
  </conditionalFormatting>
  <conditionalFormatting sqref="K3 K5:K21">
    <cfRule type="containsText" dxfId="11403" priority="2" operator="containsText" text="повторно">
      <formula>NOT(ISERROR(SEARCH(("повторно"),(K3))))</formula>
    </cfRule>
  </conditionalFormatting>
  <conditionalFormatting sqref="K3 K5:K21">
    <cfRule type="containsText" dxfId="11402" priority="1" operator="containsText" text="снято">
      <formula>NOT(ISERROR(SEARCH(("снято"),(K3))))</formula>
    </cfRule>
  </conditionalFormatting>
  <hyperlinks>
    <hyperlink ref="D19" r:id="rId1"/>
  </hyperlinks>
  <pageMargins left="0.70078740157480324" right="0.70078740157480324" top="0.75196850393700787" bottom="0.75196850393700787" header="0.3" footer="0.3"/>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G10:G21</xm:sqref>
        </x14:dataValidation>
        <x14:dataValidation type="list" allowBlank="1">
          <x14:formula1>
            <xm:f>Списки!$O:$O</xm:f>
          </x14:formula1>
          <xm:sqref>R1 U1 X1</xm:sqref>
        </x14:dataValidation>
        <x14:dataValidation type="list" allowBlank="1">
          <x14:formula1>
            <xm:f>Списки!$E$2:$E$1002</xm:f>
          </x14:formula1>
          <xm:sqref>H10:H21</xm:sqref>
        </x14:dataValidation>
        <x14:dataValidation type="list" allowBlank="1">
          <x14:formula1>
            <xm:f>Списки!$A$2:$A$1002</xm:f>
          </x14:formula1>
          <xm:sqref>K10:K21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4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21.7109375" customWidth="1"/>
    <col min="3" max="3" width="9.42578125" customWidth="1"/>
    <col min="4" max="4" width="61.42578125" customWidth="1"/>
    <col min="5" max="5" width="81.28515625" customWidth="1"/>
    <col min="6" max="6" width="17.5703125" customWidth="1" collapsed="1"/>
    <col min="7" max="7" width="10.28515625" hidden="1" customWidth="1" outlineLevel="1"/>
    <col min="8" max="8" width="14.5703125" hidden="1" customWidth="1" outlineLevel="1"/>
    <col min="10" max="10" width="10.140625" customWidth="1"/>
    <col min="11" max="11" width="11" customWidth="1"/>
    <col min="12" max="12" width="31" customWidth="1"/>
    <col min="13" max="13" width="10.42578125" customWidth="1"/>
    <col min="14" max="14" width="38.85546875" customWidth="1"/>
    <col min="15" max="15" width="28.28515625" customWidth="1"/>
    <col min="16" max="16" width="9.7109375" customWidth="1"/>
    <col min="17" max="17" width="39.42578125" customWidth="1"/>
    <col min="18" max="18" width="22" customWidth="1"/>
    <col min="19" max="19" width="8.85546875" customWidth="1"/>
    <col min="20" max="20" width="26.85546875" customWidth="1"/>
    <col min="21" max="21" width="25.5703125" customWidth="1"/>
    <col min="22"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COUNTIF($H10:$H49,"1 - Несоответствие продуктовым требованиям ПИК-Стандарт")</f>
        <v>8</v>
      </c>
      <c r="I3" s="335">
        <f>COUNTIF($H10:$H49,"2 - Несоответствие Бренд-листам ПИК")</f>
        <v>0</v>
      </c>
      <c r="J3" s="335">
        <f>COUNTIF($H16:$H49,"3 - Несоответствие Каталогу отделки")</f>
        <v>0</v>
      </c>
      <c r="K3" s="335">
        <f>COUNTIF($H10:$H49,"5 - Ошибка в применении СТМ")</f>
        <v>0</v>
      </c>
      <c r="L3" s="335">
        <f>COUNTIF($H10:$H49,"4 - Несоответствие Каталогу оборудования")</f>
        <v>0</v>
      </c>
      <c r="M3" s="335">
        <f>COUNTIF($H10:$H49,"6 - Ошибка в применении сборных ЛМ")</f>
        <v>0</v>
      </c>
      <c r="N3" s="335">
        <f>COUNTIF($H10:$H49,"7 - Ошибка в применении шкаф-пакетов")</f>
        <v>0</v>
      </c>
      <c r="O3" s="335">
        <f>COUNTIF($H10:$H49,"8 - Ошибка в применении шахт-пакетов")</f>
        <v>0</v>
      </c>
      <c r="P3" s="335">
        <f>COUNTIF($H10:$H49,"9 - Несоответствие типологическим требованиям ПИК-Стандарт")</f>
        <v>0</v>
      </c>
      <c r="Q3" s="335">
        <f>COUNTIF($H10:$H49,"10 - Несоответствие НТД РФ")</f>
        <v>0</v>
      </c>
      <c r="R3" s="335">
        <f>COUNTIF($H10:$H49,"11 - Несоответствие ИРД (кроме ТУ, СТУ), АПР, ПД")</f>
        <v>0</v>
      </c>
      <c r="S3" s="335">
        <f>COUNTIF($H10:$H49,"12 - Несоответствие требованиям ТУ, СТУ")</f>
        <v>0</v>
      </c>
      <c r="T3" s="335">
        <f>COUNTIF($H10:$H49,"13 - Ошибка в технических решениях")</f>
        <v>0</v>
      </c>
      <c r="U3" s="335">
        <f>COUNTIF($H10:$H49,"14 - Неувязка м/у собой комплектов РД")</f>
        <v>0</v>
      </c>
      <c r="V3" s="335">
        <f>COUNTIF($H10:$H49,"15 - Недостаточность информации влияющей на СМР")</f>
        <v>12</v>
      </c>
      <c r="W3" s="335">
        <f>COUNTIF($H10:$H49,"16 - Нерациональное решение")</f>
        <v>0</v>
      </c>
      <c r="X3" s="335">
        <f>COUNTIF($H10:$H49,"17 - Оформление")</f>
        <v>0</v>
      </c>
    </row>
    <row r="4" spans="1:24" ht="25.5" hidden="1" outlineLevel="1">
      <c r="A4" s="111" t="s">
        <v>249</v>
      </c>
      <c r="B4" s="336">
        <v>5</v>
      </c>
      <c r="C4" s="336">
        <v>4</v>
      </c>
      <c r="D4" s="337">
        <f>C4/B4</f>
        <v>0.8</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249"/>
      <c r="T5" s="231"/>
      <c r="U5" s="231"/>
      <c r="V5" s="343"/>
      <c r="W5" s="343"/>
      <c r="X5" s="343"/>
    </row>
    <row r="6" spans="1:24" ht="22.5" hidden="1" outlineLevel="1">
      <c r="A6" s="18">
        <v>0.2</v>
      </c>
      <c r="B6" s="18">
        <v>0.5</v>
      </c>
      <c r="C6" s="18">
        <v>1</v>
      </c>
      <c r="D6" s="18" t="s">
        <v>39</v>
      </c>
      <c r="E6" s="18"/>
      <c r="F6" s="18" t="s">
        <v>253</v>
      </c>
      <c r="G6" s="345">
        <f>COUNTIFS(G10:G49,"0,2")</f>
        <v>0</v>
      </c>
      <c r="H6" s="510"/>
      <c r="I6" s="275"/>
      <c r="J6" s="250"/>
      <c r="K6" s="275"/>
      <c r="L6" s="250"/>
      <c r="M6" s="250"/>
      <c r="N6" s="275"/>
      <c r="O6" s="250"/>
      <c r="P6" s="250"/>
      <c r="Q6" s="275"/>
      <c r="R6" s="250"/>
      <c r="S6" s="250"/>
      <c r="T6" s="275"/>
      <c r="U6" s="275"/>
      <c r="V6" s="347"/>
      <c r="W6" s="347"/>
      <c r="X6" s="347"/>
    </row>
    <row r="7" spans="1:24" ht="22.5" hidden="1" outlineLevel="1">
      <c r="A7" s="348">
        <f>G6*0.2/B4</f>
        <v>0</v>
      </c>
      <c r="B7" s="348">
        <f>G7*0.5/B4</f>
        <v>1.9</v>
      </c>
      <c r="C7" s="348">
        <f>G8*1/B4</f>
        <v>0.2</v>
      </c>
      <c r="D7" s="349">
        <f>(G6*A6+G7*B6+G8*C6)/SUM(G6:G8)</f>
        <v>0.52500000000000002</v>
      </c>
      <c r="E7" s="350"/>
      <c r="F7" s="129" t="s">
        <v>254</v>
      </c>
      <c r="G7" s="351">
        <f>COUNTIFS(G10:G49,"0,5")</f>
        <v>19</v>
      </c>
      <c r="H7" s="509"/>
      <c r="I7" s="352"/>
      <c r="J7" s="352"/>
      <c r="K7" s="352"/>
      <c r="L7" s="352"/>
      <c r="M7" s="352"/>
      <c r="N7" s="352"/>
      <c r="O7" s="352"/>
      <c r="P7" s="352"/>
      <c r="Q7" s="352"/>
      <c r="R7" s="352"/>
      <c r="S7" s="352"/>
      <c r="T7" s="352"/>
      <c r="U7" s="352"/>
      <c r="V7" s="353"/>
      <c r="W7" s="353"/>
      <c r="X7" s="353"/>
    </row>
    <row r="8" spans="1:24" ht="22.5" hidden="1" outlineLevel="1">
      <c r="A8" s="112" t="s">
        <v>52</v>
      </c>
      <c r="B8" s="112" t="s">
        <v>52</v>
      </c>
      <c r="C8" s="112" t="s">
        <v>52</v>
      </c>
      <c r="D8" s="112" t="s">
        <v>52</v>
      </c>
      <c r="E8" s="112"/>
      <c r="F8" s="18" t="s">
        <v>255</v>
      </c>
      <c r="G8" s="345">
        <f>COUNTIFS(G10:G49,"1")</f>
        <v>1</v>
      </c>
      <c r="H8" s="510"/>
      <c r="I8" s="275"/>
      <c r="J8" s="250"/>
      <c r="K8" s="275"/>
      <c r="L8" s="250"/>
      <c r="M8" s="250"/>
      <c r="N8" s="275"/>
      <c r="O8" s="250"/>
      <c r="P8" s="250"/>
      <c r="Q8" s="275"/>
      <c r="R8" s="250"/>
      <c r="S8" s="250"/>
      <c r="T8" s="275"/>
      <c r="U8" s="275"/>
      <c r="V8" s="347"/>
      <c r="W8" s="347"/>
      <c r="X8" s="347"/>
    </row>
    <row r="9" spans="1:24" ht="12.75">
      <c r="A9" s="131"/>
      <c r="B9" s="131"/>
      <c r="C9" s="131"/>
      <c r="D9" s="131"/>
      <c r="E9" s="131"/>
      <c r="F9" s="131"/>
      <c r="G9" s="131"/>
      <c r="H9" s="131"/>
      <c r="I9" s="226"/>
      <c r="J9" s="227"/>
      <c r="K9" s="226"/>
      <c r="L9" s="227"/>
      <c r="M9" s="227"/>
      <c r="N9" s="226"/>
      <c r="O9" s="227"/>
      <c r="P9" s="227"/>
      <c r="Q9" s="226"/>
      <c r="R9" s="227"/>
      <c r="S9" s="227"/>
      <c r="T9" s="226"/>
      <c r="U9" s="226"/>
      <c r="V9" s="132"/>
      <c r="W9" s="132"/>
      <c r="X9" s="132"/>
    </row>
    <row r="10" spans="1:24" ht="344.25">
      <c r="A10" s="275">
        <v>1</v>
      </c>
      <c r="B10" s="298" t="s">
        <v>112</v>
      </c>
      <c r="C10" s="275">
        <v>1</v>
      </c>
      <c r="D10" s="277" t="s">
        <v>1184</v>
      </c>
      <c r="E10" s="275"/>
      <c r="F10" s="275"/>
      <c r="G10" s="278">
        <v>0.5</v>
      </c>
      <c r="H10" s="279" t="s">
        <v>29</v>
      </c>
      <c r="I10" s="275" t="s">
        <v>1185</v>
      </c>
      <c r="J10" s="250">
        <v>45135</v>
      </c>
      <c r="K10" s="275" t="s">
        <v>260</v>
      </c>
      <c r="L10" s="312" t="s">
        <v>1186</v>
      </c>
      <c r="M10" s="275" t="s">
        <v>1187</v>
      </c>
      <c r="N10" s="511" t="s">
        <v>1188</v>
      </c>
      <c r="O10" s="275" t="s">
        <v>1189</v>
      </c>
      <c r="P10" s="250">
        <v>45317</v>
      </c>
      <c r="Q10" s="275" t="s">
        <v>717</v>
      </c>
      <c r="R10" s="250"/>
      <c r="S10" s="250"/>
      <c r="T10" s="275"/>
      <c r="U10" s="275"/>
      <c r="V10" s="347"/>
      <c r="W10" s="347"/>
      <c r="X10" s="347"/>
    </row>
    <row r="11" spans="1:24" ht="85.5">
      <c r="A11" s="231">
        <v>2</v>
      </c>
      <c r="B11" s="292" t="s">
        <v>112</v>
      </c>
      <c r="C11" s="231">
        <v>1</v>
      </c>
      <c r="D11" s="230" t="s">
        <v>1190</v>
      </c>
      <c r="E11" s="231"/>
      <c r="F11" s="231"/>
      <c r="G11" s="272">
        <v>0.5</v>
      </c>
      <c r="H11" s="273" t="s">
        <v>250</v>
      </c>
      <c r="I11" s="231" t="s">
        <v>1185</v>
      </c>
      <c r="J11" s="249">
        <v>45135</v>
      </c>
      <c r="K11" s="231" t="s">
        <v>260</v>
      </c>
      <c r="L11" s="304" t="s">
        <v>1191</v>
      </c>
      <c r="M11" s="249">
        <v>45288</v>
      </c>
      <c r="N11" s="231" t="s">
        <v>360</v>
      </c>
      <c r="O11" s="249"/>
      <c r="P11" s="249"/>
      <c r="Q11" s="231"/>
      <c r="R11" s="249"/>
      <c r="S11" s="249"/>
      <c r="T11" s="231"/>
      <c r="U11" s="231"/>
      <c r="V11" s="343"/>
      <c r="W11" s="343"/>
      <c r="X11" s="343"/>
    </row>
    <row r="12" spans="1:24" ht="114.75">
      <c r="A12" s="275">
        <v>3</v>
      </c>
      <c r="B12" s="298" t="s">
        <v>112</v>
      </c>
      <c r="C12" s="275">
        <v>1</v>
      </c>
      <c r="D12" s="277" t="s">
        <v>1192</v>
      </c>
      <c r="E12" s="275"/>
      <c r="F12" s="275"/>
      <c r="G12" s="278">
        <v>0.5</v>
      </c>
      <c r="H12" s="279" t="s">
        <v>29</v>
      </c>
      <c r="I12" s="275" t="s">
        <v>1185</v>
      </c>
      <c r="J12" s="250">
        <v>45135</v>
      </c>
      <c r="K12" s="275" t="s">
        <v>260</v>
      </c>
      <c r="L12" s="312" t="s">
        <v>1186</v>
      </c>
      <c r="M12" s="250">
        <v>45288</v>
      </c>
      <c r="N12" s="275" t="s">
        <v>360</v>
      </c>
      <c r="O12" s="250"/>
      <c r="P12" s="250"/>
      <c r="Q12" s="275"/>
      <c r="R12" s="250"/>
      <c r="S12" s="250"/>
      <c r="T12" s="275"/>
      <c r="U12" s="275"/>
      <c r="V12" s="347"/>
      <c r="W12" s="347"/>
      <c r="X12" s="347"/>
    </row>
    <row r="13" spans="1:24" ht="63.75">
      <c r="A13" s="231">
        <v>4</v>
      </c>
      <c r="B13" s="292" t="s">
        <v>112</v>
      </c>
      <c r="C13" s="231">
        <v>1</v>
      </c>
      <c r="D13" s="230" t="s">
        <v>1193</v>
      </c>
      <c r="E13" s="231"/>
      <c r="F13" s="399" t="s">
        <v>1194</v>
      </c>
      <c r="G13" s="272">
        <v>0.5</v>
      </c>
      <c r="H13" s="273" t="s">
        <v>29</v>
      </c>
      <c r="I13" s="231" t="s">
        <v>1185</v>
      </c>
      <c r="J13" s="249">
        <v>45135</v>
      </c>
      <c r="K13" s="231" t="s">
        <v>260</v>
      </c>
      <c r="L13" s="304" t="s">
        <v>445</v>
      </c>
      <c r="M13" s="249">
        <v>45288</v>
      </c>
      <c r="N13" s="231" t="s">
        <v>360</v>
      </c>
      <c r="O13" s="249"/>
      <c r="P13" s="249"/>
      <c r="Q13" s="231"/>
      <c r="R13" s="249"/>
      <c r="S13" s="249"/>
      <c r="T13" s="231"/>
      <c r="U13" s="231"/>
      <c r="V13" s="343"/>
      <c r="W13" s="343"/>
      <c r="X13" s="343"/>
    </row>
    <row r="14" spans="1:24" ht="178.5">
      <c r="A14" s="275">
        <v>5</v>
      </c>
      <c r="B14" s="298" t="s">
        <v>112</v>
      </c>
      <c r="C14" s="275">
        <v>1</v>
      </c>
      <c r="D14" s="277" t="s">
        <v>1195</v>
      </c>
      <c r="E14" s="275"/>
      <c r="F14" s="275"/>
      <c r="G14" s="278">
        <v>0.5</v>
      </c>
      <c r="H14" s="279" t="s">
        <v>29</v>
      </c>
      <c r="I14" s="275" t="s">
        <v>1185</v>
      </c>
      <c r="J14" s="250">
        <v>45135</v>
      </c>
      <c r="K14" s="275" t="s">
        <v>260</v>
      </c>
      <c r="L14" s="312" t="s">
        <v>854</v>
      </c>
      <c r="M14" s="250">
        <v>45288</v>
      </c>
      <c r="N14" s="277" t="s">
        <v>1196</v>
      </c>
      <c r="O14" s="275" t="s">
        <v>1197</v>
      </c>
      <c r="P14" s="250">
        <v>45317</v>
      </c>
      <c r="Q14" s="275" t="s">
        <v>717</v>
      </c>
      <c r="R14" s="250"/>
      <c r="S14" s="250"/>
      <c r="T14" s="275"/>
      <c r="U14" s="275"/>
      <c r="V14" s="347"/>
      <c r="W14" s="347"/>
      <c r="X14" s="347"/>
    </row>
    <row r="15" spans="1:24" ht="89.25">
      <c r="A15" s="231">
        <v>6</v>
      </c>
      <c r="B15" s="292" t="s">
        <v>112</v>
      </c>
      <c r="C15" s="231" t="s">
        <v>1198</v>
      </c>
      <c r="D15" s="230" t="s">
        <v>1199</v>
      </c>
      <c r="E15" s="231"/>
      <c r="F15" s="230"/>
      <c r="G15" s="272">
        <v>1</v>
      </c>
      <c r="H15" s="273" t="s">
        <v>250</v>
      </c>
      <c r="I15" s="231" t="s">
        <v>1185</v>
      </c>
      <c r="J15" s="249">
        <v>45135</v>
      </c>
      <c r="K15" s="512" t="s">
        <v>305</v>
      </c>
      <c r="L15" s="231" t="s">
        <v>1200</v>
      </c>
      <c r="M15" s="249"/>
      <c r="N15" s="230" t="s">
        <v>1201</v>
      </c>
      <c r="O15" s="249"/>
      <c r="P15" s="249"/>
      <c r="Q15" s="231"/>
      <c r="R15" s="249"/>
      <c r="S15" s="249"/>
      <c r="T15" s="231"/>
      <c r="U15" s="231"/>
      <c r="V15" s="343"/>
      <c r="W15" s="343"/>
      <c r="X15" s="343"/>
    </row>
    <row r="16" spans="1:24" ht="185.25" customHeight="1">
      <c r="A16" s="275">
        <v>7</v>
      </c>
      <c r="B16" s="298" t="s">
        <v>112</v>
      </c>
      <c r="C16" s="275" t="s">
        <v>1198</v>
      </c>
      <c r="D16" s="277" t="s">
        <v>1202</v>
      </c>
      <c r="E16" s="275"/>
      <c r="F16" s="277"/>
      <c r="G16" s="278">
        <v>0.5</v>
      </c>
      <c r="H16" s="279" t="s">
        <v>250</v>
      </c>
      <c r="I16" s="275" t="s">
        <v>1185</v>
      </c>
      <c r="J16" s="250">
        <v>45135</v>
      </c>
      <c r="K16" s="275" t="s">
        <v>260</v>
      </c>
      <c r="L16" s="312" t="s">
        <v>829</v>
      </c>
      <c r="M16" s="250">
        <v>45288</v>
      </c>
      <c r="N16" s="275" t="s">
        <v>360</v>
      </c>
      <c r="O16" s="250"/>
      <c r="P16" s="250"/>
      <c r="Q16" s="275"/>
      <c r="R16" s="250"/>
      <c r="S16" s="250"/>
      <c r="T16" s="275"/>
      <c r="U16" s="275"/>
      <c r="V16" s="347"/>
      <c r="W16" s="347"/>
      <c r="X16" s="347"/>
    </row>
    <row r="17" spans="1:24" ht="174.75" customHeight="1">
      <c r="A17" s="231">
        <v>8</v>
      </c>
      <c r="B17" s="292" t="s">
        <v>112</v>
      </c>
      <c r="C17" s="231" t="s">
        <v>1203</v>
      </c>
      <c r="D17" s="230" t="s">
        <v>1204</v>
      </c>
      <c r="E17" s="231"/>
      <c r="F17" s="363" t="s">
        <v>1205</v>
      </c>
      <c r="G17" s="272">
        <v>0.5</v>
      </c>
      <c r="H17" s="273" t="s">
        <v>29</v>
      </c>
      <c r="I17" s="231" t="s">
        <v>1185</v>
      </c>
      <c r="J17" s="249">
        <v>45135</v>
      </c>
      <c r="K17" s="231" t="s">
        <v>260</v>
      </c>
      <c r="L17" s="304" t="s">
        <v>1206</v>
      </c>
      <c r="M17" s="249">
        <v>45288</v>
      </c>
      <c r="N17" s="230"/>
      <c r="O17" s="304" t="s">
        <v>1207</v>
      </c>
      <c r="P17" s="249">
        <v>45317</v>
      </c>
      <c r="Q17" s="231" t="s">
        <v>594</v>
      </c>
      <c r="R17" s="231"/>
      <c r="S17" s="231"/>
      <c r="T17" s="231"/>
      <c r="U17" s="231"/>
      <c r="V17" s="343"/>
      <c r="W17" s="343"/>
      <c r="X17" s="343"/>
    </row>
    <row r="18" spans="1:24" ht="51">
      <c r="A18" s="275">
        <v>9</v>
      </c>
      <c r="B18" s="298" t="s">
        <v>112</v>
      </c>
      <c r="C18" s="275" t="s">
        <v>1203</v>
      </c>
      <c r="D18" s="277" t="s">
        <v>1208</v>
      </c>
      <c r="E18" s="277"/>
      <c r="F18" s="277"/>
      <c r="G18" s="278">
        <v>0.5</v>
      </c>
      <c r="H18" s="279" t="s">
        <v>29</v>
      </c>
      <c r="I18" s="275" t="s">
        <v>1185</v>
      </c>
      <c r="J18" s="250">
        <v>45135</v>
      </c>
      <c r="K18" s="275" t="s">
        <v>260</v>
      </c>
      <c r="L18" s="275" t="s">
        <v>1209</v>
      </c>
      <c r="M18" s="250">
        <v>45288</v>
      </c>
      <c r="N18" s="275" t="s">
        <v>1210</v>
      </c>
      <c r="O18" s="275"/>
      <c r="P18" s="275"/>
      <c r="Q18" s="275"/>
      <c r="R18" s="275"/>
      <c r="S18" s="275"/>
      <c r="T18" s="275"/>
      <c r="U18" s="275"/>
      <c r="V18" s="347"/>
      <c r="W18" s="347"/>
      <c r="X18" s="347"/>
    </row>
    <row r="19" spans="1:24" ht="45">
      <c r="A19" s="231">
        <v>10</v>
      </c>
      <c r="B19" s="292" t="s">
        <v>112</v>
      </c>
      <c r="C19" s="231" t="s">
        <v>1203</v>
      </c>
      <c r="D19" s="230" t="s">
        <v>1211</v>
      </c>
      <c r="E19" s="230"/>
      <c r="F19" s="230"/>
      <c r="G19" s="272">
        <v>0.5</v>
      </c>
      <c r="H19" s="273" t="s">
        <v>29</v>
      </c>
      <c r="I19" s="231" t="s">
        <v>1185</v>
      </c>
      <c r="J19" s="249">
        <v>45135</v>
      </c>
      <c r="K19" s="231" t="s">
        <v>260</v>
      </c>
      <c r="L19" s="304" t="s">
        <v>1212</v>
      </c>
      <c r="M19" s="249">
        <v>45288</v>
      </c>
      <c r="N19" s="231" t="s">
        <v>360</v>
      </c>
      <c r="O19" s="231"/>
      <c r="P19" s="231"/>
      <c r="Q19" s="231"/>
      <c r="R19" s="231"/>
      <c r="S19" s="231"/>
      <c r="T19" s="231"/>
      <c r="U19" s="231"/>
      <c r="V19" s="343"/>
      <c r="W19" s="343"/>
      <c r="X19" s="343"/>
    </row>
    <row r="20" spans="1:24" ht="177" customHeight="1">
      <c r="A20" s="275">
        <v>11</v>
      </c>
      <c r="B20" s="298" t="s">
        <v>112</v>
      </c>
      <c r="C20" s="275" t="s">
        <v>1203</v>
      </c>
      <c r="D20" s="277" t="s">
        <v>1213</v>
      </c>
      <c r="E20" s="275"/>
      <c r="F20" s="275"/>
      <c r="G20" s="278">
        <v>0.5</v>
      </c>
      <c r="H20" s="279" t="s">
        <v>250</v>
      </c>
      <c r="I20" s="275" t="s">
        <v>1185</v>
      </c>
      <c r="J20" s="250">
        <v>45135</v>
      </c>
      <c r="K20" s="512" t="s">
        <v>305</v>
      </c>
      <c r="L20" s="312" t="s">
        <v>1214</v>
      </c>
      <c r="M20" s="250">
        <v>45288</v>
      </c>
      <c r="N20" s="275" t="s">
        <v>1215</v>
      </c>
      <c r="O20" s="275"/>
      <c r="P20" s="250">
        <v>45317</v>
      </c>
      <c r="Q20" s="275" t="s">
        <v>1216</v>
      </c>
      <c r="R20" s="275"/>
      <c r="S20" s="275"/>
      <c r="T20" s="275"/>
      <c r="U20" s="275"/>
      <c r="V20" s="347"/>
      <c r="W20" s="347"/>
      <c r="X20" s="347"/>
    </row>
    <row r="21" spans="1:24" ht="203.25" customHeight="1">
      <c r="A21" s="231">
        <v>12</v>
      </c>
      <c r="B21" s="292" t="s">
        <v>112</v>
      </c>
      <c r="C21" s="231">
        <v>2</v>
      </c>
      <c r="D21" s="230" t="s">
        <v>1217</v>
      </c>
      <c r="E21" s="231"/>
      <c r="F21" s="230"/>
      <c r="G21" s="272">
        <v>0.5</v>
      </c>
      <c r="H21" s="273" t="s">
        <v>250</v>
      </c>
      <c r="I21" s="231" t="s">
        <v>1185</v>
      </c>
      <c r="J21" s="249">
        <v>45135</v>
      </c>
      <c r="K21" s="231" t="s">
        <v>260</v>
      </c>
      <c r="L21" s="231" t="s">
        <v>1218</v>
      </c>
      <c r="M21" s="249">
        <v>45288</v>
      </c>
      <c r="N21" s="231" t="s">
        <v>360</v>
      </c>
      <c r="O21" s="231"/>
      <c r="P21" s="231"/>
      <c r="Q21" s="231"/>
      <c r="R21" s="231"/>
      <c r="S21" s="231"/>
      <c r="T21" s="231"/>
      <c r="U21" s="231"/>
      <c r="V21" s="343"/>
      <c r="W21" s="343"/>
      <c r="X21" s="343"/>
    </row>
    <row r="22" spans="1:24" ht="102">
      <c r="A22" s="275">
        <v>13</v>
      </c>
      <c r="B22" s="298" t="s">
        <v>112</v>
      </c>
      <c r="C22" s="275">
        <v>6</v>
      </c>
      <c r="D22" s="277" t="s">
        <v>1219</v>
      </c>
      <c r="E22" s="277"/>
      <c r="F22" s="277"/>
      <c r="G22" s="278">
        <v>0.5</v>
      </c>
      <c r="H22" s="279" t="s">
        <v>29</v>
      </c>
      <c r="I22" s="275" t="s">
        <v>1185</v>
      </c>
      <c r="J22" s="250">
        <v>45135</v>
      </c>
      <c r="K22" s="275" t="s">
        <v>260</v>
      </c>
      <c r="L22" s="275" t="s">
        <v>829</v>
      </c>
      <c r="M22" s="250">
        <v>45288</v>
      </c>
      <c r="N22" s="275" t="s">
        <v>360</v>
      </c>
      <c r="O22" s="275"/>
      <c r="P22" s="275"/>
      <c r="Q22" s="275"/>
      <c r="R22" s="275"/>
      <c r="S22" s="275"/>
      <c r="T22" s="275"/>
      <c r="U22" s="275"/>
      <c r="V22" s="347"/>
      <c r="W22" s="347"/>
      <c r="X22" s="347"/>
    </row>
    <row r="23" spans="1:24" ht="113.25" customHeight="1">
      <c r="A23" s="231">
        <v>14</v>
      </c>
      <c r="B23" s="292" t="s">
        <v>112</v>
      </c>
      <c r="C23" s="231">
        <v>6</v>
      </c>
      <c r="D23" s="230" t="s">
        <v>1220</v>
      </c>
      <c r="E23" s="231"/>
      <c r="F23" s="230"/>
      <c r="G23" s="272">
        <v>0.5</v>
      </c>
      <c r="H23" s="273" t="s">
        <v>29</v>
      </c>
      <c r="I23" s="231" t="s">
        <v>1185</v>
      </c>
      <c r="J23" s="249">
        <v>45135</v>
      </c>
      <c r="K23" s="231" t="s">
        <v>260</v>
      </c>
      <c r="L23" s="231" t="s">
        <v>1221</v>
      </c>
      <c r="M23" s="249">
        <v>45288</v>
      </c>
      <c r="N23" s="231" t="s">
        <v>360</v>
      </c>
      <c r="O23" s="231"/>
      <c r="P23" s="231"/>
      <c r="Q23" s="231"/>
      <c r="R23" s="231"/>
      <c r="S23" s="231"/>
      <c r="T23" s="231"/>
      <c r="U23" s="231"/>
      <c r="V23" s="343"/>
      <c r="W23" s="343"/>
      <c r="X23" s="343"/>
    </row>
    <row r="24" spans="1:24" ht="229.5" customHeight="1">
      <c r="A24" s="275">
        <v>15</v>
      </c>
      <c r="B24" s="298" t="s">
        <v>1222</v>
      </c>
      <c r="C24" s="275" t="s">
        <v>1203</v>
      </c>
      <c r="D24" s="277" t="s">
        <v>1223</v>
      </c>
      <c r="E24" s="778"/>
      <c r="F24" s="774"/>
      <c r="G24" s="278">
        <v>0.5</v>
      </c>
      <c r="H24" s="279" t="s">
        <v>29</v>
      </c>
      <c r="I24" s="275" t="s">
        <v>1185</v>
      </c>
      <c r="J24" s="250">
        <v>45288</v>
      </c>
      <c r="K24" s="512" t="s">
        <v>305</v>
      </c>
      <c r="L24" s="312" t="s">
        <v>1224</v>
      </c>
      <c r="M24" s="275"/>
      <c r="N24" s="275"/>
      <c r="O24" s="275"/>
      <c r="P24" s="250">
        <v>45317</v>
      </c>
      <c r="Q24" s="275" t="s">
        <v>1225</v>
      </c>
      <c r="R24" s="275"/>
      <c r="S24" s="275"/>
      <c r="T24" s="275"/>
      <c r="U24" s="275"/>
      <c r="V24" s="347"/>
      <c r="W24" s="347"/>
      <c r="X24" s="347"/>
    </row>
    <row r="25" spans="1:24" ht="140.25">
      <c r="A25" s="231">
        <v>16</v>
      </c>
      <c r="B25" s="292" t="s">
        <v>1222</v>
      </c>
      <c r="C25" s="231" t="s">
        <v>1203</v>
      </c>
      <c r="D25" s="230" t="s">
        <v>1226</v>
      </c>
      <c r="E25" s="231"/>
      <c r="F25" s="230"/>
      <c r="G25" s="272">
        <v>0.5</v>
      </c>
      <c r="H25" s="273" t="s">
        <v>29</v>
      </c>
      <c r="I25" s="231" t="s">
        <v>1185</v>
      </c>
      <c r="J25" s="249">
        <v>45288</v>
      </c>
      <c r="K25" s="231" t="s">
        <v>260</v>
      </c>
      <c r="L25" s="304" t="s">
        <v>1227</v>
      </c>
      <c r="M25" s="231"/>
      <c r="N25" s="231"/>
      <c r="O25" s="231"/>
      <c r="P25" s="249">
        <v>45317</v>
      </c>
      <c r="Q25" s="231" t="s">
        <v>1228</v>
      </c>
      <c r="R25" s="304" t="s">
        <v>1229</v>
      </c>
      <c r="S25" s="249">
        <v>45323</v>
      </c>
      <c r="T25" s="231" t="s">
        <v>341</v>
      </c>
      <c r="U25" s="231"/>
      <c r="V25" s="343"/>
      <c r="W25" s="343"/>
      <c r="X25" s="343"/>
    </row>
    <row r="26" spans="1:24" ht="172.5" customHeight="1">
      <c r="A26" s="275">
        <v>17</v>
      </c>
      <c r="B26" s="298" t="s">
        <v>1222</v>
      </c>
      <c r="C26" s="275">
        <v>6</v>
      </c>
      <c r="D26" s="277" t="s">
        <v>1230</v>
      </c>
      <c r="E26" s="275"/>
      <c r="F26" s="277"/>
      <c r="G26" s="278">
        <v>0.5</v>
      </c>
      <c r="H26" s="279" t="s">
        <v>250</v>
      </c>
      <c r="I26" s="275" t="s">
        <v>1185</v>
      </c>
      <c r="J26" s="250">
        <v>45288</v>
      </c>
      <c r="K26" s="275" t="s">
        <v>260</v>
      </c>
      <c r="L26" s="275" t="s">
        <v>1231</v>
      </c>
      <c r="M26" s="275"/>
      <c r="N26" s="275"/>
      <c r="O26" s="275"/>
      <c r="P26" s="250">
        <v>45317</v>
      </c>
      <c r="Q26" s="275" t="s">
        <v>360</v>
      </c>
      <c r="R26" s="275"/>
      <c r="S26" s="275"/>
      <c r="T26" s="275"/>
      <c r="U26" s="275"/>
      <c r="V26" s="347"/>
      <c r="W26" s="347"/>
      <c r="X26" s="347"/>
    </row>
    <row r="27" spans="1:24" ht="146.25" customHeight="1">
      <c r="A27" s="231">
        <v>18</v>
      </c>
      <c r="B27" s="292" t="s">
        <v>1222</v>
      </c>
      <c r="C27" s="231">
        <v>6</v>
      </c>
      <c r="D27" s="230" t="s">
        <v>1232</v>
      </c>
      <c r="E27" s="231"/>
      <c r="F27" s="230"/>
      <c r="G27" s="272">
        <v>0.5</v>
      </c>
      <c r="H27" s="273" t="s">
        <v>250</v>
      </c>
      <c r="I27" s="231" t="s">
        <v>1185</v>
      </c>
      <c r="J27" s="249">
        <v>45288</v>
      </c>
      <c r="K27" s="231" t="s">
        <v>260</v>
      </c>
      <c r="L27" s="231" t="s">
        <v>1233</v>
      </c>
      <c r="M27" s="231"/>
      <c r="N27" s="231"/>
      <c r="O27" s="231"/>
      <c r="P27" s="249">
        <v>45317</v>
      </c>
      <c r="Q27" s="231" t="s">
        <v>360</v>
      </c>
      <c r="R27" s="231"/>
      <c r="S27" s="231"/>
      <c r="T27" s="231"/>
      <c r="U27" s="231"/>
      <c r="V27" s="343"/>
      <c r="W27" s="343"/>
      <c r="X27" s="343"/>
    </row>
    <row r="28" spans="1:24" ht="51">
      <c r="A28" s="275">
        <v>19</v>
      </c>
      <c r="B28" s="298" t="s">
        <v>1222</v>
      </c>
      <c r="C28" s="275">
        <v>6</v>
      </c>
      <c r="D28" s="277" t="s">
        <v>1234</v>
      </c>
      <c r="E28" s="275"/>
      <c r="F28" s="277"/>
      <c r="G28" s="278">
        <v>0.5</v>
      </c>
      <c r="H28" s="279" t="s">
        <v>29</v>
      </c>
      <c r="I28" s="275" t="s">
        <v>1185</v>
      </c>
      <c r="J28" s="250">
        <v>45288</v>
      </c>
      <c r="K28" s="275" t="s">
        <v>260</v>
      </c>
      <c r="L28" s="275" t="s">
        <v>1235</v>
      </c>
      <c r="M28" s="275"/>
      <c r="N28" s="275"/>
      <c r="O28" s="275"/>
      <c r="P28" s="250">
        <v>45317</v>
      </c>
      <c r="Q28" s="275" t="s">
        <v>360</v>
      </c>
      <c r="R28" s="275"/>
      <c r="S28" s="275"/>
      <c r="T28" s="275"/>
      <c r="U28" s="275"/>
      <c r="V28" s="347"/>
      <c r="W28" s="347"/>
      <c r="X28" s="347"/>
    </row>
    <row r="29" spans="1:24" ht="56.25">
      <c r="A29" s="231">
        <v>20</v>
      </c>
      <c r="B29" s="292" t="s">
        <v>1222</v>
      </c>
      <c r="C29" s="231">
        <v>6</v>
      </c>
      <c r="D29" s="230" t="s">
        <v>1236</v>
      </c>
      <c r="E29" s="230"/>
      <c r="F29" s="230"/>
      <c r="G29" s="272">
        <v>0.5</v>
      </c>
      <c r="H29" s="273" t="s">
        <v>250</v>
      </c>
      <c r="I29" s="231" t="s">
        <v>1185</v>
      </c>
      <c r="J29" s="249">
        <v>45288</v>
      </c>
      <c r="K29" s="231" t="s">
        <v>260</v>
      </c>
      <c r="L29" s="231" t="s">
        <v>1237</v>
      </c>
      <c r="M29" s="249"/>
      <c r="N29" s="231"/>
      <c r="O29" s="231"/>
      <c r="P29" s="249">
        <v>45317</v>
      </c>
      <c r="Q29" s="231" t="s">
        <v>360</v>
      </c>
      <c r="R29" s="231"/>
      <c r="S29" s="231"/>
      <c r="T29" s="231"/>
      <c r="U29" s="231"/>
      <c r="V29" s="343"/>
      <c r="W29" s="343"/>
      <c r="X29" s="343"/>
    </row>
    <row r="30" spans="1:24" ht="12.75">
      <c r="A30" s="275"/>
      <c r="B30" s="275"/>
      <c r="C30" s="275"/>
      <c r="D30" s="277"/>
      <c r="E30" s="277"/>
      <c r="F30" s="277"/>
      <c r="G30" s="278"/>
      <c r="H30" s="279"/>
      <c r="I30" s="275"/>
      <c r="J30" s="275"/>
      <c r="K30" s="275"/>
      <c r="L30" s="275"/>
      <c r="M30" s="275"/>
      <c r="N30" s="275"/>
      <c r="O30" s="275"/>
      <c r="P30" s="275"/>
      <c r="Q30" s="275"/>
      <c r="R30" s="275"/>
      <c r="S30" s="275"/>
      <c r="T30" s="275"/>
      <c r="U30" s="275"/>
      <c r="V30" s="347"/>
      <c r="W30" s="347"/>
      <c r="X30" s="347"/>
    </row>
    <row r="31" spans="1:24" ht="12.75">
      <c r="A31" s="231"/>
      <c r="B31" s="231"/>
      <c r="C31" s="231"/>
      <c r="D31" s="230"/>
      <c r="E31" s="230"/>
      <c r="F31" s="230"/>
      <c r="G31" s="272"/>
      <c r="H31" s="273"/>
      <c r="I31" s="231"/>
      <c r="J31" s="231"/>
      <c r="K31" s="231"/>
      <c r="L31" s="231"/>
      <c r="M31" s="231"/>
      <c r="N31" s="231"/>
      <c r="O31" s="231"/>
      <c r="P31" s="231"/>
      <c r="Q31" s="231"/>
      <c r="R31" s="231"/>
      <c r="S31" s="231"/>
      <c r="T31" s="231"/>
      <c r="U31" s="231"/>
      <c r="V31" s="343"/>
      <c r="W31" s="343"/>
      <c r="X31" s="343"/>
    </row>
    <row r="32" spans="1:24" ht="12.75">
      <c r="A32" s="275"/>
      <c r="B32" s="275"/>
      <c r="C32" s="275"/>
      <c r="D32" s="277"/>
      <c r="E32" s="277"/>
      <c r="F32" s="277"/>
      <c r="G32" s="278"/>
      <c r="H32" s="279"/>
      <c r="I32" s="275"/>
      <c r="J32" s="275"/>
      <c r="K32" s="275"/>
      <c r="L32" s="275"/>
      <c r="M32" s="275"/>
      <c r="N32" s="275"/>
      <c r="O32" s="275"/>
      <c r="P32" s="275"/>
      <c r="Q32" s="275"/>
      <c r="R32" s="275"/>
      <c r="S32" s="275"/>
      <c r="T32" s="275"/>
      <c r="U32" s="275"/>
      <c r="V32" s="347"/>
      <c r="W32" s="347"/>
      <c r="X32" s="347"/>
    </row>
    <row r="33" spans="1:24" ht="12.75">
      <c r="A33" s="231"/>
      <c r="B33" s="231"/>
      <c r="C33" s="231"/>
      <c r="D33" s="230"/>
      <c r="E33" s="230"/>
      <c r="F33" s="230"/>
      <c r="G33" s="272"/>
      <c r="H33" s="273"/>
      <c r="I33" s="231"/>
      <c r="J33" s="231"/>
      <c r="K33" s="231"/>
      <c r="L33" s="231"/>
      <c r="M33" s="231"/>
      <c r="N33" s="231"/>
      <c r="O33" s="231"/>
      <c r="P33" s="231"/>
      <c r="Q33" s="231"/>
      <c r="R33" s="231"/>
      <c r="S33" s="231"/>
      <c r="T33" s="231"/>
      <c r="U33" s="231"/>
      <c r="V33" s="343"/>
      <c r="W33" s="343"/>
      <c r="X33" s="343"/>
    </row>
    <row r="34" spans="1:24" ht="12.75">
      <c r="A34" s="275"/>
      <c r="B34" s="275"/>
      <c r="C34" s="275"/>
      <c r="D34" s="277"/>
      <c r="E34" s="277"/>
      <c r="F34" s="277"/>
      <c r="G34" s="278"/>
      <c r="H34" s="279"/>
      <c r="I34" s="275"/>
      <c r="J34" s="275"/>
      <c r="K34" s="275"/>
      <c r="L34" s="275"/>
      <c r="M34" s="275"/>
      <c r="N34" s="275"/>
      <c r="O34" s="275"/>
      <c r="P34" s="275"/>
      <c r="Q34" s="275"/>
      <c r="R34" s="275"/>
      <c r="S34" s="275"/>
      <c r="T34" s="275"/>
      <c r="U34" s="275"/>
      <c r="V34" s="347"/>
      <c r="W34" s="347"/>
      <c r="X34" s="347"/>
    </row>
    <row r="35" spans="1:24" ht="12.75">
      <c r="A35" s="231"/>
      <c r="B35" s="231"/>
      <c r="C35" s="231"/>
      <c r="D35" s="230"/>
      <c r="E35" s="230"/>
      <c r="F35" s="230"/>
      <c r="G35" s="272"/>
      <c r="H35" s="273"/>
      <c r="I35" s="231"/>
      <c r="J35" s="231"/>
      <c r="K35" s="231"/>
      <c r="L35" s="231"/>
      <c r="M35" s="508"/>
      <c r="N35" s="231"/>
      <c r="O35" s="231"/>
      <c r="P35" s="231"/>
      <c r="Q35" s="231"/>
      <c r="R35" s="231"/>
      <c r="S35" s="231"/>
      <c r="T35" s="231"/>
      <c r="U35" s="231"/>
      <c r="V35" s="343"/>
      <c r="W35" s="343"/>
      <c r="X35" s="343"/>
    </row>
    <row r="36" spans="1:24" ht="12.75">
      <c r="A36" s="275"/>
      <c r="B36" s="275"/>
      <c r="C36" s="275"/>
      <c r="D36" s="277"/>
      <c r="E36" s="277"/>
      <c r="F36" s="277"/>
      <c r="G36" s="278"/>
      <c r="H36" s="279"/>
      <c r="I36" s="275"/>
      <c r="J36" s="275"/>
      <c r="K36" s="275"/>
      <c r="L36" s="275"/>
      <c r="M36" s="275"/>
      <c r="N36" s="275"/>
      <c r="O36" s="275"/>
      <c r="P36" s="275"/>
      <c r="Q36" s="275"/>
      <c r="R36" s="275"/>
      <c r="S36" s="275"/>
      <c r="T36" s="275"/>
      <c r="U36" s="275"/>
      <c r="V36" s="347"/>
      <c r="W36" s="347"/>
      <c r="X36" s="347"/>
    </row>
    <row r="37" spans="1:24" ht="12.75">
      <c r="A37" s="231"/>
      <c r="B37" s="231"/>
      <c r="C37" s="231"/>
      <c r="D37" s="230"/>
      <c r="E37" s="230"/>
      <c r="F37" s="230"/>
      <c r="G37" s="272"/>
      <c r="H37" s="273"/>
      <c r="I37" s="231"/>
      <c r="J37" s="231"/>
      <c r="K37" s="231"/>
      <c r="L37" s="231"/>
      <c r="M37" s="231"/>
      <c r="N37" s="231"/>
      <c r="O37" s="231"/>
      <c r="P37" s="231"/>
      <c r="Q37" s="231"/>
      <c r="R37" s="231"/>
      <c r="S37" s="231"/>
      <c r="T37" s="231"/>
      <c r="U37" s="231"/>
      <c r="V37" s="343"/>
      <c r="W37" s="343"/>
      <c r="X37" s="343"/>
    </row>
    <row r="38" spans="1:24" ht="12.75">
      <c r="A38" s="275"/>
      <c r="B38" s="275"/>
      <c r="C38" s="275"/>
      <c r="D38" s="277"/>
      <c r="E38" s="277"/>
      <c r="F38" s="277"/>
      <c r="G38" s="278"/>
      <c r="H38" s="279"/>
      <c r="I38" s="275"/>
      <c r="J38" s="275"/>
      <c r="K38" s="275"/>
      <c r="L38" s="275"/>
      <c r="M38" s="275"/>
      <c r="N38" s="275"/>
      <c r="O38" s="275"/>
      <c r="P38" s="275"/>
      <c r="Q38" s="275"/>
      <c r="R38" s="275"/>
      <c r="S38" s="275"/>
      <c r="T38" s="275"/>
      <c r="U38" s="275"/>
      <c r="V38" s="347"/>
      <c r="W38" s="347"/>
      <c r="X38" s="347"/>
    </row>
    <row r="39" spans="1:24" ht="12.75">
      <c r="A39" s="231"/>
      <c r="B39" s="231"/>
      <c r="C39" s="231"/>
      <c r="D39" s="230"/>
      <c r="E39" s="230"/>
      <c r="F39" s="230"/>
      <c r="G39" s="272"/>
      <c r="H39" s="273"/>
      <c r="I39" s="231"/>
      <c r="J39" s="231"/>
      <c r="K39" s="231"/>
      <c r="L39" s="231"/>
      <c r="M39" s="231"/>
      <c r="N39" s="231"/>
      <c r="O39" s="231"/>
      <c r="P39" s="231"/>
      <c r="Q39" s="231"/>
      <c r="R39" s="231"/>
      <c r="S39" s="231"/>
      <c r="T39" s="231"/>
      <c r="U39" s="231"/>
      <c r="V39" s="343"/>
      <c r="W39" s="343"/>
      <c r="X39" s="343"/>
    </row>
    <row r="40" spans="1:24" ht="12.75">
      <c r="A40" s="275"/>
      <c r="B40" s="275"/>
      <c r="C40" s="275"/>
      <c r="D40" s="277"/>
      <c r="E40" s="277"/>
      <c r="F40" s="277"/>
      <c r="G40" s="278"/>
      <c r="H40" s="279"/>
      <c r="I40" s="275"/>
      <c r="J40" s="275"/>
      <c r="K40" s="275"/>
      <c r="L40" s="275"/>
      <c r="M40" s="275"/>
      <c r="N40" s="275"/>
      <c r="O40" s="275"/>
      <c r="P40" s="275"/>
      <c r="Q40" s="275"/>
      <c r="R40" s="275"/>
      <c r="S40" s="275"/>
      <c r="T40" s="275"/>
      <c r="U40" s="275"/>
      <c r="V40" s="347"/>
      <c r="W40" s="347"/>
      <c r="X40" s="347"/>
    </row>
    <row r="41" spans="1:24" ht="12.75">
      <c r="A41" s="231"/>
      <c r="B41" s="231"/>
      <c r="C41" s="231"/>
      <c r="D41" s="230"/>
      <c r="E41" s="230"/>
      <c r="F41" s="230"/>
      <c r="G41" s="272"/>
      <c r="H41" s="273"/>
      <c r="I41" s="231"/>
      <c r="J41" s="231"/>
      <c r="K41" s="231"/>
      <c r="L41" s="231"/>
      <c r="M41" s="231"/>
      <c r="N41" s="231"/>
      <c r="O41" s="231"/>
      <c r="P41" s="231"/>
      <c r="Q41" s="231"/>
      <c r="R41" s="231"/>
      <c r="S41" s="231"/>
      <c r="T41" s="231"/>
      <c r="U41" s="231"/>
      <c r="V41" s="343"/>
      <c r="W41" s="343"/>
      <c r="X41" s="343"/>
    </row>
    <row r="42" spans="1:24" ht="12.75">
      <c r="A42" s="275"/>
      <c r="B42" s="275"/>
      <c r="C42" s="275"/>
      <c r="D42" s="277"/>
      <c r="E42" s="277"/>
      <c r="F42" s="277"/>
      <c r="G42" s="278"/>
      <c r="H42" s="279"/>
      <c r="I42" s="275"/>
      <c r="J42" s="275"/>
      <c r="K42" s="275"/>
      <c r="L42" s="275"/>
      <c r="M42" s="275"/>
      <c r="N42" s="275"/>
      <c r="O42" s="275"/>
      <c r="P42" s="275"/>
      <c r="Q42" s="275"/>
      <c r="R42" s="275"/>
      <c r="S42" s="275"/>
      <c r="T42" s="275"/>
      <c r="U42" s="275"/>
      <c r="V42" s="347"/>
      <c r="W42" s="347"/>
      <c r="X42" s="347"/>
    </row>
    <row r="43" spans="1:24" ht="12.75">
      <c r="A43" s="231"/>
      <c r="B43" s="231"/>
      <c r="C43" s="231"/>
      <c r="D43" s="230"/>
      <c r="E43" s="230"/>
      <c r="F43" s="230"/>
      <c r="G43" s="272"/>
      <c r="H43" s="273"/>
      <c r="I43" s="231"/>
      <c r="J43" s="231"/>
      <c r="K43" s="231"/>
      <c r="L43" s="231"/>
      <c r="M43" s="231"/>
      <c r="N43" s="231"/>
      <c r="O43" s="231"/>
      <c r="P43" s="231"/>
      <c r="Q43" s="231"/>
      <c r="R43" s="231"/>
      <c r="S43" s="231"/>
      <c r="T43" s="231"/>
      <c r="U43" s="231"/>
      <c r="V43" s="343"/>
      <c r="W43" s="343"/>
      <c r="X43" s="343"/>
    </row>
    <row r="44" spans="1:24" ht="12.75">
      <c r="A44" s="275"/>
      <c r="B44" s="275"/>
      <c r="C44" s="275"/>
      <c r="D44" s="277"/>
      <c r="E44" s="277"/>
      <c r="F44" s="277"/>
      <c r="G44" s="278"/>
      <c r="H44" s="279"/>
      <c r="I44" s="275"/>
      <c r="J44" s="275"/>
      <c r="K44" s="275"/>
      <c r="L44" s="275"/>
      <c r="M44" s="275"/>
      <c r="N44" s="275"/>
      <c r="O44" s="275"/>
      <c r="P44" s="275"/>
      <c r="Q44" s="275"/>
      <c r="R44" s="275"/>
      <c r="S44" s="275"/>
      <c r="T44" s="275"/>
      <c r="U44" s="275"/>
      <c r="V44" s="347"/>
      <c r="W44" s="347"/>
      <c r="X44" s="347"/>
    </row>
    <row r="45" spans="1:24" ht="12.75">
      <c r="A45" s="231"/>
      <c r="B45" s="231"/>
      <c r="C45" s="231"/>
      <c r="D45" s="230"/>
      <c r="E45" s="230"/>
      <c r="F45" s="230"/>
      <c r="G45" s="272"/>
      <c r="H45" s="273"/>
      <c r="I45" s="231"/>
      <c r="J45" s="231"/>
      <c r="K45" s="231"/>
      <c r="L45" s="231"/>
      <c r="M45" s="231"/>
      <c r="N45" s="231"/>
      <c r="O45" s="231"/>
      <c r="P45" s="231"/>
      <c r="Q45" s="231"/>
      <c r="R45" s="231"/>
      <c r="S45" s="231"/>
      <c r="T45" s="231"/>
      <c r="U45" s="231"/>
      <c r="V45" s="343"/>
      <c r="W45" s="343"/>
      <c r="X45" s="343"/>
    </row>
    <row r="46" spans="1:24" ht="12.75">
      <c r="A46" s="275"/>
      <c r="B46" s="275"/>
      <c r="C46" s="275"/>
      <c r="D46" s="277"/>
      <c r="E46" s="277"/>
      <c r="F46" s="277"/>
      <c r="G46" s="278"/>
      <c r="H46" s="279"/>
      <c r="I46" s="275"/>
      <c r="J46" s="275"/>
      <c r="K46" s="275"/>
      <c r="L46" s="275"/>
      <c r="M46" s="275"/>
      <c r="N46" s="275"/>
      <c r="O46" s="275"/>
      <c r="P46" s="275"/>
      <c r="Q46" s="275"/>
      <c r="R46" s="275"/>
      <c r="S46" s="275"/>
      <c r="T46" s="275"/>
      <c r="U46" s="275"/>
      <c r="V46" s="347"/>
      <c r="W46" s="347"/>
      <c r="X46" s="347"/>
    </row>
    <row r="47" spans="1:24" ht="12.75">
      <c r="A47" s="231"/>
      <c r="B47" s="231"/>
      <c r="C47" s="231"/>
      <c r="D47" s="230"/>
      <c r="E47" s="230"/>
      <c r="F47" s="230"/>
      <c r="G47" s="272"/>
      <c r="H47" s="273"/>
      <c r="I47" s="231"/>
      <c r="J47" s="231"/>
      <c r="K47" s="231"/>
      <c r="L47" s="231"/>
      <c r="M47" s="231"/>
      <c r="N47" s="231"/>
      <c r="O47" s="231"/>
      <c r="P47" s="231"/>
      <c r="Q47" s="231"/>
      <c r="R47" s="231"/>
      <c r="S47" s="231"/>
      <c r="T47" s="231"/>
      <c r="U47" s="231"/>
      <c r="V47" s="343"/>
      <c r="W47" s="343"/>
      <c r="X47" s="343"/>
    </row>
    <row r="48" spans="1:24" ht="12.75">
      <c r="A48" s="275"/>
      <c r="B48" s="275"/>
      <c r="C48" s="275"/>
      <c r="D48" s="277"/>
      <c r="E48" s="277"/>
      <c r="F48" s="277"/>
      <c r="G48" s="278"/>
      <c r="H48" s="279"/>
      <c r="I48" s="275"/>
      <c r="J48" s="275"/>
      <c r="K48" s="275"/>
      <c r="L48" s="275"/>
      <c r="M48" s="275"/>
      <c r="N48" s="275"/>
      <c r="O48" s="275"/>
      <c r="P48" s="275"/>
      <c r="Q48" s="275"/>
      <c r="R48" s="275"/>
      <c r="S48" s="275"/>
      <c r="T48" s="275"/>
      <c r="U48" s="275"/>
      <c r="V48" s="347"/>
      <c r="W48" s="347"/>
      <c r="X48" s="347"/>
    </row>
    <row r="49" spans="1:24" ht="12.75">
      <c r="A49" s="231"/>
      <c r="B49" s="231"/>
      <c r="C49" s="231"/>
      <c r="D49" s="230"/>
      <c r="E49" s="230"/>
      <c r="F49" s="230"/>
      <c r="G49" s="272"/>
      <c r="H49" s="273"/>
      <c r="I49" s="231"/>
      <c r="J49" s="231"/>
      <c r="K49" s="231"/>
      <c r="L49" s="231"/>
      <c r="M49" s="231"/>
      <c r="N49" s="231"/>
      <c r="O49" s="231"/>
      <c r="P49" s="231"/>
      <c r="Q49" s="231"/>
      <c r="R49" s="231"/>
      <c r="S49" s="231"/>
      <c r="T49" s="231"/>
      <c r="U49" s="231"/>
      <c r="V49" s="343"/>
      <c r="W49" s="343"/>
      <c r="X49" s="343"/>
    </row>
  </sheetData>
  <mergeCells count="1">
    <mergeCell ref="E24:F24"/>
  </mergeCells>
  <conditionalFormatting sqref="M1:N1 R1 U1:X1">
    <cfRule type="containsText" dxfId="11401" priority="13" operator="containsText" text="ответ субподрядчика">
      <formula>NOT(ISERROR(SEARCH(("ответ субподрядчика"),(M1))))</formula>
    </cfRule>
  </conditionalFormatting>
  <conditionalFormatting sqref="G10:G49">
    <cfRule type="cellIs" dxfId="11400" priority="12" operator="equal">
      <formula>1</formula>
    </cfRule>
  </conditionalFormatting>
  <conditionalFormatting sqref="G10:G49">
    <cfRule type="cellIs" dxfId="11399" priority="11" operator="equal">
      <formula>0.5</formula>
    </cfRule>
  </conditionalFormatting>
  <conditionalFormatting sqref="G10:G49">
    <cfRule type="cellIs" dxfId="11398" priority="10" operator="equal">
      <formula>0.2</formula>
    </cfRule>
  </conditionalFormatting>
  <conditionalFormatting sqref="K3 K5:K49">
    <cfRule type="containsText" dxfId="11397" priority="9" operator="containsText" text="ПД">
      <formula>NOT(ISERROR(SEARCH(("ПД"),(K3))))</formula>
    </cfRule>
  </conditionalFormatting>
  <conditionalFormatting sqref="K3 K5:K49">
    <cfRule type="containsText" dxfId="11396" priority="8" operator="containsText" text="отменено">
      <formula>NOT(ISERROR(SEARCH(("отменено"),(K3))))</formula>
    </cfRule>
  </conditionalFormatting>
  <conditionalFormatting sqref="G1:H1 H3:X3 H5:H49 A9:G9">
    <cfRule type="cellIs" dxfId="11395" priority="7" operator="equal">
      <formula>"5 - Несоответствие решений ПД и РД"</formula>
    </cfRule>
  </conditionalFormatting>
  <conditionalFormatting sqref="G1:H1 H3:X3 H5:H49 A9:G9">
    <cfRule type="cellIs" dxfId="11394" priority="6" operator="equal">
      <formula>"4 - Несоответствие типовым решениям"</formula>
    </cfRule>
  </conditionalFormatting>
  <conditionalFormatting sqref="G1:H1 H3:X3 H5:H49 A9:G9">
    <cfRule type="cellIs" dxfId="11393" priority="5" operator="equal">
      <formula>"3 - Повторяющиеся замечания МФР"</formula>
    </cfRule>
  </conditionalFormatting>
  <conditionalFormatting sqref="G1:H1 H3:X3 H5:H49 A9:G9">
    <cfRule type="cellIs" dxfId="11392" priority="4" operator="equal">
      <formula>"2 - Несоотвествие смежным разделам"</formula>
    </cfRule>
  </conditionalFormatting>
  <conditionalFormatting sqref="G1:H1 H3:X3 H5:H49 A9:G9">
    <cfRule type="cellIs" dxfId="11391" priority="3" operator="equal">
      <formula>"1 - Ошибка проектировщика"</formula>
    </cfRule>
  </conditionalFormatting>
  <conditionalFormatting sqref="K3 K5:K49">
    <cfRule type="containsText" dxfId="11390" priority="2" operator="containsText" text="повторно">
      <formula>NOT(ISERROR(SEARCH(("повторно"),(K3))))</formula>
    </cfRule>
  </conditionalFormatting>
  <conditionalFormatting sqref="K3 K5:K49">
    <cfRule type="containsText" dxfId="11389" priority="1" operator="containsText" text="снято">
      <formula>NOT(ISERROR(SEARCH(("снято"),(K3))))</formula>
    </cfRule>
  </conditionalFormatting>
  <hyperlinks>
    <hyperlink ref="F13" r:id="rId1"/>
    <hyperlink ref="F17" r:id="rId2"/>
  </hyperlinks>
  <pageMargins left="0.70078740157480324" right="0.70078740157480324" top="0.75196850393700787" bottom="0.75196850393700787" header="0.3" footer="0.3"/>
  <pageSetup paperSize="9" orientation="portrait"/>
  <drawing r:id="rId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G10:G49</xm:sqref>
        </x14:dataValidation>
        <x14:dataValidation type="list" allowBlank="1">
          <x14:formula1>
            <xm:f>Списки!$O:$O</xm:f>
          </x14:formula1>
          <xm:sqref>R1 U1 X1</xm:sqref>
        </x14:dataValidation>
        <x14:dataValidation type="list" allowBlank="1">
          <x14:formula1>
            <xm:f>Списки!$E$2:$E$1002</xm:f>
          </x14:formula1>
          <xm:sqref>H10:H49</xm:sqref>
        </x14:dataValidation>
        <x14:dataValidation type="list" allowBlank="1">
          <x14:formula1>
            <xm:f>Списки!$A$2:$A$1002</xm:f>
          </x14:formula1>
          <xm:sqref>K10:K49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4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9.7109375" customWidth="1"/>
    <col min="3" max="3" width="9.42578125" customWidth="1"/>
    <col min="4" max="4" width="61.42578125" customWidth="1"/>
    <col min="5" max="5" width="66.7109375" customWidth="1"/>
    <col min="6" max="6" width="17.140625" customWidth="1" collapsed="1"/>
    <col min="7" max="7" width="10.28515625" hidden="1" customWidth="1" outlineLevel="1"/>
    <col min="8" max="8" width="14.42578125" hidden="1" customWidth="1" outlineLevel="1"/>
    <col min="10" max="10" width="10.140625" customWidth="1"/>
    <col min="11" max="11" width="11" customWidth="1"/>
    <col min="12" max="12" width="34.5703125" customWidth="1"/>
    <col min="13" max="13" width="10.42578125" customWidth="1"/>
    <col min="14" max="14" width="39.85546875" customWidth="1"/>
    <col min="15" max="15" width="24.42578125" customWidth="1"/>
    <col min="16" max="16" width="11.42578125" customWidth="1"/>
    <col min="17" max="17" width="35.28515625" customWidth="1"/>
    <col min="18" max="18" width="22" customWidth="1"/>
    <col min="19" max="19" width="11.42578125" customWidth="1"/>
    <col min="20" max="20" width="26.85546875" customWidth="1"/>
    <col min="21" max="21" width="25.5703125" customWidth="1"/>
    <col min="22"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COUNTIF($H10:$H48,"1 - Несоответствие продуктовым требованиям ПИК-Стандарт")</f>
        <v>11</v>
      </c>
      <c r="I3" s="335">
        <f>COUNTIF($H10:$H48,"2 - Несоответствие Бренд-листам ПИК")</f>
        <v>0</v>
      </c>
      <c r="J3" s="335">
        <f>COUNTIF($H16:$H48,"3 - Несоответствие Каталогу отделки")</f>
        <v>0</v>
      </c>
      <c r="K3" s="335">
        <f>COUNTIF($H10:$H48,"5 - Ошибка в применении СТМ")</f>
        <v>0</v>
      </c>
      <c r="L3" s="335">
        <f>COUNTIF($H10:$H48,"4 - Несоответствие Каталогу оборудования")</f>
        <v>0</v>
      </c>
      <c r="M3" s="335">
        <f>COUNTIF($H10:$H48,"6 - Ошибка в применении сборных ЛМ")</f>
        <v>0</v>
      </c>
      <c r="N3" s="335">
        <f>COUNTIF($H10:$H48,"7 - Ошибка в применении шкаф-пакетов")</f>
        <v>0</v>
      </c>
      <c r="O3" s="335">
        <f>COUNTIF($H10:$H48,"8 - Ошибка в применении шахт-пакетов")</f>
        <v>0</v>
      </c>
      <c r="P3" s="335">
        <f>COUNTIF($H10:$H48,"9 - Несоответствие типологическим требованиям ПИК-Стандарт")</f>
        <v>0</v>
      </c>
      <c r="Q3" s="335">
        <f>COUNTIF($H10:$H48,"10 - Несоответствие НТД РФ")</f>
        <v>0</v>
      </c>
      <c r="R3" s="335">
        <f>COUNTIF($H10:$H48,"11 - Несоответствие ИРД (кроме ТУ, СТУ), АПР, ПД")</f>
        <v>0</v>
      </c>
      <c r="S3" s="335">
        <f>COUNTIF($H10:$H48,"12 - Несоответствие требованиям ТУ, СТУ")</f>
        <v>0</v>
      </c>
      <c r="T3" s="335">
        <f>COUNTIF($H10:$H48,"13 - Ошибка в технических решениях")</f>
        <v>0</v>
      </c>
      <c r="U3" s="335">
        <f>COUNTIF($H10:$H48,"14 - Неувязка м/у собой комплектов РД")</f>
        <v>0</v>
      </c>
      <c r="V3" s="335">
        <f>COUNTIF($H10:$H48,"15 - Недостаточность информации влияющей на СМР")</f>
        <v>11</v>
      </c>
      <c r="W3" s="335">
        <f>COUNTIF($H10:$H48,"16 - Нерациональное решение")</f>
        <v>0</v>
      </c>
      <c r="X3" s="335">
        <f>COUNTIF($H10:$H48,"17 - Оформление")</f>
        <v>1</v>
      </c>
    </row>
    <row r="4" spans="1:24" ht="25.5" hidden="1" outlineLevel="1">
      <c r="A4" s="111" t="s">
        <v>249</v>
      </c>
      <c r="B4" s="336">
        <v>5</v>
      </c>
      <c r="C4" s="336">
        <v>4</v>
      </c>
      <c r="D4" s="337">
        <f>C4/B4</f>
        <v>0.8</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249"/>
      <c r="T5" s="231"/>
      <c r="U5" s="231"/>
      <c r="V5" s="343"/>
      <c r="W5" s="343"/>
      <c r="X5" s="343"/>
    </row>
    <row r="6" spans="1:24" ht="22.5" hidden="1" outlineLevel="1">
      <c r="A6" s="18">
        <v>0.2</v>
      </c>
      <c r="B6" s="18">
        <v>0.5</v>
      </c>
      <c r="C6" s="18">
        <v>1</v>
      </c>
      <c r="D6" s="18" t="s">
        <v>39</v>
      </c>
      <c r="E6" s="18"/>
      <c r="F6" s="18" t="s">
        <v>253</v>
      </c>
      <c r="G6" s="345">
        <f>COUNTIFS(G10:G48,"0,2")</f>
        <v>0</v>
      </c>
      <c r="H6" s="510"/>
      <c r="I6" s="275"/>
      <c r="J6" s="250"/>
      <c r="K6" s="275"/>
      <c r="L6" s="250"/>
      <c r="M6" s="250"/>
      <c r="N6" s="275"/>
      <c r="O6" s="250"/>
      <c r="P6" s="250"/>
      <c r="Q6" s="275"/>
      <c r="R6" s="250"/>
      <c r="S6" s="250"/>
      <c r="T6" s="275"/>
      <c r="U6" s="275"/>
      <c r="V6" s="347"/>
      <c r="W6" s="347"/>
      <c r="X6" s="347"/>
    </row>
    <row r="7" spans="1:24" ht="22.5" hidden="1" outlineLevel="1">
      <c r="A7" s="348">
        <f>G6*0.2/B4</f>
        <v>0</v>
      </c>
      <c r="B7" s="348">
        <f>G7*0.5/B4</f>
        <v>2.2000000000000002</v>
      </c>
      <c r="C7" s="348">
        <f>G8*1/B4</f>
        <v>0.2</v>
      </c>
      <c r="D7" s="349">
        <f>(G6*A6+G7*B6+G8*C6)/SUM(G6:G8)</f>
        <v>0.52173913043478259</v>
      </c>
      <c r="E7" s="350"/>
      <c r="F7" s="129" t="s">
        <v>254</v>
      </c>
      <c r="G7" s="351">
        <f>COUNTIFS(G10:G48,"0,5")</f>
        <v>22</v>
      </c>
      <c r="H7" s="509"/>
      <c r="I7" s="352"/>
      <c r="J7" s="352"/>
      <c r="K7" s="352"/>
      <c r="L7" s="352"/>
      <c r="M7" s="352"/>
      <c r="N7" s="352"/>
      <c r="O7" s="352"/>
      <c r="P7" s="352"/>
      <c r="Q7" s="352"/>
      <c r="R7" s="352"/>
      <c r="S7" s="352"/>
      <c r="T7" s="352"/>
      <c r="U7" s="352"/>
      <c r="V7" s="353"/>
      <c r="W7" s="353"/>
      <c r="X7" s="353"/>
    </row>
    <row r="8" spans="1:24" ht="22.5" hidden="1" outlineLevel="1">
      <c r="A8" s="112" t="s">
        <v>52</v>
      </c>
      <c r="B8" s="112" t="s">
        <v>52</v>
      </c>
      <c r="C8" s="112" t="s">
        <v>52</v>
      </c>
      <c r="D8" s="112" t="s">
        <v>52</v>
      </c>
      <c r="E8" s="112"/>
      <c r="F8" s="18" t="s">
        <v>255</v>
      </c>
      <c r="G8" s="345">
        <f>COUNTIFS(G10:G48,"1")</f>
        <v>1</v>
      </c>
      <c r="H8" s="510"/>
      <c r="I8" s="275"/>
      <c r="J8" s="250"/>
      <c r="K8" s="275"/>
      <c r="L8" s="250"/>
      <c r="M8" s="250"/>
      <c r="N8" s="275"/>
      <c r="O8" s="250"/>
      <c r="P8" s="250"/>
      <c r="Q8" s="275"/>
      <c r="R8" s="250"/>
      <c r="S8" s="250"/>
      <c r="T8" s="275"/>
      <c r="U8" s="275"/>
      <c r="V8" s="347"/>
      <c r="W8" s="347"/>
      <c r="X8" s="347"/>
    </row>
    <row r="9" spans="1:24" ht="12.75">
      <c r="A9" s="131"/>
      <c r="B9" s="131"/>
      <c r="C9" s="131"/>
      <c r="D9" s="131"/>
      <c r="E9" s="131"/>
      <c r="F9" s="131"/>
      <c r="G9" s="131"/>
      <c r="H9" s="131"/>
      <c r="I9" s="226"/>
      <c r="J9" s="227"/>
      <c r="K9" s="226"/>
      <c r="L9" s="227"/>
      <c r="M9" s="227"/>
      <c r="N9" s="226"/>
      <c r="O9" s="227"/>
      <c r="P9" s="227"/>
      <c r="Q9" s="226"/>
      <c r="R9" s="227"/>
      <c r="S9" s="227"/>
      <c r="T9" s="226"/>
      <c r="U9" s="226"/>
      <c r="V9" s="132"/>
      <c r="W9" s="132"/>
      <c r="X9" s="132"/>
    </row>
    <row r="10" spans="1:24" ht="331.5">
      <c r="A10" s="275">
        <v>1</v>
      </c>
      <c r="B10" s="298" t="s">
        <v>1238</v>
      </c>
      <c r="C10" s="275">
        <v>1</v>
      </c>
      <c r="D10" s="277" t="s">
        <v>1184</v>
      </c>
      <c r="E10" s="275"/>
      <c r="F10" s="275"/>
      <c r="G10" s="278">
        <v>0.5</v>
      </c>
      <c r="H10" s="279" t="s">
        <v>29</v>
      </c>
      <c r="I10" s="275" t="s">
        <v>1185</v>
      </c>
      <c r="J10" s="250">
        <v>45140</v>
      </c>
      <c r="K10" s="275" t="s">
        <v>260</v>
      </c>
      <c r="L10" s="312" t="s">
        <v>1186</v>
      </c>
      <c r="M10" s="250">
        <v>45300</v>
      </c>
      <c r="N10" s="511" t="s">
        <v>1188</v>
      </c>
      <c r="O10" s="275" t="s">
        <v>1189</v>
      </c>
      <c r="P10" s="250">
        <v>45317</v>
      </c>
      <c r="Q10" s="275" t="s">
        <v>717</v>
      </c>
      <c r="R10" s="250"/>
      <c r="S10" s="250"/>
      <c r="T10" s="275"/>
      <c r="U10" s="275"/>
      <c r="V10" s="347"/>
      <c r="W10" s="347"/>
      <c r="X10" s="347"/>
    </row>
    <row r="11" spans="1:24" ht="71.25">
      <c r="A11" s="231">
        <v>2</v>
      </c>
      <c r="B11" s="292" t="s">
        <v>1238</v>
      </c>
      <c r="C11" s="231">
        <v>1</v>
      </c>
      <c r="D11" s="230" t="s">
        <v>1239</v>
      </c>
      <c r="E11" s="231"/>
      <c r="F11" s="231"/>
      <c r="G11" s="272">
        <v>0.5</v>
      </c>
      <c r="H11" s="273" t="s">
        <v>250</v>
      </c>
      <c r="I11" s="231" t="s">
        <v>1185</v>
      </c>
      <c r="J11" s="249">
        <v>45140</v>
      </c>
      <c r="K11" s="231" t="s">
        <v>260</v>
      </c>
      <c r="L11" s="304" t="s">
        <v>1191</v>
      </c>
      <c r="M11" s="249">
        <v>45300</v>
      </c>
      <c r="N11" s="231" t="s">
        <v>360</v>
      </c>
      <c r="O11" s="249"/>
      <c r="P11" s="249"/>
      <c r="Q11" s="231"/>
      <c r="R11" s="249"/>
      <c r="S11" s="249"/>
      <c r="T11" s="231"/>
      <c r="U11" s="231"/>
      <c r="V11" s="343"/>
      <c r="W11" s="343"/>
      <c r="X11" s="343"/>
    </row>
    <row r="12" spans="1:24" ht="114.75">
      <c r="A12" s="275">
        <v>3</v>
      </c>
      <c r="B12" s="298" t="s">
        <v>1238</v>
      </c>
      <c r="C12" s="275">
        <v>1</v>
      </c>
      <c r="D12" s="277" t="s">
        <v>1192</v>
      </c>
      <c r="E12" s="275"/>
      <c r="F12" s="275"/>
      <c r="G12" s="278">
        <v>0.5</v>
      </c>
      <c r="H12" s="279" t="s">
        <v>29</v>
      </c>
      <c r="I12" s="275" t="s">
        <v>1185</v>
      </c>
      <c r="J12" s="250">
        <v>45140</v>
      </c>
      <c r="K12" s="275" t="s">
        <v>260</v>
      </c>
      <c r="L12" s="312" t="s">
        <v>1186</v>
      </c>
      <c r="M12" s="250">
        <v>45300</v>
      </c>
      <c r="N12" s="275" t="s">
        <v>360</v>
      </c>
      <c r="O12" s="250"/>
      <c r="P12" s="250"/>
      <c r="Q12" s="275"/>
      <c r="R12" s="250"/>
      <c r="S12" s="250"/>
      <c r="T12" s="275"/>
      <c r="U12" s="275"/>
      <c r="V12" s="347"/>
      <c r="W12" s="347"/>
      <c r="X12" s="347"/>
    </row>
    <row r="13" spans="1:24" ht="63.75">
      <c r="A13" s="231">
        <v>4</v>
      </c>
      <c r="B13" s="292" t="s">
        <v>1238</v>
      </c>
      <c r="C13" s="231">
        <v>1</v>
      </c>
      <c r="D13" s="230" t="s">
        <v>1193</v>
      </c>
      <c r="E13" s="231"/>
      <c r="F13" s="399" t="s">
        <v>1194</v>
      </c>
      <c r="G13" s="272">
        <v>0.5</v>
      </c>
      <c r="H13" s="273" t="s">
        <v>29</v>
      </c>
      <c r="I13" s="231" t="s">
        <v>1185</v>
      </c>
      <c r="J13" s="249">
        <v>45140</v>
      </c>
      <c r="K13" s="231" t="s">
        <v>260</v>
      </c>
      <c r="L13" s="304" t="s">
        <v>445</v>
      </c>
      <c r="M13" s="249">
        <v>45300</v>
      </c>
      <c r="N13" s="231" t="s">
        <v>360</v>
      </c>
      <c r="O13" s="249"/>
      <c r="P13" s="249"/>
      <c r="Q13" s="231"/>
      <c r="R13" s="249"/>
      <c r="S13" s="249"/>
      <c r="T13" s="231"/>
      <c r="U13" s="231"/>
      <c r="V13" s="343"/>
      <c r="W13" s="343"/>
      <c r="X13" s="343"/>
    </row>
    <row r="14" spans="1:24" ht="144">
      <c r="A14" s="275">
        <v>5</v>
      </c>
      <c r="B14" s="298" t="s">
        <v>1238</v>
      </c>
      <c r="C14" s="275">
        <v>1</v>
      </c>
      <c r="D14" s="277" t="s">
        <v>1195</v>
      </c>
      <c r="E14" s="275"/>
      <c r="F14" s="275"/>
      <c r="G14" s="278">
        <v>0.5</v>
      </c>
      <c r="H14" s="279" t="s">
        <v>29</v>
      </c>
      <c r="I14" s="275" t="s">
        <v>1185</v>
      </c>
      <c r="J14" s="250">
        <v>45140</v>
      </c>
      <c r="K14" s="275" t="s">
        <v>260</v>
      </c>
      <c r="L14" s="312" t="s">
        <v>854</v>
      </c>
      <c r="M14" s="250">
        <v>45300</v>
      </c>
      <c r="N14" s="360" t="s">
        <v>1240</v>
      </c>
      <c r="O14" s="275" t="s">
        <v>1197</v>
      </c>
      <c r="P14" s="250">
        <v>45317</v>
      </c>
      <c r="Q14" s="275" t="s">
        <v>717</v>
      </c>
      <c r="R14" s="250"/>
      <c r="S14" s="250"/>
      <c r="T14" s="275"/>
      <c r="U14" s="275"/>
      <c r="V14" s="347"/>
      <c r="W14" s="347"/>
      <c r="X14" s="347"/>
    </row>
    <row r="15" spans="1:24" ht="89.25">
      <c r="A15" s="231">
        <v>6</v>
      </c>
      <c r="B15" s="292" t="s">
        <v>1238</v>
      </c>
      <c r="C15" s="231" t="s">
        <v>1198</v>
      </c>
      <c r="D15" s="230" t="s">
        <v>1199</v>
      </c>
      <c r="E15" s="231"/>
      <c r="F15" s="230"/>
      <c r="G15" s="272">
        <v>1</v>
      </c>
      <c r="H15" s="273" t="s">
        <v>250</v>
      </c>
      <c r="I15" s="231" t="s">
        <v>1185</v>
      </c>
      <c r="J15" s="249">
        <v>45140</v>
      </c>
      <c r="K15" s="512" t="s">
        <v>305</v>
      </c>
      <c r="L15" s="231" t="s">
        <v>1241</v>
      </c>
      <c r="M15" s="249"/>
      <c r="N15" s="230" t="s">
        <v>1201</v>
      </c>
      <c r="O15" s="249"/>
      <c r="P15" s="249"/>
      <c r="Q15" s="231"/>
      <c r="R15" s="249"/>
      <c r="S15" s="249"/>
      <c r="T15" s="231"/>
      <c r="U15" s="231"/>
      <c r="V15" s="343"/>
      <c r="W15" s="343"/>
      <c r="X15" s="343"/>
    </row>
    <row r="16" spans="1:24" ht="127.5">
      <c r="A16" s="275">
        <v>7</v>
      </c>
      <c r="B16" s="298" t="s">
        <v>1238</v>
      </c>
      <c r="C16" s="275" t="s">
        <v>1198</v>
      </c>
      <c r="D16" s="277" t="s">
        <v>1242</v>
      </c>
      <c r="E16" s="275"/>
      <c r="F16" s="277"/>
      <c r="G16" s="278">
        <v>0.5</v>
      </c>
      <c r="H16" s="279" t="s">
        <v>250</v>
      </c>
      <c r="I16" s="275" t="s">
        <v>1185</v>
      </c>
      <c r="J16" s="250">
        <v>45140</v>
      </c>
      <c r="K16" s="275" t="s">
        <v>260</v>
      </c>
      <c r="L16" s="275" t="s">
        <v>829</v>
      </c>
      <c r="M16" s="250">
        <v>45300</v>
      </c>
      <c r="N16" s="275" t="s">
        <v>360</v>
      </c>
      <c r="O16" s="250"/>
      <c r="P16" s="250"/>
      <c r="Q16" s="275"/>
      <c r="R16" s="250"/>
      <c r="S16" s="250"/>
      <c r="T16" s="275"/>
      <c r="U16" s="275"/>
      <c r="V16" s="347"/>
      <c r="W16" s="347"/>
      <c r="X16" s="347"/>
    </row>
    <row r="17" spans="1:24" ht="174.75" customHeight="1">
      <c r="A17" s="231">
        <v>8</v>
      </c>
      <c r="B17" s="292" t="s">
        <v>1238</v>
      </c>
      <c r="C17" s="231" t="s">
        <v>1203</v>
      </c>
      <c r="D17" s="230" t="s">
        <v>1204</v>
      </c>
      <c r="E17" s="231"/>
      <c r="F17" s="363" t="s">
        <v>1205</v>
      </c>
      <c r="G17" s="272">
        <v>0.5</v>
      </c>
      <c r="H17" s="273" t="s">
        <v>29</v>
      </c>
      <c r="I17" s="231" t="s">
        <v>1185</v>
      </c>
      <c r="J17" s="249">
        <v>45140</v>
      </c>
      <c r="K17" s="231" t="s">
        <v>260</v>
      </c>
      <c r="L17" s="304" t="s">
        <v>1206</v>
      </c>
      <c r="M17" s="249">
        <v>45300</v>
      </c>
      <c r="N17" s="230"/>
      <c r="O17" s="304" t="s">
        <v>1207</v>
      </c>
      <c r="P17" s="249">
        <v>45317</v>
      </c>
      <c r="Q17" s="231" t="s">
        <v>594</v>
      </c>
      <c r="R17" s="231"/>
      <c r="S17" s="231"/>
      <c r="T17" s="231"/>
      <c r="U17" s="231"/>
      <c r="V17" s="343"/>
      <c r="W17" s="343"/>
      <c r="X17" s="343"/>
    </row>
    <row r="18" spans="1:24" ht="45">
      <c r="A18" s="275">
        <v>9</v>
      </c>
      <c r="B18" s="298" t="s">
        <v>1238</v>
      </c>
      <c r="C18" s="275" t="s">
        <v>1203</v>
      </c>
      <c r="D18" s="277" t="s">
        <v>1211</v>
      </c>
      <c r="E18" s="277"/>
      <c r="F18" s="277"/>
      <c r="G18" s="278">
        <v>0.5</v>
      </c>
      <c r="H18" s="279" t="s">
        <v>29</v>
      </c>
      <c r="I18" s="275" t="s">
        <v>1185</v>
      </c>
      <c r="J18" s="250">
        <v>45140</v>
      </c>
      <c r="K18" s="275" t="s">
        <v>260</v>
      </c>
      <c r="L18" s="312" t="s">
        <v>1212</v>
      </c>
      <c r="M18" s="250">
        <v>45300</v>
      </c>
      <c r="N18" s="275" t="s">
        <v>360</v>
      </c>
      <c r="O18" s="275"/>
      <c r="P18" s="275"/>
      <c r="Q18" s="275"/>
      <c r="R18" s="275"/>
      <c r="S18" s="275"/>
      <c r="T18" s="275"/>
      <c r="U18" s="275"/>
      <c r="V18" s="347"/>
      <c r="W18" s="347"/>
      <c r="X18" s="347"/>
    </row>
    <row r="19" spans="1:24" ht="177" customHeight="1">
      <c r="A19" s="231">
        <v>10</v>
      </c>
      <c r="B19" s="292" t="s">
        <v>1238</v>
      </c>
      <c r="C19" s="231" t="s">
        <v>1203</v>
      </c>
      <c r="D19" s="230" t="s">
        <v>1213</v>
      </c>
      <c r="E19" s="231"/>
      <c r="F19" s="231"/>
      <c r="G19" s="272">
        <v>0.5</v>
      </c>
      <c r="H19" s="273" t="s">
        <v>250</v>
      </c>
      <c r="I19" s="231" t="s">
        <v>1185</v>
      </c>
      <c r="J19" s="249">
        <v>45140</v>
      </c>
      <c r="K19" s="512" t="s">
        <v>305</v>
      </c>
      <c r="L19" s="304" t="s">
        <v>1214</v>
      </c>
      <c r="M19" s="249">
        <v>45300</v>
      </c>
      <c r="N19" s="231" t="s">
        <v>1215</v>
      </c>
      <c r="O19" s="231"/>
      <c r="P19" s="249">
        <v>45317</v>
      </c>
      <c r="Q19" s="231" t="s">
        <v>1216</v>
      </c>
      <c r="R19" s="231"/>
      <c r="S19" s="231"/>
      <c r="T19" s="231"/>
      <c r="U19" s="231"/>
      <c r="V19" s="343"/>
      <c r="W19" s="343"/>
      <c r="X19" s="343"/>
    </row>
    <row r="20" spans="1:24" ht="203.25" customHeight="1">
      <c r="A20" s="275">
        <v>11</v>
      </c>
      <c r="B20" s="298" t="s">
        <v>1238</v>
      </c>
      <c r="C20" s="275">
        <v>2</v>
      </c>
      <c r="D20" s="277" t="s">
        <v>1217</v>
      </c>
      <c r="E20" s="275"/>
      <c r="F20" s="277"/>
      <c r="G20" s="278">
        <v>0.5</v>
      </c>
      <c r="H20" s="279" t="s">
        <v>250</v>
      </c>
      <c r="I20" s="275" t="s">
        <v>1185</v>
      </c>
      <c r="J20" s="250">
        <v>45140</v>
      </c>
      <c r="K20" s="275" t="s">
        <v>260</v>
      </c>
      <c r="L20" s="275" t="s">
        <v>1243</v>
      </c>
      <c r="M20" s="250">
        <v>45300</v>
      </c>
      <c r="N20" s="275" t="s">
        <v>360</v>
      </c>
      <c r="O20" s="275"/>
      <c r="P20" s="275"/>
      <c r="Q20" s="275"/>
      <c r="R20" s="275"/>
      <c r="S20" s="275"/>
      <c r="T20" s="275"/>
      <c r="U20" s="275"/>
      <c r="V20" s="347"/>
      <c r="W20" s="347"/>
      <c r="X20" s="347"/>
    </row>
    <row r="21" spans="1:24" ht="99.75" customHeight="1">
      <c r="A21" s="231">
        <v>12</v>
      </c>
      <c r="B21" s="292" t="s">
        <v>1238</v>
      </c>
      <c r="C21" s="231">
        <v>2</v>
      </c>
      <c r="D21" s="230" t="s">
        <v>1244</v>
      </c>
      <c r="E21" s="231"/>
      <c r="F21" s="230"/>
      <c r="G21" s="272">
        <v>0.5</v>
      </c>
      <c r="H21" s="273" t="s">
        <v>250</v>
      </c>
      <c r="I21" s="231" t="s">
        <v>1185</v>
      </c>
      <c r="J21" s="249">
        <v>45140</v>
      </c>
      <c r="K21" s="512" t="s">
        <v>305</v>
      </c>
      <c r="L21" s="231" t="s">
        <v>1245</v>
      </c>
      <c r="M21" s="249">
        <v>45300</v>
      </c>
      <c r="N21" s="231" t="s">
        <v>1246</v>
      </c>
      <c r="O21" s="231" t="s">
        <v>1247</v>
      </c>
      <c r="P21" s="249">
        <v>45317</v>
      </c>
      <c r="Q21" s="231" t="s">
        <v>1248</v>
      </c>
      <c r="R21" s="231"/>
      <c r="S21" s="231"/>
      <c r="T21" s="231"/>
      <c r="U21" s="231"/>
      <c r="V21" s="343"/>
      <c r="W21" s="343"/>
      <c r="X21" s="343"/>
    </row>
    <row r="22" spans="1:24" ht="99.75" customHeight="1">
      <c r="A22" s="275">
        <v>13</v>
      </c>
      <c r="B22" s="298" t="s">
        <v>1238</v>
      </c>
      <c r="C22" s="275">
        <v>4</v>
      </c>
      <c r="D22" s="277" t="s">
        <v>1249</v>
      </c>
      <c r="E22" s="275"/>
      <c r="F22" s="277"/>
      <c r="G22" s="278">
        <v>0.5</v>
      </c>
      <c r="H22" s="279" t="s">
        <v>250</v>
      </c>
      <c r="I22" s="275" t="s">
        <v>1185</v>
      </c>
      <c r="J22" s="250">
        <v>45140</v>
      </c>
      <c r="K22" s="512" t="s">
        <v>305</v>
      </c>
      <c r="L22" s="275" t="s">
        <v>1250</v>
      </c>
      <c r="M22" s="250">
        <v>45300</v>
      </c>
      <c r="N22" s="275" t="s">
        <v>1246</v>
      </c>
      <c r="O22" s="275" t="s">
        <v>1247</v>
      </c>
      <c r="P22" s="250">
        <v>45317</v>
      </c>
      <c r="Q22" s="275" t="s">
        <v>1248</v>
      </c>
      <c r="R22" s="275"/>
      <c r="S22" s="275"/>
      <c r="T22" s="275"/>
      <c r="U22" s="275"/>
      <c r="V22" s="347"/>
      <c r="W22" s="347"/>
      <c r="X22" s="347"/>
    </row>
    <row r="23" spans="1:24" ht="99.75" customHeight="1">
      <c r="A23" s="231">
        <v>14</v>
      </c>
      <c r="B23" s="292" t="s">
        <v>1238</v>
      </c>
      <c r="C23" s="231">
        <v>4</v>
      </c>
      <c r="D23" s="230" t="s">
        <v>1251</v>
      </c>
      <c r="E23" s="231"/>
      <c r="F23" s="230"/>
      <c r="G23" s="272">
        <v>0.5</v>
      </c>
      <c r="H23" s="273" t="s">
        <v>32</v>
      </c>
      <c r="I23" s="231" t="s">
        <v>1185</v>
      </c>
      <c r="J23" s="249">
        <v>45140</v>
      </c>
      <c r="K23" s="231" t="s">
        <v>260</v>
      </c>
      <c r="L23" s="231" t="s">
        <v>829</v>
      </c>
      <c r="M23" s="249">
        <v>45574</v>
      </c>
      <c r="N23" s="231" t="s">
        <v>360</v>
      </c>
      <c r="O23" s="231"/>
      <c r="P23" s="231"/>
      <c r="Q23" s="231"/>
      <c r="R23" s="231"/>
      <c r="S23" s="231"/>
      <c r="T23" s="231"/>
      <c r="U23" s="231"/>
      <c r="V23" s="343"/>
      <c r="W23" s="343"/>
      <c r="X23" s="343"/>
    </row>
    <row r="24" spans="1:24" ht="102">
      <c r="A24" s="275">
        <v>15</v>
      </c>
      <c r="B24" s="298" t="s">
        <v>1238</v>
      </c>
      <c r="C24" s="275"/>
      <c r="D24" s="277" t="s">
        <v>1219</v>
      </c>
      <c r="E24" s="277"/>
      <c r="F24" s="277"/>
      <c r="G24" s="278">
        <v>0.5</v>
      </c>
      <c r="H24" s="279" t="s">
        <v>29</v>
      </c>
      <c r="I24" s="275" t="s">
        <v>1185</v>
      </c>
      <c r="J24" s="250">
        <v>45140</v>
      </c>
      <c r="K24" s="275" t="s">
        <v>260</v>
      </c>
      <c r="L24" s="275" t="s">
        <v>829</v>
      </c>
      <c r="M24" s="250">
        <v>45574</v>
      </c>
      <c r="N24" s="275" t="s">
        <v>360</v>
      </c>
      <c r="O24" s="275"/>
      <c r="P24" s="275"/>
      <c r="Q24" s="275"/>
      <c r="R24" s="275"/>
      <c r="S24" s="275"/>
      <c r="T24" s="275"/>
      <c r="U24" s="275"/>
      <c r="V24" s="347"/>
      <c r="W24" s="347"/>
      <c r="X24" s="347"/>
    </row>
    <row r="25" spans="1:24" ht="113.25" customHeight="1">
      <c r="A25" s="231">
        <v>16</v>
      </c>
      <c r="B25" s="292" t="s">
        <v>1238</v>
      </c>
      <c r="C25" s="231"/>
      <c r="D25" s="230" t="s">
        <v>1220</v>
      </c>
      <c r="E25" s="231"/>
      <c r="F25" s="230"/>
      <c r="G25" s="272">
        <v>0.5</v>
      </c>
      <c r="H25" s="273" t="s">
        <v>29</v>
      </c>
      <c r="I25" s="231" t="s">
        <v>1185</v>
      </c>
      <c r="J25" s="249">
        <v>45140</v>
      </c>
      <c r="K25" s="231" t="s">
        <v>260</v>
      </c>
      <c r="L25" s="231" t="s">
        <v>1221</v>
      </c>
      <c r="M25" s="249">
        <v>45300</v>
      </c>
      <c r="N25" s="231" t="s">
        <v>360</v>
      </c>
      <c r="O25" s="231"/>
      <c r="P25" s="231"/>
      <c r="Q25" s="231"/>
      <c r="R25" s="231"/>
      <c r="S25" s="231"/>
      <c r="T25" s="231"/>
      <c r="U25" s="231"/>
      <c r="V25" s="343"/>
      <c r="W25" s="343"/>
      <c r="X25" s="343"/>
    </row>
    <row r="26" spans="1:24" ht="160.5" customHeight="1">
      <c r="A26" s="275">
        <v>17</v>
      </c>
      <c r="B26" s="298" t="s">
        <v>1252</v>
      </c>
      <c r="C26" s="275" t="s">
        <v>1203</v>
      </c>
      <c r="D26" s="277" t="s">
        <v>1223</v>
      </c>
      <c r="E26" s="778"/>
      <c r="F26" s="774"/>
      <c r="G26" s="278">
        <v>0.5</v>
      </c>
      <c r="H26" s="279" t="s">
        <v>29</v>
      </c>
      <c r="I26" s="275" t="s">
        <v>1185</v>
      </c>
      <c r="J26" s="250">
        <v>45300</v>
      </c>
      <c r="K26" s="512" t="s">
        <v>305</v>
      </c>
      <c r="L26" s="513" t="s">
        <v>1224</v>
      </c>
      <c r="M26" s="275"/>
      <c r="N26" s="275"/>
      <c r="O26" s="275"/>
      <c r="P26" s="250">
        <v>45317</v>
      </c>
      <c r="Q26" s="275" t="s">
        <v>1225</v>
      </c>
      <c r="R26" s="275"/>
      <c r="S26" s="275"/>
      <c r="T26" s="275"/>
      <c r="U26" s="275"/>
      <c r="V26" s="347"/>
      <c r="W26" s="347"/>
      <c r="X26" s="347"/>
    </row>
    <row r="27" spans="1:24" ht="153">
      <c r="A27" s="231">
        <v>18</v>
      </c>
      <c r="B27" s="292" t="s">
        <v>1252</v>
      </c>
      <c r="C27" s="231" t="s">
        <v>1203</v>
      </c>
      <c r="D27" s="230" t="s">
        <v>1226</v>
      </c>
      <c r="E27" s="231"/>
      <c r="F27" s="230"/>
      <c r="G27" s="272">
        <v>0.5</v>
      </c>
      <c r="H27" s="273" t="s">
        <v>29</v>
      </c>
      <c r="I27" s="231" t="s">
        <v>1185</v>
      </c>
      <c r="J27" s="249">
        <v>45300</v>
      </c>
      <c r="K27" s="231" t="s">
        <v>260</v>
      </c>
      <c r="L27" s="231" t="s">
        <v>1253</v>
      </c>
      <c r="M27" s="231"/>
      <c r="N27" s="231"/>
      <c r="O27" s="231"/>
      <c r="P27" s="249">
        <v>45317</v>
      </c>
      <c r="Q27" s="231" t="s">
        <v>1228</v>
      </c>
      <c r="R27" s="304" t="s">
        <v>1254</v>
      </c>
      <c r="S27" s="249">
        <v>45323</v>
      </c>
      <c r="T27" s="231" t="s">
        <v>341</v>
      </c>
      <c r="U27" s="231"/>
      <c r="V27" s="343"/>
      <c r="W27" s="343"/>
      <c r="X27" s="343"/>
    </row>
    <row r="28" spans="1:24" ht="157.5" customHeight="1">
      <c r="A28" s="275">
        <v>19</v>
      </c>
      <c r="B28" s="298" t="s">
        <v>1252</v>
      </c>
      <c r="C28" s="275">
        <v>6</v>
      </c>
      <c r="D28" s="277" t="s">
        <v>1230</v>
      </c>
      <c r="E28" s="275"/>
      <c r="F28" s="277"/>
      <c r="G28" s="278">
        <v>0.5</v>
      </c>
      <c r="H28" s="279" t="s">
        <v>250</v>
      </c>
      <c r="I28" s="275" t="s">
        <v>1185</v>
      </c>
      <c r="J28" s="250">
        <v>45300</v>
      </c>
      <c r="K28" s="275" t="s">
        <v>260</v>
      </c>
      <c r="L28" s="275" t="s">
        <v>1231</v>
      </c>
      <c r="M28" s="275"/>
      <c r="N28" s="275"/>
      <c r="O28" s="275"/>
      <c r="P28" s="250">
        <v>45317</v>
      </c>
      <c r="Q28" s="275" t="s">
        <v>360</v>
      </c>
      <c r="R28" s="275"/>
      <c r="S28" s="275"/>
      <c r="T28" s="275"/>
      <c r="U28" s="275"/>
      <c r="V28" s="347"/>
      <c r="W28" s="347"/>
      <c r="X28" s="347"/>
    </row>
    <row r="29" spans="1:24" ht="151.5" customHeight="1">
      <c r="A29" s="231">
        <v>20</v>
      </c>
      <c r="B29" s="292" t="s">
        <v>1252</v>
      </c>
      <c r="C29" s="231">
        <v>6</v>
      </c>
      <c r="D29" s="230" t="s">
        <v>1232</v>
      </c>
      <c r="E29" s="231"/>
      <c r="F29" s="230"/>
      <c r="G29" s="272">
        <v>0.5</v>
      </c>
      <c r="H29" s="273" t="s">
        <v>250</v>
      </c>
      <c r="I29" s="231" t="s">
        <v>1185</v>
      </c>
      <c r="J29" s="249">
        <v>45300</v>
      </c>
      <c r="K29" s="231" t="s">
        <v>260</v>
      </c>
      <c r="L29" s="231" t="s">
        <v>1233</v>
      </c>
      <c r="M29" s="231"/>
      <c r="N29" s="231"/>
      <c r="O29" s="231"/>
      <c r="P29" s="249">
        <v>45317</v>
      </c>
      <c r="Q29" s="231" t="s">
        <v>360</v>
      </c>
      <c r="R29" s="231"/>
      <c r="S29" s="231"/>
      <c r="T29" s="231"/>
      <c r="U29" s="231"/>
      <c r="V29" s="343"/>
      <c r="W29" s="343"/>
      <c r="X29" s="343"/>
    </row>
    <row r="30" spans="1:24" ht="51">
      <c r="A30" s="275">
        <v>21</v>
      </c>
      <c r="B30" s="298" t="s">
        <v>1252</v>
      </c>
      <c r="C30" s="275">
        <v>6</v>
      </c>
      <c r="D30" s="277" t="s">
        <v>1234</v>
      </c>
      <c r="E30" s="277"/>
      <c r="F30" s="277"/>
      <c r="G30" s="278">
        <v>0.5</v>
      </c>
      <c r="H30" s="279" t="s">
        <v>29</v>
      </c>
      <c r="I30" s="275" t="s">
        <v>1185</v>
      </c>
      <c r="J30" s="250">
        <v>45300</v>
      </c>
      <c r="K30" s="275" t="s">
        <v>260</v>
      </c>
      <c r="L30" s="275" t="s">
        <v>1235</v>
      </c>
      <c r="M30" s="275"/>
      <c r="N30" s="275"/>
      <c r="O30" s="275"/>
      <c r="P30" s="250">
        <v>45317</v>
      </c>
      <c r="Q30" s="275" t="s">
        <v>360</v>
      </c>
      <c r="R30" s="275"/>
      <c r="S30" s="275"/>
      <c r="T30" s="275"/>
      <c r="U30" s="275"/>
      <c r="V30" s="347"/>
      <c r="W30" s="347"/>
      <c r="X30" s="347"/>
    </row>
    <row r="31" spans="1:24" ht="56.25">
      <c r="A31" s="231">
        <v>22</v>
      </c>
      <c r="B31" s="292" t="s">
        <v>1252</v>
      </c>
      <c r="C31" s="231">
        <v>6</v>
      </c>
      <c r="D31" s="230" t="s">
        <v>1236</v>
      </c>
      <c r="E31" s="230"/>
      <c r="F31" s="230"/>
      <c r="G31" s="272">
        <v>0.5</v>
      </c>
      <c r="H31" s="273" t="s">
        <v>250</v>
      </c>
      <c r="I31" s="231" t="s">
        <v>1185</v>
      </c>
      <c r="J31" s="249">
        <v>45300</v>
      </c>
      <c r="K31" s="231" t="s">
        <v>260</v>
      </c>
      <c r="L31" s="231" t="s">
        <v>1255</v>
      </c>
      <c r="M31" s="231"/>
      <c r="N31" s="231"/>
      <c r="O31" s="231"/>
      <c r="P31" s="249">
        <v>45317</v>
      </c>
      <c r="Q31" s="231" t="s">
        <v>360</v>
      </c>
      <c r="R31" s="231"/>
      <c r="S31" s="231"/>
      <c r="T31" s="231"/>
      <c r="U31" s="231"/>
      <c r="V31" s="343"/>
      <c r="W31" s="343"/>
      <c r="X31" s="343"/>
    </row>
    <row r="32" spans="1:24" ht="194.25" customHeight="1">
      <c r="A32" s="275">
        <v>23</v>
      </c>
      <c r="B32" s="298" t="s">
        <v>1252</v>
      </c>
      <c r="C32" s="275">
        <v>6</v>
      </c>
      <c r="D32" s="277" t="s">
        <v>1256</v>
      </c>
      <c r="E32" s="275"/>
      <c r="F32" s="277"/>
      <c r="G32" s="278">
        <v>0.5</v>
      </c>
      <c r="H32" s="279" t="s">
        <v>250</v>
      </c>
      <c r="I32" s="275" t="s">
        <v>1185</v>
      </c>
      <c r="J32" s="250">
        <v>45300</v>
      </c>
      <c r="K32" s="512" t="s">
        <v>305</v>
      </c>
      <c r="L32" s="275" t="s">
        <v>1257</v>
      </c>
      <c r="M32" s="275"/>
      <c r="N32" s="275"/>
      <c r="O32" s="275"/>
      <c r="P32" s="250">
        <v>45317</v>
      </c>
      <c r="Q32" s="275" t="s">
        <v>1248</v>
      </c>
      <c r="R32" s="275"/>
      <c r="S32" s="275"/>
      <c r="T32" s="275"/>
      <c r="U32" s="275"/>
      <c r="V32" s="347"/>
      <c r="W32" s="347"/>
      <c r="X32" s="347"/>
    </row>
    <row r="33" spans="1:24" ht="12.75">
      <c r="A33" s="231"/>
      <c r="B33" s="231"/>
      <c r="C33" s="231"/>
      <c r="D33" s="230"/>
      <c r="E33" s="230"/>
      <c r="F33" s="230"/>
      <c r="G33" s="272"/>
      <c r="H33" s="273"/>
      <c r="I33" s="231"/>
      <c r="J33" s="231"/>
      <c r="K33" s="231"/>
      <c r="L33" s="231"/>
      <c r="M33" s="231"/>
      <c r="N33" s="231"/>
      <c r="O33" s="231"/>
      <c r="P33" s="231"/>
      <c r="Q33" s="231"/>
      <c r="R33" s="231"/>
      <c r="S33" s="231"/>
      <c r="T33" s="231"/>
      <c r="U33" s="231"/>
      <c r="V33" s="343"/>
      <c r="W33" s="343"/>
      <c r="X33" s="343"/>
    </row>
    <row r="34" spans="1:24" ht="12.75">
      <c r="A34" s="275"/>
      <c r="B34" s="275"/>
      <c r="C34" s="275"/>
      <c r="D34" s="277"/>
      <c r="E34" s="277"/>
      <c r="F34" s="277"/>
      <c r="G34" s="278"/>
      <c r="H34" s="279"/>
      <c r="I34" s="275"/>
      <c r="J34" s="275"/>
      <c r="K34" s="275"/>
      <c r="L34" s="275"/>
      <c r="M34" s="405"/>
      <c r="N34" s="275"/>
      <c r="O34" s="275"/>
      <c r="P34" s="275"/>
      <c r="Q34" s="275"/>
      <c r="R34" s="275"/>
      <c r="S34" s="275"/>
      <c r="T34" s="275"/>
      <c r="U34" s="275"/>
      <c r="V34" s="347"/>
      <c r="W34" s="347"/>
      <c r="X34" s="347"/>
    </row>
    <row r="35" spans="1:24" ht="12.75">
      <c r="A35" s="231"/>
      <c r="B35" s="231"/>
      <c r="C35" s="231"/>
      <c r="D35" s="230"/>
      <c r="E35" s="230"/>
      <c r="F35" s="230"/>
      <c r="G35" s="272"/>
      <c r="H35" s="273"/>
      <c r="I35" s="231"/>
      <c r="J35" s="231"/>
      <c r="K35" s="231"/>
      <c r="L35" s="231"/>
      <c r="M35" s="231"/>
      <c r="N35" s="231"/>
      <c r="O35" s="231"/>
      <c r="P35" s="231"/>
      <c r="Q35" s="231"/>
      <c r="R35" s="231"/>
      <c r="S35" s="231"/>
      <c r="T35" s="231"/>
      <c r="U35" s="231"/>
      <c r="V35" s="343"/>
      <c r="W35" s="343"/>
      <c r="X35" s="343"/>
    </row>
    <row r="36" spans="1:24" ht="12.75">
      <c r="A36" s="275"/>
      <c r="B36" s="275"/>
      <c r="C36" s="275"/>
      <c r="D36" s="277"/>
      <c r="E36" s="277"/>
      <c r="F36" s="277"/>
      <c r="G36" s="278"/>
      <c r="H36" s="279"/>
      <c r="I36" s="275"/>
      <c r="J36" s="275"/>
      <c r="K36" s="275"/>
      <c r="L36" s="275"/>
      <c r="M36" s="275"/>
      <c r="N36" s="275"/>
      <c r="O36" s="275"/>
      <c r="P36" s="275"/>
      <c r="Q36" s="275"/>
      <c r="R36" s="275"/>
      <c r="S36" s="275"/>
      <c r="T36" s="275"/>
      <c r="U36" s="275"/>
      <c r="V36" s="347"/>
      <c r="W36" s="347"/>
      <c r="X36" s="347"/>
    </row>
    <row r="37" spans="1:24" ht="12.75">
      <c r="A37" s="231"/>
      <c r="B37" s="231"/>
      <c r="C37" s="231"/>
      <c r="D37" s="230"/>
      <c r="E37" s="230"/>
      <c r="F37" s="230"/>
      <c r="G37" s="272"/>
      <c r="H37" s="273"/>
      <c r="I37" s="231"/>
      <c r="J37" s="231"/>
      <c r="K37" s="231"/>
      <c r="L37" s="231"/>
      <c r="M37" s="231"/>
      <c r="N37" s="231"/>
      <c r="O37" s="231"/>
      <c r="P37" s="231"/>
      <c r="Q37" s="231"/>
      <c r="R37" s="231"/>
      <c r="S37" s="231"/>
      <c r="T37" s="231"/>
      <c r="U37" s="231"/>
      <c r="V37" s="343"/>
      <c r="W37" s="343"/>
      <c r="X37" s="343"/>
    </row>
    <row r="38" spans="1:24" ht="12.75">
      <c r="A38" s="275"/>
      <c r="B38" s="275"/>
      <c r="C38" s="275"/>
      <c r="D38" s="277"/>
      <c r="E38" s="277"/>
      <c r="F38" s="277"/>
      <c r="G38" s="278"/>
      <c r="H38" s="279"/>
      <c r="I38" s="275"/>
      <c r="J38" s="275"/>
      <c r="K38" s="275"/>
      <c r="L38" s="275"/>
      <c r="M38" s="275"/>
      <c r="N38" s="275"/>
      <c r="O38" s="275"/>
      <c r="P38" s="275"/>
      <c r="Q38" s="275"/>
      <c r="R38" s="275"/>
      <c r="S38" s="275"/>
      <c r="T38" s="275"/>
      <c r="U38" s="275"/>
      <c r="V38" s="347"/>
      <c r="W38" s="347"/>
      <c r="X38" s="347"/>
    </row>
    <row r="39" spans="1:24" ht="12.75">
      <c r="A39" s="231"/>
      <c r="B39" s="231"/>
      <c r="C39" s="231"/>
      <c r="D39" s="230"/>
      <c r="E39" s="230"/>
      <c r="F39" s="230"/>
      <c r="G39" s="272"/>
      <c r="H39" s="273"/>
      <c r="I39" s="231"/>
      <c r="J39" s="231"/>
      <c r="K39" s="231"/>
      <c r="L39" s="231"/>
      <c r="M39" s="231"/>
      <c r="N39" s="231"/>
      <c r="O39" s="231"/>
      <c r="P39" s="231"/>
      <c r="Q39" s="231"/>
      <c r="R39" s="231"/>
      <c r="S39" s="231"/>
      <c r="T39" s="231"/>
      <c r="U39" s="231"/>
      <c r="V39" s="343"/>
      <c r="W39" s="343"/>
      <c r="X39" s="343"/>
    </row>
    <row r="40" spans="1:24" ht="12.75">
      <c r="A40" s="275"/>
      <c r="B40" s="275"/>
      <c r="C40" s="275"/>
      <c r="D40" s="277"/>
      <c r="E40" s="277"/>
      <c r="F40" s="277"/>
      <c r="G40" s="278"/>
      <c r="H40" s="279"/>
      <c r="I40" s="275"/>
      <c r="J40" s="275"/>
      <c r="K40" s="275"/>
      <c r="L40" s="275"/>
      <c r="M40" s="275"/>
      <c r="N40" s="275"/>
      <c r="O40" s="275"/>
      <c r="P40" s="275"/>
      <c r="Q40" s="275"/>
      <c r="R40" s="275"/>
      <c r="S40" s="275"/>
      <c r="T40" s="275"/>
      <c r="U40" s="275"/>
      <c r="V40" s="347"/>
      <c r="W40" s="347"/>
      <c r="X40" s="347"/>
    </row>
    <row r="41" spans="1:24" ht="12.75">
      <c r="A41" s="231"/>
      <c r="B41" s="231"/>
      <c r="C41" s="231"/>
      <c r="D41" s="230"/>
      <c r="E41" s="230"/>
      <c r="F41" s="230"/>
      <c r="G41" s="272"/>
      <c r="H41" s="273"/>
      <c r="I41" s="231"/>
      <c r="J41" s="231"/>
      <c r="K41" s="231"/>
      <c r="L41" s="231"/>
      <c r="M41" s="231"/>
      <c r="N41" s="231"/>
      <c r="O41" s="231"/>
      <c r="P41" s="231"/>
      <c r="Q41" s="231"/>
      <c r="R41" s="231"/>
      <c r="S41" s="231"/>
      <c r="T41" s="231"/>
      <c r="U41" s="231"/>
      <c r="V41" s="343"/>
      <c r="W41" s="343"/>
      <c r="X41" s="343"/>
    </row>
    <row r="42" spans="1:24" ht="12.75">
      <c r="A42" s="275"/>
      <c r="B42" s="275"/>
      <c r="C42" s="275"/>
      <c r="D42" s="277"/>
      <c r="E42" s="277"/>
      <c r="F42" s="277"/>
      <c r="G42" s="278"/>
      <c r="H42" s="279"/>
      <c r="I42" s="275"/>
      <c r="J42" s="275"/>
      <c r="K42" s="275"/>
      <c r="L42" s="275"/>
      <c r="M42" s="275"/>
      <c r="N42" s="275"/>
      <c r="O42" s="275"/>
      <c r="P42" s="275"/>
      <c r="Q42" s="275"/>
      <c r="R42" s="275"/>
      <c r="S42" s="275"/>
      <c r="T42" s="275"/>
      <c r="U42" s="275"/>
      <c r="V42" s="347"/>
      <c r="W42" s="347"/>
      <c r="X42" s="347"/>
    </row>
    <row r="43" spans="1:24" ht="12.75">
      <c r="A43" s="231"/>
      <c r="B43" s="231"/>
      <c r="C43" s="231"/>
      <c r="D43" s="230"/>
      <c r="E43" s="230"/>
      <c r="F43" s="230"/>
      <c r="G43" s="272"/>
      <c r="H43" s="273"/>
      <c r="I43" s="231"/>
      <c r="J43" s="231"/>
      <c r="K43" s="231"/>
      <c r="L43" s="231"/>
      <c r="M43" s="231"/>
      <c r="N43" s="231"/>
      <c r="O43" s="231"/>
      <c r="P43" s="231"/>
      <c r="Q43" s="231"/>
      <c r="R43" s="231"/>
      <c r="S43" s="231"/>
      <c r="T43" s="231"/>
      <c r="U43" s="231"/>
      <c r="V43" s="343"/>
      <c r="W43" s="343"/>
      <c r="X43" s="343"/>
    </row>
    <row r="44" spans="1:24" ht="12.75">
      <c r="A44" s="275"/>
      <c r="B44" s="275"/>
      <c r="C44" s="275"/>
      <c r="D44" s="277"/>
      <c r="E44" s="277"/>
      <c r="F44" s="277"/>
      <c r="G44" s="278"/>
      <c r="H44" s="279"/>
      <c r="I44" s="275"/>
      <c r="J44" s="275"/>
      <c r="K44" s="275"/>
      <c r="L44" s="275"/>
      <c r="M44" s="275"/>
      <c r="N44" s="275"/>
      <c r="O44" s="275"/>
      <c r="P44" s="275"/>
      <c r="Q44" s="275"/>
      <c r="R44" s="275"/>
      <c r="S44" s="275"/>
      <c r="T44" s="275"/>
      <c r="U44" s="275"/>
      <c r="V44" s="347"/>
      <c r="W44" s="347"/>
      <c r="X44" s="347"/>
    </row>
    <row r="45" spans="1:24" ht="12.75">
      <c r="A45" s="231"/>
      <c r="B45" s="231"/>
      <c r="C45" s="231"/>
      <c r="D45" s="230"/>
      <c r="E45" s="230"/>
      <c r="F45" s="230"/>
      <c r="G45" s="272"/>
      <c r="H45" s="273"/>
      <c r="I45" s="231"/>
      <c r="J45" s="231"/>
      <c r="K45" s="231"/>
      <c r="L45" s="231"/>
      <c r="M45" s="231"/>
      <c r="N45" s="231"/>
      <c r="O45" s="231"/>
      <c r="P45" s="231"/>
      <c r="Q45" s="231"/>
      <c r="R45" s="231"/>
      <c r="S45" s="231"/>
      <c r="T45" s="231"/>
      <c r="U45" s="231"/>
      <c r="V45" s="343"/>
      <c r="W45" s="343"/>
      <c r="X45" s="343"/>
    </row>
    <row r="46" spans="1:24" ht="12.75">
      <c r="A46" s="275"/>
      <c r="B46" s="275"/>
      <c r="C46" s="275"/>
      <c r="D46" s="277"/>
      <c r="E46" s="277"/>
      <c r="F46" s="277"/>
      <c r="G46" s="278"/>
      <c r="H46" s="279"/>
      <c r="I46" s="275"/>
      <c r="J46" s="275"/>
      <c r="K46" s="275"/>
      <c r="L46" s="275"/>
      <c r="M46" s="275"/>
      <c r="N46" s="275"/>
      <c r="O46" s="275"/>
      <c r="P46" s="275"/>
      <c r="Q46" s="275"/>
      <c r="R46" s="275"/>
      <c r="S46" s="275"/>
      <c r="T46" s="275"/>
      <c r="U46" s="275"/>
      <c r="V46" s="347"/>
      <c r="W46" s="347"/>
      <c r="X46" s="347"/>
    </row>
    <row r="47" spans="1:24" ht="12.75">
      <c r="A47" s="231"/>
      <c r="B47" s="231"/>
      <c r="C47" s="231"/>
      <c r="D47" s="230"/>
      <c r="E47" s="230"/>
      <c r="F47" s="230"/>
      <c r="G47" s="272"/>
      <c r="H47" s="273"/>
      <c r="I47" s="231"/>
      <c r="J47" s="231"/>
      <c r="K47" s="231"/>
      <c r="L47" s="231"/>
      <c r="M47" s="231"/>
      <c r="N47" s="231"/>
      <c r="O47" s="231"/>
      <c r="P47" s="231"/>
      <c r="Q47" s="231"/>
      <c r="R47" s="231"/>
      <c r="S47" s="231"/>
      <c r="T47" s="231"/>
      <c r="U47" s="231"/>
      <c r="V47" s="343"/>
      <c r="W47" s="343"/>
      <c r="X47" s="343"/>
    </row>
    <row r="48" spans="1:24" ht="12.75">
      <c r="A48" s="275"/>
      <c r="B48" s="275"/>
      <c r="C48" s="275"/>
      <c r="D48" s="277"/>
      <c r="E48" s="277"/>
      <c r="F48" s="277"/>
      <c r="G48" s="278"/>
      <c r="H48" s="279"/>
      <c r="I48" s="275"/>
      <c r="J48" s="275"/>
      <c r="K48" s="275"/>
      <c r="L48" s="275"/>
      <c r="M48" s="275"/>
      <c r="N48" s="275"/>
      <c r="O48" s="275"/>
      <c r="P48" s="275"/>
      <c r="Q48" s="275"/>
      <c r="R48" s="275"/>
      <c r="S48" s="275"/>
      <c r="T48" s="275"/>
      <c r="U48" s="275"/>
      <c r="V48" s="347"/>
      <c r="W48" s="347"/>
      <c r="X48" s="347"/>
    </row>
  </sheetData>
  <mergeCells count="1">
    <mergeCell ref="E26:F26"/>
  </mergeCells>
  <conditionalFormatting sqref="M1:N1 R1 U1:X1">
    <cfRule type="containsText" dxfId="11388" priority="13" operator="containsText" text="ответ субподрядчика">
      <formula>NOT(ISERROR(SEARCH(("ответ субподрядчика"),(M1))))</formula>
    </cfRule>
  </conditionalFormatting>
  <conditionalFormatting sqref="G10:G48">
    <cfRule type="cellIs" dxfId="11387" priority="12" operator="equal">
      <formula>1</formula>
    </cfRule>
  </conditionalFormatting>
  <conditionalFormatting sqref="G10:G48">
    <cfRule type="cellIs" dxfId="11386" priority="11" operator="equal">
      <formula>0.5</formula>
    </cfRule>
  </conditionalFormatting>
  <conditionalFormatting sqref="G10:G48">
    <cfRule type="cellIs" dxfId="11385" priority="10" operator="equal">
      <formula>0.2</formula>
    </cfRule>
  </conditionalFormatting>
  <conditionalFormatting sqref="K3 K5:K48">
    <cfRule type="containsText" dxfId="11384" priority="9" operator="containsText" text="ПД">
      <formula>NOT(ISERROR(SEARCH(("ПД"),(K3))))</formula>
    </cfRule>
  </conditionalFormatting>
  <conditionalFormatting sqref="K3 K5:K48">
    <cfRule type="containsText" dxfId="11383" priority="8" operator="containsText" text="отменено">
      <formula>NOT(ISERROR(SEARCH(("отменено"),(K3))))</formula>
    </cfRule>
  </conditionalFormatting>
  <conditionalFormatting sqref="G1:H1 H3:X3 H5:H48 A9:G9">
    <cfRule type="cellIs" dxfId="11382" priority="7" operator="equal">
      <formula>"5 - Несоответствие решений ПД и РД"</formula>
    </cfRule>
  </conditionalFormatting>
  <conditionalFormatting sqref="G1:H1 H3:X3 H5:H48 A9:G9">
    <cfRule type="cellIs" dxfId="11381" priority="6" operator="equal">
      <formula>"4 - Несоответствие типовым решениям"</formula>
    </cfRule>
  </conditionalFormatting>
  <conditionalFormatting sqref="G1:H1 H3:X3 H5:H48 A9:G9">
    <cfRule type="cellIs" dxfId="11380" priority="5" operator="equal">
      <formula>"3 - Повторяющиеся замечания МФР"</formula>
    </cfRule>
  </conditionalFormatting>
  <conditionalFormatting sqref="G1:H1 H3:X3 H5:H48 A9:G9">
    <cfRule type="cellIs" dxfId="11379" priority="4" operator="equal">
      <formula>"2 - Несоотвествие смежным разделам"</formula>
    </cfRule>
  </conditionalFormatting>
  <conditionalFormatting sqref="G1:H1 H3:X3 H5:H48 A9:G9">
    <cfRule type="cellIs" dxfId="11378" priority="3" operator="equal">
      <formula>"1 - Ошибка проектировщика"</formula>
    </cfRule>
  </conditionalFormatting>
  <conditionalFormatting sqref="K3 K5:K48">
    <cfRule type="containsText" dxfId="11377" priority="2" operator="containsText" text="повторно">
      <formula>NOT(ISERROR(SEARCH(("повторно"),(K3))))</formula>
    </cfRule>
  </conditionalFormatting>
  <conditionalFormatting sqref="K3 K5:K48">
    <cfRule type="containsText" dxfId="11376" priority="1" operator="containsText" text="снято">
      <formula>NOT(ISERROR(SEARCH(("снято"),(K3))))</formula>
    </cfRule>
  </conditionalFormatting>
  <hyperlinks>
    <hyperlink ref="F13" r:id="rId1"/>
    <hyperlink ref="F17" r:id="rId2"/>
  </hyperlinks>
  <pageMargins left="0.70078740157480324" right="0.70078740157480324" top="0.75196850393700787" bottom="0.75196850393700787" header="0.3" footer="0.3"/>
  <pageSetup paperSize="9" orientation="portrait"/>
  <drawing r:id="rId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G10:G48</xm:sqref>
        </x14:dataValidation>
        <x14:dataValidation type="list" allowBlank="1">
          <x14:formula1>
            <xm:f>Списки!$O:$O</xm:f>
          </x14:formula1>
          <xm:sqref>R1 U1 X1</xm:sqref>
        </x14:dataValidation>
        <x14:dataValidation type="list" allowBlank="1">
          <x14:formula1>
            <xm:f>Списки!$E$2:$E$1002</xm:f>
          </x14:formula1>
          <xm:sqref>H10:H48</xm:sqref>
        </x14:dataValidation>
        <x14:dataValidation type="list" allowBlank="1">
          <x14:formula1>
            <xm:f>Списки!$A$2:$A$1002</xm:f>
          </x14:formula1>
          <xm:sqref>K10:K48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FA8DC"/>
    <outlinePr summaryBelow="0" summaryRight="0"/>
  </sheetPr>
  <dimension ref="A1:X46"/>
  <sheetViews>
    <sheetView workbookViewId="0"/>
  </sheetViews>
  <sheetFormatPr defaultColWidth="12.5703125" defaultRowHeight="15.75" customHeight="1" outlineLevelRow="1" outlineLevelCol="1"/>
  <cols>
    <col min="1" max="1" width="10" customWidth="1"/>
    <col min="2" max="2" width="19.5703125" customWidth="1"/>
    <col min="3" max="3" width="9.42578125" customWidth="1"/>
    <col min="4" max="4" width="59.140625" customWidth="1"/>
    <col min="5" max="5" width="67.5703125" customWidth="1"/>
    <col min="6" max="6" width="17.5703125" customWidth="1" collapsed="1"/>
    <col min="7" max="7" width="10.28515625" hidden="1" customWidth="1" outlineLevel="1"/>
    <col min="8" max="8" width="16.28515625" hidden="1" customWidth="1" outlineLevel="1"/>
    <col min="10" max="10" width="10.140625" customWidth="1"/>
    <col min="11" max="11" width="11" customWidth="1"/>
    <col min="12" max="12" width="35.42578125" customWidth="1"/>
    <col min="13" max="13" width="11.85546875" customWidth="1"/>
    <col min="14" max="14" width="54.42578125" customWidth="1"/>
    <col min="15" max="15" width="39.140625" customWidth="1"/>
    <col min="16" max="16" width="12.140625" customWidth="1"/>
    <col min="17" max="17" width="40.42578125" customWidth="1"/>
    <col min="18" max="18" width="22" customWidth="1"/>
    <col min="19" max="19" width="11.5703125" customWidth="1"/>
    <col min="20" max="20" width="26.85546875" customWidth="1"/>
    <col min="21" max="21" width="24.42578125" customWidth="1"/>
    <col min="22"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78.75"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COUNTIF($H10:$H46,"1 - Несоответствие продуктовым требованиям ПИК-Стандарт")</f>
        <v>11</v>
      </c>
      <c r="I3" s="335">
        <f>COUNTIF($H10:$H46,"2 - Несоответствие Бренд-листам ПИК")</f>
        <v>0</v>
      </c>
      <c r="J3" s="335">
        <f>COUNTIF($H16:$H46,"3 - Несоответствие Каталогу отделки")</f>
        <v>0</v>
      </c>
      <c r="K3" s="335">
        <f>COUNTIF($H10:$H46,"5 - Ошибка в применении СТМ")</f>
        <v>0</v>
      </c>
      <c r="L3" s="335">
        <f>COUNTIF($H10:$H46,"4 - Несоответствие Каталогу оборудования")</f>
        <v>0</v>
      </c>
      <c r="M3" s="335">
        <f>COUNTIF($H10:$H46,"6 - Ошибка в применении сборных ЛМ")</f>
        <v>0</v>
      </c>
      <c r="N3" s="335">
        <f>COUNTIF($H10:$H46,"7 - Ошибка в применении шкаф-пакетов")</f>
        <v>0</v>
      </c>
      <c r="O3" s="335">
        <f>COUNTIF($H10:$H46,"8 - Ошибка в применении шахт-пакетов")</f>
        <v>0</v>
      </c>
      <c r="P3" s="335">
        <f>COUNTIF($H10:$H46,"9 - Несоответствие типологическим требованиям ПИК-Стандарт")</f>
        <v>0</v>
      </c>
      <c r="Q3" s="335">
        <f>COUNTIF($H10:$H46,"10 - Несоответствие НТД РФ")</f>
        <v>0</v>
      </c>
      <c r="R3" s="335">
        <f>COUNTIF($H10:$H46,"11 - Несоответствие ИРД (кроме ТУ, СТУ), АПР, ПД")</f>
        <v>0</v>
      </c>
      <c r="S3" s="335">
        <f>COUNTIF($H10:$H46,"12 - Несоответствие требованиям ТУ, СТУ")</f>
        <v>0</v>
      </c>
      <c r="T3" s="335">
        <f>COUNTIF($H10:$H46,"13 - Ошибка в технических решениях")</f>
        <v>0</v>
      </c>
      <c r="U3" s="335">
        <f>COUNTIF($H10:$H46,"14 - Неувязка м/у собой комплектов РД")</f>
        <v>0</v>
      </c>
      <c r="V3" s="335">
        <f>COUNTIF($H10:$H46,"15 - Недостаточность информации влияющей на СМР")</f>
        <v>11</v>
      </c>
      <c r="W3" s="335">
        <f>COUNTIF($H10:$H46,"16 - Нерациональное решение")</f>
        <v>0</v>
      </c>
      <c r="X3" s="335">
        <f>COUNTIF($H10:$H46,"17 - Оформление")</f>
        <v>0</v>
      </c>
    </row>
    <row r="4" spans="1:24" ht="25.5" hidden="1" outlineLevel="1">
      <c r="A4" s="111" t="s">
        <v>249</v>
      </c>
      <c r="B4" s="336">
        <v>7</v>
      </c>
      <c r="C4" s="336">
        <v>6</v>
      </c>
      <c r="D4" s="337">
        <f>C4/B4</f>
        <v>0.8571428571428571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249"/>
      <c r="T5" s="231"/>
      <c r="U5" s="231"/>
      <c r="V5" s="343"/>
      <c r="W5" s="343"/>
      <c r="X5" s="343"/>
    </row>
    <row r="6" spans="1:24" ht="22.5" hidden="1" outlineLevel="1">
      <c r="A6" s="18">
        <v>0.2</v>
      </c>
      <c r="B6" s="18">
        <v>0.5</v>
      </c>
      <c r="C6" s="18">
        <v>1</v>
      </c>
      <c r="D6" s="18" t="s">
        <v>39</v>
      </c>
      <c r="E6" s="18"/>
      <c r="F6" s="18" t="s">
        <v>253</v>
      </c>
      <c r="G6" s="345">
        <f>COUNTIFS(G10:G46,"0,2")</f>
        <v>0</v>
      </c>
      <c r="H6" s="510"/>
      <c r="I6" s="275"/>
      <c r="J6" s="250"/>
      <c r="K6" s="275"/>
      <c r="L6" s="250"/>
      <c r="M6" s="250"/>
      <c r="N6" s="275"/>
      <c r="O6" s="250"/>
      <c r="P6" s="250"/>
      <c r="Q6" s="275"/>
      <c r="R6" s="250"/>
      <c r="S6" s="250"/>
      <c r="T6" s="275"/>
      <c r="U6" s="275"/>
      <c r="V6" s="347"/>
      <c r="W6" s="347"/>
      <c r="X6" s="347"/>
    </row>
    <row r="7" spans="1:24" ht="22.5" hidden="1" outlineLevel="1">
      <c r="A7" s="348">
        <f>G6*0.2/B4</f>
        <v>0</v>
      </c>
      <c r="B7" s="348">
        <f>G7*0.5/B4</f>
        <v>1.3571428571428572</v>
      </c>
      <c r="C7" s="348">
        <f>G8*1/B4</f>
        <v>0.42857142857142855</v>
      </c>
      <c r="D7" s="349">
        <f>(G6*A6+G7*B6+G8*C6)/SUM(G6:G8)</f>
        <v>0.56818181818181823</v>
      </c>
      <c r="E7" s="350"/>
      <c r="F7" s="129" t="s">
        <v>254</v>
      </c>
      <c r="G7" s="351">
        <f>COUNTIFS(G10:G46,"0,5")</f>
        <v>19</v>
      </c>
      <c r="H7" s="509"/>
      <c r="I7" s="352"/>
      <c r="J7" s="352"/>
      <c r="K7" s="352"/>
      <c r="L7" s="352"/>
      <c r="M7" s="352"/>
      <c r="N7" s="352"/>
      <c r="O7" s="352"/>
      <c r="P7" s="352"/>
      <c r="Q7" s="352"/>
      <c r="R7" s="352"/>
      <c r="S7" s="352"/>
      <c r="T7" s="352"/>
      <c r="U7" s="352"/>
      <c r="V7" s="353"/>
      <c r="W7" s="353"/>
      <c r="X7" s="353"/>
    </row>
    <row r="8" spans="1:24" ht="22.5" hidden="1" outlineLevel="1">
      <c r="A8" s="112" t="s">
        <v>52</v>
      </c>
      <c r="B8" s="112" t="s">
        <v>52</v>
      </c>
      <c r="C8" s="112" t="s">
        <v>52</v>
      </c>
      <c r="D8" s="112" t="s">
        <v>52</v>
      </c>
      <c r="E8" s="112"/>
      <c r="F8" s="18" t="s">
        <v>255</v>
      </c>
      <c r="G8" s="345">
        <f>COUNTIFS(G10:G46,"1")</f>
        <v>3</v>
      </c>
      <c r="H8" s="510"/>
      <c r="I8" s="275"/>
      <c r="J8" s="250"/>
      <c r="K8" s="275"/>
      <c r="L8" s="250"/>
      <c r="M8" s="250"/>
      <c r="N8" s="275"/>
      <c r="O8" s="250"/>
      <c r="P8" s="250"/>
      <c r="Q8" s="275"/>
      <c r="R8" s="250"/>
      <c r="S8" s="250"/>
      <c r="T8" s="275"/>
      <c r="U8" s="275"/>
      <c r="V8" s="347"/>
      <c r="W8" s="347"/>
      <c r="X8" s="347"/>
    </row>
    <row r="9" spans="1:24" ht="12.75">
      <c r="A9" s="131"/>
      <c r="B9" s="131"/>
      <c r="C9" s="131"/>
      <c r="D9" s="131"/>
      <c r="E9" s="131"/>
      <c r="F9" s="131"/>
      <c r="G9" s="131"/>
      <c r="H9" s="131"/>
      <c r="I9" s="226"/>
      <c r="J9" s="227"/>
      <c r="K9" s="226"/>
      <c r="L9" s="227"/>
      <c r="M9" s="227"/>
      <c r="N9" s="226"/>
      <c r="O9" s="227"/>
      <c r="P9" s="227"/>
      <c r="Q9" s="226"/>
      <c r="R9" s="227"/>
      <c r="S9" s="227"/>
      <c r="T9" s="226"/>
      <c r="U9" s="226"/>
      <c r="V9" s="132"/>
      <c r="W9" s="132"/>
      <c r="X9" s="132"/>
    </row>
    <row r="10" spans="1:24" ht="255">
      <c r="A10" s="275">
        <v>1</v>
      </c>
      <c r="B10" s="298" t="s">
        <v>1258</v>
      </c>
      <c r="C10" s="275">
        <v>1</v>
      </c>
      <c r="D10" s="277" t="s">
        <v>1184</v>
      </c>
      <c r="E10" s="275"/>
      <c r="F10" s="275"/>
      <c r="G10" s="278">
        <v>0.5</v>
      </c>
      <c r="H10" s="279" t="s">
        <v>29</v>
      </c>
      <c r="I10" s="275" t="s">
        <v>1185</v>
      </c>
      <c r="J10" s="250">
        <v>45135</v>
      </c>
      <c r="K10" s="275" t="s">
        <v>260</v>
      </c>
      <c r="L10" s="312" t="s">
        <v>1186</v>
      </c>
      <c r="M10" s="250">
        <v>45301</v>
      </c>
      <c r="N10" s="511" t="s">
        <v>1188</v>
      </c>
      <c r="O10" s="275" t="s">
        <v>1189</v>
      </c>
      <c r="P10" s="250">
        <v>45317</v>
      </c>
      <c r="Q10" s="275" t="s">
        <v>717</v>
      </c>
      <c r="R10" s="250"/>
      <c r="S10" s="250"/>
      <c r="T10" s="275"/>
      <c r="U10" s="275"/>
      <c r="V10" s="347"/>
      <c r="W10" s="347"/>
      <c r="X10" s="347"/>
    </row>
    <row r="11" spans="1:24" ht="71.25">
      <c r="A11" s="231">
        <v>2</v>
      </c>
      <c r="B11" s="292" t="s">
        <v>1258</v>
      </c>
      <c r="C11" s="231">
        <v>1</v>
      </c>
      <c r="D11" s="230" t="s">
        <v>1239</v>
      </c>
      <c r="E11" s="231"/>
      <c r="F11" s="231"/>
      <c r="G11" s="272">
        <v>0.5</v>
      </c>
      <c r="H11" s="273" t="s">
        <v>250</v>
      </c>
      <c r="I11" s="231" t="s">
        <v>1185</v>
      </c>
      <c r="J11" s="249">
        <v>45135</v>
      </c>
      <c r="K11" s="231" t="s">
        <v>260</v>
      </c>
      <c r="L11" s="304" t="s">
        <v>1191</v>
      </c>
      <c r="M11" s="249">
        <v>45301</v>
      </c>
      <c r="N11" s="231" t="s">
        <v>360</v>
      </c>
      <c r="O11" s="249"/>
      <c r="P11" s="249"/>
      <c r="Q11" s="231"/>
      <c r="R11" s="249"/>
      <c r="S11" s="249"/>
      <c r="T11" s="231"/>
      <c r="U11" s="231"/>
      <c r="V11" s="343"/>
      <c r="W11" s="343"/>
      <c r="X11" s="343"/>
    </row>
    <row r="12" spans="1:24" ht="153">
      <c r="A12" s="275">
        <v>3</v>
      </c>
      <c r="B12" s="298" t="s">
        <v>1258</v>
      </c>
      <c r="C12" s="275">
        <v>1</v>
      </c>
      <c r="D12" s="277" t="s">
        <v>1192</v>
      </c>
      <c r="E12" s="275"/>
      <c r="F12" s="275"/>
      <c r="G12" s="278">
        <v>0.5</v>
      </c>
      <c r="H12" s="279" t="s">
        <v>29</v>
      </c>
      <c r="I12" s="275" t="s">
        <v>1185</v>
      </c>
      <c r="J12" s="250">
        <v>45135</v>
      </c>
      <c r="K12" s="275" t="s">
        <v>260</v>
      </c>
      <c r="L12" s="312" t="s">
        <v>1186</v>
      </c>
      <c r="M12" s="250">
        <v>45301</v>
      </c>
      <c r="N12" s="275" t="s">
        <v>360</v>
      </c>
      <c r="O12" s="250"/>
      <c r="P12" s="250"/>
      <c r="Q12" s="275"/>
      <c r="R12" s="250"/>
      <c r="S12" s="250"/>
      <c r="T12" s="275"/>
      <c r="U12" s="275"/>
      <c r="V12" s="347"/>
      <c r="W12" s="347"/>
      <c r="X12" s="347"/>
    </row>
    <row r="13" spans="1:24" ht="63.75">
      <c r="A13" s="231">
        <v>4</v>
      </c>
      <c r="B13" s="292" t="s">
        <v>1258</v>
      </c>
      <c r="C13" s="231">
        <v>1</v>
      </c>
      <c r="D13" s="230" t="s">
        <v>1193</v>
      </c>
      <c r="E13" s="231"/>
      <c r="F13" s="399" t="s">
        <v>1194</v>
      </c>
      <c r="G13" s="272">
        <v>0.5</v>
      </c>
      <c r="H13" s="273" t="s">
        <v>29</v>
      </c>
      <c r="I13" s="231" t="s">
        <v>1185</v>
      </c>
      <c r="J13" s="249">
        <v>45135</v>
      </c>
      <c r="K13" s="231" t="s">
        <v>260</v>
      </c>
      <c r="L13" s="304" t="s">
        <v>445</v>
      </c>
      <c r="M13" s="249">
        <v>45301</v>
      </c>
      <c r="N13" s="231" t="s">
        <v>360</v>
      </c>
      <c r="O13" s="249"/>
      <c r="P13" s="249"/>
      <c r="Q13" s="231"/>
      <c r="R13" s="249"/>
      <c r="S13" s="249"/>
      <c r="T13" s="231"/>
      <c r="U13" s="231"/>
      <c r="V13" s="343"/>
      <c r="W13" s="343"/>
      <c r="X13" s="343"/>
    </row>
    <row r="14" spans="1:24" ht="108">
      <c r="A14" s="275">
        <v>5</v>
      </c>
      <c r="B14" s="298" t="s">
        <v>1258</v>
      </c>
      <c r="C14" s="275">
        <v>1</v>
      </c>
      <c r="D14" s="277" t="s">
        <v>1195</v>
      </c>
      <c r="E14" s="275"/>
      <c r="F14" s="275"/>
      <c r="G14" s="278">
        <v>0.5</v>
      </c>
      <c r="H14" s="279" t="s">
        <v>29</v>
      </c>
      <c r="I14" s="275" t="s">
        <v>1185</v>
      </c>
      <c r="J14" s="250">
        <v>45135</v>
      </c>
      <c r="K14" s="275" t="s">
        <v>260</v>
      </c>
      <c r="L14" s="312" t="s">
        <v>854</v>
      </c>
      <c r="M14" s="250">
        <v>45301</v>
      </c>
      <c r="N14" s="360" t="s">
        <v>1240</v>
      </c>
      <c r="O14" s="275" t="s">
        <v>1259</v>
      </c>
      <c r="P14" s="250">
        <v>45317</v>
      </c>
      <c r="Q14" s="275" t="s">
        <v>717</v>
      </c>
      <c r="R14" s="250"/>
      <c r="S14" s="250"/>
      <c r="T14" s="275"/>
      <c r="U14" s="275"/>
      <c r="V14" s="347"/>
      <c r="W14" s="347"/>
      <c r="X14" s="347"/>
    </row>
    <row r="15" spans="1:24" ht="76.5">
      <c r="A15" s="231">
        <v>6</v>
      </c>
      <c r="B15" s="292" t="s">
        <v>1258</v>
      </c>
      <c r="C15" s="231" t="s">
        <v>1260</v>
      </c>
      <c r="D15" s="230" t="s">
        <v>1199</v>
      </c>
      <c r="E15" s="231"/>
      <c r="F15" s="230"/>
      <c r="G15" s="272">
        <v>1</v>
      </c>
      <c r="H15" s="273" t="s">
        <v>250</v>
      </c>
      <c r="I15" s="231" t="s">
        <v>1185</v>
      </c>
      <c r="J15" s="249">
        <v>45135</v>
      </c>
      <c r="K15" s="512" t="s">
        <v>305</v>
      </c>
      <c r="L15" s="231" t="s">
        <v>1241</v>
      </c>
      <c r="M15" s="249"/>
      <c r="N15" s="394" t="s">
        <v>1201</v>
      </c>
      <c r="O15" s="249"/>
      <c r="P15" s="249"/>
      <c r="Q15" s="231"/>
      <c r="R15" s="249"/>
      <c r="S15" s="249"/>
      <c r="T15" s="231"/>
      <c r="U15" s="231"/>
      <c r="V15" s="343"/>
      <c r="W15" s="343"/>
      <c r="X15" s="343"/>
    </row>
    <row r="16" spans="1:24" ht="127.5">
      <c r="A16" s="275">
        <v>7</v>
      </c>
      <c r="B16" s="298" t="s">
        <v>1258</v>
      </c>
      <c r="C16" s="275" t="s">
        <v>1260</v>
      </c>
      <c r="D16" s="277" t="s">
        <v>1261</v>
      </c>
      <c r="E16" s="275"/>
      <c r="F16" s="277"/>
      <c r="G16" s="278">
        <v>0.5</v>
      </c>
      <c r="H16" s="279" t="s">
        <v>250</v>
      </c>
      <c r="I16" s="275" t="s">
        <v>1185</v>
      </c>
      <c r="J16" s="250">
        <v>45135</v>
      </c>
      <c r="K16" s="275" t="s">
        <v>260</v>
      </c>
      <c r="L16" s="275" t="s">
        <v>829</v>
      </c>
      <c r="M16" s="250">
        <v>45301</v>
      </c>
      <c r="N16" s="275" t="s">
        <v>360</v>
      </c>
      <c r="O16" s="250"/>
      <c r="P16" s="250"/>
      <c r="Q16" s="275"/>
      <c r="R16" s="250"/>
      <c r="S16" s="250"/>
      <c r="T16" s="275"/>
      <c r="U16" s="275"/>
      <c r="V16" s="347"/>
      <c r="W16" s="347"/>
      <c r="X16" s="347"/>
    </row>
    <row r="17" spans="1:24" ht="174.75" customHeight="1">
      <c r="A17" s="231">
        <v>8</v>
      </c>
      <c r="B17" s="292" t="s">
        <v>1258</v>
      </c>
      <c r="C17" s="231" t="s">
        <v>1260</v>
      </c>
      <c r="D17" s="230" t="s">
        <v>1204</v>
      </c>
      <c r="E17" s="231"/>
      <c r="F17" s="363" t="s">
        <v>1205</v>
      </c>
      <c r="G17" s="272">
        <v>0.5</v>
      </c>
      <c r="H17" s="273" t="s">
        <v>29</v>
      </c>
      <c r="I17" s="231" t="s">
        <v>1185</v>
      </c>
      <c r="J17" s="249">
        <v>45135</v>
      </c>
      <c r="K17" s="231" t="s">
        <v>260</v>
      </c>
      <c r="L17" s="304" t="s">
        <v>1206</v>
      </c>
      <c r="M17" s="249">
        <v>45301</v>
      </c>
      <c r="N17" s="230"/>
      <c r="O17" s="304" t="s">
        <v>1262</v>
      </c>
      <c r="P17" s="249">
        <v>45317</v>
      </c>
      <c r="Q17" s="231" t="s">
        <v>303</v>
      </c>
      <c r="R17" s="231"/>
      <c r="S17" s="231"/>
      <c r="T17" s="231"/>
      <c r="U17" s="231"/>
      <c r="V17" s="343"/>
      <c r="W17" s="343"/>
      <c r="X17" s="343"/>
    </row>
    <row r="18" spans="1:24" ht="45">
      <c r="A18" s="275">
        <v>9</v>
      </c>
      <c r="B18" s="298" t="s">
        <v>1258</v>
      </c>
      <c r="C18" s="275" t="s">
        <v>1260</v>
      </c>
      <c r="D18" s="277" t="s">
        <v>1211</v>
      </c>
      <c r="E18" s="277"/>
      <c r="F18" s="277"/>
      <c r="G18" s="278">
        <v>0.5</v>
      </c>
      <c r="H18" s="279" t="s">
        <v>29</v>
      </c>
      <c r="I18" s="275" t="s">
        <v>1185</v>
      </c>
      <c r="J18" s="250">
        <v>45135</v>
      </c>
      <c r="K18" s="275" t="s">
        <v>260</v>
      </c>
      <c r="L18" s="312" t="s">
        <v>1212</v>
      </c>
      <c r="M18" s="250">
        <v>45301</v>
      </c>
      <c r="N18" s="275" t="s">
        <v>360</v>
      </c>
      <c r="O18" s="275"/>
      <c r="P18" s="275"/>
      <c r="Q18" s="275"/>
      <c r="R18" s="275"/>
      <c r="S18" s="275"/>
      <c r="T18" s="275"/>
      <c r="U18" s="275"/>
      <c r="V18" s="347"/>
      <c r="W18" s="347"/>
      <c r="X18" s="347"/>
    </row>
    <row r="19" spans="1:24" ht="177" customHeight="1">
      <c r="A19" s="231">
        <v>10</v>
      </c>
      <c r="B19" s="292" t="s">
        <v>1258</v>
      </c>
      <c r="C19" s="231" t="s">
        <v>1260</v>
      </c>
      <c r="D19" s="230" t="s">
        <v>1213</v>
      </c>
      <c r="E19" s="231"/>
      <c r="F19" s="231"/>
      <c r="G19" s="272">
        <v>0.5</v>
      </c>
      <c r="H19" s="273" t="s">
        <v>250</v>
      </c>
      <c r="I19" s="231" t="s">
        <v>1185</v>
      </c>
      <c r="J19" s="249">
        <v>45135</v>
      </c>
      <c r="K19" s="512" t="s">
        <v>305</v>
      </c>
      <c r="L19" s="304" t="s">
        <v>1214</v>
      </c>
      <c r="M19" s="249">
        <v>45301</v>
      </c>
      <c r="N19" s="231" t="s">
        <v>1215</v>
      </c>
      <c r="O19" s="231"/>
      <c r="P19" s="249">
        <v>45317</v>
      </c>
      <c r="Q19" s="231" t="s">
        <v>1216</v>
      </c>
      <c r="R19" s="231"/>
      <c r="S19" s="231"/>
      <c r="T19" s="231"/>
      <c r="U19" s="231"/>
      <c r="V19" s="343"/>
      <c r="W19" s="343"/>
      <c r="X19" s="343"/>
    </row>
    <row r="20" spans="1:24" ht="110.25" customHeight="1">
      <c r="A20" s="275">
        <v>11</v>
      </c>
      <c r="B20" s="298" t="s">
        <v>1258</v>
      </c>
      <c r="C20" s="275">
        <v>2</v>
      </c>
      <c r="D20" s="277" t="s">
        <v>1263</v>
      </c>
      <c r="E20" s="778"/>
      <c r="F20" s="774"/>
      <c r="G20" s="278">
        <v>0.5</v>
      </c>
      <c r="H20" s="279" t="s">
        <v>250</v>
      </c>
      <c r="I20" s="275" t="s">
        <v>1185</v>
      </c>
      <c r="J20" s="250">
        <v>45135</v>
      </c>
      <c r="K20" s="512" t="s">
        <v>305</v>
      </c>
      <c r="L20" s="275" t="s">
        <v>1264</v>
      </c>
      <c r="M20" s="250">
        <v>45301</v>
      </c>
      <c r="N20" s="275" t="s">
        <v>1265</v>
      </c>
      <c r="O20" s="312" t="s">
        <v>1266</v>
      </c>
      <c r="P20" s="250">
        <v>45317</v>
      </c>
      <c r="Q20" s="275" t="s">
        <v>1248</v>
      </c>
      <c r="R20" s="275"/>
      <c r="S20" s="275"/>
      <c r="T20" s="275"/>
      <c r="U20" s="275"/>
      <c r="V20" s="347"/>
      <c r="W20" s="347"/>
      <c r="X20" s="347"/>
    </row>
    <row r="21" spans="1:24" ht="139.5" customHeight="1">
      <c r="A21" s="231">
        <v>12</v>
      </c>
      <c r="B21" s="292" t="s">
        <v>1258</v>
      </c>
      <c r="C21" s="231" t="s">
        <v>1267</v>
      </c>
      <c r="D21" s="230" t="s">
        <v>1268</v>
      </c>
      <c r="E21" s="780"/>
      <c r="F21" s="774"/>
      <c r="G21" s="272">
        <v>0.5</v>
      </c>
      <c r="H21" s="273" t="s">
        <v>250</v>
      </c>
      <c r="I21" s="231" t="s">
        <v>1185</v>
      </c>
      <c r="J21" s="249">
        <v>45135</v>
      </c>
      <c r="K21" s="512" t="s">
        <v>305</v>
      </c>
      <c r="L21" s="231" t="s">
        <v>1269</v>
      </c>
      <c r="M21" s="249">
        <v>45301</v>
      </c>
      <c r="N21" s="231" t="s">
        <v>1246</v>
      </c>
      <c r="O21" s="304" t="s">
        <v>1266</v>
      </c>
      <c r="P21" s="249">
        <v>45317</v>
      </c>
      <c r="Q21" s="231" t="s">
        <v>1248</v>
      </c>
      <c r="R21" s="231"/>
      <c r="S21" s="231"/>
      <c r="T21" s="231"/>
      <c r="U21" s="231"/>
      <c r="V21" s="343"/>
      <c r="W21" s="343"/>
      <c r="X21" s="343"/>
    </row>
    <row r="22" spans="1:24" ht="102">
      <c r="A22" s="275">
        <v>13</v>
      </c>
      <c r="B22" s="298" t="s">
        <v>1258</v>
      </c>
      <c r="C22" s="275"/>
      <c r="D22" s="277" t="s">
        <v>1219</v>
      </c>
      <c r="E22" s="277"/>
      <c r="F22" s="277"/>
      <c r="G22" s="278">
        <v>0.5</v>
      </c>
      <c r="H22" s="279" t="s">
        <v>29</v>
      </c>
      <c r="I22" s="275" t="s">
        <v>1185</v>
      </c>
      <c r="J22" s="250">
        <v>45135</v>
      </c>
      <c r="K22" s="275" t="s">
        <v>260</v>
      </c>
      <c r="L22" s="275" t="s">
        <v>829</v>
      </c>
      <c r="M22" s="250">
        <v>45301</v>
      </c>
      <c r="N22" s="275" t="s">
        <v>360</v>
      </c>
      <c r="O22" s="275"/>
      <c r="P22" s="275"/>
      <c r="Q22" s="275"/>
      <c r="R22" s="275"/>
      <c r="S22" s="275"/>
      <c r="T22" s="275"/>
      <c r="U22" s="275"/>
      <c r="V22" s="347"/>
      <c r="W22" s="347"/>
      <c r="X22" s="347"/>
    </row>
    <row r="23" spans="1:24" ht="151.5" customHeight="1">
      <c r="A23" s="231">
        <v>14</v>
      </c>
      <c r="B23" s="292" t="s">
        <v>1258</v>
      </c>
      <c r="C23" s="231"/>
      <c r="D23" s="230" t="s">
        <v>1270</v>
      </c>
      <c r="E23" s="231"/>
      <c r="F23" s="230"/>
      <c r="G23" s="272">
        <v>0.5</v>
      </c>
      <c r="H23" s="273" t="s">
        <v>29</v>
      </c>
      <c r="I23" s="231" t="s">
        <v>1185</v>
      </c>
      <c r="J23" s="249">
        <v>45135</v>
      </c>
      <c r="K23" s="231" t="s">
        <v>260</v>
      </c>
      <c r="L23" s="231" t="s">
        <v>1271</v>
      </c>
      <c r="M23" s="249">
        <v>45301</v>
      </c>
      <c r="N23" s="231" t="s">
        <v>360</v>
      </c>
      <c r="O23" s="231"/>
      <c r="P23" s="231"/>
      <c r="Q23" s="231"/>
      <c r="R23" s="231"/>
      <c r="S23" s="231"/>
      <c r="T23" s="231"/>
      <c r="U23" s="231"/>
      <c r="V23" s="343"/>
      <c r="W23" s="343"/>
      <c r="X23" s="343"/>
    </row>
    <row r="24" spans="1:24" ht="159" customHeight="1">
      <c r="A24" s="275">
        <v>15</v>
      </c>
      <c r="B24" s="298" t="s">
        <v>1272</v>
      </c>
      <c r="C24" s="275" t="s">
        <v>1260</v>
      </c>
      <c r="D24" s="277" t="s">
        <v>1223</v>
      </c>
      <c r="E24" s="778"/>
      <c r="F24" s="774"/>
      <c r="G24" s="278">
        <v>0.5</v>
      </c>
      <c r="H24" s="279" t="s">
        <v>29</v>
      </c>
      <c r="I24" s="275" t="s">
        <v>1185</v>
      </c>
      <c r="J24" s="361">
        <v>45289</v>
      </c>
      <c r="K24" s="512" t="s">
        <v>305</v>
      </c>
      <c r="L24" s="312" t="s">
        <v>1224</v>
      </c>
      <c r="M24" s="275"/>
      <c r="N24" s="275"/>
      <c r="O24" s="275"/>
      <c r="P24" s="250">
        <v>45317</v>
      </c>
      <c r="Q24" s="275" t="s">
        <v>1225</v>
      </c>
      <c r="R24" s="275"/>
      <c r="S24" s="275"/>
      <c r="T24" s="275"/>
      <c r="U24" s="275"/>
      <c r="V24" s="347"/>
      <c r="W24" s="347"/>
      <c r="X24" s="347"/>
    </row>
    <row r="25" spans="1:24" ht="127.5">
      <c r="A25" s="231">
        <v>16</v>
      </c>
      <c r="B25" s="292" t="s">
        <v>1272</v>
      </c>
      <c r="C25" s="231" t="s">
        <v>1260</v>
      </c>
      <c r="D25" s="230" t="s">
        <v>1226</v>
      </c>
      <c r="E25" s="231"/>
      <c r="F25" s="230"/>
      <c r="G25" s="272">
        <v>0.5</v>
      </c>
      <c r="H25" s="273" t="s">
        <v>29</v>
      </c>
      <c r="I25" s="231" t="s">
        <v>1185</v>
      </c>
      <c r="J25" s="303">
        <v>45289</v>
      </c>
      <c r="K25" s="231" t="s">
        <v>260</v>
      </c>
      <c r="L25" s="231" t="s">
        <v>1273</v>
      </c>
      <c r="M25" s="231"/>
      <c r="N25" s="231"/>
      <c r="O25" s="231"/>
      <c r="P25" s="249">
        <v>45317</v>
      </c>
      <c r="Q25" s="231" t="s">
        <v>1228</v>
      </c>
      <c r="R25" s="304" t="s">
        <v>1274</v>
      </c>
      <c r="S25" s="249">
        <v>45329</v>
      </c>
      <c r="T25" s="231" t="s">
        <v>341</v>
      </c>
      <c r="U25" s="231"/>
      <c r="V25" s="343"/>
      <c r="W25" s="343"/>
      <c r="X25" s="343"/>
    </row>
    <row r="26" spans="1:24" ht="145.5" customHeight="1">
      <c r="A26" s="275">
        <v>17</v>
      </c>
      <c r="B26" s="298" t="s">
        <v>1272</v>
      </c>
      <c r="C26" s="275" t="s">
        <v>1275</v>
      </c>
      <c r="D26" s="277" t="s">
        <v>1276</v>
      </c>
      <c r="E26" s="275"/>
      <c r="F26" s="277"/>
      <c r="G26" s="278">
        <v>1</v>
      </c>
      <c r="H26" s="279" t="s">
        <v>250</v>
      </c>
      <c r="I26" s="275" t="s">
        <v>1185</v>
      </c>
      <c r="J26" s="250">
        <v>45301</v>
      </c>
      <c r="K26" s="275" t="s">
        <v>260</v>
      </c>
      <c r="L26" s="275" t="s">
        <v>1277</v>
      </c>
      <c r="M26" s="275"/>
      <c r="N26" s="275"/>
      <c r="O26" s="275"/>
      <c r="P26" s="250">
        <v>45317</v>
      </c>
      <c r="Q26" s="275"/>
      <c r="R26" s="275" t="s">
        <v>1278</v>
      </c>
      <c r="S26" s="250">
        <v>45329</v>
      </c>
      <c r="T26" s="275" t="s">
        <v>341</v>
      </c>
      <c r="U26" s="275"/>
      <c r="V26" s="347"/>
      <c r="W26" s="347"/>
      <c r="X26" s="347"/>
    </row>
    <row r="27" spans="1:24" ht="164.25" customHeight="1">
      <c r="A27" s="231">
        <v>18</v>
      </c>
      <c r="B27" s="292" t="s">
        <v>1272</v>
      </c>
      <c r="C27" s="231">
        <v>6</v>
      </c>
      <c r="D27" s="230" t="s">
        <v>1279</v>
      </c>
      <c r="E27" s="231"/>
      <c r="F27" s="230"/>
      <c r="G27" s="272">
        <v>1</v>
      </c>
      <c r="H27" s="273" t="s">
        <v>250</v>
      </c>
      <c r="I27" s="231" t="s">
        <v>1185</v>
      </c>
      <c r="J27" s="249">
        <v>45301</v>
      </c>
      <c r="K27" s="231" t="s">
        <v>260</v>
      </c>
      <c r="L27" s="231" t="s">
        <v>1277</v>
      </c>
      <c r="M27" s="231"/>
      <c r="N27" s="231"/>
      <c r="O27" s="231"/>
      <c r="P27" s="249">
        <v>45317</v>
      </c>
      <c r="Q27" s="231"/>
      <c r="R27" s="231" t="s">
        <v>1280</v>
      </c>
      <c r="S27" s="249">
        <v>45329</v>
      </c>
      <c r="T27" s="231" t="s">
        <v>341</v>
      </c>
      <c r="U27" s="231"/>
      <c r="V27" s="343"/>
      <c r="W27" s="343"/>
      <c r="X27" s="343"/>
    </row>
    <row r="28" spans="1:24" ht="169.5" customHeight="1">
      <c r="A28" s="275">
        <v>19</v>
      </c>
      <c r="B28" s="298" t="s">
        <v>1272</v>
      </c>
      <c r="C28" s="275">
        <v>8</v>
      </c>
      <c r="D28" s="277" t="s">
        <v>1230</v>
      </c>
      <c r="E28" s="275"/>
      <c r="F28" s="277"/>
      <c r="G28" s="278">
        <v>0.5</v>
      </c>
      <c r="H28" s="279" t="s">
        <v>250</v>
      </c>
      <c r="I28" s="275" t="s">
        <v>1185</v>
      </c>
      <c r="J28" s="250">
        <v>45301</v>
      </c>
      <c r="K28" s="275" t="s">
        <v>260</v>
      </c>
      <c r="L28" s="312" t="s">
        <v>1281</v>
      </c>
      <c r="M28" s="275"/>
      <c r="N28" s="275"/>
      <c r="O28" s="275"/>
      <c r="P28" s="250">
        <v>45317</v>
      </c>
      <c r="Q28" s="275" t="s">
        <v>360</v>
      </c>
      <c r="R28" s="275"/>
      <c r="S28" s="275"/>
      <c r="T28" s="275"/>
      <c r="U28" s="275"/>
      <c r="V28" s="347"/>
      <c r="W28" s="347"/>
      <c r="X28" s="347"/>
    </row>
    <row r="29" spans="1:24" ht="129.75" customHeight="1">
      <c r="A29" s="231">
        <v>20</v>
      </c>
      <c r="B29" s="292" t="s">
        <v>1272</v>
      </c>
      <c r="C29" s="231">
        <v>8</v>
      </c>
      <c r="D29" s="230" t="s">
        <v>1232</v>
      </c>
      <c r="E29" s="231"/>
      <c r="F29" s="230"/>
      <c r="G29" s="272">
        <v>0.5</v>
      </c>
      <c r="H29" s="273" t="s">
        <v>250</v>
      </c>
      <c r="I29" s="231" t="s">
        <v>1185</v>
      </c>
      <c r="J29" s="249">
        <v>45301</v>
      </c>
      <c r="K29" s="231" t="s">
        <v>260</v>
      </c>
      <c r="L29" s="304" t="s">
        <v>1282</v>
      </c>
      <c r="M29" s="231"/>
      <c r="N29" s="231"/>
      <c r="O29" s="231"/>
      <c r="P29" s="249">
        <v>45317</v>
      </c>
      <c r="Q29" s="231" t="s">
        <v>360</v>
      </c>
      <c r="R29" s="231"/>
      <c r="S29" s="231"/>
      <c r="T29" s="231"/>
      <c r="U29" s="231"/>
      <c r="V29" s="343"/>
      <c r="W29" s="343"/>
      <c r="X29" s="343"/>
    </row>
    <row r="30" spans="1:24" ht="63.75">
      <c r="A30" s="275">
        <v>21</v>
      </c>
      <c r="B30" s="298" t="s">
        <v>1272</v>
      </c>
      <c r="C30" s="275">
        <v>8</v>
      </c>
      <c r="D30" s="277" t="s">
        <v>1234</v>
      </c>
      <c r="E30" s="277"/>
      <c r="F30" s="277"/>
      <c r="G30" s="278">
        <v>0.5</v>
      </c>
      <c r="H30" s="279" t="s">
        <v>29</v>
      </c>
      <c r="I30" s="275" t="s">
        <v>1185</v>
      </c>
      <c r="J30" s="250">
        <v>45301</v>
      </c>
      <c r="K30" s="275" t="s">
        <v>260</v>
      </c>
      <c r="L30" s="312" t="s">
        <v>1283</v>
      </c>
      <c r="M30" s="275"/>
      <c r="N30" s="275"/>
      <c r="O30" s="275"/>
      <c r="P30" s="250">
        <v>45317</v>
      </c>
      <c r="Q30" s="275" t="s">
        <v>360</v>
      </c>
      <c r="R30" s="275"/>
      <c r="S30" s="275"/>
      <c r="T30" s="275"/>
      <c r="U30" s="275"/>
      <c r="V30" s="347"/>
      <c r="W30" s="347"/>
      <c r="X30" s="347"/>
    </row>
    <row r="31" spans="1:24" ht="45">
      <c r="A31" s="231">
        <v>22</v>
      </c>
      <c r="B31" s="292" t="s">
        <v>1272</v>
      </c>
      <c r="C31" s="231">
        <v>8</v>
      </c>
      <c r="D31" s="230" t="s">
        <v>1236</v>
      </c>
      <c r="E31" s="230"/>
      <c r="F31" s="230"/>
      <c r="G31" s="272">
        <v>0.5</v>
      </c>
      <c r="H31" s="273" t="s">
        <v>250</v>
      </c>
      <c r="I31" s="231" t="s">
        <v>1185</v>
      </c>
      <c r="J31" s="249">
        <v>45301</v>
      </c>
      <c r="K31" s="231" t="s">
        <v>260</v>
      </c>
      <c r="L31" s="304" t="s">
        <v>1284</v>
      </c>
      <c r="M31" s="231"/>
      <c r="N31" s="231"/>
      <c r="O31" s="231"/>
      <c r="P31" s="249">
        <v>45317</v>
      </c>
      <c r="Q31" s="231" t="s">
        <v>360</v>
      </c>
      <c r="R31" s="231"/>
      <c r="S31" s="231"/>
      <c r="T31" s="231"/>
      <c r="U31" s="231"/>
      <c r="V31" s="343"/>
      <c r="W31" s="343"/>
      <c r="X31" s="343"/>
    </row>
    <row r="32" spans="1:24" ht="12.75">
      <c r="A32" s="275"/>
      <c r="B32" s="298"/>
      <c r="C32" s="275"/>
      <c r="D32" s="277"/>
      <c r="E32" s="277"/>
      <c r="F32" s="277"/>
      <c r="G32" s="278"/>
      <c r="H32" s="279"/>
      <c r="I32" s="275"/>
      <c r="J32" s="275"/>
      <c r="K32" s="275"/>
      <c r="L32" s="275"/>
      <c r="M32" s="405"/>
      <c r="N32" s="275"/>
      <c r="O32" s="275"/>
      <c r="P32" s="275"/>
      <c r="Q32" s="275"/>
      <c r="R32" s="275"/>
      <c r="S32" s="275"/>
      <c r="T32" s="275"/>
      <c r="U32" s="275"/>
      <c r="V32" s="347"/>
      <c r="W32" s="347"/>
      <c r="X32" s="347"/>
    </row>
    <row r="33" spans="1:24" ht="12.75">
      <c r="A33" s="231"/>
      <c r="B33" s="292"/>
      <c r="C33" s="231"/>
      <c r="D33" s="230"/>
      <c r="E33" s="230"/>
      <c r="F33" s="230"/>
      <c r="G33" s="272"/>
      <c r="H33" s="273"/>
      <c r="I33" s="231"/>
      <c r="J33" s="231"/>
      <c r="K33" s="231"/>
      <c r="L33" s="231"/>
      <c r="M33" s="231"/>
      <c r="N33" s="231"/>
      <c r="O33" s="231"/>
      <c r="P33" s="231"/>
      <c r="Q33" s="231"/>
      <c r="R33" s="231"/>
      <c r="S33" s="231"/>
      <c r="T33" s="231"/>
      <c r="U33" s="231"/>
      <c r="V33" s="343"/>
      <c r="W33" s="343"/>
      <c r="X33" s="343"/>
    </row>
    <row r="34" spans="1:24" ht="12.75">
      <c r="A34" s="275"/>
      <c r="B34" s="298"/>
      <c r="C34" s="275"/>
      <c r="D34" s="277"/>
      <c r="E34" s="277"/>
      <c r="F34" s="277"/>
      <c r="G34" s="278"/>
      <c r="H34" s="279"/>
      <c r="I34" s="275"/>
      <c r="J34" s="275"/>
      <c r="K34" s="275"/>
      <c r="L34" s="275"/>
      <c r="M34" s="275"/>
      <c r="N34" s="275"/>
      <c r="O34" s="275"/>
      <c r="P34" s="275"/>
      <c r="Q34" s="275"/>
      <c r="R34" s="275"/>
      <c r="S34" s="275"/>
      <c r="T34" s="275"/>
      <c r="U34" s="275"/>
      <c r="V34" s="347"/>
      <c r="W34" s="347"/>
      <c r="X34" s="347"/>
    </row>
    <row r="35" spans="1:24" ht="12.75">
      <c r="A35" s="231"/>
      <c r="B35" s="231"/>
      <c r="C35" s="231"/>
      <c r="D35" s="230"/>
      <c r="E35" s="230"/>
      <c r="F35" s="230"/>
      <c r="G35" s="272"/>
      <c r="H35" s="273"/>
      <c r="I35" s="231"/>
      <c r="J35" s="231"/>
      <c r="K35" s="231"/>
      <c r="L35" s="231"/>
      <c r="M35" s="231"/>
      <c r="N35" s="231"/>
      <c r="O35" s="231"/>
      <c r="P35" s="231"/>
      <c r="Q35" s="231"/>
      <c r="R35" s="231"/>
      <c r="S35" s="231"/>
      <c r="T35" s="231"/>
      <c r="U35" s="231"/>
      <c r="V35" s="343"/>
      <c r="W35" s="343"/>
      <c r="X35" s="343"/>
    </row>
    <row r="36" spans="1:24" ht="12.75">
      <c r="A36" s="275"/>
      <c r="B36" s="275"/>
      <c r="C36" s="275"/>
      <c r="D36" s="277"/>
      <c r="E36" s="277"/>
      <c r="F36" s="277"/>
      <c r="G36" s="278"/>
      <c r="H36" s="279"/>
      <c r="I36" s="275"/>
      <c r="J36" s="275"/>
      <c r="K36" s="275"/>
      <c r="L36" s="275"/>
      <c r="M36" s="275"/>
      <c r="N36" s="275"/>
      <c r="O36" s="275"/>
      <c r="P36" s="275"/>
      <c r="Q36" s="275"/>
      <c r="R36" s="275"/>
      <c r="S36" s="275"/>
      <c r="T36" s="275"/>
      <c r="U36" s="275"/>
      <c r="V36" s="347"/>
      <c r="W36" s="347"/>
      <c r="X36" s="347"/>
    </row>
    <row r="37" spans="1:24" ht="12.75">
      <c r="A37" s="231"/>
      <c r="B37" s="231"/>
      <c r="C37" s="231"/>
      <c r="D37" s="230"/>
      <c r="E37" s="230"/>
      <c r="F37" s="230"/>
      <c r="G37" s="272"/>
      <c r="H37" s="273"/>
      <c r="I37" s="231"/>
      <c r="J37" s="231"/>
      <c r="K37" s="231"/>
      <c r="L37" s="231"/>
      <c r="M37" s="231"/>
      <c r="N37" s="231"/>
      <c r="O37" s="231"/>
      <c r="P37" s="231"/>
      <c r="Q37" s="231"/>
      <c r="R37" s="231"/>
      <c r="S37" s="231"/>
      <c r="T37" s="231"/>
      <c r="U37" s="231"/>
      <c r="V37" s="343"/>
      <c r="W37" s="343"/>
      <c r="X37" s="343"/>
    </row>
    <row r="38" spans="1:24" ht="12.75">
      <c r="A38" s="275"/>
      <c r="B38" s="275"/>
      <c r="C38" s="275"/>
      <c r="D38" s="277"/>
      <c r="E38" s="277"/>
      <c r="F38" s="277"/>
      <c r="G38" s="278"/>
      <c r="H38" s="279"/>
      <c r="I38" s="275"/>
      <c r="J38" s="275"/>
      <c r="K38" s="275"/>
      <c r="L38" s="275"/>
      <c r="M38" s="275"/>
      <c r="N38" s="275"/>
      <c r="O38" s="275"/>
      <c r="P38" s="275"/>
      <c r="Q38" s="275"/>
      <c r="R38" s="275"/>
      <c r="S38" s="275"/>
      <c r="T38" s="275"/>
      <c r="U38" s="275"/>
      <c r="V38" s="347"/>
      <c r="W38" s="347"/>
      <c r="X38" s="347"/>
    </row>
    <row r="39" spans="1:24" ht="12.75">
      <c r="A39" s="231"/>
      <c r="B39" s="231"/>
      <c r="C39" s="231"/>
      <c r="D39" s="230"/>
      <c r="E39" s="230"/>
      <c r="F39" s="230"/>
      <c r="G39" s="272"/>
      <c r="H39" s="273"/>
      <c r="I39" s="231"/>
      <c r="J39" s="231"/>
      <c r="K39" s="231"/>
      <c r="L39" s="231"/>
      <c r="M39" s="231"/>
      <c r="N39" s="231"/>
      <c r="O39" s="231"/>
      <c r="P39" s="231"/>
      <c r="Q39" s="231"/>
      <c r="R39" s="231"/>
      <c r="S39" s="231"/>
      <c r="T39" s="231"/>
      <c r="U39" s="231"/>
      <c r="V39" s="343"/>
      <c r="W39" s="343"/>
      <c r="X39" s="343"/>
    </row>
    <row r="40" spans="1:24" ht="12.75">
      <c r="A40" s="275"/>
      <c r="B40" s="275"/>
      <c r="C40" s="275"/>
      <c r="D40" s="277"/>
      <c r="E40" s="277"/>
      <c r="F40" s="277"/>
      <c r="G40" s="278"/>
      <c r="H40" s="279"/>
      <c r="I40" s="275"/>
      <c r="J40" s="275"/>
      <c r="K40" s="275"/>
      <c r="L40" s="275"/>
      <c r="M40" s="275"/>
      <c r="N40" s="275"/>
      <c r="O40" s="275"/>
      <c r="P40" s="275"/>
      <c r="Q40" s="275"/>
      <c r="R40" s="275"/>
      <c r="S40" s="275"/>
      <c r="T40" s="275"/>
      <c r="U40" s="275"/>
      <c r="V40" s="347"/>
      <c r="W40" s="347"/>
      <c r="X40" s="347"/>
    </row>
    <row r="41" spans="1:24" ht="12.75">
      <c r="A41" s="231"/>
      <c r="B41" s="231"/>
      <c r="C41" s="231"/>
      <c r="D41" s="230"/>
      <c r="E41" s="230"/>
      <c r="F41" s="230"/>
      <c r="G41" s="272"/>
      <c r="H41" s="273"/>
      <c r="I41" s="231"/>
      <c r="J41" s="231"/>
      <c r="K41" s="231"/>
      <c r="L41" s="231"/>
      <c r="M41" s="231"/>
      <c r="N41" s="231"/>
      <c r="O41" s="231"/>
      <c r="P41" s="231"/>
      <c r="Q41" s="231"/>
      <c r="R41" s="231"/>
      <c r="S41" s="231"/>
      <c r="T41" s="231"/>
      <c r="U41" s="231"/>
      <c r="V41" s="343"/>
      <c r="W41" s="343"/>
      <c r="X41" s="343"/>
    </row>
    <row r="42" spans="1:24" ht="12.75">
      <c r="A42" s="275"/>
      <c r="B42" s="275"/>
      <c r="C42" s="275"/>
      <c r="D42" s="277"/>
      <c r="E42" s="277"/>
      <c r="F42" s="277"/>
      <c r="G42" s="278"/>
      <c r="H42" s="279"/>
      <c r="I42" s="275"/>
      <c r="J42" s="275"/>
      <c r="K42" s="275"/>
      <c r="L42" s="275"/>
      <c r="M42" s="275"/>
      <c r="N42" s="275"/>
      <c r="O42" s="275"/>
      <c r="P42" s="275"/>
      <c r="Q42" s="275"/>
      <c r="R42" s="275"/>
      <c r="S42" s="275"/>
      <c r="T42" s="275"/>
      <c r="U42" s="275"/>
      <c r="V42" s="347"/>
      <c r="W42" s="347"/>
      <c r="X42" s="347"/>
    </row>
    <row r="43" spans="1:24" ht="12.75">
      <c r="A43" s="231"/>
      <c r="B43" s="231"/>
      <c r="C43" s="231"/>
      <c r="D43" s="230"/>
      <c r="E43" s="230"/>
      <c r="F43" s="230"/>
      <c r="G43" s="272"/>
      <c r="H43" s="273"/>
      <c r="I43" s="231"/>
      <c r="J43" s="231"/>
      <c r="K43" s="231"/>
      <c r="L43" s="231"/>
      <c r="M43" s="231"/>
      <c r="N43" s="231"/>
      <c r="O43" s="231"/>
      <c r="P43" s="231"/>
      <c r="Q43" s="231"/>
      <c r="R43" s="231"/>
      <c r="S43" s="231"/>
      <c r="T43" s="231"/>
      <c r="U43" s="231"/>
      <c r="V43" s="343"/>
      <c r="W43" s="343"/>
      <c r="X43" s="343"/>
    </row>
    <row r="44" spans="1:24" ht="12.75">
      <c r="A44" s="275"/>
      <c r="B44" s="275"/>
      <c r="C44" s="275"/>
      <c r="D44" s="277"/>
      <c r="E44" s="277"/>
      <c r="F44" s="277"/>
      <c r="G44" s="278"/>
      <c r="H44" s="279"/>
      <c r="I44" s="275"/>
      <c r="J44" s="275"/>
      <c r="K44" s="275"/>
      <c r="L44" s="275"/>
      <c r="M44" s="275"/>
      <c r="N44" s="275"/>
      <c r="O44" s="275"/>
      <c r="P44" s="275"/>
      <c r="Q44" s="275"/>
      <c r="R44" s="275"/>
      <c r="S44" s="275"/>
      <c r="T44" s="275"/>
      <c r="U44" s="275"/>
      <c r="V44" s="347"/>
      <c r="W44" s="347"/>
      <c r="X44" s="347"/>
    </row>
    <row r="45" spans="1:24" ht="12.75">
      <c r="A45" s="231"/>
      <c r="B45" s="231"/>
      <c r="C45" s="231"/>
      <c r="D45" s="230"/>
      <c r="E45" s="230"/>
      <c r="F45" s="230"/>
      <c r="G45" s="272"/>
      <c r="H45" s="273"/>
      <c r="I45" s="231"/>
      <c r="J45" s="231"/>
      <c r="K45" s="231"/>
      <c r="L45" s="231"/>
      <c r="M45" s="231"/>
      <c r="N45" s="231"/>
      <c r="O45" s="231"/>
      <c r="P45" s="231"/>
      <c r="Q45" s="231"/>
      <c r="R45" s="231"/>
      <c r="S45" s="231"/>
      <c r="T45" s="231"/>
      <c r="U45" s="231"/>
      <c r="V45" s="343"/>
      <c r="W45" s="343"/>
      <c r="X45" s="343"/>
    </row>
    <row r="46" spans="1:24" ht="12.75">
      <c r="A46" s="275"/>
      <c r="B46" s="275"/>
      <c r="C46" s="275"/>
      <c r="D46" s="277"/>
      <c r="E46" s="277"/>
      <c r="F46" s="277"/>
      <c r="G46" s="278"/>
      <c r="H46" s="279"/>
      <c r="I46" s="275"/>
      <c r="J46" s="275"/>
      <c r="K46" s="275"/>
      <c r="L46" s="275"/>
      <c r="M46" s="275"/>
      <c r="N46" s="275"/>
      <c r="O46" s="275"/>
      <c r="P46" s="275"/>
      <c r="Q46" s="275"/>
      <c r="R46" s="275"/>
      <c r="S46" s="275"/>
      <c r="T46" s="275"/>
      <c r="U46" s="275"/>
      <c r="V46" s="347"/>
      <c r="W46" s="347"/>
      <c r="X46" s="347"/>
    </row>
  </sheetData>
  <mergeCells count="3">
    <mergeCell ref="E20:F20"/>
    <mergeCell ref="E21:F21"/>
    <mergeCell ref="E24:F24"/>
  </mergeCells>
  <conditionalFormatting sqref="M1:N1 R1 U1:X1">
    <cfRule type="containsText" dxfId="11375" priority="13" operator="containsText" text="ответ субподрядчика">
      <formula>NOT(ISERROR(SEARCH(("ответ субподрядчика"),(M1))))</formula>
    </cfRule>
  </conditionalFormatting>
  <conditionalFormatting sqref="G10:G46">
    <cfRule type="cellIs" dxfId="11374" priority="12" operator="equal">
      <formula>1</formula>
    </cfRule>
  </conditionalFormatting>
  <conditionalFormatting sqref="G10:G46">
    <cfRule type="cellIs" dxfId="11373" priority="11" operator="equal">
      <formula>0.5</formula>
    </cfRule>
  </conditionalFormatting>
  <conditionalFormatting sqref="G10:G46">
    <cfRule type="cellIs" dxfId="11372" priority="10" operator="equal">
      <formula>0.2</formula>
    </cfRule>
  </conditionalFormatting>
  <conditionalFormatting sqref="K3 K5:K46">
    <cfRule type="containsText" dxfId="11371" priority="9" operator="containsText" text="ПД">
      <formula>NOT(ISERROR(SEARCH(("ПД"),(K3))))</formula>
    </cfRule>
  </conditionalFormatting>
  <conditionalFormatting sqref="K3 K5:K46">
    <cfRule type="containsText" dxfId="11370" priority="8" operator="containsText" text="отменено">
      <formula>NOT(ISERROR(SEARCH(("отменено"),(K3))))</formula>
    </cfRule>
  </conditionalFormatting>
  <conditionalFormatting sqref="G1:H1 H3:X3 H5:H46 A9:G9">
    <cfRule type="cellIs" dxfId="11369" priority="7" operator="equal">
      <formula>"5 - Несоответствие решений ПД и РД"</formula>
    </cfRule>
  </conditionalFormatting>
  <conditionalFormatting sqref="G1:H1 H3:X3 H5:H46 A9:G9">
    <cfRule type="cellIs" dxfId="11368" priority="6" operator="equal">
      <formula>"4 - Несоответствие типовым решениям"</formula>
    </cfRule>
  </conditionalFormatting>
  <conditionalFormatting sqref="G1:H1 H3:X3 H5:H46 A9:G9">
    <cfRule type="cellIs" dxfId="11367" priority="5" operator="equal">
      <formula>"3 - Повторяющиеся замечания МФР"</formula>
    </cfRule>
  </conditionalFormatting>
  <conditionalFormatting sqref="G1:H1 H3:X3 H5:H46 A9:G9">
    <cfRule type="cellIs" dxfId="11366" priority="4" operator="equal">
      <formula>"2 - Несоотвествие смежным разделам"</formula>
    </cfRule>
  </conditionalFormatting>
  <conditionalFormatting sqref="G1:H1 H3:X3 H5:H46 A9:G9">
    <cfRule type="cellIs" dxfId="11365" priority="3" operator="equal">
      <formula>"1 - Ошибка проектировщика"</formula>
    </cfRule>
  </conditionalFormatting>
  <conditionalFormatting sqref="K3 K5:K46">
    <cfRule type="containsText" dxfId="11364" priority="2" operator="containsText" text="повторно">
      <formula>NOT(ISERROR(SEARCH(("повторно"),(K3))))</formula>
    </cfRule>
  </conditionalFormatting>
  <conditionalFormatting sqref="K3 K5:K46">
    <cfRule type="containsText" dxfId="11363" priority="1" operator="containsText" text="снято">
      <formula>NOT(ISERROR(SEARCH(("снято"),(K3))))</formula>
    </cfRule>
  </conditionalFormatting>
  <hyperlinks>
    <hyperlink ref="F13" r:id="rId1"/>
    <hyperlink ref="F17" r:id="rId2"/>
  </hyperlinks>
  <pageMargins left="0.70078740157480324" right="0.70078740157480324" top="0.75196850393700787" bottom="0.75196850393700787" header="0.3" footer="0.3"/>
  <pageSetup paperSize="9" orientation="portrait"/>
  <drawing r:id="rId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G10:G46</xm:sqref>
        </x14:dataValidation>
        <x14:dataValidation type="list" allowBlank="1">
          <x14:formula1>
            <xm:f>Списки!$O:$O</xm:f>
          </x14:formula1>
          <xm:sqref>R1 U1 X1</xm:sqref>
        </x14:dataValidation>
        <x14:dataValidation type="list" allowBlank="1">
          <x14:formula1>
            <xm:f>Списки!$E$2:$E$1002</xm:f>
          </x14:formula1>
          <xm:sqref>H10:H46</xm:sqref>
        </x14:dataValidation>
        <x14:dataValidation type="list" allowBlank="1">
          <x14:formula1>
            <xm:f>Списки!$A$2:$A$1002</xm:f>
          </x14:formula1>
          <xm:sqref>K10:K46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7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9.42578125" customWidth="1"/>
    <col min="2" max="2" width="18.5703125" customWidth="1"/>
    <col min="3" max="3" width="9.42578125" customWidth="1"/>
    <col min="4" max="4" width="53.42578125" customWidth="1"/>
    <col min="5" max="5" width="50.140625" customWidth="1"/>
    <col min="6" max="6" width="21.42578125" customWidth="1" collapsed="1"/>
    <col min="7" max="8" width="14.140625" hidden="1" customWidth="1" outlineLevel="1"/>
    <col min="10" max="10" width="9.42578125" customWidth="1"/>
    <col min="12" max="12" width="31.85546875" customWidth="1"/>
    <col min="13" max="13" width="9.42578125" customWidth="1"/>
    <col min="14" max="14" width="25" customWidth="1" outlineLevel="1"/>
    <col min="15" max="15" width="31.42578125" customWidth="1" outlineLevel="1"/>
    <col min="16" max="16" width="30.85546875" customWidth="1" outlineLevel="1"/>
    <col min="17" max="17" width="9.42578125" customWidth="1"/>
    <col min="18" max="18" width="26.85546875" customWidth="1"/>
    <col min="19" max="19" width="22" customWidth="1"/>
    <col min="20" max="20" width="9.42578125" customWidth="1"/>
    <col min="21" max="21" width="26.85546875" customWidth="1"/>
    <col min="22" max="22" width="25.5703125" customWidth="1"/>
    <col min="23" max="23" width="9.42578125" customWidth="1"/>
    <col min="24" max="25" width="25.5703125" customWidth="1"/>
  </cols>
  <sheetData>
    <row r="1" spans="1:25"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7" t="s">
        <v>395</v>
      </c>
      <c r="P1" s="106" t="s">
        <v>245</v>
      </c>
      <c r="Q1" s="108" t="s">
        <v>246</v>
      </c>
      <c r="R1" s="108" t="s">
        <v>247</v>
      </c>
      <c r="S1" s="107" t="s">
        <v>248</v>
      </c>
      <c r="T1" s="109" t="s">
        <v>246</v>
      </c>
      <c r="U1" s="109" t="s">
        <v>247</v>
      </c>
      <c r="V1" s="107" t="s">
        <v>248</v>
      </c>
      <c r="W1" s="109" t="s">
        <v>246</v>
      </c>
      <c r="X1" s="109" t="s">
        <v>247</v>
      </c>
      <c r="Y1" s="107" t="s">
        <v>248</v>
      </c>
    </row>
    <row r="2" spans="1:25" ht="90" hidden="1" outlineLevel="1">
      <c r="A2" s="110"/>
      <c r="B2" s="111" t="s">
        <v>249</v>
      </c>
      <c r="C2" s="111" t="s">
        <v>249</v>
      </c>
      <c r="D2" s="112" t="s">
        <v>52</v>
      </c>
      <c r="E2" s="113"/>
      <c r="F2" s="110"/>
      <c r="G2" s="115"/>
      <c r="H2" s="116" t="s">
        <v>250</v>
      </c>
      <c r="I2" s="116" t="s">
        <v>13</v>
      </c>
      <c r="J2" s="116" t="s">
        <v>14</v>
      </c>
      <c r="K2" s="116" t="s">
        <v>16</v>
      </c>
      <c r="L2" s="116" t="s">
        <v>15</v>
      </c>
      <c r="M2" s="116" t="s">
        <v>17</v>
      </c>
      <c r="N2" s="116" t="s">
        <v>18</v>
      </c>
      <c r="O2" s="116"/>
      <c r="P2" s="116" t="s">
        <v>19</v>
      </c>
      <c r="Q2" s="116" t="s">
        <v>21</v>
      </c>
      <c r="R2" s="116" t="s">
        <v>23</v>
      </c>
      <c r="S2" s="116" t="s">
        <v>24</v>
      </c>
      <c r="T2" s="116" t="s">
        <v>25</v>
      </c>
      <c r="U2" s="116" t="s">
        <v>27</v>
      </c>
      <c r="V2" s="116" t="s">
        <v>28</v>
      </c>
      <c r="W2" s="116" t="s">
        <v>29</v>
      </c>
      <c r="X2" s="116" t="s">
        <v>30</v>
      </c>
      <c r="Y2" s="116" t="s">
        <v>32</v>
      </c>
    </row>
    <row r="3" spans="1:25" ht="45" hidden="1" outlineLevel="1">
      <c r="A3" s="1"/>
      <c r="B3" s="18" t="s">
        <v>251</v>
      </c>
      <c r="C3" s="18" t="s">
        <v>252</v>
      </c>
      <c r="D3" s="18" t="s">
        <v>35</v>
      </c>
      <c r="E3" s="18"/>
      <c r="F3" s="18"/>
      <c r="G3" s="115"/>
      <c r="H3" s="499">
        <f>COUNTIF($H10:$H174,"1 - Несоответствие продуктовым требованиям ПИК-Стандарт")</f>
        <v>1</v>
      </c>
      <c r="I3" s="499">
        <f>COUNTIF($H10:$H174,"2 - Несоответствие Бренд-листам ПИК")</f>
        <v>0</v>
      </c>
      <c r="J3" s="499">
        <f>COUNTIF($H10:$H174,"3 - Несоответствие Каталогу отделки")</f>
        <v>0</v>
      </c>
      <c r="K3" s="499">
        <f>COUNTIF($H10:$H174,"5 - Ошибка в применении СТМ")</f>
        <v>0</v>
      </c>
      <c r="L3" s="499">
        <f>COUNTIF($H10:$H174,"4 - Несоответствие Каталогу оборудования")</f>
        <v>0</v>
      </c>
      <c r="M3" s="499">
        <f>COUNTIF($H10:$H174,"6 - Ошибка в применении сборных ЛМ")</f>
        <v>0</v>
      </c>
      <c r="N3" s="499">
        <f>COUNTIF($H10:$H174,"7 - Ошибка в применении шкаф-пакетов")</f>
        <v>0</v>
      </c>
      <c r="O3" s="499"/>
      <c r="P3" s="499">
        <f>COUNTIF($H10:$H174,"8 - Ошибка в применении шахт-пакетов")</f>
        <v>0</v>
      </c>
      <c r="Q3" s="499">
        <f>COUNTIF($H10:$H174,"9 - Несоответствие типологическим требованиям ПИК-Стандарт")</f>
        <v>6</v>
      </c>
      <c r="R3" s="499">
        <f>COUNTIF($H10:$H174,"10 - Несоответствие НТД РФ")</f>
        <v>0</v>
      </c>
      <c r="S3" s="499">
        <f>COUNTIF($H10:$H174,"11 - Несоответствие ИРД (кроме ТУ, СТУ), АПР, ПД")</f>
        <v>0</v>
      </c>
      <c r="T3" s="499">
        <f>COUNTIF($H10:$H174,"12 - Несоответствие требованиям ТУ, СТУ")</f>
        <v>0</v>
      </c>
      <c r="U3" s="499">
        <f>COUNTIF($H10:$H174,"13 - Ошибка в технических решениях")</f>
        <v>0</v>
      </c>
      <c r="V3" s="499">
        <f>COUNTIF($H10:$H174,"14 - Неувязка м/у собой комплектов РД")</f>
        <v>0</v>
      </c>
      <c r="W3" s="499">
        <f>COUNTIF($H10:$H174,"15 - Недостаточность информации влияющей на СМР")</f>
        <v>9</v>
      </c>
      <c r="X3" s="499">
        <f>COUNTIF($H10:$H174,"16 - Нерациональное решение")</f>
        <v>0</v>
      </c>
      <c r="Y3" s="499">
        <f>COUNTIF($H10:$H174,"17 - Оформление")</f>
        <v>0</v>
      </c>
    </row>
    <row r="4" spans="1:25" ht="38.25" hidden="1" outlineLevel="1">
      <c r="A4" s="111" t="s">
        <v>249</v>
      </c>
      <c r="B4" s="119">
        <v>5</v>
      </c>
      <c r="C4" s="119">
        <v>5</v>
      </c>
      <c r="D4" s="120">
        <f>C4/B4</f>
        <v>1</v>
      </c>
      <c r="E4" s="218"/>
      <c r="F4" s="102"/>
      <c r="G4" s="115"/>
      <c r="H4" s="112" t="s">
        <v>52</v>
      </c>
      <c r="I4" s="112" t="s">
        <v>52</v>
      </c>
      <c r="J4" s="112" t="s">
        <v>52</v>
      </c>
      <c r="K4" s="112" t="s">
        <v>52</v>
      </c>
      <c r="L4" s="112" t="s">
        <v>52</v>
      </c>
      <c r="M4" s="112" t="s">
        <v>52</v>
      </c>
      <c r="N4" s="112" t="s">
        <v>52</v>
      </c>
      <c r="O4" s="112"/>
      <c r="P4" s="112" t="s">
        <v>52</v>
      </c>
      <c r="Q4" s="112" t="s">
        <v>52</v>
      </c>
      <c r="R4" s="112" t="s">
        <v>52</v>
      </c>
      <c r="S4" s="112" t="s">
        <v>52</v>
      </c>
      <c r="T4" s="112" t="s">
        <v>52</v>
      </c>
      <c r="U4" s="112" t="s">
        <v>52</v>
      </c>
      <c r="V4" s="112" t="s">
        <v>52</v>
      </c>
      <c r="W4" s="112" t="s">
        <v>52</v>
      </c>
      <c r="X4" s="112" t="s">
        <v>52</v>
      </c>
      <c r="Y4" s="112" t="s">
        <v>52</v>
      </c>
    </row>
    <row r="5" spans="1:25" ht="14.25" hidden="1" outlineLevel="1">
      <c r="A5" s="514"/>
      <c r="B5" s="514"/>
      <c r="C5" s="514"/>
      <c r="D5" s="221"/>
      <c r="E5" s="102"/>
      <c r="F5" s="102"/>
      <c r="G5" s="112" t="s">
        <v>52</v>
      </c>
      <c r="H5" s="500"/>
      <c r="I5" s="102"/>
      <c r="J5" s="223"/>
      <c r="K5" s="102"/>
      <c r="L5" s="223"/>
      <c r="M5" s="223"/>
      <c r="N5" s="102"/>
      <c r="O5" s="102"/>
      <c r="P5" s="223"/>
      <c r="Q5" s="223"/>
      <c r="R5" s="102"/>
      <c r="S5" s="223"/>
      <c r="T5" s="263"/>
      <c r="U5" s="102"/>
      <c r="V5" s="102"/>
      <c r="W5" s="102"/>
      <c r="X5" s="102"/>
      <c r="Y5" s="102"/>
    </row>
    <row r="6" spans="1:25" ht="22.5" hidden="1" outlineLevel="1">
      <c r="A6" s="18">
        <v>0.2</v>
      </c>
      <c r="B6" s="18">
        <v>0.5</v>
      </c>
      <c r="C6" s="18">
        <v>1</v>
      </c>
      <c r="D6" s="18" t="s">
        <v>39</v>
      </c>
      <c r="E6" s="18"/>
      <c r="F6" s="18" t="s">
        <v>253</v>
      </c>
      <c r="G6" s="125">
        <f>COUNTIFS(G10:G141,"0,2")</f>
        <v>0</v>
      </c>
      <c r="H6" s="500"/>
      <c r="I6" s="102"/>
      <c r="J6" s="223"/>
      <c r="K6" s="102"/>
      <c r="L6" s="223"/>
      <c r="M6" s="223"/>
      <c r="N6" s="102"/>
      <c r="O6" s="102"/>
      <c r="P6" s="223"/>
      <c r="Q6" s="223"/>
      <c r="R6" s="102"/>
      <c r="S6" s="223"/>
      <c r="T6" s="263"/>
      <c r="U6" s="102"/>
      <c r="V6" s="102"/>
      <c r="W6" s="102"/>
      <c r="X6" s="102"/>
      <c r="Y6" s="102"/>
    </row>
    <row r="7" spans="1:25" ht="22.5" hidden="1" outlineLevel="1">
      <c r="A7" s="126">
        <f>G6*0.2/B4</f>
        <v>0</v>
      </c>
      <c r="B7" s="126">
        <f>G7*0.5/B4</f>
        <v>1</v>
      </c>
      <c r="C7" s="126">
        <f>G8*1/B4</f>
        <v>1.2</v>
      </c>
      <c r="D7" s="127">
        <f>(G6*A6+G7*B6+G8*C6)/SUM(G6:G8)</f>
        <v>0.6875</v>
      </c>
      <c r="E7" s="224"/>
      <c r="F7" s="129" t="s">
        <v>254</v>
      </c>
      <c r="G7" s="125">
        <f>COUNTIFS(G10:G141,"0,5")</f>
        <v>10</v>
      </c>
      <c r="H7" s="500"/>
      <c r="I7" s="225"/>
      <c r="J7" s="225"/>
      <c r="K7" s="225"/>
      <c r="L7" s="225"/>
      <c r="M7" s="225"/>
      <c r="N7" s="225"/>
      <c r="O7" s="225"/>
      <c r="P7" s="225"/>
      <c r="Q7" s="225"/>
      <c r="R7" s="225"/>
      <c r="S7" s="225"/>
      <c r="T7" s="265"/>
      <c r="U7" s="225"/>
      <c r="V7" s="225"/>
      <c r="W7" s="225"/>
      <c r="X7" s="225"/>
      <c r="Y7" s="225"/>
    </row>
    <row r="8" spans="1:25" ht="22.5" hidden="1" outlineLevel="1">
      <c r="A8" s="112" t="s">
        <v>52</v>
      </c>
      <c r="B8" s="112" t="s">
        <v>52</v>
      </c>
      <c r="C8" s="112" t="s">
        <v>52</v>
      </c>
      <c r="D8" s="112" t="s">
        <v>52</v>
      </c>
      <c r="E8" s="112"/>
      <c r="F8" s="18" t="s">
        <v>255</v>
      </c>
      <c r="G8" s="125">
        <f>COUNTIFS(G10:G141,"1")</f>
        <v>6</v>
      </c>
      <c r="H8" s="500"/>
      <c r="I8" s="102"/>
      <c r="J8" s="223"/>
      <c r="K8" s="102"/>
      <c r="L8" s="223"/>
      <c r="M8" s="223"/>
      <c r="N8" s="102"/>
      <c r="O8" s="102"/>
      <c r="P8" s="223"/>
      <c r="Q8" s="223"/>
      <c r="R8" s="102"/>
      <c r="S8" s="223"/>
      <c r="T8" s="263"/>
      <c r="U8" s="102"/>
      <c r="V8" s="102"/>
      <c r="W8" s="102"/>
      <c r="X8" s="102"/>
      <c r="Y8" s="102"/>
    </row>
    <row r="9" spans="1:25" ht="12.75">
      <c r="A9" s="131"/>
      <c r="B9" s="131"/>
      <c r="C9" s="131"/>
      <c r="D9" s="131"/>
      <c r="E9" s="131"/>
      <c r="F9" s="131"/>
      <c r="G9" s="131"/>
      <c r="H9" s="131"/>
      <c r="I9" s="226"/>
      <c r="J9" s="227"/>
      <c r="K9" s="226"/>
      <c r="L9" s="227"/>
      <c r="M9" s="227"/>
      <c r="N9" s="226"/>
      <c r="O9" s="226"/>
      <c r="P9" s="227"/>
      <c r="Q9" s="227"/>
      <c r="R9" s="226"/>
      <c r="S9" s="227"/>
      <c r="T9" s="268"/>
      <c r="U9" s="226"/>
      <c r="V9" s="226"/>
      <c r="W9" s="226"/>
      <c r="X9" s="226"/>
      <c r="Y9" s="226"/>
    </row>
    <row r="10" spans="1:25" ht="116.25" customHeight="1">
      <c r="A10" s="102">
        <v>1</v>
      </c>
      <c r="B10" s="135" t="s">
        <v>1285</v>
      </c>
      <c r="C10" s="102">
        <v>1</v>
      </c>
      <c r="D10" s="221" t="s">
        <v>1286</v>
      </c>
      <c r="E10" s="102"/>
      <c r="F10" s="102"/>
      <c r="G10" s="115">
        <v>0.5</v>
      </c>
      <c r="H10" s="135" t="s">
        <v>29</v>
      </c>
      <c r="I10" s="102" t="s">
        <v>72</v>
      </c>
      <c r="J10" s="223">
        <v>45139</v>
      </c>
      <c r="K10" s="102" t="s">
        <v>260</v>
      </c>
      <c r="L10" s="102" t="s">
        <v>854</v>
      </c>
      <c r="M10" s="223">
        <v>45307</v>
      </c>
      <c r="N10" s="102"/>
      <c r="O10" s="102"/>
      <c r="P10" s="223"/>
      <c r="Q10" s="223"/>
      <c r="R10" s="102"/>
      <c r="S10" s="223"/>
      <c r="T10" s="263"/>
      <c r="U10" s="102"/>
      <c r="V10" s="102"/>
      <c r="W10" s="102"/>
      <c r="X10" s="102"/>
      <c r="Y10" s="102"/>
    </row>
    <row r="11" spans="1:25" ht="174" customHeight="1">
      <c r="A11" s="102">
        <v>2</v>
      </c>
      <c r="B11" s="135" t="s">
        <v>1285</v>
      </c>
      <c r="C11" s="515">
        <v>45018</v>
      </c>
      <c r="D11" s="221" t="s">
        <v>1287</v>
      </c>
      <c r="E11" s="102"/>
      <c r="F11" s="102"/>
      <c r="G11" s="115">
        <v>0.5</v>
      </c>
      <c r="H11" s="135" t="s">
        <v>29</v>
      </c>
      <c r="I11" s="102" t="s">
        <v>72</v>
      </c>
      <c r="J11" s="223">
        <v>45139</v>
      </c>
      <c r="K11" s="102" t="s">
        <v>260</v>
      </c>
      <c r="L11" s="102" t="s">
        <v>854</v>
      </c>
      <c r="M11" s="223">
        <v>45307</v>
      </c>
      <c r="N11" s="102"/>
      <c r="O11" s="102"/>
      <c r="P11" s="102"/>
      <c r="Q11" s="102"/>
      <c r="R11" s="102"/>
      <c r="S11" s="102"/>
      <c r="T11" s="264"/>
      <c r="U11" s="102"/>
      <c r="V11" s="102"/>
      <c r="W11" s="102"/>
      <c r="X11" s="102"/>
      <c r="Y11" s="102"/>
    </row>
    <row r="12" spans="1:25" ht="229.5">
      <c r="A12" s="102">
        <v>3</v>
      </c>
      <c r="B12" s="135" t="s">
        <v>1288</v>
      </c>
      <c r="C12" s="515">
        <v>45018</v>
      </c>
      <c r="D12" s="221" t="s">
        <v>1289</v>
      </c>
      <c r="E12" s="102"/>
      <c r="F12" s="228" t="s">
        <v>1290</v>
      </c>
      <c r="G12" s="115">
        <v>0.5</v>
      </c>
      <c r="H12" s="135" t="s">
        <v>29</v>
      </c>
      <c r="I12" s="102" t="s">
        <v>72</v>
      </c>
      <c r="J12" s="223">
        <v>45139</v>
      </c>
      <c r="K12" s="516" t="s">
        <v>352</v>
      </c>
      <c r="L12" s="517" t="s">
        <v>1291</v>
      </c>
      <c r="M12" s="223">
        <v>45307</v>
      </c>
      <c r="N12" s="284" t="s">
        <v>1292</v>
      </c>
      <c r="O12" s="275"/>
      <c r="P12" s="102"/>
      <c r="Q12" s="223">
        <v>45320</v>
      </c>
      <c r="R12" s="221" t="s">
        <v>1293</v>
      </c>
      <c r="S12" s="235" t="s">
        <v>1229</v>
      </c>
      <c r="T12" s="263">
        <v>45329</v>
      </c>
      <c r="U12" s="518" t="s">
        <v>1294</v>
      </c>
      <c r="V12" s="102"/>
      <c r="W12" s="102"/>
      <c r="X12" s="102"/>
      <c r="Y12" s="102"/>
    </row>
    <row r="13" spans="1:25" ht="229.5" customHeight="1">
      <c r="A13" s="102">
        <v>4</v>
      </c>
      <c r="B13" s="135" t="s">
        <v>1285</v>
      </c>
      <c r="C13" s="515">
        <v>45018</v>
      </c>
      <c r="D13" s="221" t="s">
        <v>1295</v>
      </c>
      <c r="E13" s="102"/>
      <c r="F13" s="228" t="s">
        <v>1296</v>
      </c>
      <c r="G13" s="115">
        <v>1</v>
      </c>
      <c r="H13" s="135" t="s">
        <v>21</v>
      </c>
      <c r="I13" s="102" t="s">
        <v>72</v>
      </c>
      <c r="J13" s="223">
        <v>45139</v>
      </c>
      <c r="K13" s="516" t="s">
        <v>352</v>
      </c>
      <c r="L13" s="123" t="s">
        <v>1218</v>
      </c>
      <c r="M13" s="223">
        <v>45307</v>
      </c>
      <c r="N13" s="102" t="s">
        <v>1297</v>
      </c>
      <c r="O13" s="102"/>
      <c r="P13" s="102"/>
      <c r="Q13" s="102"/>
      <c r="R13" s="102"/>
      <c r="S13" s="102"/>
      <c r="T13" s="264"/>
      <c r="U13" s="102"/>
      <c r="V13" s="102"/>
      <c r="W13" s="102"/>
      <c r="X13" s="102"/>
      <c r="Y13" s="102"/>
    </row>
    <row r="14" spans="1:25" ht="150.75" customHeight="1">
      <c r="A14" s="102">
        <v>5</v>
      </c>
      <c r="B14" s="135" t="s">
        <v>1298</v>
      </c>
      <c r="C14" s="515">
        <v>45018</v>
      </c>
      <c r="D14" s="221" t="s">
        <v>1299</v>
      </c>
      <c r="E14" s="102"/>
      <c r="F14" s="228" t="s">
        <v>1300</v>
      </c>
      <c r="G14" s="115">
        <v>1</v>
      </c>
      <c r="H14" s="135" t="s">
        <v>21</v>
      </c>
      <c r="I14" s="102" t="s">
        <v>72</v>
      </c>
      <c r="J14" s="223">
        <v>45139</v>
      </c>
      <c r="K14" s="516" t="s">
        <v>352</v>
      </c>
      <c r="L14" s="123" t="s">
        <v>1218</v>
      </c>
      <c r="M14" s="223">
        <v>45307</v>
      </c>
      <c r="N14" s="102" t="s">
        <v>1301</v>
      </c>
      <c r="O14" s="102"/>
      <c r="P14" s="102" t="s">
        <v>1247</v>
      </c>
      <c r="Q14" s="223">
        <v>45320</v>
      </c>
      <c r="R14" s="102" t="s">
        <v>1302</v>
      </c>
      <c r="S14" s="102"/>
      <c r="T14" s="264"/>
      <c r="U14" s="102"/>
      <c r="V14" s="102"/>
      <c r="W14" s="102"/>
      <c r="X14" s="102"/>
      <c r="Y14" s="102"/>
    </row>
    <row r="15" spans="1:25" ht="84" customHeight="1">
      <c r="A15" s="102">
        <v>6</v>
      </c>
      <c r="B15" s="135" t="s">
        <v>1285</v>
      </c>
      <c r="C15" s="515">
        <v>45018</v>
      </c>
      <c r="D15" s="221" t="s">
        <v>1303</v>
      </c>
      <c r="E15" s="102"/>
      <c r="F15" s="228" t="s">
        <v>1290</v>
      </c>
      <c r="G15" s="115">
        <v>0.5</v>
      </c>
      <c r="H15" s="135" t="s">
        <v>29</v>
      </c>
      <c r="I15" s="102" t="s">
        <v>72</v>
      </c>
      <c r="J15" s="223">
        <v>45139</v>
      </c>
      <c r="K15" s="102" t="s">
        <v>260</v>
      </c>
      <c r="L15" s="102" t="s">
        <v>854</v>
      </c>
      <c r="M15" s="223">
        <v>45307</v>
      </c>
      <c r="N15" s="102"/>
      <c r="O15" s="102"/>
      <c r="P15" s="102"/>
      <c r="Q15" s="102"/>
      <c r="R15" s="102"/>
      <c r="S15" s="102"/>
      <c r="T15" s="264"/>
      <c r="U15" s="102"/>
      <c r="V15" s="102"/>
      <c r="W15" s="102"/>
      <c r="X15" s="102"/>
      <c r="Y15" s="102"/>
    </row>
    <row r="16" spans="1:25" ht="101.25" customHeight="1">
      <c r="A16" s="102">
        <v>7</v>
      </c>
      <c r="B16" s="135" t="s">
        <v>1285</v>
      </c>
      <c r="C16" s="515">
        <v>45018</v>
      </c>
      <c r="D16" s="221" t="s">
        <v>1304</v>
      </c>
      <c r="E16" s="102"/>
      <c r="F16" s="102"/>
      <c r="G16" s="115">
        <v>0.5</v>
      </c>
      <c r="H16" s="135" t="s">
        <v>29</v>
      </c>
      <c r="I16" s="102" t="s">
        <v>72</v>
      </c>
      <c r="J16" s="223">
        <v>45139</v>
      </c>
      <c r="K16" s="102" t="s">
        <v>260</v>
      </c>
      <c r="L16" s="102" t="s">
        <v>854</v>
      </c>
      <c r="M16" s="223">
        <v>45307</v>
      </c>
      <c r="N16" s="102"/>
      <c r="O16" s="102"/>
      <c r="P16" s="102"/>
      <c r="Q16" s="102"/>
      <c r="R16" s="102"/>
      <c r="S16" s="102"/>
      <c r="T16" s="264"/>
      <c r="U16" s="102"/>
      <c r="V16" s="102"/>
      <c r="W16" s="102"/>
      <c r="X16" s="102"/>
      <c r="Y16" s="102"/>
    </row>
    <row r="17" spans="1:25" ht="76.5">
      <c r="A17" s="102">
        <v>8</v>
      </c>
      <c r="B17" s="135" t="s">
        <v>1285</v>
      </c>
      <c r="C17" s="515">
        <v>45018</v>
      </c>
      <c r="D17" s="221" t="s">
        <v>1305</v>
      </c>
      <c r="E17" s="102"/>
      <c r="F17" s="228" t="s">
        <v>852</v>
      </c>
      <c r="G17" s="115">
        <v>1</v>
      </c>
      <c r="H17" s="135" t="s">
        <v>21</v>
      </c>
      <c r="I17" s="102" t="s">
        <v>72</v>
      </c>
      <c r="J17" s="223">
        <v>45139</v>
      </c>
      <c r="K17" s="516" t="s">
        <v>352</v>
      </c>
      <c r="L17" s="102" t="s">
        <v>1306</v>
      </c>
      <c r="M17" s="223">
        <v>45307</v>
      </c>
      <c r="N17" s="102" t="s">
        <v>1307</v>
      </c>
      <c r="O17" s="102"/>
      <c r="P17" s="102"/>
      <c r="Q17" s="102"/>
      <c r="R17" s="102"/>
      <c r="S17" s="102"/>
      <c r="T17" s="264"/>
      <c r="U17" s="102"/>
      <c r="V17" s="102"/>
      <c r="W17" s="102"/>
      <c r="X17" s="102"/>
      <c r="Y17" s="102"/>
    </row>
    <row r="18" spans="1:25" ht="190.5" customHeight="1">
      <c r="A18" s="102">
        <v>9</v>
      </c>
      <c r="B18" s="135" t="s">
        <v>1298</v>
      </c>
      <c r="C18" s="515">
        <v>45018</v>
      </c>
      <c r="D18" s="221" t="s">
        <v>1308</v>
      </c>
      <c r="E18" s="102"/>
      <c r="F18" s="228" t="s">
        <v>852</v>
      </c>
      <c r="G18" s="115">
        <v>1</v>
      </c>
      <c r="H18" s="135" t="s">
        <v>21</v>
      </c>
      <c r="I18" s="102" t="s">
        <v>72</v>
      </c>
      <c r="J18" s="223">
        <v>45139</v>
      </c>
      <c r="K18" s="102" t="s">
        <v>260</v>
      </c>
      <c r="L18" s="102" t="s">
        <v>854</v>
      </c>
      <c r="M18" s="223">
        <v>45307</v>
      </c>
      <c r="N18" s="102" t="s">
        <v>1309</v>
      </c>
      <c r="O18" s="102"/>
      <c r="P18" s="102" t="s">
        <v>1310</v>
      </c>
      <c r="Q18" s="223">
        <v>45320</v>
      </c>
      <c r="R18" s="102"/>
      <c r="S18" s="102"/>
      <c r="T18" s="264"/>
      <c r="U18" s="102"/>
      <c r="V18" s="102"/>
      <c r="W18" s="102"/>
      <c r="X18" s="102"/>
      <c r="Y18" s="102"/>
    </row>
    <row r="19" spans="1:25" ht="56.25">
      <c r="A19" s="102">
        <v>10</v>
      </c>
      <c r="B19" s="135" t="s">
        <v>1285</v>
      </c>
      <c r="C19" s="515">
        <v>45018</v>
      </c>
      <c r="D19" s="221" t="s">
        <v>1311</v>
      </c>
      <c r="E19" s="102"/>
      <c r="F19" s="228" t="s">
        <v>852</v>
      </c>
      <c r="G19" s="115">
        <v>0.5</v>
      </c>
      <c r="H19" s="135" t="s">
        <v>29</v>
      </c>
      <c r="I19" s="102" t="s">
        <v>72</v>
      </c>
      <c r="J19" s="223">
        <v>45139</v>
      </c>
      <c r="K19" s="102" t="s">
        <v>260</v>
      </c>
      <c r="L19" s="102" t="s">
        <v>854</v>
      </c>
      <c r="M19" s="223">
        <v>45307</v>
      </c>
      <c r="N19" s="102"/>
      <c r="O19" s="102"/>
      <c r="P19" s="102"/>
      <c r="Q19" s="102"/>
      <c r="R19" s="102"/>
      <c r="S19" s="102"/>
      <c r="T19" s="264"/>
      <c r="U19" s="102"/>
      <c r="V19" s="102"/>
      <c r="W19" s="102"/>
      <c r="X19" s="102"/>
      <c r="Y19" s="102"/>
    </row>
    <row r="20" spans="1:25" ht="77.25" customHeight="1">
      <c r="A20" s="102">
        <v>11</v>
      </c>
      <c r="B20" s="135" t="s">
        <v>1285</v>
      </c>
      <c r="C20" s="102">
        <v>4</v>
      </c>
      <c r="D20" s="221" t="s">
        <v>1312</v>
      </c>
      <c r="E20" s="102"/>
      <c r="F20" s="228" t="s">
        <v>1300</v>
      </c>
      <c r="G20" s="115">
        <v>1</v>
      </c>
      <c r="H20" s="135" t="s">
        <v>21</v>
      </c>
      <c r="I20" s="102" t="s">
        <v>72</v>
      </c>
      <c r="J20" s="223">
        <v>45139</v>
      </c>
      <c r="K20" s="102" t="s">
        <v>260</v>
      </c>
      <c r="L20" s="102" t="s">
        <v>854</v>
      </c>
      <c r="M20" s="223">
        <v>45307</v>
      </c>
      <c r="N20" s="102"/>
      <c r="O20" s="102"/>
      <c r="P20" s="102"/>
      <c r="Q20" s="102"/>
      <c r="R20" s="102"/>
      <c r="S20" s="102"/>
      <c r="T20" s="264"/>
      <c r="U20" s="102"/>
      <c r="V20" s="102"/>
      <c r="W20" s="102"/>
      <c r="X20" s="102"/>
      <c r="Y20" s="102"/>
    </row>
    <row r="21" spans="1:25" ht="93" customHeight="1">
      <c r="A21" s="102">
        <v>12</v>
      </c>
      <c r="B21" s="135" t="s">
        <v>1285</v>
      </c>
      <c r="C21" s="102"/>
      <c r="D21" s="221" t="s">
        <v>1313</v>
      </c>
      <c r="E21" s="102"/>
      <c r="F21" s="228" t="s">
        <v>1296</v>
      </c>
      <c r="G21" s="115">
        <v>0.5</v>
      </c>
      <c r="H21" s="135" t="s">
        <v>29</v>
      </c>
      <c r="I21" s="102" t="s">
        <v>72</v>
      </c>
      <c r="J21" s="223">
        <v>45139</v>
      </c>
      <c r="K21" s="516" t="s">
        <v>352</v>
      </c>
      <c r="L21" s="102" t="s">
        <v>1314</v>
      </c>
      <c r="M21" s="223">
        <v>45307</v>
      </c>
      <c r="N21" s="102" t="s">
        <v>1315</v>
      </c>
      <c r="O21" s="102"/>
      <c r="P21" s="102"/>
      <c r="Q21" s="102"/>
      <c r="R21" s="102"/>
      <c r="S21" s="102"/>
      <c r="T21" s="264"/>
      <c r="U21" s="102"/>
      <c r="V21" s="102"/>
      <c r="W21" s="102"/>
      <c r="X21" s="102"/>
      <c r="Y21" s="102"/>
    </row>
    <row r="22" spans="1:25" ht="56.25">
      <c r="A22" s="102">
        <v>13</v>
      </c>
      <c r="B22" s="135" t="s">
        <v>1285</v>
      </c>
      <c r="C22" s="102">
        <v>1</v>
      </c>
      <c r="D22" s="221" t="s">
        <v>1316</v>
      </c>
      <c r="E22" s="102"/>
      <c r="F22" s="102"/>
      <c r="G22" s="115">
        <v>0.5</v>
      </c>
      <c r="H22" s="135" t="s">
        <v>29</v>
      </c>
      <c r="I22" s="102" t="s">
        <v>72</v>
      </c>
      <c r="J22" s="223">
        <v>45139</v>
      </c>
      <c r="K22" s="102" t="s">
        <v>260</v>
      </c>
      <c r="L22" s="102" t="s">
        <v>1314</v>
      </c>
      <c r="M22" s="223">
        <v>45307</v>
      </c>
      <c r="N22" s="102" t="s">
        <v>1317</v>
      </c>
      <c r="O22" s="102"/>
      <c r="P22" s="102"/>
      <c r="Q22" s="102"/>
      <c r="R22" s="102"/>
      <c r="S22" s="102"/>
      <c r="T22" s="264"/>
      <c r="U22" s="102"/>
      <c r="V22" s="102"/>
      <c r="W22" s="102"/>
      <c r="X22" s="102"/>
      <c r="Y22" s="102"/>
    </row>
    <row r="23" spans="1:25" ht="193.5" customHeight="1">
      <c r="A23" s="519">
        <v>14</v>
      </c>
      <c r="B23" s="520" t="s">
        <v>1318</v>
      </c>
      <c r="C23" s="519">
        <v>4</v>
      </c>
      <c r="D23" s="521" t="s">
        <v>1319</v>
      </c>
      <c r="E23" s="519"/>
      <c r="F23" s="519" t="s">
        <v>1320</v>
      </c>
      <c r="G23" s="522">
        <v>0.5</v>
      </c>
      <c r="H23" s="520" t="s">
        <v>29</v>
      </c>
      <c r="I23" s="519" t="s">
        <v>72</v>
      </c>
      <c r="J23" s="523">
        <v>45307</v>
      </c>
      <c r="K23" s="516" t="s">
        <v>352</v>
      </c>
      <c r="L23" s="519" t="s">
        <v>1321</v>
      </c>
      <c r="M23" s="519"/>
      <c r="N23" s="519"/>
      <c r="O23" s="519"/>
      <c r="P23" s="519"/>
      <c r="Q23" s="523">
        <v>45320</v>
      </c>
      <c r="R23" s="519" t="s">
        <v>1302</v>
      </c>
      <c r="S23" s="519"/>
      <c r="T23" s="524"/>
      <c r="U23" s="519"/>
      <c r="V23" s="519"/>
      <c r="W23" s="519"/>
      <c r="X23" s="519"/>
      <c r="Y23" s="519"/>
    </row>
    <row r="24" spans="1:25" ht="114.75">
      <c r="A24" s="102">
        <v>14</v>
      </c>
      <c r="B24" s="135" t="s">
        <v>1318</v>
      </c>
      <c r="C24" s="515"/>
      <c r="D24" s="221" t="s">
        <v>1322</v>
      </c>
      <c r="E24" s="102"/>
      <c r="F24" s="102"/>
      <c r="G24" s="115">
        <v>0.5</v>
      </c>
      <c r="H24" s="135" t="s">
        <v>250</v>
      </c>
      <c r="I24" s="102" t="s">
        <v>72</v>
      </c>
      <c r="J24" s="223">
        <v>45307</v>
      </c>
      <c r="K24" s="102" t="s">
        <v>260</v>
      </c>
      <c r="L24" s="102" t="s">
        <v>1323</v>
      </c>
      <c r="M24" s="102"/>
      <c r="N24" s="102"/>
      <c r="O24" s="102"/>
      <c r="P24" s="102"/>
      <c r="Q24" s="223">
        <v>45320</v>
      </c>
      <c r="R24" s="102"/>
      <c r="S24" s="102"/>
      <c r="T24" s="264"/>
      <c r="U24" s="102"/>
      <c r="V24" s="102"/>
      <c r="W24" s="102"/>
      <c r="X24" s="102"/>
      <c r="Y24" s="102"/>
    </row>
    <row r="25" spans="1:25" ht="153">
      <c r="A25" s="519">
        <v>15</v>
      </c>
      <c r="B25" s="520" t="s">
        <v>1324</v>
      </c>
      <c r="C25" s="525"/>
      <c r="D25" s="521" t="s">
        <v>1325</v>
      </c>
      <c r="E25" s="519"/>
      <c r="F25" s="519"/>
      <c r="G25" s="522">
        <v>1</v>
      </c>
      <c r="H25" s="520" t="s">
        <v>21</v>
      </c>
      <c r="I25" s="519" t="s">
        <v>72</v>
      </c>
      <c r="J25" s="523">
        <v>45320</v>
      </c>
      <c r="K25" s="519" t="s">
        <v>260</v>
      </c>
      <c r="L25" s="526" t="s">
        <v>1326</v>
      </c>
      <c r="M25" s="519"/>
      <c r="N25" s="519"/>
      <c r="O25" s="519"/>
      <c r="P25" s="519"/>
      <c r="Q25" s="519"/>
      <c r="R25" s="519"/>
      <c r="S25" s="519"/>
      <c r="T25" s="527">
        <v>45329</v>
      </c>
      <c r="U25" s="521" t="s">
        <v>1327</v>
      </c>
      <c r="V25" s="519" t="s">
        <v>1328</v>
      </c>
      <c r="W25" s="523">
        <v>45330</v>
      </c>
      <c r="X25" s="519"/>
      <c r="Y25" s="519"/>
    </row>
    <row r="26" spans="1:25" ht="12.75">
      <c r="A26" s="102"/>
      <c r="B26" s="102"/>
      <c r="C26" s="102"/>
      <c r="D26" s="221"/>
      <c r="E26" s="102"/>
      <c r="F26" s="102"/>
      <c r="G26" s="115"/>
      <c r="H26" s="135"/>
      <c r="I26" s="102"/>
      <c r="J26" s="102"/>
      <c r="K26" s="102"/>
      <c r="L26" s="102"/>
      <c r="M26" s="102"/>
      <c r="N26" s="102"/>
      <c r="O26" s="102"/>
      <c r="P26" s="102"/>
      <c r="Q26" s="102"/>
      <c r="R26" s="102"/>
      <c r="S26" s="102"/>
      <c r="T26" s="264"/>
      <c r="U26" s="102"/>
      <c r="V26" s="102"/>
      <c r="W26" s="102"/>
      <c r="X26" s="102"/>
      <c r="Y26" s="102"/>
    </row>
    <row r="27" spans="1:25" ht="12.75" hidden="1">
      <c r="A27" s="102"/>
      <c r="B27" s="102"/>
      <c r="C27" s="102"/>
      <c r="D27" s="221"/>
      <c r="E27" s="102"/>
      <c r="F27" s="102"/>
      <c r="G27" s="115"/>
      <c r="H27" s="135"/>
      <c r="I27" s="102"/>
      <c r="J27" s="102"/>
      <c r="K27" s="102"/>
      <c r="L27" s="102"/>
      <c r="M27" s="102"/>
      <c r="N27" s="102"/>
      <c r="O27" s="102"/>
      <c r="P27" s="102"/>
      <c r="Q27" s="102"/>
      <c r="R27" s="102"/>
      <c r="S27" s="102"/>
      <c r="T27" s="264"/>
      <c r="U27" s="102"/>
      <c r="V27" s="102"/>
      <c r="W27" s="102"/>
      <c r="X27" s="102"/>
      <c r="Y27" s="102"/>
    </row>
    <row r="28" spans="1:25" ht="12.75" hidden="1">
      <c r="A28" s="102"/>
      <c r="B28" s="102"/>
      <c r="C28" s="102"/>
      <c r="D28" s="221"/>
      <c r="E28" s="102"/>
      <c r="F28" s="102"/>
      <c r="G28" s="115"/>
      <c r="H28" s="135"/>
      <c r="I28" s="102"/>
      <c r="J28" s="102"/>
      <c r="K28" s="102"/>
      <c r="L28" s="102"/>
      <c r="M28" s="102"/>
      <c r="N28" s="102"/>
      <c r="O28" s="102"/>
      <c r="P28" s="102"/>
      <c r="Q28" s="102"/>
      <c r="R28" s="102"/>
      <c r="S28" s="102"/>
      <c r="T28" s="264"/>
      <c r="U28" s="102"/>
      <c r="V28" s="102"/>
      <c r="W28" s="102"/>
      <c r="X28" s="102"/>
      <c r="Y28" s="102"/>
    </row>
    <row r="29" spans="1:25" ht="12.75" hidden="1">
      <c r="A29" s="102"/>
      <c r="B29" s="102"/>
      <c r="C29" s="102"/>
      <c r="D29" s="221"/>
      <c r="E29" s="102"/>
      <c r="F29" s="102"/>
      <c r="G29" s="115"/>
      <c r="H29" s="135"/>
      <c r="I29" s="102"/>
      <c r="J29" s="102"/>
      <c r="K29" s="102"/>
      <c r="L29" s="102"/>
      <c r="M29" s="102"/>
      <c r="N29" s="102"/>
      <c r="O29" s="102"/>
      <c r="P29" s="102"/>
      <c r="Q29" s="102"/>
      <c r="R29" s="102"/>
      <c r="S29" s="102"/>
      <c r="T29" s="264"/>
      <c r="U29" s="102"/>
      <c r="V29" s="102"/>
      <c r="W29" s="102"/>
      <c r="X29" s="102"/>
      <c r="Y29" s="102"/>
    </row>
    <row r="30" spans="1:25" ht="12.75" hidden="1">
      <c r="A30" s="102"/>
      <c r="B30" s="102"/>
      <c r="C30" s="102"/>
      <c r="D30" s="221"/>
      <c r="E30" s="102"/>
      <c r="F30" s="102"/>
      <c r="G30" s="115"/>
      <c r="H30" s="135"/>
      <c r="I30" s="102"/>
      <c r="J30" s="102"/>
      <c r="K30" s="102"/>
      <c r="L30" s="102"/>
      <c r="M30" s="102"/>
      <c r="N30" s="102"/>
      <c r="O30" s="102"/>
      <c r="P30" s="102"/>
      <c r="Q30" s="102"/>
      <c r="R30" s="102"/>
      <c r="S30" s="102"/>
      <c r="T30" s="264"/>
      <c r="U30" s="102"/>
      <c r="V30" s="102"/>
      <c r="W30" s="102"/>
      <c r="X30" s="102"/>
      <c r="Y30" s="102"/>
    </row>
    <row r="31" spans="1:25" ht="12.75" hidden="1">
      <c r="A31" s="102"/>
      <c r="B31" s="102"/>
      <c r="C31" s="102"/>
      <c r="D31" s="221"/>
      <c r="E31" s="102"/>
      <c r="F31" s="102"/>
      <c r="G31" s="115"/>
      <c r="H31" s="135"/>
      <c r="I31" s="102"/>
      <c r="J31" s="102"/>
      <c r="K31" s="102"/>
      <c r="L31" s="102"/>
      <c r="M31" s="136"/>
      <c r="N31" s="102"/>
      <c r="O31" s="102"/>
      <c r="P31" s="102"/>
      <c r="Q31" s="102"/>
      <c r="R31" s="102"/>
      <c r="S31" s="102"/>
      <c r="T31" s="264"/>
      <c r="U31" s="102"/>
      <c r="V31" s="102"/>
      <c r="W31" s="102"/>
      <c r="X31" s="102"/>
      <c r="Y31" s="102"/>
    </row>
    <row r="32" spans="1:25" ht="12.75" hidden="1">
      <c r="A32" s="102"/>
      <c r="B32" s="102"/>
      <c r="C32" s="102"/>
      <c r="D32" s="221"/>
      <c r="E32" s="102"/>
      <c r="F32" s="102"/>
      <c r="G32" s="115"/>
      <c r="H32" s="135"/>
      <c r="I32" s="102"/>
      <c r="J32" s="223"/>
      <c r="K32" s="102"/>
      <c r="L32" s="102"/>
      <c r="M32" s="102"/>
      <c r="N32" s="102"/>
      <c r="O32" s="102"/>
      <c r="P32" s="102"/>
      <c r="Q32" s="102"/>
      <c r="R32" s="102"/>
      <c r="S32" s="102"/>
      <c r="T32" s="264"/>
      <c r="U32" s="102"/>
      <c r="V32" s="102"/>
      <c r="W32" s="102"/>
      <c r="X32" s="102"/>
      <c r="Y32" s="102"/>
    </row>
    <row r="33" spans="1:25" ht="12.75" hidden="1">
      <c r="A33" s="102"/>
      <c r="B33" s="102"/>
      <c r="C33" s="102"/>
      <c r="D33" s="221"/>
      <c r="E33" s="102"/>
      <c r="F33" s="102"/>
      <c r="G33" s="115"/>
      <c r="H33" s="135"/>
      <c r="I33" s="102"/>
      <c r="J33" s="102"/>
      <c r="K33" s="102"/>
      <c r="L33" s="102"/>
      <c r="M33" s="102"/>
      <c r="N33" s="102"/>
      <c r="O33" s="102"/>
      <c r="P33" s="102"/>
      <c r="Q33" s="102"/>
      <c r="R33" s="102"/>
      <c r="S33" s="102"/>
      <c r="T33" s="264"/>
      <c r="U33" s="102"/>
      <c r="V33" s="102"/>
      <c r="W33" s="102"/>
      <c r="X33" s="102"/>
      <c r="Y33" s="102"/>
    </row>
    <row r="34" spans="1:25" ht="12.75" hidden="1">
      <c r="A34" s="102"/>
      <c r="B34" s="102"/>
      <c r="C34" s="102"/>
      <c r="D34" s="221"/>
      <c r="E34" s="102"/>
      <c r="F34" s="102"/>
      <c r="G34" s="115"/>
      <c r="H34" s="135"/>
      <c r="I34" s="102"/>
      <c r="J34" s="102"/>
      <c r="K34" s="102"/>
      <c r="L34" s="102"/>
      <c r="M34" s="102"/>
      <c r="N34" s="102"/>
      <c r="O34" s="102"/>
      <c r="P34" s="102"/>
      <c r="Q34" s="102"/>
      <c r="R34" s="102"/>
      <c r="S34" s="102"/>
      <c r="T34" s="264"/>
      <c r="U34" s="102"/>
      <c r="V34" s="102"/>
      <c r="W34" s="102"/>
      <c r="X34" s="102"/>
      <c r="Y34" s="102"/>
    </row>
    <row r="35" spans="1:25" ht="12.75" hidden="1">
      <c r="A35" s="102"/>
      <c r="B35" s="102"/>
      <c r="C35" s="102"/>
      <c r="D35" s="221"/>
      <c r="E35" s="102"/>
      <c r="F35" s="102"/>
      <c r="G35" s="115"/>
      <c r="H35" s="135"/>
      <c r="I35" s="102"/>
      <c r="J35" s="102"/>
      <c r="K35" s="102"/>
      <c r="L35" s="102"/>
      <c r="M35" s="102"/>
      <c r="N35" s="102"/>
      <c r="O35" s="102"/>
      <c r="P35" s="102"/>
      <c r="Q35" s="102"/>
      <c r="R35" s="102"/>
      <c r="S35" s="102"/>
      <c r="T35" s="264"/>
      <c r="U35" s="102"/>
      <c r="V35" s="102"/>
      <c r="W35" s="102"/>
      <c r="X35" s="102"/>
      <c r="Y35" s="102"/>
    </row>
    <row r="36" spans="1:25" ht="12.75" hidden="1">
      <c r="A36" s="102"/>
      <c r="B36" s="102"/>
      <c r="C36" s="102"/>
      <c r="D36" s="221"/>
      <c r="E36" s="102"/>
      <c r="F36" s="102"/>
      <c r="G36" s="115"/>
      <c r="H36" s="135"/>
      <c r="I36" s="102"/>
      <c r="J36" s="102"/>
      <c r="K36" s="102"/>
      <c r="L36" s="102"/>
      <c r="M36" s="102"/>
      <c r="N36" s="102"/>
      <c r="O36" s="102"/>
      <c r="P36" s="102"/>
      <c r="Q36" s="102"/>
      <c r="R36" s="102"/>
      <c r="S36" s="102"/>
      <c r="T36" s="264"/>
      <c r="U36" s="102"/>
      <c r="V36" s="102"/>
      <c r="W36" s="102"/>
      <c r="X36" s="102"/>
      <c r="Y36" s="102"/>
    </row>
    <row r="37" spans="1:25" ht="12.75" hidden="1">
      <c r="A37" s="102"/>
      <c r="B37" s="102"/>
      <c r="C37" s="102"/>
      <c r="D37" s="221"/>
      <c r="E37" s="102"/>
      <c r="F37" s="102"/>
      <c r="G37" s="115"/>
      <c r="H37" s="135"/>
      <c r="I37" s="102"/>
      <c r="J37" s="102"/>
      <c r="K37" s="102"/>
      <c r="L37" s="102"/>
      <c r="M37" s="102"/>
      <c r="N37" s="102"/>
      <c r="O37" s="102"/>
      <c r="P37" s="102"/>
      <c r="Q37" s="102"/>
      <c r="R37" s="102"/>
      <c r="S37" s="102"/>
      <c r="T37" s="264"/>
      <c r="U37" s="102"/>
      <c r="V37" s="102"/>
      <c r="W37" s="102"/>
      <c r="X37" s="102"/>
      <c r="Y37" s="102"/>
    </row>
    <row r="38" spans="1:25" ht="12.75" hidden="1">
      <c r="A38" s="102"/>
      <c r="B38" s="102"/>
      <c r="C38" s="102"/>
      <c r="D38" s="221"/>
      <c r="E38" s="102"/>
      <c r="F38" s="102"/>
      <c r="G38" s="115"/>
      <c r="H38" s="135"/>
      <c r="I38" s="102"/>
      <c r="J38" s="102"/>
      <c r="K38" s="102"/>
      <c r="L38" s="102"/>
      <c r="M38" s="102"/>
      <c r="N38" s="102"/>
      <c r="O38" s="102"/>
      <c r="P38" s="102"/>
      <c r="Q38" s="102"/>
      <c r="R38" s="102"/>
      <c r="S38" s="102"/>
      <c r="T38" s="264"/>
      <c r="U38" s="102"/>
      <c r="V38" s="102"/>
      <c r="W38" s="102"/>
      <c r="X38" s="102"/>
      <c r="Y38" s="102"/>
    </row>
    <row r="39" spans="1:25" ht="12.75" hidden="1">
      <c r="A39" s="102"/>
      <c r="B39" s="102"/>
      <c r="C39" s="102"/>
      <c r="D39" s="221"/>
      <c r="E39" s="102"/>
      <c r="F39" s="102"/>
      <c r="G39" s="115"/>
      <c r="H39" s="135"/>
      <c r="I39" s="102"/>
      <c r="J39" s="102"/>
      <c r="K39" s="102"/>
      <c r="L39" s="102"/>
      <c r="M39" s="102"/>
      <c r="N39" s="102"/>
      <c r="O39" s="102"/>
      <c r="P39" s="102"/>
      <c r="Q39" s="102"/>
      <c r="R39" s="102"/>
      <c r="S39" s="102"/>
      <c r="T39" s="264"/>
      <c r="U39" s="102"/>
      <c r="V39" s="102"/>
      <c r="W39" s="102"/>
      <c r="X39" s="102"/>
      <c r="Y39" s="102"/>
    </row>
    <row r="40" spans="1:25" ht="12.75" hidden="1">
      <c r="A40" s="102"/>
      <c r="B40" s="102"/>
      <c r="C40" s="102"/>
      <c r="D40" s="221"/>
      <c r="E40" s="102"/>
      <c r="F40" s="102"/>
      <c r="G40" s="115"/>
      <c r="H40" s="135"/>
      <c r="I40" s="102"/>
      <c r="J40" s="102"/>
      <c r="K40" s="102"/>
      <c r="L40" s="102"/>
      <c r="M40" s="102"/>
      <c r="N40" s="102"/>
      <c r="O40" s="102"/>
      <c r="P40" s="102"/>
      <c r="Q40" s="102"/>
      <c r="R40" s="102"/>
      <c r="S40" s="102"/>
      <c r="T40" s="264"/>
      <c r="U40" s="102"/>
      <c r="V40" s="102"/>
      <c r="W40" s="102"/>
      <c r="X40" s="102"/>
      <c r="Y40" s="102"/>
    </row>
    <row r="41" spans="1:25" ht="12.75" hidden="1">
      <c r="A41" s="102"/>
      <c r="B41" s="102"/>
      <c r="C41" s="102"/>
      <c r="D41" s="221"/>
      <c r="E41" s="102"/>
      <c r="F41" s="102"/>
      <c r="G41" s="115"/>
      <c r="H41" s="135"/>
      <c r="I41" s="102"/>
      <c r="J41" s="102"/>
      <c r="K41" s="102"/>
      <c r="L41" s="102"/>
      <c r="M41" s="102"/>
      <c r="N41" s="102"/>
      <c r="O41" s="102"/>
      <c r="P41" s="102"/>
      <c r="Q41" s="102"/>
      <c r="R41" s="102"/>
      <c r="S41" s="102"/>
      <c r="T41" s="264"/>
      <c r="U41" s="102"/>
      <c r="V41" s="102"/>
      <c r="W41" s="102"/>
      <c r="X41" s="102"/>
      <c r="Y41" s="102"/>
    </row>
    <row r="42" spans="1:25" ht="12.75" hidden="1">
      <c r="A42" s="102"/>
      <c r="B42" s="102"/>
      <c r="C42" s="102"/>
      <c r="D42" s="221"/>
      <c r="E42" s="102"/>
      <c r="F42" s="102"/>
      <c r="G42" s="115"/>
      <c r="H42" s="135"/>
      <c r="I42" s="102"/>
      <c r="J42" s="102"/>
      <c r="K42" s="102"/>
      <c r="L42" s="102"/>
      <c r="M42" s="102"/>
      <c r="N42" s="102"/>
      <c r="O42" s="102"/>
      <c r="P42" s="102"/>
      <c r="Q42" s="102"/>
      <c r="R42" s="102"/>
      <c r="S42" s="102"/>
      <c r="T42" s="264"/>
      <c r="U42" s="102"/>
      <c r="V42" s="102"/>
      <c r="W42" s="102"/>
      <c r="X42" s="102"/>
      <c r="Y42" s="102"/>
    </row>
    <row r="43" spans="1:25" ht="12.75" hidden="1">
      <c r="A43" s="102"/>
      <c r="B43" s="102"/>
      <c r="C43" s="102"/>
      <c r="D43" s="221"/>
      <c r="E43" s="102"/>
      <c r="F43" s="102"/>
      <c r="G43" s="115"/>
      <c r="H43" s="135"/>
      <c r="I43" s="102"/>
      <c r="J43" s="102"/>
      <c r="K43" s="102"/>
      <c r="L43" s="102"/>
      <c r="M43" s="102"/>
      <c r="N43" s="102"/>
      <c r="O43" s="102"/>
      <c r="P43" s="102"/>
      <c r="Q43" s="102"/>
      <c r="R43" s="102"/>
      <c r="S43" s="102"/>
      <c r="T43" s="264"/>
      <c r="U43" s="102"/>
      <c r="V43" s="102"/>
      <c r="W43" s="102"/>
      <c r="X43" s="102"/>
      <c r="Y43" s="102"/>
    </row>
    <row r="44" spans="1:25" ht="12.75" hidden="1">
      <c r="A44" s="102"/>
      <c r="B44" s="102"/>
      <c r="C44" s="102"/>
      <c r="D44" s="221"/>
      <c r="E44" s="102"/>
      <c r="F44" s="102"/>
      <c r="G44" s="115"/>
      <c r="H44" s="135"/>
      <c r="I44" s="102"/>
      <c r="J44" s="102"/>
      <c r="K44" s="102"/>
      <c r="L44" s="102"/>
      <c r="M44" s="102"/>
      <c r="N44" s="102"/>
      <c r="O44" s="102"/>
      <c r="P44" s="102"/>
      <c r="Q44" s="102"/>
      <c r="R44" s="102"/>
      <c r="S44" s="102"/>
      <c r="T44" s="264"/>
      <c r="U44" s="102"/>
      <c r="V44" s="102"/>
      <c r="W44" s="102"/>
      <c r="X44" s="102"/>
      <c r="Y44" s="102"/>
    </row>
    <row r="45" spans="1:25" ht="12.75" hidden="1">
      <c r="A45" s="102"/>
      <c r="B45" s="102"/>
      <c r="C45" s="102"/>
      <c r="D45" s="221"/>
      <c r="E45" s="102"/>
      <c r="F45" s="102"/>
      <c r="G45" s="115"/>
      <c r="H45" s="135"/>
      <c r="I45" s="102"/>
      <c r="J45" s="102"/>
      <c r="K45" s="102"/>
      <c r="L45" s="102"/>
      <c r="M45" s="102"/>
      <c r="N45" s="102"/>
      <c r="O45" s="102"/>
      <c r="P45" s="102"/>
      <c r="Q45" s="102"/>
      <c r="R45" s="102"/>
      <c r="S45" s="102"/>
      <c r="T45" s="264"/>
      <c r="U45" s="102"/>
      <c r="V45" s="102"/>
      <c r="W45" s="102"/>
      <c r="X45" s="102"/>
      <c r="Y45" s="102"/>
    </row>
    <row r="46" spans="1:25" ht="12.75" hidden="1">
      <c r="A46" s="102"/>
      <c r="B46" s="102"/>
      <c r="C46" s="102"/>
      <c r="D46" s="221"/>
      <c r="E46" s="102"/>
      <c r="F46" s="102"/>
      <c r="G46" s="115"/>
      <c r="H46" s="135"/>
      <c r="I46" s="102"/>
      <c r="J46" s="102"/>
      <c r="K46" s="102"/>
      <c r="L46" s="102"/>
      <c r="M46" s="102"/>
      <c r="N46" s="102"/>
      <c r="O46" s="102"/>
      <c r="P46" s="102"/>
      <c r="Q46" s="102"/>
      <c r="R46" s="102"/>
      <c r="S46" s="102"/>
      <c r="T46" s="264"/>
      <c r="U46" s="102"/>
      <c r="V46" s="102"/>
      <c r="W46" s="102"/>
      <c r="X46" s="102"/>
      <c r="Y46" s="102"/>
    </row>
    <row r="47" spans="1:25" ht="12.75" hidden="1">
      <c r="A47" s="102"/>
      <c r="B47" s="102"/>
      <c r="C47" s="102"/>
      <c r="D47" s="221"/>
      <c r="E47" s="102"/>
      <c r="F47" s="102"/>
      <c r="G47" s="115"/>
      <c r="H47" s="135"/>
      <c r="I47" s="102"/>
      <c r="J47" s="102"/>
      <c r="K47" s="102"/>
      <c r="L47" s="102"/>
      <c r="M47" s="102"/>
      <c r="N47" s="102"/>
      <c r="O47" s="102"/>
      <c r="P47" s="102"/>
      <c r="Q47" s="102"/>
      <c r="R47" s="102"/>
      <c r="S47" s="102"/>
      <c r="T47" s="264"/>
      <c r="U47" s="102"/>
      <c r="V47" s="102"/>
      <c r="W47" s="102"/>
      <c r="X47" s="102"/>
      <c r="Y47" s="102"/>
    </row>
    <row r="48" spans="1:25" ht="12.75" hidden="1">
      <c r="A48" s="102"/>
      <c r="B48" s="102"/>
      <c r="C48" s="102"/>
      <c r="D48" s="221"/>
      <c r="E48" s="102"/>
      <c r="F48" s="102"/>
      <c r="G48" s="115"/>
      <c r="H48" s="135"/>
      <c r="I48" s="102"/>
      <c r="J48" s="102"/>
      <c r="K48" s="102"/>
      <c r="L48" s="102"/>
      <c r="M48" s="102"/>
      <c r="N48" s="102"/>
      <c r="O48" s="102"/>
      <c r="P48" s="102"/>
      <c r="Q48" s="102"/>
      <c r="R48" s="102"/>
      <c r="S48" s="102"/>
      <c r="T48" s="264"/>
      <c r="U48" s="102"/>
      <c r="V48" s="102"/>
      <c r="W48" s="102"/>
      <c r="X48" s="102"/>
      <c r="Y48" s="102"/>
    </row>
    <row r="49" spans="1:25" ht="12.75" hidden="1">
      <c r="A49" s="102"/>
      <c r="B49" s="102"/>
      <c r="C49" s="102"/>
      <c r="D49" s="221"/>
      <c r="E49" s="102"/>
      <c r="F49" s="102"/>
      <c r="G49" s="115"/>
      <c r="H49" s="135"/>
      <c r="I49" s="102"/>
      <c r="J49" s="102"/>
      <c r="K49" s="102"/>
      <c r="L49" s="102"/>
      <c r="M49" s="102"/>
      <c r="N49" s="102"/>
      <c r="O49" s="102"/>
      <c r="P49" s="102"/>
      <c r="Q49" s="102"/>
      <c r="R49" s="102"/>
      <c r="S49" s="102"/>
      <c r="T49" s="264"/>
      <c r="U49" s="102"/>
      <c r="V49" s="102"/>
      <c r="W49" s="102"/>
      <c r="X49" s="102"/>
      <c r="Y49" s="102"/>
    </row>
    <row r="50" spans="1:25" ht="12.75" hidden="1">
      <c r="A50" s="102"/>
      <c r="B50" s="102"/>
      <c r="C50" s="102"/>
      <c r="D50" s="221"/>
      <c r="E50" s="102"/>
      <c r="F50" s="102"/>
      <c r="G50" s="115"/>
      <c r="H50" s="135"/>
      <c r="I50" s="102"/>
      <c r="J50" s="102"/>
      <c r="K50" s="102"/>
      <c r="L50" s="102"/>
      <c r="M50" s="102"/>
      <c r="N50" s="102"/>
      <c r="O50" s="102"/>
      <c r="P50" s="102"/>
      <c r="Q50" s="102"/>
      <c r="R50" s="102"/>
      <c r="S50" s="102"/>
      <c r="T50" s="264"/>
      <c r="U50" s="102"/>
      <c r="V50" s="102"/>
      <c r="W50" s="102"/>
      <c r="X50" s="102"/>
      <c r="Y50" s="102"/>
    </row>
    <row r="51" spans="1:25" ht="12.75" hidden="1">
      <c r="A51" s="102"/>
      <c r="B51" s="102"/>
      <c r="C51" s="102"/>
      <c r="D51" s="221"/>
      <c r="E51" s="102"/>
      <c r="F51" s="102"/>
      <c r="G51" s="115"/>
      <c r="H51" s="135"/>
      <c r="I51" s="102"/>
      <c r="J51" s="102"/>
      <c r="K51" s="102"/>
      <c r="L51" s="102"/>
      <c r="M51" s="102"/>
      <c r="N51" s="102"/>
      <c r="O51" s="102"/>
      <c r="P51" s="102"/>
      <c r="Q51" s="102"/>
      <c r="R51" s="102"/>
      <c r="S51" s="102"/>
      <c r="T51" s="264"/>
      <c r="U51" s="102"/>
      <c r="V51" s="102"/>
      <c r="W51" s="102"/>
      <c r="X51" s="102"/>
      <c r="Y51" s="102"/>
    </row>
    <row r="52" spans="1:25" ht="12.75" hidden="1">
      <c r="A52" s="102"/>
      <c r="B52" s="102"/>
      <c r="C52" s="102"/>
      <c r="D52" s="221"/>
      <c r="E52" s="102"/>
      <c r="F52" s="102"/>
      <c r="G52" s="115"/>
      <c r="H52" s="135"/>
      <c r="I52" s="102"/>
      <c r="J52" s="102"/>
      <c r="K52" s="102"/>
      <c r="L52" s="102"/>
      <c r="M52" s="102"/>
      <c r="N52" s="102"/>
      <c r="O52" s="102"/>
      <c r="P52" s="102"/>
      <c r="Q52" s="102"/>
      <c r="R52" s="102"/>
      <c r="S52" s="102"/>
      <c r="T52" s="264"/>
      <c r="U52" s="102"/>
      <c r="V52" s="102"/>
      <c r="W52" s="102"/>
      <c r="X52" s="102"/>
      <c r="Y52" s="102"/>
    </row>
    <row r="53" spans="1:25" ht="12.75" hidden="1">
      <c r="A53" s="102"/>
      <c r="B53" s="102"/>
      <c r="C53" s="102"/>
      <c r="D53" s="221"/>
      <c r="E53" s="102"/>
      <c r="F53" s="102"/>
      <c r="G53" s="115"/>
      <c r="H53" s="135"/>
      <c r="I53" s="102"/>
      <c r="J53" s="102"/>
      <c r="K53" s="102"/>
      <c r="L53" s="102"/>
      <c r="M53" s="102"/>
      <c r="N53" s="102"/>
      <c r="O53" s="102"/>
      <c r="P53" s="102"/>
      <c r="Q53" s="102"/>
      <c r="R53" s="102"/>
      <c r="S53" s="102"/>
      <c r="T53" s="264"/>
      <c r="U53" s="102"/>
      <c r="V53" s="102"/>
      <c r="W53" s="102"/>
      <c r="X53" s="102"/>
      <c r="Y53" s="102"/>
    </row>
    <row r="54" spans="1:25" ht="12.75" hidden="1">
      <c r="A54" s="102"/>
      <c r="B54" s="102"/>
      <c r="C54" s="102"/>
      <c r="D54" s="221"/>
      <c r="E54" s="102"/>
      <c r="F54" s="102"/>
      <c r="G54" s="115"/>
      <c r="H54" s="135"/>
      <c r="I54" s="102"/>
      <c r="J54" s="102"/>
      <c r="K54" s="102"/>
      <c r="L54" s="102"/>
      <c r="M54" s="102"/>
      <c r="N54" s="102"/>
      <c r="O54" s="102"/>
      <c r="P54" s="102"/>
      <c r="Q54" s="102"/>
      <c r="R54" s="102"/>
      <c r="S54" s="102"/>
      <c r="T54" s="264"/>
      <c r="U54" s="102"/>
      <c r="V54" s="102"/>
      <c r="W54" s="102"/>
      <c r="X54" s="102"/>
      <c r="Y54" s="102"/>
    </row>
    <row r="55" spans="1:25" ht="12.75" hidden="1">
      <c r="A55" s="102"/>
      <c r="B55" s="102"/>
      <c r="C55" s="102"/>
      <c r="D55" s="221"/>
      <c r="E55" s="102"/>
      <c r="F55" s="102"/>
      <c r="G55" s="115"/>
      <c r="H55" s="135"/>
      <c r="I55" s="102"/>
      <c r="J55" s="102"/>
      <c r="K55" s="102"/>
      <c r="L55" s="102"/>
      <c r="M55" s="102"/>
      <c r="N55" s="102"/>
      <c r="O55" s="102"/>
      <c r="P55" s="102"/>
      <c r="Q55" s="102"/>
      <c r="R55" s="102"/>
      <c r="S55" s="102"/>
      <c r="T55" s="264"/>
      <c r="U55" s="102"/>
      <c r="V55" s="102"/>
      <c r="W55" s="102"/>
      <c r="X55" s="102"/>
      <c r="Y55" s="102"/>
    </row>
    <row r="56" spans="1:25" ht="12.75" hidden="1">
      <c r="A56" s="102"/>
      <c r="B56" s="102"/>
      <c r="C56" s="102"/>
      <c r="D56" s="221"/>
      <c r="E56" s="102"/>
      <c r="F56" s="102"/>
      <c r="G56" s="115"/>
      <c r="H56" s="135"/>
      <c r="I56" s="102"/>
      <c r="J56" s="102"/>
      <c r="K56" s="102"/>
      <c r="L56" s="102"/>
      <c r="M56" s="102"/>
      <c r="N56" s="102"/>
      <c r="O56" s="102"/>
      <c r="P56" s="102"/>
      <c r="Q56" s="102"/>
      <c r="R56" s="102"/>
      <c r="S56" s="102"/>
      <c r="T56" s="264"/>
      <c r="U56" s="102"/>
      <c r="V56" s="102"/>
      <c r="W56" s="102"/>
      <c r="X56" s="102"/>
      <c r="Y56" s="102"/>
    </row>
    <row r="57" spans="1:25" ht="12.75" hidden="1">
      <c r="A57" s="102"/>
      <c r="B57" s="102"/>
      <c r="C57" s="102"/>
      <c r="D57" s="221"/>
      <c r="E57" s="102"/>
      <c r="F57" s="102"/>
      <c r="G57" s="115"/>
      <c r="H57" s="135"/>
      <c r="I57" s="102"/>
      <c r="J57" s="102"/>
      <c r="K57" s="102"/>
      <c r="L57" s="102"/>
      <c r="M57" s="102"/>
      <c r="N57" s="102"/>
      <c r="O57" s="102"/>
      <c r="P57" s="102"/>
      <c r="Q57" s="102"/>
      <c r="R57" s="102"/>
      <c r="S57" s="102"/>
      <c r="T57" s="264"/>
      <c r="U57" s="102"/>
      <c r="V57" s="102"/>
      <c r="W57" s="102"/>
      <c r="X57" s="102"/>
      <c r="Y57" s="102"/>
    </row>
    <row r="58" spans="1:25" ht="12.75" hidden="1">
      <c r="A58" s="102"/>
      <c r="B58" s="102"/>
      <c r="C58" s="102"/>
      <c r="D58" s="221"/>
      <c r="E58" s="102"/>
      <c r="F58" s="102"/>
      <c r="G58" s="115"/>
      <c r="H58" s="135"/>
      <c r="I58" s="102"/>
      <c r="J58" s="102"/>
      <c r="K58" s="102"/>
      <c r="L58" s="102"/>
      <c r="M58" s="102"/>
      <c r="N58" s="102"/>
      <c r="O58" s="102"/>
      <c r="P58" s="102"/>
      <c r="Q58" s="102"/>
      <c r="R58" s="102"/>
      <c r="S58" s="102"/>
      <c r="T58" s="264"/>
      <c r="U58" s="102"/>
      <c r="V58" s="102"/>
      <c r="W58" s="102"/>
      <c r="X58" s="102"/>
      <c r="Y58" s="102"/>
    </row>
    <row r="59" spans="1:25" ht="12.75" hidden="1">
      <c r="A59" s="102"/>
      <c r="B59" s="102"/>
      <c r="C59" s="102"/>
      <c r="D59" s="221"/>
      <c r="E59" s="102"/>
      <c r="F59" s="102"/>
      <c r="G59" s="115"/>
      <c r="H59" s="135"/>
      <c r="I59" s="102"/>
      <c r="J59" s="102"/>
      <c r="K59" s="102"/>
      <c r="L59" s="102"/>
      <c r="M59" s="102"/>
      <c r="N59" s="102"/>
      <c r="O59" s="102"/>
      <c r="P59" s="102"/>
      <c r="Q59" s="102"/>
      <c r="R59" s="102"/>
      <c r="S59" s="102"/>
      <c r="T59" s="264"/>
      <c r="U59" s="102"/>
      <c r="V59" s="102"/>
      <c r="W59" s="102"/>
      <c r="X59" s="102"/>
      <c r="Y59" s="102"/>
    </row>
    <row r="60" spans="1:25" ht="12.75" hidden="1">
      <c r="A60" s="102"/>
      <c r="B60" s="102"/>
      <c r="C60" s="102"/>
      <c r="D60" s="221"/>
      <c r="E60" s="102"/>
      <c r="F60" s="102"/>
      <c r="G60" s="115"/>
      <c r="H60" s="135"/>
      <c r="I60" s="102"/>
      <c r="J60" s="102"/>
      <c r="K60" s="102"/>
      <c r="L60" s="102"/>
      <c r="M60" s="102"/>
      <c r="N60" s="102"/>
      <c r="O60" s="102"/>
      <c r="P60" s="102"/>
      <c r="Q60" s="102"/>
      <c r="R60" s="102"/>
      <c r="S60" s="102"/>
      <c r="T60" s="264"/>
      <c r="U60" s="102"/>
      <c r="V60" s="102"/>
      <c r="W60" s="102"/>
      <c r="X60" s="102"/>
      <c r="Y60" s="102"/>
    </row>
    <row r="61" spans="1:25" ht="12.75" hidden="1">
      <c r="A61" s="102"/>
      <c r="B61" s="102"/>
      <c r="C61" s="102"/>
      <c r="D61" s="221"/>
      <c r="E61" s="102"/>
      <c r="F61" s="102"/>
      <c r="G61" s="115"/>
      <c r="H61" s="135"/>
      <c r="I61" s="102"/>
      <c r="J61" s="102"/>
      <c r="K61" s="102"/>
      <c r="L61" s="102"/>
      <c r="M61" s="102"/>
      <c r="N61" s="102"/>
      <c r="O61" s="102"/>
      <c r="P61" s="102"/>
      <c r="Q61" s="102"/>
      <c r="R61" s="102"/>
      <c r="S61" s="102"/>
      <c r="T61" s="264"/>
      <c r="U61" s="102"/>
      <c r="V61" s="102"/>
      <c r="W61" s="102"/>
      <c r="X61" s="102"/>
      <c r="Y61" s="102"/>
    </row>
    <row r="62" spans="1:25" ht="12.75" hidden="1">
      <c r="A62" s="102"/>
      <c r="B62" s="102"/>
      <c r="C62" s="102"/>
      <c r="D62" s="221"/>
      <c r="E62" s="102"/>
      <c r="F62" s="102"/>
      <c r="G62" s="115"/>
      <c r="H62" s="135"/>
      <c r="I62" s="102"/>
      <c r="J62" s="102"/>
      <c r="K62" s="102"/>
      <c r="L62" s="102"/>
      <c r="M62" s="102"/>
      <c r="N62" s="102"/>
      <c r="O62" s="102"/>
      <c r="P62" s="102"/>
      <c r="Q62" s="102"/>
      <c r="R62" s="102"/>
      <c r="S62" s="102"/>
      <c r="T62" s="264"/>
      <c r="U62" s="102"/>
      <c r="V62" s="102"/>
      <c r="W62" s="102"/>
      <c r="X62" s="102"/>
      <c r="Y62" s="102"/>
    </row>
    <row r="63" spans="1:25" ht="12.75" hidden="1">
      <c r="A63" s="102"/>
      <c r="B63" s="102"/>
      <c r="C63" s="102"/>
      <c r="D63" s="221"/>
      <c r="E63" s="102"/>
      <c r="F63" s="102"/>
      <c r="G63" s="115"/>
      <c r="H63" s="135"/>
      <c r="I63" s="102"/>
      <c r="J63" s="102"/>
      <c r="K63" s="102"/>
      <c r="L63" s="102"/>
      <c r="M63" s="102"/>
      <c r="N63" s="102"/>
      <c r="O63" s="102"/>
      <c r="P63" s="102"/>
      <c r="Q63" s="102"/>
      <c r="R63" s="102"/>
      <c r="S63" s="102"/>
      <c r="T63" s="264"/>
      <c r="U63" s="102"/>
      <c r="V63" s="102"/>
      <c r="W63" s="102"/>
      <c r="X63" s="102"/>
      <c r="Y63" s="102"/>
    </row>
    <row r="64" spans="1:25" ht="12.75" hidden="1">
      <c r="A64" s="102"/>
      <c r="B64" s="102"/>
      <c r="C64" s="102"/>
      <c r="D64" s="221"/>
      <c r="E64" s="102"/>
      <c r="F64" s="102"/>
      <c r="G64" s="115"/>
      <c r="H64" s="135"/>
      <c r="I64" s="102"/>
      <c r="J64" s="102"/>
      <c r="K64" s="102"/>
      <c r="L64" s="102"/>
      <c r="M64" s="102"/>
      <c r="N64" s="102"/>
      <c r="O64" s="102"/>
      <c r="P64" s="102"/>
      <c r="Q64" s="102"/>
      <c r="R64" s="102"/>
      <c r="S64" s="102"/>
      <c r="T64" s="264"/>
      <c r="U64" s="102"/>
      <c r="V64" s="102"/>
      <c r="W64" s="102"/>
      <c r="X64" s="102"/>
      <c r="Y64" s="102"/>
    </row>
    <row r="65" spans="1:25" ht="12.75" hidden="1">
      <c r="A65" s="102"/>
      <c r="B65" s="102"/>
      <c r="C65" s="102"/>
      <c r="D65" s="221"/>
      <c r="E65" s="102"/>
      <c r="F65" s="102"/>
      <c r="G65" s="115"/>
      <c r="H65" s="135"/>
      <c r="I65" s="102"/>
      <c r="J65" s="102"/>
      <c r="K65" s="102"/>
      <c r="L65" s="102"/>
      <c r="M65" s="102"/>
      <c r="N65" s="102"/>
      <c r="O65" s="102"/>
      <c r="P65" s="102"/>
      <c r="Q65" s="102"/>
      <c r="R65" s="102"/>
      <c r="S65" s="102"/>
      <c r="T65" s="264"/>
      <c r="U65" s="102"/>
      <c r="V65" s="102"/>
      <c r="W65" s="102"/>
      <c r="X65" s="102"/>
      <c r="Y65" s="102"/>
    </row>
    <row r="66" spans="1:25" ht="12.75" hidden="1">
      <c r="A66" s="102"/>
      <c r="B66" s="102"/>
      <c r="C66" s="102"/>
      <c r="D66" s="221"/>
      <c r="E66" s="102"/>
      <c r="F66" s="102"/>
      <c r="G66" s="115"/>
      <c r="H66" s="135"/>
      <c r="I66" s="102"/>
      <c r="J66" s="102"/>
      <c r="K66" s="102"/>
      <c r="L66" s="102"/>
      <c r="M66" s="102"/>
      <c r="N66" s="102"/>
      <c r="O66" s="102"/>
      <c r="P66" s="102"/>
      <c r="Q66" s="102"/>
      <c r="R66" s="102"/>
      <c r="S66" s="102"/>
      <c r="T66" s="264"/>
      <c r="U66" s="102"/>
      <c r="V66" s="102"/>
      <c r="W66" s="102"/>
      <c r="X66" s="102"/>
      <c r="Y66" s="102"/>
    </row>
    <row r="67" spans="1:25" ht="12.75" hidden="1">
      <c r="A67" s="102"/>
      <c r="B67" s="102"/>
      <c r="C67" s="102"/>
      <c r="D67" s="221"/>
      <c r="E67" s="102"/>
      <c r="F67" s="102"/>
      <c r="G67" s="115"/>
      <c r="H67" s="135"/>
      <c r="I67" s="102"/>
      <c r="J67" s="102"/>
      <c r="K67" s="102"/>
      <c r="L67" s="102"/>
      <c r="M67" s="102"/>
      <c r="N67" s="102"/>
      <c r="O67" s="102"/>
      <c r="P67" s="102"/>
      <c r="Q67" s="102"/>
      <c r="R67" s="102"/>
      <c r="S67" s="102"/>
      <c r="T67" s="264"/>
      <c r="U67" s="102"/>
      <c r="V67" s="102"/>
      <c r="W67" s="102"/>
      <c r="X67" s="102"/>
      <c r="Y67" s="102"/>
    </row>
    <row r="68" spans="1:25" ht="12.75" hidden="1">
      <c r="A68" s="102"/>
      <c r="B68" s="102"/>
      <c r="C68" s="102"/>
      <c r="D68" s="221"/>
      <c r="E68" s="102"/>
      <c r="F68" s="102"/>
      <c r="G68" s="115"/>
      <c r="H68" s="135"/>
      <c r="I68" s="102"/>
      <c r="J68" s="102"/>
      <c r="K68" s="102"/>
      <c r="L68" s="102"/>
      <c r="M68" s="102"/>
      <c r="N68" s="102"/>
      <c r="O68" s="102"/>
      <c r="P68" s="102"/>
      <c r="Q68" s="102"/>
      <c r="R68" s="102"/>
      <c r="S68" s="102"/>
      <c r="T68" s="264"/>
      <c r="U68" s="102"/>
      <c r="V68" s="102"/>
      <c r="W68" s="102"/>
      <c r="X68" s="102"/>
      <c r="Y68" s="102"/>
    </row>
    <row r="69" spans="1:25" ht="12.75" hidden="1">
      <c r="A69" s="102"/>
      <c r="B69" s="102"/>
      <c r="C69" s="102"/>
      <c r="D69" s="221"/>
      <c r="E69" s="102"/>
      <c r="F69" s="102"/>
      <c r="G69" s="115"/>
      <c r="H69" s="135"/>
      <c r="I69" s="102"/>
      <c r="J69" s="102"/>
      <c r="K69" s="102"/>
      <c r="L69" s="102"/>
      <c r="M69" s="102"/>
      <c r="N69" s="102"/>
      <c r="O69" s="102"/>
      <c r="P69" s="102"/>
      <c r="Q69" s="102"/>
      <c r="R69" s="102"/>
      <c r="S69" s="102"/>
      <c r="T69" s="264"/>
      <c r="U69" s="102"/>
      <c r="V69" s="102"/>
      <c r="W69" s="102"/>
      <c r="X69" s="102"/>
      <c r="Y69" s="102"/>
    </row>
    <row r="70" spans="1:25" ht="12.75" hidden="1">
      <c r="A70" s="102"/>
      <c r="B70" s="102"/>
      <c r="C70" s="102"/>
      <c r="D70" s="221"/>
      <c r="E70" s="102"/>
      <c r="F70" s="102"/>
      <c r="G70" s="115"/>
      <c r="H70" s="135"/>
      <c r="I70" s="102"/>
      <c r="J70" s="102"/>
      <c r="K70" s="102"/>
      <c r="L70" s="102"/>
      <c r="M70" s="102"/>
      <c r="N70" s="102"/>
      <c r="O70" s="102"/>
      <c r="P70" s="102"/>
      <c r="Q70" s="102"/>
      <c r="R70" s="102"/>
      <c r="S70" s="102"/>
      <c r="T70" s="264"/>
      <c r="U70" s="102"/>
      <c r="V70" s="102"/>
      <c r="W70" s="102"/>
      <c r="X70" s="102"/>
      <c r="Y70" s="102"/>
    </row>
    <row r="71" spans="1:25" ht="12.75" hidden="1">
      <c r="A71" s="102"/>
      <c r="B71" s="102"/>
      <c r="C71" s="102"/>
      <c r="D71" s="221"/>
      <c r="E71" s="102"/>
      <c r="F71" s="102"/>
      <c r="G71" s="115"/>
      <c r="H71" s="135"/>
      <c r="I71" s="102"/>
      <c r="J71" s="102"/>
      <c r="K71" s="102"/>
      <c r="L71" s="102"/>
      <c r="M71" s="102"/>
      <c r="N71" s="102"/>
      <c r="O71" s="102"/>
      <c r="P71" s="102"/>
      <c r="Q71" s="102"/>
      <c r="R71" s="102"/>
      <c r="S71" s="102"/>
      <c r="T71" s="264"/>
      <c r="U71" s="102"/>
      <c r="V71" s="102"/>
      <c r="W71" s="102"/>
      <c r="X71" s="102"/>
      <c r="Y71" s="102"/>
    </row>
    <row r="72" spans="1:25" ht="12.75" hidden="1">
      <c r="A72" s="102"/>
      <c r="B72" s="102"/>
      <c r="C72" s="102"/>
      <c r="D72" s="221"/>
      <c r="E72" s="102"/>
      <c r="F72" s="102"/>
      <c r="G72" s="115"/>
      <c r="H72" s="135"/>
      <c r="I72" s="102"/>
      <c r="J72" s="102"/>
      <c r="K72" s="102"/>
      <c r="L72" s="102"/>
      <c r="M72" s="102"/>
      <c r="N72" s="102"/>
      <c r="O72" s="102"/>
      <c r="P72" s="102"/>
      <c r="Q72" s="102"/>
      <c r="R72" s="102"/>
      <c r="S72" s="102"/>
      <c r="T72" s="264"/>
      <c r="U72" s="102"/>
      <c r="V72" s="102"/>
      <c r="W72" s="102"/>
      <c r="X72" s="102"/>
      <c r="Y72" s="102"/>
    </row>
    <row r="73" spans="1:25" ht="12.75" hidden="1">
      <c r="A73" s="102"/>
      <c r="B73" s="102"/>
      <c r="C73" s="102"/>
      <c r="D73" s="221"/>
      <c r="E73" s="102"/>
      <c r="F73" s="102"/>
      <c r="G73" s="115"/>
      <c r="H73" s="135"/>
      <c r="I73" s="102"/>
      <c r="J73" s="102"/>
      <c r="K73" s="102"/>
      <c r="L73" s="102"/>
      <c r="M73" s="102"/>
      <c r="N73" s="102"/>
      <c r="O73" s="102"/>
      <c r="P73" s="102"/>
      <c r="Q73" s="102"/>
      <c r="R73" s="102"/>
      <c r="S73" s="102"/>
      <c r="T73" s="264"/>
      <c r="U73" s="102"/>
      <c r="V73" s="102"/>
      <c r="W73" s="102"/>
      <c r="X73" s="102"/>
      <c r="Y73" s="102"/>
    </row>
    <row r="74" spans="1:25" ht="12.75" hidden="1">
      <c r="A74" s="102"/>
      <c r="B74" s="102"/>
      <c r="C74" s="102"/>
      <c r="D74" s="221"/>
      <c r="E74" s="102"/>
      <c r="F74" s="102"/>
      <c r="G74" s="115"/>
      <c r="H74" s="135"/>
      <c r="I74" s="102"/>
      <c r="J74" s="102"/>
      <c r="K74" s="102"/>
      <c r="L74" s="102"/>
      <c r="M74" s="102"/>
      <c r="N74" s="102"/>
      <c r="O74" s="102"/>
      <c r="P74" s="102"/>
      <c r="Q74" s="102"/>
      <c r="R74" s="102"/>
      <c r="S74" s="102"/>
      <c r="T74" s="264"/>
      <c r="U74" s="102"/>
      <c r="V74" s="102"/>
      <c r="W74" s="102"/>
      <c r="X74" s="102"/>
      <c r="Y74" s="102"/>
    </row>
    <row r="75" spans="1:25" ht="12.75" hidden="1">
      <c r="A75" s="102"/>
      <c r="B75" s="102"/>
      <c r="C75" s="102"/>
      <c r="D75" s="221"/>
      <c r="E75" s="102"/>
      <c r="F75" s="102"/>
      <c r="G75" s="115"/>
      <c r="H75" s="135"/>
      <c r="I75" s="102"/>
      <c r="J75" s="102"/>
      <c r="K75" s="102"/>
      <c r="L75" s="102"/>
      <c r="M75" s="102"/>
      <c r="N75" s="102"/>
      <c r="O75" s="102"/>
      <c r="P75" s="102"/>
      <c r="Q75" s="102"/>
      <c r="R75" s="102"/>
      <c r="S75" s="102"/>
      <c r="T75" s="264"/>
      <c r="U75" s="102"/>
      <c r="V75" s="102"/>
      <c r="W75" s="102"/>
      <c r="X75" s="102"/>
      <c r="Y75" s="102"/>
    </row>
    <row r="76" spans="1:25" ht="12.75" hidden="1">
      <c r="A76" s="102"/>
      <c r="B76" s="102"/>
      <c r="C76" s="102"/>
      <c r="D76" s="221"/>
      <c r="E76" s="102"/>
      <c r="F76" s="102"/>
      <c r="G76" s="115"/>
      <c r="H76" s="135"/>
      <c r="I76" s="102"/>
      <c r="J76" s="102"/>
      <c r="K76" s="102"/>
      <c r="L76" s="102"/>
      <c r="M76" s="102"/>
      <c r="N76" s="102"/>
      <c r="O76" s="102"/>
      <c r="P76" s="102"/>
      <c r="Q76" s="102"/>
      <c r="R76" s="102"/>
      <c r="S76" s="102"/>
      <c r="T76" s="264"/>
      <c r="U76" s="102"/>
      <c r="V76" s="102"/>
      <c r="W76" s="102"/>
      <c r="X76" s="102"/>
      <c r="Y76" s="102"/>
    </row>
    <row r="77" spans="1:25" ht="12.75" hidden="1">
      <c r="A77" s="102"/>
      <c r="B77" s="102"/>
      <c r="C77" s="102"/>
      <c r="D77" s="221"/>
      <c r="E77" s="102"/>
      <c r="F77" s="102"/>
      <c r="G77" s="115"/>
      <c r="H77" s="135"/>
      <c r="I77" s="102"/>
      <c r="J77" s="102"/>
      <c r="K77" s="102"/>
      <c r="L77" s="102"/>
      <c r="M77" s="102"/>
      <c r="N77" s="102"/>
      <c r="O77" s="102"/>
      <c r="P77" s="102"/>
      <c r="Q77" s="102"/>
      <c r="R77" s="102"/>
      <c r="S77" s="102"/>
      <c r="T77" s="264"/>
      <c r="U77" s="102"/>
      <c r="V77" s="102"/>
      <c r="W77" s="102"/>
      <c r="X77" s="102"/>
      <c r="Y77" s="102"/>
    </row>
    <row r="78" spans="1:25" ht="12.75" hidden="1">
      <c r="A78" s="102"/>
      <c r="B78" s="102"/>
      <c r="C78" s="102"/>
      <c r="D78" s="221"/>
      <c r="E78" s="102"/>
      <c r="F78" s="102"/>
      <c r="G78" s="115"/>
      <c r="H78" s="135"/>
      <c r="I78" s="102"/>
      <c r="J78" s="102"/>
      <c r="K78" s="102"/>
      <c r="L78" s="102"/>
      <c r="M78" s="102"/>
      <c r="N78" s="102"/>
      <c r="O78" s="102"/>
      <c r="P78" s="102"/>
      <c r="Q78" s="102"/>
      <c r="R78" s="102"/>
      <c r="S78" s="102"/>
      <c r="T78" s="264"/>
      <c r="U78" s="102"/>
      <c r="V78" s="102"/>
      <c r="W78" s="102"/>
      <c r="X78" s="102"/>
      <c r="Y78" s="102"/>
    </row>
    <row r="79" spans="1:25" ht="12.75" hidden="1">
      <c r="A79" s="102"/>
      <c r="B79" s="102"/>
      <c r="C79" s="102"/>
      <c r="D79" s="221"/>
      <c r="E79" s="102"/>
      <c r="F79" s="102"/>
      <c r="G79" s="115"/>
      <c r="H79" s="135"/>
      <c r="I79" s="102"/>
      <c r="J79" s="102"/>
      <c r="K79" s="102"/>
      <c r="L79" s="102"/>
      <c r="M79" s="102"/>
      <c r="N79" s="102"/>
      <c r="O79" s="102"/>
      <c r="P79" s="102"/>
      <c r="Q79" s="102"/>
      <c r="R79" s="102"/>
      <c r="S79" s="102"/>
      <c r="T79" s="264"/>
      <c r="U79" s="102"/>
      <c r="V79" s="102"/>
      <c r="W79" s="102"/>
      <c r="X79" s="102"/>
      <c r="Y79" s="102"/>
    </row>
    <row r="80" spans="1:25" ht="12.75" hidden="1">
      <c r="A80" s="102"/>
      <c r="B80" s="102"/>
      <c r="C80" s="102"/>
      <c r="D80" s="221"/>
      <c r="E80" s="102"/>
      <c r="F80" s="102"/>
      <c r="G80" s="115"/>
      <c r="H80" s="135"/>
      <c r="I80" s="102"/>
      <c r="J80" s="102"/>
      <c r="K80" s="102"/>
      <c r="L80" s="102"/>
      <c r="M80" s="102"/>
      <c r="N80" s="102"/>
      <c r="O80" s="102"/>
      <c r="P80" s="102"/>
      <c r="Q80" s="102"/>
      <c r="R80" s="102"/>
      <c r="S80" s="102"/>
      <c r="T80" s="264"/>
      <c r="U80" s="102"/>
      <c r="V80" s="102"/>
      <c r="W80" s="102"/>
      <c r="X80" s="102"/>
      <c r="Y80" s="102"/>
    </row>
    <row r="81" spans="1:25" ht="12.75" hidden="1">
      <c r="A81" s="102"/>
      <c r="B81" s="102"/>
      <c r="C81" s="102"/>
      <c r="D81" s="221"/>
      <c r="E81" s="102"/>
      <c r="F81" s="102"/>
      <c r="G81" s="115"/>
      <c r="H81" s="135"/>
      <c r="I81" s="102"/>
      <c r="J81" s="102"/>
      <c r="K81" s="102"/>
      <c r="L81" s="102"/>
      <c r="M81" s="102"/>
      <c r="N81" s="102"/>
      <c r="O81" s="102"/>
      <c r="P81" s="102"/>
      <c r="Q81" s="102"/>
      <c r="R81" s="102"/>
      <c r="S81" s="102"/>
      <c r="T81" s="264"/>
      <c r="U81" s="102"/>
      <c r="V81" s="102"/>
      <c r="W81" s="102"/>
      <c r="X81" s="102"/>
      <c r="Y81" s="102"/>
    </row>
    <row r="82" spans="1:25" ht="12.75" hidden="1">
      <c r="A82" s="102"/>
      <c r="B82" s="102"/>
      <c r="C82" s="102"/>
      <c r="D82" s="221"/>
      <c r="E82" s="102"/>
      <c r="F82" s="102"/>
      <c r="G82" s="115"/>
      <c r="H82" s="135"/>
      <c r="I82" s="102"/>
      <c r="J82" s="102"/>
      <c r="K82" s="102"/>
      <c r="L82" s="102"/>
      <c r="M82" s="102"/>
      <c r="N82" s="102"/>
      <c r="O82" s="102"/>
      <c r="P82" s="102"/>
      <c r="Q82" s="102"/>
      <c r="R82" s="102"/>
      <c r="S82" s="102"/>
      <c r="T82" s="264"/>
      <c r="U82" s="102"/>
      <c r="V82" s="102"/>
      <c r="W82" s="102"/>
      <c r="X82" s="102"/>
      <c r="Y82" s="102"/>
    </row>
    <row r="83" spans="1:25" ht="12.75" hidden="1">
      <c r="A83" s="102"/>
      <c r="B83" s="102"/>
      <c r="C83" s="102"/>
      <c r="D83" s="221"/>
      <c r="E83" s="102"/>
      <c r="F83" s="102"/>
      <c r="G83" s="115"/>
      <c r="H83" s="135"/>
      <c r="I83" s="102"/>
      <c r="J83" s="102"/>
      <c r="K83" s="102"/>
      <c r="L83" s="102"/>
      <c r="M83" s="102"/>
      <c r="N83" s="102"/>
      <c r="O83" s="102"/>
      <c r="P83" s="102"/>
      <c r="Q83" s="102"/>
      <c r="R83" s="102"/>
      <c r="S83" s="102"/>
      <c r="T83" s="264"/>
      <c r="U83" s="102"/>
      <c r="V83" s="102"/>
      <c r="W83" s="102"/>
      <c r="X83" s="102"/>
      <c r="Y83" s="102"/>
    </row>
    <row r="84" spans="1:25" ht="12.75" hidden="1">
      <c r="A84" s="102"/>
      <c r="B84" s="102"/>
      <c r="C84" s="102"/>
      <c r="D84" s="221"/>
      <c r="E84" s="102"/>
      <c r="F84" s="102"/>
      <c r="G84" s="115"/>
      <c r="H84" s="135"/>
      <c r="I84" s="102"/>
      <c r="J84" s="102"/>
      <c r="K84" s="102"/>
      <c r="L84" s="102"/>
      <c r="M84" s="102"/>
      <c r="N84" s="102"/>
      <c r="O84" s="102"/>
      <c r="P84" s="102"/>
      <c r="Q84" s="102"/>
      <c r="R84" s="102"/>
      <c r="S84" s="102"/>
      <c r="T84" s="264"/>
      <c r="U84" s="102"/>
      <c r="V84" s="102"/>
      <c r="W84" s="102"/>
      <c r="X84" s="102"/>
      <c r="Y84" s="102"/>
    </row>
    <row r="85" spans="1:25" ht="12.75" hidden="1">
      <c r="A85" s="102"/>
      <c r="B85" s="102"/>
      <c r="C85" s="102"/>
      <c r="D85" s="221"/>
      <c r="E85" s="102"/>
      <c r="F85" s="102"/>
      <c r="G85" s="115"/>
      <c r="H85" s="135"/>
      <c r="I85" s="102"/>
      <c r="J85" s="102"/>
      <c r="K85" s="102"/>
      <c r="L85" s="102"/>
      <c r="M85" s="102"/>
      <c r="N85" s="102"/>
      <c r="O85" s="102"/>
      <c r="P85" s="102"/>
      <c r="Q85" s="102"/>
      <c r="R85" s="102"/>
      <c r="S85" s="102"/>
      <c r="T85" s="264"/>
      <c r="U85" s="102"/>
      <c r="V85" s="102"/>
      <c r="W85" s="102"/>
      <c r="X85" s="102"/>
      <c r="Y85" s="102"/>
    </row>
    <row r="86" spans="1:25" ht="12.75" hidden="1">
      <c r="A86" s="102"/>
      <c r="B86" s="102"/>
      <c r="C86" s="102"/>
      <c r="D86" s="221"/>
      <c r="E86" s="102"/>
      <c r="F86" s="102"/>
      <c r="G86" s="115"/>
      <c r="H86" s="135"/>
      <c r="I86" s="102"/>
      <c r="J86" s="102"/>
      <c r="K86" s="102"/>
      <c r="L86" s="102"/>
      <c r="M86" s="102"/>
      <c r="N86" s="102"/>
      <c r="O86" s="102"/>
      <c r="P86" s="102"/>
      <c r="Q86" s="102"/>
      <c r="R86" s="102"/>
      <c r="S86" s="102"/>
      <c r="T86" s="264"/>
      <c r="U86" s="102"/>
      <c r="V86" s="102"/>
      <c r="W86" s="102"/>
      <c r="X86" s="102"/>
      <c r="Y86" s="102"/>
    </row>
    <row r="87" spans="1:25" ht="12.75" hidden="1">
      <c r="A87" s="102"/>
      <c r="B87" s="102"/>
      <c r="C87" s="102"/>
      <c r="D87" s="221"/>
      <c r="E87" s="102"/>
      <c r="F87" s="102"/>
      <c r="G87" s="115"/>
      <c r="H87" s="135"/>
      <c r="I87" s="102"/>
      <c r="J87" s="102"/>
      <c r="K87" s="102"/>
      <c r="L87" s="102"/>
      <c r="M87" s="102"/>
      <c r="N87" s="102"/>
      <c r="O87" s="102"/>
      <c r="P87" s="102"/>
      <c r="Q87" s="102"/>
      <c r="R87" s="102"/>
      <c r="S87" s="102"/>
      <c r="T87" s="264"/>
      <c r="U87" s="102"/>
      <c r="V87" s="102"/>
      <c r="W87" s="102"/>
      <c r="X87" s="102"/>
      <c r="Y87" s="102"/>
    </row>
    <row r="88" spans="1:25" ht="12.75" hidden="1">
      <c r="A88" s="102"/>
      <c r="B88" s="102"/>
      <c r="C88" s="102"/>
      <c r="D88" s="221"/>
      <c r="E88" s="102"/>
      <c r="F88" s="102"/>
      <c r="G88" s="115"/>
      <c r="H88" s="135"/>
      <c r="I88" s="102"/>
      <c r="J88" s="102"/>
      <c r="K88" s="102"/>
      <c r="L88" s="102"/>
      <c r="M88" s="102"/>
      <c r="N88" s="102"/>
      <c r="O88" s="102"/>
      <c r="P88" s="102"/>
      <c r="Q88" s="102"/>
      <c r="R88" s="102"/>
      <c r="S88" s="102"/>
      <c r="T88" s="264"/>
      <c r="U88" s="102"/>
      <c r="V88" s="102"/>
      <c r="W88" s="102"/>
      <c r="X88" s="102"/>
      <c r="Y88" s="102"/>
    </row>
    <row r="89" spans="1:25" ht="12.75" hidden="1">
      <c r="A89" s="102"/>
      <c r="B89" s="102"/>
      <c r="C89" s="102"/>
      <c r="D89" s="221"/>
      <c r="E89" s="102"/>
      <c r="F89" s="102"/>
      <c r="G89" s="115"/>
      <c r="H89" s="135"/>
      <c r="I89" s="102"/>
      <c r="J89" s="102"/>
      <c r="K89" s="102"/>
      <c r="L89" s="102"/>
      <c r="M89" s="102"/>
      <c r="N89" s="102"/>
      <c r="O89" s="102"/>
      <c r="P89" s="102"/>
      <c r="Q89" s="102"/>
      <c r="R89" s="102"/>
      <c r="S89" s="102"/>
      <c r="T89" s="264"/>
      <c r="U89" s="102"/>
      <c r="V89" s="102"/>
      <c r="W89" s="102"/>
      <c r="X89" s="102"/>
      <c r="Y89" s="102"/>
    </row>
    <row r="90" spans="1:25" ht="12.75" hidden="1">
      <c r="A90" s="102"/>
      <c r="B90" s="102"/>
      <c r="C90" s="102"/>
      <c r="D90" s="221"/>
      <c r="E90" s="102"/>
      <c r="F90" s="102"/>
      <c r="G90" s="115"/>
      <c r="H90" s="135"/>
      <c r="I90" s="102"/>
      <c r="J90" s="102"/>
      <c r="K90" s="102"/>
      <c r="L90" s="102"/>
      <c r="M90" s="102"/>
      <c r="N90" s="102"/>
      <c r="O90" s="102"/>
      <c r="P90" s="102"/>
      <c r="Q90" s="102"/>
      <c r="R90" s="102"/>
      <c r="S90" s="102"/>
      <c r="T90" s="264"/>
      <c r="U90" s="102"/>
      <c r="V90" s="102"/>
      <c r="W90" s="102"/>
      <c r="X90" s="102"/>
      <c r="Y90" s="102"/>
    </row>
    <row r="91" spans="1:25" ht="12.75" hidden="1">
      <c r="A91" s="102"/>
      <c r="B91" s="102"/>
      <c r="C91" s="102"/>
      <c r="D91" s="221"/>
      <c r="E91" s="102"/>
      <c r="F91" s="102"/>
      <c r="G91" s="115"/>
      <c r="H91" s="135"/>
      <c r="I91" s="102"/>
      <c r="J91" s="102"/>
      <c r="K91" s="102"/>
      <c r="L91" s="102"/>
      <c r="M91" s="102"/>
      <c r="N91" s="102"/>
      <c r="O91" s="102"/>
      <c r="P91" s="102"/>
      <c r="Q91" s="102"/>
      <c r="R91" s="102"/>
      <c r="S91" s="102"/>
      <c r="T91" s="264"/>
      <c r="U91" s="102"/>
      <c r="V91" s="102"/>
      <c r="W91" s="102"/>
      <c r="X91" s="102"/>
      <c r="Y91" s="102"/>
    </row>
    <row r="92" spans="1:25" ht="12.75" hidden="1">
      <c r="A92" s="102"/>
      <c r="B92" s="102"/>
      <c r="C92" s="102"/>
      <c r="D92" s="221"/>
      <c r="E92" s="102"/>
      <c r="F92" s="102"/>
      <c r="G92" s="115"/>
      <c r="H92" s="135"/>
      <c r="I92" s="102"/>
      <c r="J92" s="102"/>
      <c r="K92" s="102"/>
      <c r="L92" s="102"/>
      <c r="M92" s="102"/>
      <c r="N92" s="102"/>
      <c r="O92" s="102"/>
      <c r="P92" s="102"/>
      <c r="Q92" s="102"/>
      <c r="R92" s="102"/>
      <c r="S92" s="102"/>
      <c r="T92" s="264"/>
      <c r="U92" s="102"/>
      <c r="V92" s="102"/>
      <c r="W92" s="102"/>
      <c r="X92" s="102"/>
      <c r="Y92" s="102"/>
    </row>
    <row r="93" spans="1:25" ht="12.75" hidden="1">
      <c r="A93" s="102"/>
      <c r="B93" s="102"/>
      <c r="C93" s="102"/>
      <c r="D93" s="221"/>
      <c r="E93" s="102"/>
      <c r="F93" s="102"/>
      <c r="G93" s="115"/>
      <c r="H93" s="135"/>
      <c r="I93" s="102"/>
      <c r="J93" s="102"/>
      <c r="K93" s="102"/>
      <c r="L93" s="102"/>
      <c r="M93" s="102"/>
      <c r="N93" s="102"/>
      <c r="O93" s="102"/>
      <c r="P93" s="102"/>
      <c r="Q93" s="102"/>
      <c r="R93" s="102"/>
      <c r="S93" s="102"/>
      <c r="T93" s="264"/>
      <c r="U93" s="102"/>
      <c r="V93" s="102"/>
      <c r="W93" s="102"/>
      <c r="X93" s="102"/>
      <c r="Y93" s="102"/>
    </row>
    <row r="94" spans="1:25" ht="12.75" hidden="1">
      <c r="A94" s="102"/>
      <c r="B94" s="102"/>
      <c r="C94" s="102"/>
      <c r="D94" s="221"/>
      <c r="E94" s="102"/>
      <c r="F94" s="102"/>
      <c r="G94" s="115"/>
      <c r="H94" s="135"/>
      <c r="I94" s="102"/>
      <c r="J94" s="102"/>
      <c r="K94" s="102"/>
      <c r="L94" s="102"/>
      <c r="M94" s="102"/>
      <c r="N94" s="102"/>
      <c r="O94" s="102"/>
      <c r="P94" s="102"/>
      <c r="Q94" s="102"/>
      <c r="R94" s="102"/>
      <c r="S94" s="102"/>
      <c r="T94" s="264"/>
      <c r="U94" s="102"/>
      <c r="V94" s="102"/>
      <c r="W94" s="102"/>
      <c r="X94" s="102"/>
      <c r="Y94" s="102"/>
    </row>
    <row r="95" spans="1:25" ht="12.75" hidden="1">
      <c r="A95" s="102"/>
      <c r="B95" s="102"/>
      <c r="C95" s="102"/>
      <c r="D95" s="221"/>
      <c r="E95" s="102"/>
      <c r="F95" s="102"/>
      <c r="G95" s="115"/>
      <c r="H95" s="135"/>
      <c r="I95" s="102"/>
      <c r="J95" s="102"/>
      <c r="K95" s="102"/>
      <c r="L95" s="102"/>
      <c r="M95" s="102"/>
      <c r="N95" s="102"/>
      <c r="O95" s="102"/>
      <c r="P95" s="102"/>
      <c r="Q95" s="102"/>
      <c r="R95" s="102"/>
      <c r="S95" s="102"/>
      <c r="T95" s="264"/>
      <c r="U95" s="102"/>
      <c r="V95" s="102"/>
      <c r="W95" s="102"/>
      <c r="X95" s="102"/>
      <c r="Y95" s="102"/>
    </row>
    <row r="96" spans="1:25" ht="12.75" hidden="1">
      <c r="A96" s="102"/>
      <c r="B96" s="102"/>
      <c r="C96" s="102"/>
      <c r="D96" s="221"/>
      <c r="E96" s="102"/>
      <c r="F96" s="102"/>
      <c r="G96" s="115"/>
      <c r="H96" s="135"/>
      <c r="I96" s="102"/>
      <c r="J96" s="102"/>
      <c r="K96" s="102"/>
      <c r="L96" s="102"/>
      <c r="M96" s="102"/>
      <c r="N96" s="102"/>
      <c r="O96" s="102"/>
      <c r="P96" s="102"/>
      <c r="Q96" s="102"/>
      <c r="R96" s="102"/>
      <c r="S96" s="102"/>
      <c r="T96" s="264"/>
      <c r="U96" s="102"/>
      <c r="V96" s="102"/>
      <c r="W96" s="102"/>
      <c r="X96" s="102"/>
      <c r="Y96" s="102"/>
    </row>
    <row r="97" spans="1:25" ht="12.75" hidden="1">
      <c r="A97" s="102"/>
      <c r="B97" s="102"/>
      <c r="C97" s="102"/>
      <c r="D97" s="221"/>
      <c r="E97" s="102"/>
      <c r="F97" s="102"/>
      <c r="G97" s="115"/>
      <c r="H97" s="135"/>
      <c r="I97" s="102"/>
      <c r="J97" s="102"/>
      <c r="K97" s="102"/>
      <c r="L97" s="102"/>
      <c r="M97" s="102"/>
      <c r="N97" s="102"/>
      <c r="O97" s="102"/>
      <c r="P97" s="102"/>
      <c r="Q97" s="102"/>
      <c r="R97" s="102"/>
      <c r="S97" s="102"/>
      <c r="T97" s="264"/>
      <c r="U97" s="102"/>
      <c r="V97" s="102"/>
      <c r="W97" s="102"/>
      <c r="X97" s="102"/>
      <c r="Y97" s="102"/>
    </row>
    <row r="98" spans="1:25" ht="12.75" hidden="1">
      <c r="A98" s="102"/>
      <c r="B98" s="102"/>
      <c r="C98" s="102"/>
      <c r="D98" s="221"/>
      <c r="E98" s="102"/>
      <c r="F98" s="102"/>
      <c r="G98" s="115"/>
      <c r="H98" s="135"/>
      <c r="I98" s="102"/>
      <c r="J98" s="102"/>
      <c r="K98" s="102"/>
      <c r="L98" s="102"/>
      <c r="M98" s="102"/>
      <c r="N98" s="102"/>
      <c r="O98" s="102"/>
      <c r="P98" s="102"/>
      <c r="Q98" s="102"/>
      <c r="R98" s="102"/>
      <c r="S98" s="102"/>
      <c r="T98" s="264"/>
      <c r="U98" s="102"/>
      <c r="V98" s="102"/>
      <c r="W98" s="102"/>
      <c r="X98" s="102"/>
      <c r="Y98" s="102"/>
    </row>
    <row r="99" spans="1:25" ht="12.75" hidden="1">
      <c r="A99" s="102"/>
      <c r="B99" s="102"/>
      <c r="C99" s="102"/>
      <c r="D99" s="221"/>
      <c r="E99" s="102"/>
      <c r="F99" s="102"/>
      <c r="G99" s="115"/>
      <c r="H99" s="135"/>
      <c r="I99" s="102"/>
      <c r="J99" s="102"/>
      <c r="K99" s="102"/>
      <c r="L99" s="102"/>
      <c r="M99" s="102"/>
      <c r="N99" s="102"/>
      <c r="O99" s="102"/>
      <c r="P99" s="102"/>
      <c r="Q99" s="102"/>
      <c r="R99" s="102"/>
      <c r="S99" s="102"/>
      <c r="T99" s="264"/>
      <c r="U99" s="102"/>
      <c r="V99" s="102"/>
      <c r="W99" s="102"/>
      <c r="X99" s="102"/>
      <c r="Y99" s="102"/>
    </row>
    <row r="100" spans="1:25" ht="12.75" hidden="1">
      <c r="A100" s="102"/>
      <c r="B100" s="102"/>
      <c r="C100" s="102"/>
      <c r="D100" s="221"/>
      <c r="E100" s="102"/>
      <c r="F100" s="102"/>
      <c r="G100" s="115"/>
      <c r="H100" s="135"/>
      <c r="I100" s="102"/>
      <c r="J100" s="102"/>
      <c r="K100" s="102"/>
      <c r="L100" s="102"/>
      <c r="M100" s="102"/>
      <c r="N100" s="102"/>
      <c r="O100" s="102"/>
      <c r="P100" s="102"/>
      <c r="Q100" s="102"/>
      <c r="R100" s="102"/>
      <c r="S100" s="102"/>
      <c r="T100" s="264"/>
      <c r="U100" s="102"/>
      <c r="V100" s="102"/>
      <c r="W100" s="102"/>
      <c r="X100" s="102"/>
      <c r="Y100" s="102"/>
    </row>
    <row r="101" spans="1:25" ht="12.75" hidden="1">
      <c r="A101" s="102"/>
      <c r="B101" s="102"/>
      <c r="C101" s="102"/>
      <c r="D101" s="221"/>
      <c r="E101" s="102"/>
      <c r="F101" s="102"/>
      <c r="G101" s="115"/>
      <c r="H101" s="135"/>
      <c r="I101" s="102"/>
      <c r="J101" s="102"/>
      <c r="K101" s="102"/>
      <c r="L101" s="102"/>
      <c r="M101" s="102"/>
      <c r="N101" s="102"/>
      <c r="O101" s="102"/>
      <c r="P101" s="102"/>
      <c r="Q101" s="102"/>
      <c r="R101" s="102"/>
      <c r="S101" s="102"/>
      <c r="T101" s="264"/>
      <c r="U101" s="102"/>
      <c r="V101" s="102"/>
      <c r="W101" s="102"/>
      <c r="X101" s="102"/>
      <c r="Y101" s="102"/>
    </row>
    <row r="102" spans="1:25" ht="12.75" hidden="1">
      <c r="A102" s="102"/>
      <c r="B102" s="102"/>
      <c r="C102" s="102"/>
      <c r="D102" s="221"/>
      <c r="E102" s="102"/>
      <c r="F102" s="102"/>
      <c r="G102" s="115"/>
      <c r="H102" s="135"/>
      <c r="I102" s="102"/>
      <c r="J102" s="102"/>
      <c r="K102" s="102"/>
      <c r="L102" s="102"/>
      <c r="M102" s="102"/>
      <c r="N102" s="102"/>
      <c r="O102" s="102"/>
      <c r="P102" s="102"/>
      <c r="Q102" s="102"/>
      <c r="R102" s="102"/>
      <c r="S102" s="102"/>
      <c r="T102" s="264"/>
      <c r="U102" s="102"/>
      <c r="V102" s="102"/>
      <c r="W102" s="102"/>
      <c r="X102" s="102"/>
      <c r="Y102" s="102"/>
    </row>
    <row r="103" spans="1:25" ht="12.75" hidden="1">
      <c r="A103" s="102"/>
      <c r="B103" s="102"/>
      <c r="C103" s="102"/>
      <c r="D103" s="221"/>
      <c r="E103" s="102"/>
      <c r="F103" s="102"/>
      <c r="G103" s="115"/>
      <c r="H103" s="135"/>
      <c r="I103" s="102"/>
      <c r="J103" s="102"/>
      <c r="K103" s="102"/>
      <c r="L103" s="102"/>
      <c r="M103" s="102"/>
      <c r="N103" s="102"/>
      <c r="O103" s="102"/>
      <c r="P103" s="102"/>
      <c r="Q103" s="102"/>
      <c r="R103" s="102"/>
      <c r="S103" s="102"/>
      <c r="T103" s="264"/>
      <c r="U103" s="102"/>
      <c r="V103" s="102"/>
      <c r="W103" s="102"/>
      <c r="X103" s="102"/>
      <c r="Y103" s="102"/>
    </row>
    <row r="104" spans="1:25" ht="12.75" hidden="1">
      <c r="A104" s="102"/>
      <c r="B104" s="102"/>
      <c r="C104" s="102"/>
      <c r="D104" s="221"/>
      <c r="E104" s="102"/>
      <c r="F104" s="102"/>
      <c r="G104" s="115"/>
      <c r="H104" s="135"/>
      <c r="I104" s="102"/>
      <c r="J104" s="102"/>
      <c r="K104" s="102"/>
      <c r="L104" s="102"/>
      <c r="M104" s="102"/>
      <c r="N104" s="102"/>
      <c r="O104" s="102"/>
      <c r="P104" s="102"/>
      <c r="Q104" s="102"/>
      <c r="R104" s="102"/>
      <c r="S104" s="102"/>
      <c r="T104" s="264"/>
      <c r="U104" s="102"/>
      <c r="V104" s="102"/>
      <c r="W104" s="102"/>
      <c r="X104" s="102"/>
      <c r="Y104" s="102"/>
    </row>
    <row r="105" spans="1:25" ht="12.75" hidden="1">
      <c r="A105" s="102"/>
      <c r="B105" s="102"/>
      <c r="C105" s="102"/>
      <c r="D105" s="221"/>
      <c r="E105" s="102"/>
      <c r="F105" s="102"/>
      <c r="G105" s="115"/>
      <c r="H105" s="135"/>
      <c r="I105" s="102"/>
      <c r="J105" s="102"/>
      <c r="K105" s="102"/>
      <c r="L105" s="102"/>
      <c r="M105" s="102"/>
      <c r="N105" s="102"/>
      <c r="O105" s="102"/>
      <c r="P105" s="102"/>
      <c r="Q105" s="102"/>
      <c r="R105" s="102"/>
      <c r="S105" s="102"/>
      <c r="T105" s="264"/>
      <c r="U105" s="102"/>
      <c r="V105" s="102"/>
      <c r="W105" s="102"/>
      <c r="X105" s="102"/>
      <c r="Y105" s="102"/>
    </row>
    <row r="106" spans="1:25" ht="12.75" hidden="1">
      <c r="A106" s="102"/>
      <c r="B106" s="102"/>
      <c r="C106" s="102"/>
      <c r="D106" s="221"/>
      <c r="E106" s="102"/>
      <c r="F106" s="102"/>
      <c r="G106" s="115"/>
      <c r="H106" s="135"/>
      <c r="I106" s="102"/>
      <c r="J106" s="102"/>
      <c r="K106" s="102"/>
      <c r="L106" s="102"/>
      <c r="M106" s="102"/>
      <c r="N106" s="102"/>
      <c r="O106" s="102"/>
      <c r="P106" s="102"/>
      <c r="Q106" s="102"/>
      <c r="R106" s="102"/>
      <c r="S106" s="102"/>
      <c r="T106" s="264"/>
      <c r="U106" s="102"/>
      <c r="V106" s="102"/>
      <c r="W106" s="102"/>
      <c r="X106" s="102"/>
      <c r="Y106" s="102"/>
    </row>
    <row r="107" spans="1:25" ht="12.75" hidden="1">
      <c r="A107" s="102"/>
      <c r="B107" s="102"/>
      <c r="C107" s="102"/>
      <c r="D107" s="221"/>
      <c r="E107" s="102"/>
      <c r="F107" s="102"/>
      <c r="G107" s="115"/>
      <c r="H107" s="135"/>
      <c r="I107" s="102"/>
      <c r="J107" s="102"/>
      <c r="K107" s="102"/>
      <c r="L107" s="102"/>
      <c r="M107" s="102"/>
      <c r="N107" s="102"/>
      <c r="O107" s="102"/>
      <c r="P107" s="102"/>
      <c r="Q107" s="102"/>
      <c r="R107" s="102"/>
      <c r="S107" s="102"/>
      <c r="T107" s="264"/>
      <c r="U107" s="102"/>
      <c r="V107" s="102"/>
      <c r="W107" s="102"/>
      <c r="X107" s="102"/>
      <c r="Y107" s="102"/>
    </row>
    <row r="108" spans="1:25" ht="12.75" hidden="1">
      <c r="A108" s="102"/>
      <c r="B108" s="102"/>
      <c r="C108" s="102"/>
      <c r="D108" s="221"/>
      <c r="E108" s="102"/>
      <c r="F108" s="102"/>
      <c r="G108" s="115"/>
      <c r="H108" s="135"/>
      <c r="I108" s="102"/>
      <c r="J108" s="102"/>
      <c r="K108" s="102"/>
      <c r="L108" s="102"/>
      <c r="M108" s="102"/>
      <c r="N108" s="102"/>
      <c r="O108" s="102"/>
      <c r="P108" s="102"/>
      <c r="Q108" s="102"/>
      <c r="R108" s="102"/>
      <c r="S108" s="102"/>
      <c r="T108" s="264"/>
      <c r="U108" s="102"/>
      <c r="V108" s="102"/>
      <c r="W108" s="102"/>
      <c r="X108" s="102"/>
      <c r="Y108" s="102"/>
    </row>
    <row r="109" spans="1:25" ht="12.75" hidden="1">
      <c r="A109" s="102"/>
      <c r="B109" s="102"/>
      <c r="C109" s="102"/>
      <c r="D109" s="221"/>
      <c r="E109" s="102"/>
      <c r="F109" s="102"/>
      <c r="G109" s="115"/>
      <c r="H109" s="135"/>
      <c r="I109" s="102"/>
      <c r="J109" s="102"/>
      <c r="K109" s="102"/>
      <c r="L109" s="102"/>
      <c r="M109" s="102"/>
      <c r="N109" s="102"/>
      <c r="O109" s="102"/>
      <c r="P109" s="102"/>
      <c r="Q109" s="102"/>
      <c r="R109" s="102"/>
      <c r="S109" s="102"/>
      <c r="T109" s="264"/>
      <c r="U109" s="102"/>
      <c r="V109" s="102"/>
      <c r="W109" s="102"/>
      <c r="X109" s="102"/>
      <c r="Y109" s="102"/>
    </row>
    <row r="110" spans="1:25" ht="12.75" hidden="1">
      <c r="A110" s="102"/>
      <c r="B110" s="102"/>
      <c r="C110" s="102"/>
      <c r="D110" s="221"/>
      <c r="E110" s="102"/>
      <c r="F110" s="102"/>
      <c r="G110" s="115"/>
      <c r="H110" s="135"/>
      <c r="I110" s="102"/>
      <c r="J110" s="102"/>
      <c r="K110" s="102"/>
      <c r="L110" s="102"/>
      <c r="M110" s="102"/>
      <c r="N110" s="102"/>
      <c r="O110" s="102"/>
      <c r="P110" s="102"/>
      <c r="Q110" s="102"/>
      <c r="R110" s="102"/>
      <c r="S110" s="102"/>
      <c r="T110" s="264"/>
      <c r="U110" s="102"/>
      <c r="V110" s="102"/>
      <c r="W110" s="102"/>
      <c r="X110" s="102"/>
      <c r="Y110" s="102"/>
    </row>
    <row r="111" spans="1:25" ht="12.75" hidden="1">
      <c r="A111" s="102"/>
      <c r="B111" s="102"/>
      <c r="C111" s="102"/>
      <c r="D111" s="221"/>
      <c r="E111" s="102"/>
      <c r="F111" s="102"/>
      <c r="G111" s="115"/>
      <c r="H111" s="135"/>
      <c r="I111" s="102"/>
      <c r="J111" s="102"/>
      <c r="K111" s="102"/>
      <c r="L111" s="102"/>
      <c r="M111" s="102"/>
      <c r="N111" s="102"/>
      <c r="O111" s="102"/>
      <c r="P111" s="102"/>
      <c r="Q111" s="102"/>
      <c r="R111" s="102"/>
      <c r="S111" s="102"/>
      <c r="T111" s="264"/>
      <c r="U111" s="102"/>
      <c r="V111" s="102"/>
      <c r="W111" s="102"/>
      <c r="X111" s="102"/>
      <c r="Y111" s="102"/>
    </row>
    <row r="112" spans="1:25" ht="12.75" hidden="1">
      <c r="A112" s="102"/>
      <c r="B112" s="102"/>
      <c r="C112" s="102"/>
      <c r="D112" s="221"/>
      <c r="E112" s="102"/>
      <c r="F112" s="102"/>
      <c r="G112" s="115"/>
      <c r="H112" s="135"/>
      <c r="I112" s="102"/>
      <c r="J112" s="102"/>
      <c r="K112" s="102"/>
      <c r="L112" s="102"/>
      <c r="M112" s="102"/>
      <c r="N112" s="102"/>
      <c r="O112" s="102"/>
      <c r="P112" s="102"/>
      <c r="Q112" s="102"/>
      <c r="R112" s="102"/>
      <c r="S112" s="102"/>
      <c r="T112" s="264"/>
      <c r="U112" s="102"/>
      <c r="V112" s="102"/>
      <c r="W112" s="102"/>
      <c r="X112" s="102"/>
      <c r="Y112" s="102"/>
    </row>
    <row r="113" spans="1:25" ht="12.75" hidden="1">
      <c r="A113" s="102"/>
      <c r="B113" s="102"/>
      <c r="C113" s="102"/>
      <c r="D113" s="221"/>
      <c r="E113" s="102"/>
      <c r="F113" s="102"/>
      <c r="G113" s="115"/>
      <c r="H113" s="135"/>
      <c r="I113" s="102"/>
      <c r="J113" s="102"/>
      <c r="K113" s="102"/>
      <c r="L113" s="102"/>
      <c r="M113" s="102"/>
      <c r="N113" s="102"/>
      <c r="O113" s="102"/>
      <c r="P113" s="102"/>
      <c r="Q113" s="102"/>
      <c r="R113" s="102"/>
      <c r="S113" s="102"/>
      <c r="T113" s="264"/>
      <c r="U113" s="102"/>
      <c r="V113" s="102"/>
      <c r="W113" s="102"/>
      <c r="X113" s="102"/>
      <c r="Y113" s="102"/>
    </row>
    <row r="114" spans="1:25" ht="12.75" hidden="1">
      <c r="A114" s="102"/>
      <c r="B114" s="102"/>
      <c r="C114" s="102"/>
      <c r="D114" s="221"/>
      <c r="E114" s="102"/>
      <c r="F114" s="102"/>
      <c r="G114" s="115"/>
      <c r="H114" s="135"/>
      <c r="I114" s="102"/>
      <c r="J114" s="102"/>
      <c r="K114" s="102"/>
      <c r="L114" s="102"/>
      <c r="M114" s="102"/>
      <c r="N114" s="102"/>
      <c r="O114" s="102"/>
      <c r="P114" s="102"/>
      <c r="Q114" s="102"/>
      <c r="R114" s="102"/>
      <c r="S114" s="102"/>
      <c r="T114" s="264"/>
      <c r="U114" s="102"/>
      <c r="V114" s="102"/>
      <c r="W114" s="102"/>
      <c r="X114" s="102"/>
      <c r="Y114" s="102"/>
    </row>
    <row r="115" spans="1:25" ht="12.75" hidden="1">
      <c r="A115" s="102"/>
      <c r="B115" s="102"/>
      <c r="C115" s="102"/>
      <c r="D115" s="221"/>
      <c r="E115" s="102"/>
      <c r="F115" s="102"/>
      <c r="G115" s="115"/>
      <c r="H115" s="135"/>
      <c r="I115" s="102"/>
      <c r="J115" s="102"/>
      <c r="K115" s="102"/>
      <c r="L115" s="102"/>
      <c r="M115" s="102"/>
      <c r="N115" s="102"/>
      <c r="O115" s="102"/>
      <c r="P115" s="102"/>
      <c r="Q115" s="102"/>
      <c r="R115" s="102"/>
      <c r="S115" s="102"/>
      <c r="T115" s="264"/>
      <c r="U115" s="102"/>
      <c r="V115" s="102"/>
      <c r="W115" s="102"/>
      <c r="X115" s="102"/>
      <c r="Y115" s="102"/>
    </row>
    <row r="116" spans="1:25" ht="12.75" hidden="1">
      <c r="A116" s="102"/>
      <c r="B116" s="102"/>
      <c r="C116" s="102"/>
      <c r="D116" s="221"/>
      <c r="E116" s="102"/>
      <c r="F116" s="102"/>
      <c r="G116" s="115"/>
      <c r="H116" s="135"/>
      <c r="I116" s="102"/>
      <c r="J116" s="102"/>
      <c r="K116" s="102"/>
      <c r="L116" s="102"/>
      <c r="M116" s="102"/>
      <c r="N116" s="102"/>
      <c r="O116" s="102"/>
      <c r="P116" s="102"/>
      <c r="Q116" s="102"/>
      <c r="R116" s="102"/>
      <c r="S116" s="102"/>
      <c r="T116" s="264"/>
      <c r="U116" s="102"/>
      <c r="V116" s="102"/>
      <c r="W116" s="102"/>
      <c r="X116" s="102"/>
      <c r="Y116" s="102"/>
    </row>
    <row r="117" spans="1:25" ht="12.75" hidden="1">
      <c r="A117" s="102"/>
      <c r="B117" s="102"/>
      <c r="C117" s="102"/>
      <c r="D117" s="221"/>
      <c r="E117" s="102"/>
      <c r="F117" s="102"/>
      <c r="G117" s="115"/>
      <c r="H117" s="135"/>
      <c r="I117" s="102"/>
      <c r="J117" s="102"/>
      <c r="K117" s="102"/>
      <c r="L117" s="102"/>
      <c r="M117" s="102"/>
      <c r="N117" s="102"/>
      <c r="O117" s="102"/>
      <c r="P117" s="102"/>
      <c r="Q117" s="102"/>
      <c r="R117" s="102"/>
      <c r="S117" s="102"/>
      <c r="T117" s="264"/>
      <c r="U117" s="102"/>
      <c r="V117" s="102"/>
      <c r="W117" s="102"/>
      <c r="X117" s="102"/>
      <c r="Y117" s="102"/>
    </row>
    <row r="118" spans="1:25" ht="12.75" hidden="1">
      <c r="A118" s="102"/>
      <c r="B118" s="102"/>
      <c r="C118" s="102"/>
      <c r="D118" s="221"/>
      <c r="E118" s="102"/>
      <c r="F118" s="102"/>
      <c r="G118" s="115"/>
      <c r="H118" s="135"/>
      <c r="I118" s="102"/>
      <c r="J118" s="102"/>
      <c r="K118" s="102"/>
      <c r="L118" s="102"/>
      <c r="M118" s="102"/>
      <c r="N118" s="102"/>
      <c r="O118" s="102"/>
      <c r="P118" s="102"/>
      <c r="Q118" s="102"/>
      <c r="R118" s="102"/>
      <c r="S118" s="102"/>
      <c r="T118" s="264"/>
      <c r="U118" s="102"/>
      <c r="V118" s="102"/>
      <c r="W118" s="102"/>
      <c r="X118" s="102"/>
      <c r="Y118" s="102"/>
    </row>
    <row r="119" spans="1:25" ht="12.75" hidden="1">
      <c r="A119" s="102"/>
      <c r="B119" s="102"/>
      <c r="C119" s="102"/>
      <c r="D119" s="221"/>
      <c r="E119" s="102"/>
      <c r="F119" s="102"/>
      <c r="G119" s="115"/>
      <c r="H119" s="135"/>
      <c r="I119" s="102"/>
      <c r="J119" s="102"/>
      <c r="K119" s="102"/>
      <c r="L119" s="102"/>
      <c r="M119" s="102"/>
      <c r="N119" s="102"/>
      <c r="O119" s="102"/>
      <c r="P119" s="102"/>
      <c r="Q119" s="102"/>
      <c r="R119" s="102"/>
      <c r="S119" s="102"/>
      <c r="T119" s="264"/>
      <c r="U119" s="102"/>
      <c r="V119" s="102"/>
      <c r="W119" s="102"/>
      <c r="X119" s="102"/>
      <c r="Y119" s="102"/>
    </row>
    <row r="120" spans="1:25" ht="12.75" hidden="1">
      <c r="A120" s="102"/>
      <c r="B120" s="102"/>
      <c r="C120" s="102"/>
      <c r="D120" s="221"/>
      <c r="E120" s="102"/>
      <c r="F120" s="102"/>
      <c r="G120" s="115"/>
      <c r="H120" s="135"/>
      <c r="I120" s="102"/>
      <c r="J120" s="102"/>
      <c r="K120" s="102"/>
      <c r="L120" s="102"/>
      <c r="M120" s="102"/>
      <c r="N120" s="102"/>
      <c r="O120" s="102"/>
      <c r="P120" s="102"/>
      <c r="Q120" s="102"/>
      <c r="R120" s="102"/>
      <c r="S120" s="102"/>
      <c r="T120" s="264"/>
      <c r="U120" s="102"/>
      <c r="V120" s="102"/>
      <c r="W120" s="102"/>
      <c r="X120" s="102"/>
      <c r="Y120" s="102"/>
    </row>
    <row r="121" spans="1:25" ht="12.75" hidden="1">
      <c r="A121" s="102"/>
      <c r="B121" s="102"/>
      <c r="C121" s="102"/>
      <c r="D121" s="221"/>
      <c r="E121" s="102"/>
      <c r="F121" s="102"/>
      <c r="G121" s="115"/>
      <c r="H121" s="135"/>
      <c r="I121" s="102"/>
      <c r="J121" s="102"/>
      <c r="K121" s="102"/>
      <c r="L121" s="102"/>
      <c r="M121" s="102"/>
      <c r="N121" s="102"/>
      <c r="O121" s="102"/>
      <c r="P121" s="102"/>
      <c r="Q121" s="102"/>
      <c r="R121" s="102"/>
      <c r="S121" s="102"/>
      <c r="T121" s="264"/>
      <c r="U121" s="102"/>
      <c r="V121" s="102"/>
      <c r="W121" s="102"/>
      <c r="X121" s="102"/>
      <c r="Y121" s="102"/>
    </row>
    <row r="122" spans="1:25" ht="12.75" hidden="1">
      <c r="A122" s="102"/>
      <c r="B122" s="102"/>
      <c r="C122" s="102"/>
      <c r="D122" s="221"/>
      <c r="E122" s="102"/>
      <c r="F122" s="102"/>
      <c r="G122" s="115"/>
      <c r="H122" s="135"/>
      <c r="I122" s="102"/>
      <c r="J122" s="102"/>
      <c r="K122" s="102"/>
      <c r="L122" s="102"/>
      <c r="M122" s="102"/>
      <c r="N122" s="102"/>
      <c r="O122" s="102"/>
      <c r="P122" s="102"/>
      <c r="Q122" s="102"/>
      <c r="R122" s="102"/>
      <c r="S122" s="102"/>
      <c r="T122" s="264"/>
      <c r="U122" s="102"/>
      <c r="V122" s="102"/>
      <c r="W122" s="102"/>
      <c r="X122" s="102"/>
      <c r="Y122" s="102"/>
    </row>
    <row r="123" spans="1:25" ht="12.75" hidden="1">
      <c r="A123" s="102"/>
      <c r="B123" s="102"/>
      <c r="C123" s="102"/>
      <c r="D123" s="221"/>
      <c r="E123" s="102"/>
      <c r="F123" s="102"/>
      <c r="G123" s="115"/>
      <c r="H123" s="135"/>
      <c r="I123" s="102"/>
      <c r="J123" s="102"/>
      <c r="K123" s="102"/>
      <c r="L123" s="102"/>
      <c r="M123" s="102"/>
      <c r="N123" s="102"/>
      <c r="O123" s="102"/>
      <c r="P123" s="102"/>
      <c r="Q123" s="102"/>
      <c r="R123" s="102"/>
      <c r="S123" s="102"/>
      <c r="T123" s="264"/>
      <c r="U123" s="102"/>
      <c r="V123" s="102"/>
      <c r="W123" s="102"/>
      <c r="X123" s="102"/>
      <c r="Y123" s="102"/>
    </row>
    <row r="124" spans="1:25" ht="12.75" hidden="1">
      <c r="A124" s="102"/>
      <c r="B124" s="102"/>
      <c r="C124" s="102"/>
      <c r="D124" s="221"/>
      <c r="E124" s="102"/>
      <c r="F124" s="102"/>
      <c r="G124" s="115"/>
      <c r="H124" s="135"/>
      <c r="I124" s="102"/>
      <c r="J124" s="102"/>
      <c r="K124" s="102"/>
      <c r="L124" s="102"/>
      <c r="M124" s="102"/>
      <c r="N124" s="102"/>
      <c r="O124" s="102"/>
      <c r="P124" s="102"/>
      <c r="Q124" s="102"/>
      <c r="R124" s="102"/>
      <c r="S124" s="102"/>
      <c r="T124" s="264"/>
      <c r="U124" s="102"/>
      <c r="V124" s="102"/>
      <c r="W124" s="102"/>
      <c r="X124" s="102"/>
      <c r="Y124" s="102"/>
    </row>
    <row r="125" spans="1:25" ht="12.75" hidden="1">
      <c r="A125" s="102"/>
      <c r="B125" s="102"/>
      <c r="C125" s="102"/>
      <c r="D125" s="221"/>
      <c r="E125" s="102"/>
      <c r="F125" s="102"/>
      <c r="G125" s="115"/>
      <c r="H125" s="135"/>
      <c r="I125" s="102"/>
      <c r="J125" s="102"/>
      <c r="K125" s="102"/>
      <c r="L125" s="102"/>
      <c r="M125" s="102"/>
      <c r="N125" s="102"/>
      <c r="O125" s="102"/>
      <c r="P125" s="102"/>
      <c r="Q125" s="102"/>
      <c r="R125" s="102"/>
      <c r="S125" s="102"/>
      <c r="T125" s="264"/>
      <c r="U125" s="102"/>
      <c r="V125" s="102"/>
      <c r="W125" s="102"/>
      <c r="X125" s="102"/>
      <c r="Y125" s="102"/>
    </row>
    <row r="126" spans="1:25" ht="12.75" hidden="1">
      <c r="A126" s="102"/>
      <c r="B126" s="102"/>
      <c r="C126" s="102"/>
      <c r="D126" s="221"/>
      <c r="E126" s="102"/>
      <c r="F126" s="102"/>
      <c r="G126" s="115"/>
      <c r="H126" s="135"/>
      <c r="I126" s="102"/>
      <c r="J126" s="102"/>
      <c r="K126" s="102"/>
      <c r="L126" s="102"/>
      <c r="M126" s="102"/>
      <c r="N126" s="102"/>
      <c r="O126" s="102"/>
      <c r="P126" s="102"/>
      <c r="Q126" s="102"/>
      <c r="R126" s="102"/>
      <c r="S126" s="102"/>
      <c r="T126" s="264"/>
      <c r="U126" s="102"/>
      <c r="V126" s="102"/>
      <c r="W126" s="102"/>
      <c r="X126" s="102"/>
      <c r="Y126" s="102"/>
    </row>
    <row r="127" spans="1:25" ht="12.75" hidden="1">
      <c r="A127" s="102"/>
      <c r="B127" s="102"/>
      <c r="C127" s="102"/>
      <c r="D127" s="221"/>
      <c r="E127" s="102"/>
      <c r="F127" s="102"/>
      <c r="G127" s="115"/>
      <c r="H127" s="135"/>
      <c r="I127" s="102"/>
      <c r="J127" s="102"/>
      <c r="K127" s="102"/>
      <c r="L127" s="102"/>
      <c r="M127" s="102"/>
      <c r="N127" s="102"/>
      <c r="O127" s="102"/>
      <c r="P127" s="102"/>
      <c r="Q127" s="102"/>
      <c r="R127" s="102"/>
      <c r="S127" s="102"/>
      <c r="T127" s="264"/>
      <c r="U127" s="102"/>
      <c r="V127" s="102"/>
      <c r="W127" s="102"/>
      <c r="X127" s="102"/>
      <c r="Y127" s="102"/>
    </row>
    <row r="128" spans="1:25" ht="12.75" hidden="1">
      <c r="A128" s="102"/>
      <c r="B128" s="102"/>
      <c r="C128" s="102"/>
      <c r="D128" s="221"/>
      <c r="E128" s="102"/>
      <c r="F128" s="102"/>
      <c r="G128" s="115"/>
      <c r="H128" s="135"/>
      <c r="I128" s="102"/>
      <c r="J128" s="102"/>
      <c r="K128" s="102"/>
      <c r="L128" s="102"/>
      <c r="M128" s="102"/>
      <c r="N128" s="102"/>
      <c r="O128" s="102"/>
      <c r="P128" s="102"/>
      <c r="Q128" s="102"/>
      <c r="R128" s="102"/>
      <c r="S128" s="102"/>
      <c r="T128" s="264"/>
      <c r="U128" s="102"/>
      <c r="V128" s="102"/>
      <c r="W128" s="102"/>
      <c r="X128" s="102"/>
      <c r="Y128" s="102"/>
    </row>
    <row r="129" spans="1:25" ht="12.75" hidden="1">
      <c r="A129" s="102"/>
      <c r="B129" s="102"/>
      <c r="C129" s="102"/>
      <c r="D129" s="221"/>
      <c r="E129" s="102"/>
      <c r="F129" s="102"/>
      <c r="G129" s="115"/>
      <c r="H129" s="135"/>
      <c r="I129" s="102"/>
      <c r="J129" s="102"/>
      <c r="K129" s="102"/>
      <c r="L129" s="102"/>
      <c r="M129" s="102"/>
      <c r="N129" s="102"/>
      <c r="O129" s="102"/>
      <c r="P129" s="102"/>
      <c r="Q129" s="102"/>
      <c r="R129" s="102"/>
      <c r="S129" s="102"/>
      <c r="T129" s="264"/>
      <c r="U129" s="102"/>
      <c r="V129" s="102"/>
      <c r="W129" s="102"/>
      <c r="X129" s="102"/>
      <c r="Y129" s="102"/>
    </row>
    <row r="130" spans="1:25" ht="12.75" hidden="1">
      <c r="A130" s="102"/>
      <c r="B130" s="102"/>
      <c r="C130" s="102"/>
      <c r="D130" s="221"/>
      <c r="E130" s="102"/>
      <c r="F130" s="102"/>
      <c r="G130" s="115"/>
      <c r="H130" s="135"/>
      <c r="I130" s="102"/>
      <c r="J130" s="102"/>
      <c r="K130" s="102"/>
      <c r="L130" s="102"/>
      <c r="M130" s="102"/>
      <c r="N130" s="102"/>
      <c r="O130" s="102"/>
      <c r="P130" s="102"/>
      <c r="Q130" s="102"/>
      <c r="R130" s="102"/>
      <c r="S130" s="102"/>
      <c r="T130" s="264"/>
      <c r="U130" s="102"/>
      <c r="V130" s="102"/>
      <c r="W130" s="102"/>
      <c r="X130" s="102"/>
      <c r="Y130" s="102"/>
    </row>
    <row r="131" spans="1:25" ht="12.75" hidden="1">
      <c r="A131" s="102"/>
      <c r="B131" s="102"/>
      <c r="C131" s="102"/>
      <c r="D131" s="221"/>
      <c r="E131" s="102"/>
      <c r="F131" s="102"/>
      <c r="G131" s="115"/>
      <c r="H131" s="135"/>
      <c r="I131" s="102"/>
      <c r="J131" s="102"/>
      <c r="K131" s="102"/>
      <c r="L131" s="102"/>
      <c r="M131" s="102"/>
      <c r="N131" s="102"/>
      <c r="O131" s="102"/>
      <c r="P131" s="102"/>
      <c r="Q131" s="102"/>
      <c r="R131" s="102"/>
      <c r="S131" s="102"/>
      <c r="T131" s="264"/>
      <c r="U131" s="102"/>
      <c r="V131" s="102"/>
      <c r="W131" s="102"/>
      <c r="X131" s="102"/>
      <c r="Y131" s="102"/>
    </row>
    <row r="132" spans="1:25" ht="12.75" hidden="1">
      <c r="A132" s="102"/>
      <c r="B132" s="102"/>
      <c r="C132" s="102"/>
      <c r="D132" s="221"/>
      <c r="E132" s="102"/>
      <c r="F132" s="102"/>
      <c r="G132" s="115"/>
      <c r="H132" s="135"/>
      <c r="I132" s="102"/>
      <c r="J132" s="102"/>
      <c r="K132" s="102"/>
      <c r="L132" s="102"/>
      <c r="M132" s="102"/>
      <c r="N132" s="102"/>
      <c r="O132" s="102"/>
      <c r="P132" s="102"/>
      <c r="Q132" s="102"/>
      <c r="R132" s="102"/>
      <c r="S132" s="102"/>
      <c r="T132" s="264"/>
      <c r="U132" s="102"/>
      <c r="V132" s="102"/>
      <c r="W132" s="102"/>
      <c r="X132" s="102"/>
      <c r="Y132" s="102"/>
    </row>
    <row r="133" spans="1:25" ht="12.75" hidden="1">
      <c r="A133" s="102"/>
      <c r="B133" s="102"/>
      <c r="C133" s="102"/>
      <c r="D133" s="221"/>
      <c r="E133" s="102"/>
      <c r="F133" s="102"/>
      <c r="G133" s="115"/>
      <c r="H133" s="135"/>
      <c r="I133" s="102"/>
      <c r="J133" s="102"/>
      <c r="K133" s="102"/>
      <c r="L133" s="102"/>
      <c r="M133" s="102"/>
      <c r="N133" s="102"/>
      <c r="O133" s="102"/>
      <c r="P133" s="102"/>
      <c r="Q133" s="102"/>
      <c r="R133" s="102"/>
      <c r="S133" s="102"/>
      <c r="T133" s="264"/>
      <c r="U133" s="102"/>
      <c r="V133" s="102"/>
      <c r="W133" s="102"/>
      <c r="X133" s="102"/>
      <c r="Y133" s="102"/>
    </row>
    <row r="134" spans="1:25" ht="12.75" hidden="1">
      <c r="A134" s="102"/>
      <c r="B134" s="102"/>
      <c r="C134" s="102"/>
      <c r="D134" s="221"/>
      <c r="E134" s="102"/>
      <c r="F134" s="102"/>
      <c r="G134" s="115"/>
      <c r="H134" s="135"/>
      <c r="I134" s="102"/>
      <c r="J134" s="102"/>
      <c r="K134" s="102"/>
      <c r="L134" s="102"/>
      <c r="M134" s="102"/>
      <c r="N134" s="102"/>
      <c r="O134" s="102"/>
      <c r="P134" s="102"/>
      <c r="Q134" s="102"/>
      <c r="R134" s="102"/>
      <c r="S134" s="102"/>
      <c r="T134" s="264"/>
      <c r="U134" s="102"/>
      <c r="V134" s="102"/>
      <c r="W134" s="102"/>
      <c r="X134" s="102"/>
      <c r="Y134" s="102"/>
    </row>
    <row r="135" spans="1:25" ht="12.75" hidden="1">
      <c r="A135" s="102"/>
      <c r="B135" s="102"/>
      <c r="C135" s="102"/>
      <c r="D135" s="221"/>
      <c r="E135" s="102"/>
      <c r="F135" s="102"/>
      <c r="G135" s="115"/>
      <c r="H135" s="135"/>
      <c r="I135" s="102"/>
      <c r="J135" s="102"/>
      <c r="K135" s="102"/>
      <c r="L135" s="102"/>
      <c r="M135" s="102"/>
      <c r="N135" s="102"/>
      <c r="O135" s="102"/>
      <c r="P135" s="102"/>
      <c r="Q135" s="102"/>
      <c r="R135" s="102"/>
      <c r="S135" s="102"/>
      <c r="T135" s="264"/>
      <c r="U135" s="102"/>
      <c r="V135" s="102"/>
      <c r="W135" s="102"/>
      <c r="X135" s="102"/>
      <c r="Y135" s="102"/>
    </row>
    <row r="136" spans="1:25" ht="12.75" hidden="1">
      <c r="A136" s="102"/>
      <c r="B136" s="102"/>
      <c r="C136" s="102"/>
      <c r="D136" s="221"/>
      <c r="E136" s="102"/>
      <c r="F136" s="102"/>
      <c r="G136" s="115"/>
      <c r="H136" s="135"/>
      <c r="I136" s="102"/>
      <c r="J136" s="102"/>
      <c r="K136" s="102"/>
      <c r="L136" s="102"/>
      <c r="M136" s="102"/>
      <c r="N136" s="102"/>
      <c r="O136" s="102"/>
      <c r="P136" s="102"/>
      <c r="Q136" s="102"/>
      <c r="R136" s="102"/>
      <c r="S136" s="102"/>
      <c r="T136" s="264"/>
      <c r="U136" s="102"/>
      <c r="V136" s="102"/>
      <c r="W136" s="102"/>
      <c r="X136" s="102"/>
      <c r="Y136" s="102"/>
    </row>
    <row r="137" spans="1:25" ht="12.75" hidden="1">
      <c r="A137" s="102"/>
      <c r="B137" s="102"/>
      <c r="C137" s="102"/>
      <c r="D137" s="221"/>
      <c r="E137" s="102"/>
      <c r="F137" s="102"/>
      <c r="G137" s="115"/>
      <c r="H137" s="135"/>
      <c r="I137" s="102"/>
      <c r="J137" s="102"/>
      <c r="K137" s="102"/>
      <c r="L137" s="102"/>
      <c r="M137" s="102"/>
      <c r="N137" s="102"/>
      <c r="O137" s="102"/>
      <c r="P137" s="102"/>
      <c r="Q137" s="102"/>
      <c r="R137" s="102"/>
      <c r="S137" s="102"/>
      <c r="T137" s="264"/>
      <c r="U137" s="102"/>
      <c r="V137" s="102"/>
      <c r="W137" s="102"/>
      <c r="X137" s="102"/>
      <c r="Y137" s="102"/>
    </row>
    <row r="138" spans="1:25" ht="12.75" hidden="1">
      <c r="A138" s="102"/>
      <c r="B138" s="102"/>
      <c r="C138" s="102"/>
      <c r="D138" s="221"/>
      <c r="E138" s="102"/>
      <c r="F138" s="102"/>
      <c r="G138" s="115"/>
      <c r="H138" s="135"/>
      <c r="I138" s="102"/>
      <c r="J138" s="102"/>
      <c r="K138" s="102"/>
      <c r="L138" s="102"/>
      <c r="M138" s="102"/>
      <c r="N138" s="102"/>
      <c r="O138" s="102"/>
      <c r="P138" s="102"/>
      <c r="Q138" s="102"/>
      <c r="R138" s="102"/>
      <c r="S138" s="102"/>
      <c r="T138" s="264"/>
      <c r="U138" s="102"/>
      <c r="V138" s="102"/>
      <c r="W138" s="102"/>
      <c r="X138" s="102"/>
      <c r="Y138" s="102"/>
    </row>
    <row r="139" spans="1:25" ht="12.75" hidden="1">
      <c r="A139" s="102"/>
      <c r="B139" s="102"/>
      <c r="C139" s="102"/>
      <c r="D139" s="221"/>
      <c r="E139" s="102"/>
      <c r="F139" s="102"/>
      <c r="G139" s="115"/>
      <c r="H139" s="135"/>
      <c r="I139" s="102"/>
      <c r="J139" s="102"/>
      <c r="K139" s="102"/>
      <c r="L139" s="102"/>
      <c r="M139" s="102"/>
      <c r="N139" s="102"/>
      <c r="O139" s="102"/>
      <c r="P139" s="102"/>
      <c r="Q139" s="102"/>
      <c r="R139" s="102"/>
      <c r="S139" s="102"/>
      <c r="T139" s="264"/>
      <c r="U139" s="102"/>
      <c r="V139" s="102"/>
      <c r="W139" s="102"/>
      <c r="X139" s="102"/>
      <c r="Y139" s="102"/>
    </row>
    <row r="140" spans="1:25" ht="12.75" hidden="1">
      <c r="A140" s="102"/>
      <c r="B140" s="102"/>
      <c r="C140" s="102"/>
      <c r="D140" s="221"/>
      <c r="E140" s="102"/>
      <c r="F140" s="102"/>
      <c r="G140" s="115"/>
      <c r="H140" s="135"/>
      <c r="I140" s="102"/>
      <c r="J140" s="102"/>
      <c r="K140" s="102"/>
      <c r="L140" s="102"/>
      <c r="M140" s="102"/>
      <c r="N140" s="102"/>
      <c r="O140" s="102"/>
      <c r="P140" s="102"/>
      <c r="Q140" s="102"/>
      <c r="R140" s="102"/>
      <c r="S140" s="102"/>
      <c r="T140" s="264"/>
      <c r="U140" s="102"/>
      <c r="V140" s="102"/>
      <c r="W140" s="102"/>
      <c r="X140" s="102"/>
      <c r="Y140" s="102"/>
    </row>
    <row r="141" spans="1:25" ht="12.75" hidden="1">
      <c r="A141" s="102"/>
      <c r="B141" s="102"/>
      <c r="C141" s="102"/>
      <c r="D141" s="221"/>
      <c r="E141" s="102"/>
      <c r="F141" s="102"/>
      <c r="G141" s="115"/>
      <c r="H141" s="135"/>
      <c r="I141" s="102"/>
      <c r="J141" s="102"/>
      <c r="K141" s="102"/>
      <c r="L141" s="102"/>
      <c r="M141" s="102"/>
      <c r="N141" s="102"/>
      <c r="O141" s="102"/>
      <c r="P141" s="102"/>
      <c r="Q141" s="102"/>
      <c r="R141" s="102"/>
      <c r="S141" s="102"/>
      <c r="T141" s="264"/>
      <c r="U141" s="102"/>
      <c r="V141" s="102"/>
      <c r="W141" s="102"/>
      <c r="X141" s="102"/>
      <c r="Y141" s="102"/>
    </row>
    <row r="142" spans="1:25" ht="12.75" hidden="1">
      <c r="A142" s="102"/>
      <c r="B142" s="102"/>
      <c r="C142" s="102"/>
      <c r="D142" s="221"/>
      <c r="E142" s="102"/>
      <c r="F142" s="102"/>
      <c r="G142" s="115"/>
      <c r="H142" s="135"/>
      <c r="I142" s="102"/>
      <c r="J142" s="102"/>
      <c r="K142" s="102"/>
      <c r="L142" s="102"/>
      <c r="M142" s="102"/>
      <c r="N142" s="102"/>
      <c r="O142" s="102"/>
      <c r="P142" s="102"/>
      <c r="Q142" s="102"/>
      <c r="R142" s="102"/>
      <c r="S142" s="102"/>
      <c r="T142" s="264"/>
      <c r="U142" s="102"/>
      <c r="V142" s="102"/>
      <c r="W142" s="102"/>
      <c r="X142" s="102"/>
      <c r="Y142" s="102"/>
    </row>
    <row r="143" spans="1:25" ht="12.75" hidden="1">
      <c r="A143" s="102"/>
      <c r="B143" s="102"/>
      <c r="C143" s="102"/>
      <c r="D143" s="221"/>
      <c r="E143" s="102"/>
      <c r="F143" s="102"/>
      <c r="G143" s="115"/>
      <c r="H143" s="135"/>
      <c r="I143" s="102"/>
      <c r="J143" s="102"/>
      <c r="K143" s="102"/>
      <c r="L143" s="102"/>
      <c r="M143" s="102"/>
      <c r="N143" s="102"/>
      <c r="O143" s="102"/>
      <c r="P143" s="102"/>
      <c r="Q143" s="102"/>
      <c r="R143" s="102"/>
      <c r="S143" s="102"/>
      <c r="T143" s="264"/>
      <c r="U143" s="102"/>
      <c r="V143" s="102"/>
      <c r="W143" s="102"/>
      <c r="X143" s="102"/>
      <c r="Y143" s="102"/>
    </row>
    <row r="144" spans="1:25" ht="12.75" hidden="1">
      <c r="A144" s="102"/>
      <c r="B144" s="102"/>
      <c r="C144" s="102"/>
      <c r="D144" s="221"/>
      <c r="E144" s="102"/>
      <c r="F144" s="102"/>
      <c r="G144" s="115"/>
      <c r="H144" s="135"/>
      <c r="I144" s="102"/>
      <c r="J144" s="102"/>
      <c r="K144" s="102"/>
      <c r="L144" s="102"/>
      <c r="M144" s="102"/>
      <c r="N144" s="102"/>
      <c r="O144" s="102"/>
      <c r="P144" s="102"/>
      <c r="Q144" s="102"/>
      <c r="R144" s="102"/>
      <c r="S144" s="102"/>
      <c r="T144" s="264"/>
      <c r="U144" s="102"/>
      <c r="V144" s="102"/>
      <c r="W144" s="102"/>
      <c r="X144" s="102"/>
      <c r="Y144" s="102"/>
    </row>
    <row r="145" spans="1:25" ht="12.75" hidden="1">
      <c r="A145" s="102"/>
      <c r="B145" s="102"/>
      <c r="C145" s="102"/>
      <c r="D145" s="221"/>
      <c r="E145" s="102"/>
      <c r="F145" s="102"/>
      <c r="G145" s="115"/>
      <c r="H145" s="135"/>
      <c r="I145" s="102"/>
      <c r="J145" s="102"/>
      <c r="K145" s="102"/>
      <c r="L145" s="102"/>
      <c r="M145" s="102"/>
      <c r="N145" s="102"/>
      <c r="O145" s="102"/>
      <c r="P145" s="102"/>
      <c r="Q145" s="102"/>
      <c r="R145" s="102"/>
      <c r="S145" s="102"/>
      <c r="T145" s="264"/>
      <c r="U145" s="102"/>
      <c r="V145" s="102"/>
      <c r="W145" s="102"/>
      <c r="X145" s="102"/>
      <c r="Y145" s="102"/>
    </row>
    <row r="146" spans="1:25" ht="12.75" hidden="1">
      <c r="A146" s="102"/>
      <c r="B146" s="102"/>
      <c r="C146" s="102"/>
      <c r="D146" s="221"/>
      <c r="E146" s="102"/>
      <c r="F146" s="102"/>
      <c r="G146" s="115"/>
      <c r="H146" s="135"/>
      <c r="I146" s="102"/>
      <c r="J146" s="102"/>
      <c r="K146" s="102"/>
      <c r="L146" s="102"/>
      <c r="M146" s="102"/>
      <c r="N146" s="102"/>
      <c r="O146" s="102"/>
      <c r="P146" s="102"/>
      <c r="Q146" s="102"/>
      <c r="R146" s="102"/>
      <c r="S146" s="102"/>
      <c r="T146" s="264"/>
      <c r="U146" s="102"/>
      <c r="V146" s="102"/>
      <c r="W146" s="102"/>
      <c r="X146" s="102"/>
      <c r="Y146" s="102"/>
    </row>
    <row r="147" spans="1:25" ht="12.75" hidden="1">
      <c r="A147" s="102"/>
      <c r="B147" s="102"/>
      <c r="C147" s="102"/>
      <c r="D147" s="221"/>
      <c r="E147" s="102"/>
      <c r="F147" s="102"/>
      <c r="G147" s="115"/>
      <c r="H147" s="135"/>
      <c r="I147" s="102"/>
      <c r="J147" s="102"/>
      <c r="K147" s="102"/>
      <c r="L147" s="102"/>
      <c r="M147" s="102"/>
      <c r="N147" s="102"/>
      <c r="O147" s="102"/>
      <c r="P147" s="102"/>
      <c r="Q147" s="102"/>
      <c r="R147" s="102"/>
      <c r="S147" s="102"/>
      <c r="T147" s="264"/>
      <c r="U147" s="102"/>
      <c r="V147" s="102"/>
      <c r="W147" s="102"/>
      <c r="X147" s="102"/>
      <c r="Y147" s="102"/>
    </row>
    <row r="148" spans="1:25" ht="12.75" hidden="1">
      <c r="A148" s="102"/>
      <c r="B148" s="102"/>
      <c r="C148" s="102"/>
      <c r="D148" s="221"/>
      <c r="E148" s="102"/>
      <c r="F148" s="102"/>
      <c r="G148" s="115"/>
      <c r="H148" s="135"/>
      <c r="I148" s="102"/>
      <c r="J148" s="102"/>
      <c r="K148" s="102"/>
      <c r="L148" s="102"/>
      <c r="M148" s="102"/>
      <c r="N148" s="102"/>
      <c r="O148" s="102"/>
      <c r="P148" s="102"/>
      <c r="Q148" s="102"/>
      <c r="R148" s="102"/>
      <c r="S148" s="102"/>
      <c r="T148" s="264"/>
      <c r="U148" s="102"/>
      <c r="V148" s="102"/>
      <c r="W148" s="102"/>
      <c r="X148" s="102"/>
      <c r="Y148" s="102"/>
    </row>
    <row r="149" spans="1:25" ht="12.75" hidden="1">
      <c r="A149" s="102"/>
      <c r="B149" s="102"/>
      <c r="C149" s="102"/>
      <c r="D149" s="221"/>
      <c r="E149" s="102"/>
      <c r="F149" s="102"/>
      <c r="G149" s="115"/>
      <c r="H149" s="135"/>
      <c r="I149" s="102"/>
      <c r="J149" s="102"/>
      <c r="K149" s="102"/>
      <c r="L149" s="102"/>
      <c r="M149" s="102"/>
      <c r="N149" s="102"/>
      <c r="O149" s="102"/>
      <c r="P149" s="102"/>
      <c r="Q149" s="102"/>
      <c r="R149" s="102"/>
      <c r="S149" s="102"/>
      <c r="T149" s="264"/>
      <c r="U149" s="102"/>
      <c r="V149" s="102"/>
      <c r="W149" s="102"/>
      <c r="X149" s="102"/>
      <c r="Y149" s="102"/>
    </row>
    <row r="150" spans="1:25" ht="12.75" hidden="1">
      <c r="A150" s="102"/>
      <c r="B150" s="102"/>
      <c r="C150" s="102"/>
      <c r="D150" s="221"/>
      <c r="E150" s="102"/>
      <c r="F150" s="102"/>
      <c r="G150" s="115"/>
      <c r="H150" s="135"/>
      <c r="I150" s="102"/>
      <c r="J150" s="102"/>
      <c r="K150" s="102"/>
      <c r="L150" s="102"/>
      <c r="M150" s="102"/>
      <c r="N150" s="102"/>
      <c r="O150" s="102"/>
      <c r="P150" s="102"/>
      <c r="Q150" s="102"/>
      <c r="R150" s="102"/>
      <c r="S150" s="102"/>
      <c r="T150" s="264"/>
      <c r="U150" s="102"/>
      <c r="V150" s="102"/>
      <c r="W150" s="102"/>
      <c r="X150" s="102"/>
      <c r="Y150" s="102"/>
    </row>
    <row r="151" spans="1:25" ht="12.75" hidden="1">
      <c r="A151" s="102"/>
      <c r="B151" s="102"/>
      <c r="C151" s="102"/>
      <c r="D151" s="221"/>
      <c r="E151" s="102"/>
      <c r="F151" s="102"/>
      <c r="G151" s="115"/>
      <c r="H151" s="135"/>
      <c r="I151" s="102"/>
      <c r="J151" s="102"/>
      <c r="K151" s="102"/>
      <c r="L151" s="102"/>
      <c r="M151" s="102"/>
      <c r="N151" s="102"/>
      <c r="O151" s="102"/>
      <c r="P151" s="102"/>
      <c r="Q151" s="102"/>
      <c r="R151" s="102"/>
      <c r="S151" s="102"/>
      <c r="T151" s="264"/>
      <c r="U151" s="102"/>
      <c r="V151" s="102"/>
      <c r="W151" s="102"/>
      <c r="X151" s="102"/>
      <c r="Y151" s="102"/>
    </row>
    <row r="152" spans="1:25" ht="12.75" hidden="1">
      <c r="A152" s="102"/>
      <c r="B152" s="102"/>
      <c r="C152" s="102"/>
      <c r="D152" s="221"/>
      <c r="E152" s="102"/>
      <c r="F152" s="102"/>
      <c r="G152" s="115"/>
      <c r="H152" s="135"/>
      <c r="I152" s="102"/>
      <c r="J152" s="102"/>
      <c r="K152" s="102"/>
      <c r="L152" s="102"/>
      <c r="M152" s="102"/>
      <c r="N152" s="102"/>
      <c r="O152" s="102"/>
      <c r="P152" s="102"/>
      <c r="Q152" s="102"/>
      <c r="R152" s="102"/>
      <c r="S152" s="102"/>
      <c r="T152" s="264"/>
      <c r="U152" s="102"/>
      <c r="V152" s="102"/>
      <c r="W152" s="102"/>
      <c r="X152" s="102"/>
      <c r="Y152" s="102"/>
    </row>
    <row r="153" spans="1:25" ht="12.75" hidden="1">
      <c r="A153" s="102"/>
      <c r="B153" s="102"/>
      <c r="C153" s="102"/>
      <c r="D153" s="221"/>
      <c r="E153" s="102"/>
      <c r="F153" s="102"/>
      <c r="G153" s="115"/>
      <c r="H153" s="135"/>
      <c r="I153" s="102"/>
      <c r="J153" s="102"/>
      <c r="K153" s="102"/>
      <c r="L153" s="102"/>
      <c r="M153" s="102"/>
      <c r="N153" s="102"/>
      <c r="O153" s="102"/>
      <c r="P153" s="102"/>
      <c r="Q153" s="102"/>
      <c r="R153" s="102"/>
      <c r="S153" s="102"/>
      <c r="T153" s="264"/>
      <c r="U153" s="102"/>
      <c r="V153" s="102"/>
      <c r="W153" s="102"/>
      <c r="X153" s="102"/>
      <c r="Y153" s="102"/>
    </row>
    <row r="154" spans="1:25" ht="12.75" hidden="1">
      <c r="A154" s="102"/>
      <c r="B154" s="102"/>
      <c r="C154" s="102"/>
      <c r="D154" s="221"/>
      <c r="E154" s="102"/>
      <c r="F154" s="102"/>
      <c r="G154" s="115"/>
      <c r="H154" s="135"/>
      <c r="I154" s="102"/>
      <c r="J154" s="102"/>
      <c r="K154" s="102"/>
      <c r="L154" s="102"/>
      <c r="M154" s="102"/>
      <c r="N154" s="102"/>
      <c r="O154" s="102"/>
      <c r="P154" s="102"/>
      <c r="Q154" s="102"/>
      <c r="R154" s="102"/>
      <c r="S154" s="102"/>
      <c r="T154" s="264"/>
      <c r="U154" s="102"/>
      <c r="V154" s="102"/>
      <c r="W154" s="102"/>
      <c r="X154" s="102"/>
      <c r="Y154" s="102"/>
    </row>
    <row r="155" spans="1:25" ht="12.75" hidden="1">
      <c r="A155" s="102"/>
      <c r="B155" s="102"/>
      <c r="C155" s="102"/>
      <c r="D155" s="221"/>
      <c r="E155" s="102"/>
      <c r="F155" s="102"/>
      <c r="G155" s="115"/>
      <c r="H155" s="135"/>
      <c r="I155" s="102"/>
      <c r="J155" s="102"/>
      <c r="K155" s="102"/>
      <c r="L155" s="102"/>
      <c r="M155" s="102"/>
      <c r="N155" s="102"/>
      <c r="O155" s="102"/>
      <c r="P155" s="102"/>
      <c r="Q155" s="102"/>
      <c r="R155" s="102"/>
      <c r="S155" s="102"/>
      <c r="T155" s="264"/>
      <c r="U155" s="102"/>
      <c r="V155" s="102"/>
      <c r="W155" s="102"/>
      <c r="X155" s="102"/>
      <c r="Y155" s="102"/>
    </row>
    <row r="156" spans="1:25" ht="12.75" hidden="1">
      <c r="A156" s="102"/>
      <c r="B156" s="102"/>
      <c r="C156" s="102"/>
      <c r="D156" s="221"/>
      <c r="E156" s="102"/>
      <c r="F156" s="102"/>
      <c r="G156" s="115"/>
      <c r="H156" s="135"/>
      <c r="I156" s="102"/>
      <c r="J156" s="102"/>
      <c r="K156" s="102"/>
      <c r="L156" s="102"/>
      <c r="M156" s="102"/>
      <c r="N156" s="102"/>
      <c r="O156" s="102"/>
      <c r="P156" s="102"/>
      <c r="Q156" s="102"/>
      <c r="R156" s="102"/>
      <c r="S156" s="102"/>
      <c r="T156" s="264"/>
      <c r="U156" s="102"/>
      <c r="V156" s="102"/>
      <c r="W156" s="102"/>
      <c r="X156" s="102"/>
      <c r="Y156" s="102"/>
    </row>
    <row r="157" spans="1:25" ht="12.75" hidden="1">
      <c r="A157" s="102"/>
      <c r="B157" s="102"/>
      <c r="C157" s="102"/>
      <c r="D157" s="221"/>
      <c r="E157" s="102"/>
      <c r="F157" s="102"/>
      <c r="G157" s="115"/>
      <c r="H157" s="135"/>
      <c r="I157" s="102"/>
      <c r="J157" s="102"/>
      <c r="K157" s="102"/>
      <c r="L157" s="102"/>
      <c r="M157" s="102"/>
      <c r="N157" s="102"/>
      <c r="O157" s="102"/>
      <c r="P157" s="102"/>
      <c r="Q157" s="102"/>
      <c r="R157" s="102"/>
      <c r="S157" s="102"/>
      <c r="T157" s="264"/>
      <c r="U157" s="102"/>
      <c r="V157" s="102"/>
      <c r="W157" s="102"/>
      <c r="X157" s="102"/>
      <c r="Y157" s="102"/>
    </row>
    <row r="158" spans="1:25" ht="12.75" hidden="1">
      <c r="A158" s="102"/>
      <c r="B158" s="102"/>
      <c r="C158" s="102"/>
      <c r="D158" s="221"/>
      <c r="E158" s="102"/>
      <c r="F158" s="102"/>
      <c r="G158" s="115"/>
      <c r="H158" s="135"/>
      <c r="I158" s="102"/>
      <c r="J158" s="102"/>
      <c r="K158" s="102"/>
      <c r="L158" s="102"/>
      <c r="M158" s="102"/>
      <c r="N158" s="102"/>
      <c r="O158" s="102"/>
      <c r="P158" s="102"/>
      <c r="Q158" s="102"/>
      <c r="R158" s="102"/>
      <c r="S158" s="102"/>
      <c r="T158" s="264"/>
      <c r="U158" s="102"/>
      <c r="V158" s="102"/>
      <c r="W158" s="102"/>
      <c r="X158" s="102"/>
      <c r="Y158" s="102"/>
    </row>
    <row r="159" spans="1:25" ht="12.75" hidden="1">
      <c r="A159" s="102"/>
      <c r="B159" s="102"/>
      <c r="C159" s="102"/>
      <c r="D159" s="221"/>
      <c r="E159" s="102"/>
      <c r="F159" s="102"/>
      <c r="G159" s="115"/>
      <c r="H159" s="135"/>
      <c r="I159" s="102"/>
      <c r="J159" s="102"/>
      <c r="K159" s="102"/>
      <c r="L159" s="102"/>
      <c r="M159" s="102"/>
      <c r="N159" s="102"/>
      <c r="O159" s="102"/>
      <c r="P159" s="102"/>
      <c r="Q159" s="102"/>
      <c r="R159" s="102"/>
      <c r="S159" s="102"/>
      <c r="T159" s="264"/>
      <c r="U159" s="102"/>
      <c r="V159" s="102"/>
      <c r="W159" s="102"/>
      <c r="X159" s="102"/>
      <c r="Y159" s="102"/>
    </row>
    <row r="160" spans="1:25" ht="12.75" hidden="1">
      <c r="A160" s="102"/>
      <c r="B160" s="102"/>
      <c r="C160" s="102"/>
      <c r="D160" s="221"/>
      <c r="E160" s="102"/>
      <c r="F160" s="102"/>
      <c r="G160" s="115"/>
      <c r="H160" s="135"/>
      <c r="I160" s="102"/>
      <c r="J160" s="102"/>
      <c r="K160" s="102"/>
      <c r="L160" s="102"/>
      <c r="M160" s="102"/>
      <c r="N160" s="102"/>
      <c r="O160" s="102"/>
      <c r="P160" s="102"/>
      <c r="Q160" s="102"/>
      <c r="R160" s="102"/>
      <c r="S160" s="102"/>
      <c r="T160" s="264"/>
      <c r="U160" s="102"/>
      <c r="V160" s="102"/>
      <c r="W160" s="102"/>
      <c r="X160" s="102"/>
      <c r="Y160" s="102"/>
    </row>
    <row r="161" spans="1:25" ht="12.75" hidden="1">
      <c r="A161" s="102"/>
      <c r="B161" s="102"/>
      <c r="C161" s="102"/>
      <c r="D161" s="221"/>
      <c r="E161" s="102"/>
      <c r="F161" s="102"/>
      <c r="G161" s="115"/>
      <c r="H161" s="135"/>
      <c r="I161" s="102"/>
      <c r="J161" s="102"/>
      <c r="K161" s="102"/>
      <c r="L161" s="102"/>
      <c r="M161" s="102"/>
      <c r="N161" s="102"/>
      <c r="O161" s="102"/>
      <c r="P161" s="102"/>
      <c r="Q161" s="102"/>
      <c r="R161" s="102"/>
      <c r="S161" s="102"/>
      <c r="T161" s="264"/>
      <c r="U161" s="102"/>
      <c r="V161" s="102"/>
      <c r="W161" s="102"/>
      <c r="X161" s="102"/>
      <c r="Y161" s="102"/>
    </row>
    <row r="162" spans="1:25" ht="12.75" hidden="1">
      <c r="A162" s="102"/>
      <c r="B162" s="102"/>
      <c r="C162" s="102"/>
      <c r="D162" s="221"/>
      <c r="E162" s="102"/>
      <c r="F162" s="102"/>
      <c r="G162" s="115"/>
      <c r="H162" s="135"/>
      <c r="I162" s="102"/>
      <c r="J162" s="102"/>
      <c r="K162" s="102"/>
      <c r="L162" s="102"/>
      <c r="M162" s="102"/>
      <c r="N162" s="102"/>
      <c r="O162" s="102"/>
      <c r="P162" s="102"/>
      <c r="Q162" s="102"/>
      <c r="R162" s="102"/>
      <c r="S162" s="102"/>
      <c r="T162" s="264"/>
      <c r="U162" s="102"/>
      <c r="V162" s="102"/>
      <c r="W162" s="102"/>
      <c r="X162" s="102"/>
      <c r="Y162" s="102"/>
    </row>
    <row r="163" spans="1:25" ht="12.75" hidden="1">
      <c r="A163" s="102"/>
      <c r="B163" s="102"/>
      <c r="C163" s="102"/>
      <c r="D163" s="221"/>
      <c r="E163" s="102"/>
      <c r="F163" s="102"/>
      <c r="G163" s="115"/>
      <c r="H163" s="135"/>
      <c r="I163" s="102"/>
      <c r="J163" s="102"/>
      <c r="K163" s="102"/>
      <c r="L163" s="102"/>
      <c r="M163" s="102"/>
      <c r="N163" s="102"/>
      <c r="O163" s="102"/>
      <c r="P163" s="102"/>
      <c r="Q163" s="102"/>
      <c r="R163" s="102"/>
      <c r="S163" s="102"/>
      <c r="T163" s="264"/>
      <c r="U163" s="102"/>
      <c r="V163" s="102"/>
      <c r="W163" s="102"/>
      <c r="X163" s="102"/>
      <c r="Y163" s="102"/>
    </row>
    <row r="164" spans="1:25" ht="12.75" hidden="1">
      <c r="A164" s="102"/>
      <c r="B164" s="102"/>
      <c r="C164" s="102"/>
      <c r="D164" s="221"/>
      <c r="E164" s="102"/>
      <c r="F164" s="102"/>
      <c r="G164" s="115"/>
      <c r="H164" s="135"/>
      <c r="I164" s="102"/>
      <c r="J164" s="102"/>
      <c r="K164" s="102"/>
      <c r="L164" s="102"/>
      <c r="M164" s="102"/>
      <c r="N164" s="102"/>
      <c r="O164" s="102"/>
      <c r="P164" s="102"/>
      <c r="Q164" s="102"/>
      <c r="R164" s="102"/>
      <c r="S164" s="102"/>
      <c r="T164" s="264"/>
      <c r="U164" s="102"/>
      <c r="V164" s="102"/>
      <c r="W164" s="102"/>
      <c r="X164" s="102"/>
      <c r="Y164" s="102"/>
    </row>
    <row r="165" spans="1:25" ht="12.75" hidden="1">
      <c r="A165" s="102"/>
      <c r="B165" s="102"/>
      <c r="C165" s="102"/>
      <c r="D165" s="221"/>
      <c r="E165" s="102"/>
      <c r="F165" s="102"/>
      <c r="G165" s="115"/>
      <c r="H165" s="135"/>
      <c r="I165" s="102"/>
      <c r="J165" s="102"/>
      <c r="K165" s="102"/>
      <c r="L165" s="102"/>
      <c r="M165" s="102"/>
      <c r="N165" s="102"/>
      <c r="O165" s="102"/>
      <c r="P165" s="102"/>
      <c r="Q165" s="102"/>
      <c r="R165" s="102"/>
      <c r="S165" s="102"/>
      <c r="T165" s="264"/>
      <c r="U165" s="102"/>
      <c r="V165" s="102"/>
      <c r="W165" s="102"/>
      <c r="X165" s="102"/>
      <c r="Y165" s="102"/>
    </row>
    <row r="166" spans="1:25" ht="12.75" hidden="1">
      <c r="A166" s="102"/>
      <c r="B166" s="102"/>
      <c r="C166" s="102"/>
      <c r="D166" s="221"/>
      <c r="E166" s="102"/>
      <c r="F166" s="102"/>
      <c r="G166" s="115"/>
      <c r="H166" s="135"/>
      <c r="I166" s="102"/>
      <c r="J166" s="102"/>
      <c r="K166" s="102"/>
      <c r="L166" s="102"/>
      <c r="M166" s="102"/>
      <c r="N166" s="102"/>
      <c r="O166" s="102"/>
      <c r="P166" s="102"/>
      <c r="Q166" s="102"/>
      <c r="R166" s="102"/>
      <c r="S166" s="102"/>
      <c r="T166" s="264"/>
      <c r="U166" s="102"/>
      <c r="V166" s="102"/>
      <c r="W166" s="102"/>
      <c r="X166" s="102"/>
      <c r="Y166" s="102"/>
    </row>
    <row r="167" spans="1:25" ht="12.75" hidden="1">
      <c r="A167" s="102"/>
      <c r="B167" s="102"/>
      <c r="C167" s="102"/>
      <c r="D167" s="221"/>
      <c r="E167" s="102"/>
      <c r="F167" s="102"/>
      <c r="G167" s="115"/>
      <c r="H167" s="135"/>
      <c r="I167" s="102"/>
      <c r="J167" s="102"/>
      <c r="K167" s="102"/>
      <c r="L167" s="102"/>
      <c r="M167" s="102"/>
      <c r="N167" s="102"/>
      <c r="O167" s="102"/>
      <c r="P167" s="102"/>
      <c r="Q167" s="102"/>
      <c r="R167" s="102"/>
      <c r="S167" s="102"/>
      <c r="T167" s="264"/>
      <c r="U167" s="102"/>
      <c r="V167" s="102"/>
      <c r="W167" s="102"/>
      <c r="X167" s="102"/>
      <c r="Y167" s="102"/>
    </row>
    <row r="168" spans="1:25" ht="12.75" hidden="1">
      <c r="A168" s="102"/>
      <c r="B168" s="102"/>
      <c r="C168" s="102"/>
      <c r="D168" s="221"/>
      <c r="E168" s="102"/>
      <c r="F168" s="102"/>
      <c r="G168" s="115"/>
      <c r="H168" s="135"/>
      <c r="I168" s="102"/>
      <c r="J168" s="102"/>
      <c r="K168" s="102"/>
      <c r="L168" s="102"/>
      <c r="M168" s="102"/>
      <c r="N168" s="102"/>
      <c r="O168" s="102"/>
      <c r="P168" s="102"/>
      <c r="Q168" s="102"/>
      <c r="R168" s="102"/>
      <c r="S168" s="102"/>
      <c r="T168" s="264"/>
      <c r="U168" s="102"/>
      <c r="V168" s="102"/>
      <c r="W168" s="102"/>
      <c r="X168" s="102"/>
      <c r="Y168" s="102"/>
    </row>
    <row r="169" spans="1:25" ht="12.75" hidden="1">
      <c r="A169" s="102"/>
      <c r="B169" s="102"/>
      <c r="C169" s="102"/>
      <c r="D169" s="221"/>
      <c r="E169" s="102"/>
      <c r="F169" s="102"/>
      <c r="G169" s="115"/>
      <c r="H169" s="135"/>
      <c r="I169" s="102"/>
      <c r="J169" s="102"/>
      <c r="K169" s="102"/>
      <c r="L169" s="102"/>
      <c r="M169" s="102"/>
      <c r="N169" s="102"/>
      <c r="O169" s="102"/>
      <c r="P169" s="102"/>
      <c r="Q169" s="102"/>
      <c r="R169" s="102"/>
      <c r="S169" s="102"/>
      <c r="T169" s="264"/>
      <c r="U169" s="102"/>
      <c r="V169" s="102"/>
      <c r="W169" s="102"/>
      <c r="X169" s="102"/>
      <c r="Y169" s="102"/>
    </row>
    <row r="170" spans="1:25" ht="12.75" hidden="1">
      <c r="A170" s="102"/>
      <c r="B170" s="102"/>
      <c r="C170" s="102"/>
      <c r="D170" s="221"/>
      <c r="E170" s="102"/>
      <c r="F170" s="102"/>
      <c r="G170" s="115"/>
      <c r="H170" s="135"/>
      <c r="I170" s="102"/>
      <c r="J170" s="102"/>
      <c r="K170" s="102"/>
      <c r="L170" s="102"/>
      <c r="M170" s="102"/>
      <c r="N170" s="102"/>
      <c r="O170" s="102"/>
      <c r="P170" s="102"/>
      <c r="Q170" s="102"/>
      <c r="R170" s="102"/>
      <c r="S170" s="102"/>
      <c r="T170" s="264"/>
      <c r="U170" s="102"/>
      <c r="V170" s="102"/>
      <c r="W170" s="102"/>
      <c r="X170" s="102"/>
      <c r="Y170" s="102"/>
    </row>
    <row r="171" spans="1:25" ht="12.75" hidden="1">
      <c r="A171" s="102"/>
      <c r="B171" s="102"/>
      <c r="C171" s="102"/>
      <c r="D171" s="221"/>
      <c r="E171" s="102"/>
      <c r="F171" s="102"/>
      <c r="G171" s="115"/>
      <c r="H171" s="135"/>
      <c r="I171" s="102"/>
      <c r="J171" s="102"/>
      <c r="K171" s="102"/>
      <c r="L171" s="102"/>
      <c r="M171" s="102"/>
      <c r="N171" s="102"/>
      <c r="O171" s="102"/>
      <c r="P171" s="102"/>
      <c r="Q171" s="102"/>
      <c r="R171" s="102"/>
      <c r="S171" s="102"/>
      <c r="T171" s="264"/>
      <c r="U171" s="102"/>
      <c r="V171" s="102"/>
      <c r="W171" s="102"/>
      <c r="X171" s="102"/>
      <c r="Y171" s="102"/>
    </row>
    <row r="172" spans="1:25" ht="12.75" hidden="1">
      <c r="A172" s="102"/>
      <c r="B172" s="102"/>
      <c r="C172" s="102"/>
      <c r="D172" s="221"/>
      <c r="E172" s="102"/>
      <c r="F172" s="102"/>
      <c r="G172" s="115"/>
      <c r="H172" s="135"/>
      <c r="I172" s="102"/>
      <c r="J172" s="102"/>
      <c r="K172" s="102"/>
      <c r="L172" s="102"/>
      <c r="M172" s="102"/>
      <c r="N172" s="102"/>
      <c r="O172" s="102"/>
      <c r="P172" s="102"/>
      <c r="Q172" s="102"/>
      <c r="R172" s="102"/>
      <c r="S172" s="102"/>
      <c r="T172" s="264"/>
      <c r="U172" s="102"/>
      <c r="V172" s="102"/>
      <c r="W172" s="102"/>
      <c r="X172" s="102"/>
      <c r="Y172" s="102"/>
    </row>
    <row r="173" spans="1:25" ht="12.75" hidden="1">
      <c r="A173" s="102"/>
      <c r="B173" s="102"/>
      <c r="C173" s="102"/>
      <c r="D173" s="221"/>
      <c r="E173" s="102"/>
      <c r="F173" s="102"/>
      <c r="G173" s="115"/>
      <c r="H173" s="135"/>
      <c r="I173" s="102"/>
      <c r="J173" s="102"/>
      <c r="K173" s="102"/>
      <c r="L173" s="102"/>
      <c r="M173" s="102"/>
      <c r="N173" s="102"/>
      <c r="O173" s="102"/>
      <c r="P173" s="102"/>
      <c r="Q173" s="102"/>
      <c r="R173" s="102"/>
      <c r="S173" s="102"/>
      <c r="T173" s="264"/>
      <c r="U173" s="102"/>
      <c r="V173" s="102"/>
      <c r="W173" s="102"/>
      <c r="X173" s="102"/>
      <c r="Y173" s="102"/>
    </row>
    <row r="174" spans="1:25" ht="12.75" hidden="1">
      <c r="A174" s="102"/>
      <c r="B174" s="102"/>
      <c r="C174" s="102"/>
      <c r="D174" s="221"/>
      <c r="E174" s="102"/>
      <c r="F174" s="102"/>
      <c r="G174" s="115"/>
      <c r="H174" s="135"/>
      <c r="I174" s="102"/>
      <c r="J174" s="102"/>
      <c r="K174" s="102"/>
      <c r="L174" s="102"/>
      <c r="M174" s="102"/>
      <c r="N174" s="102"/>
      <c r="O174" s="102"/>
      <c r="P174" s="102"/>
      <c r="Q174" s="102"/>
      <c r="R174" s="102"/>
      <c r="S174" s="102"/>
      <c r="T174" s="264"/>
      <c r="U174" s="102"/>
      <c r="V174" s="102"/>
      <c r="W174" s="102"/>
      <c r="X174" s="102"/>
      <c r="Y174" s="102"/>
    </row>
  </sheetData>
  <conditionalFormatting sqref="M1:O1 S1 V1:Y1">
    <cfRule type="containsText" dxfId="11362" priority="13" operator="containsText" text="ответ субподрядчика">
      <formula>NOT(ISERROR(SEARCH(("ответ субподрядчика"),(M1))))</formula>
    </cfRule>
  </conditionalFormatting>
  <conditionalFormatting sqref="G10:G174">
    <cfRule type="cellIs" dxfId="11361" priority="12" operator="equal">
      <formula>1</formula>
    </cfRule>
  </conditionalFormatting>
  <conditionalFormatting sqref="G10:G174">
    <cfRule type="cellIs" dxfId="11360" priority="11" operator="equal">
      <formula>0.5</formula>
    </cfRule>
  </conditionalFormatting>
  <conditionalFormatting sqref="G10:G174">
    <cfRule type="cellIs" dxfId="11359" priority="10" operator="equal">
      <formula>0.2</formula>
    </cfRule>
  </conditionalFormatting>
  <conditionalFormatting sqref="K3 K5:K174">
    <cfRule type="containsText" dxfId="11358" priority="9" operator="containsText" text="ПД">
      <formula>NOT(ISERROR(SEARCH(("ПД"),(K3))))</formula>
    </cfRule>
  </conditionalFormatting>
  <conditionalFormatting sqref="K3 K5:K174">
    <cfRule type="containsText" dxfId="11357" priority="8" operator="containsText" text="отменено">
      <formula>NOT(ISERROR(SEARCH(("отменено"),(K3))))</formula>
    </cfRule>
  </conditionalFormatting>
  <conditionalFormatting sqref="G1:H1 H3:Y3 H5:H174 A9:G9">
    <cfRule type="cellIs" dxfId="11356" priority="7" operator="equal">
      <formula>"5 - Несоответствие решений ПД и РД"</formula>
    </cfRule>
  </conditionalFormatting>
  <conditionalFormatting sqref="G1:H1 H3:Y3 H5:H174 A9:G9">
    <cfRule type="cellIs" dxfId="11355" priority="6" operator="equal">
      <formula>"4 - Несоответствие типовым решениям"</formula>
    </cfRule>
  </conditionalFormatting>
  <conditionalFormatting sqref="G1:H1 H3:Y3 H5:H174 A9:G9">
    <cfRule type="cellIs" dxfId="11354" priority="5" operator="equal">
      <formula>"3 - Повторяющиеся замечания МФР"</formula>
    </cfRule>
  </conditionalFormatting>
  <conditionalFormatting sqref="G1:H1 H3:Y3 H5:H174 A9:G9">
    <cfRule type="cellIs" dxfId="11353" priority="4" operator="equal">
      <formula>"2 - Несоотвествие смежным разделам"</formula>
    </cfRule>
  </conditionalFormatting>
  <conditionalFormatting sqref="G1:H1 H3:Y3 H5:H174 A9:G9">
    <cfRule type="cellIs" dxfId="11352" priority="3" operator="equal">
      <formula>"1 - Ошибка проектировщика"</formula>
    </cfRule>
  </conditionalFormatting>
  <conditionalFormatting sqref="K3 K5:K174">
    <cfRule type="containsText" dxfId="11351" priority="2" operator="containsText" text="повторно">
      <formula>NOT(ISERROR(SEARCH(("повторно"),(K3))))</formula>
    </cfRule>
  </conditionalFormatting>
  <conditionalFormatting sqref="K3 K5:K174">
    <cfRule type="containsText" dxfId="11350" priority="1" operator="containsText" text="снято">
      <formula>NOT(ISERROR(SEARCH(("снято"),(K3))))</formula>
    </cfRule>
  </conditionalFormatting>
  <hyperlinks>
    <hyperlink ref="F12" r:id="rId1"/>
    <hyperlink ref="F13" r:id="rId2"/>
    <hyperlink ref="F14" r:id="rId3"/>
    <hyperlink ref="F15" r:id="rId4"/>
    <hyperlink ref="F17" r:id="rId5"/>
    <hyperlink ref="F18" r:id="rId6"/>
    <hyperlink ref="F19" r:id="rId7"/>
    <hyperlink ref="F20" r:id="rId8"/>
    <hyperlink ref="F21" r:id="rId9"/>
  </hyperlinks>
  <pageMargins left="0.70078740157480324" right="0.70078740157480324" top="0.75196850393700787" bottom="0.75196850393700787" header="0.3" footer="0.3"/>
  <pageSetup paperSize="9" orientation="portrait"/>
  <drawing r:id="rId10"/>
  <tableParts count="1">
    <tablePart r:id="rId1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G10:G174</xm:sqref>
        </x14:dataValidation>
        <x14:dataValidation type="list" allowBlank="1">
          <x14:formula1>
            <xm:f>Списки!$O:$O</xm:f>
          </x14:formula1>
          <xm:sqref>S1 V1 Y1</xm:sqref>
        </x14:dataValidation>
        <x14:dataValidation type="list" allowBlank="1">
          <x14:formula1>
            <xm:f>Списки!$E$2:$E$1002</xm:f>
          </x14:formula1>
          <xm:sqref>H10:H174</xm:sqref>
        </x14:dataValidation>
        <x14:dataValidation type="list" allowBlank="1">
          <x14:formula1>
            <xm:f>Списки!$A$2:$A$1002</xm:f>
          </x14:formula1>
          <xm:sqref>K10:K174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45"/>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20.7109375" customWidth="1"/>
    <col min="3" max="3" width="9.42578125" customWidth="1"/>
    <col min="4" max="4" width="57.42578125" customWidth="1"/>
    <col min="5" max="5" width="63.140625" customWidth="1"/>
    <col min="6" max="6" width="17.7109375" customWidth="1" collapsed="1"/>
    <col min="7" max="7" width="10.28515625" hidden="1" customWidth="1" outlineLevel="1"/>
    <col min="8" max="8" width="16.5703125" hidden="1" customWidth="1" outlineLevel="1"/>
    <col min="10" max="10" width="10.140625" customWidth="1"/>
    <col min="11" max="11" width="11" customWidth="1"/>
    <col min="12" max="12" width="31.7109375" customWidth="1"/>
    <col min="13" max="13" width="11" customWidth="1"/>
    <col min="14" max="14" width="51.140625" customWidth="1"/>
    <col min="15" max="15" width="39.140625" customWidth="1"/>
    <col min="16" max="16" width="11.140625" customWidth="1"/>
    <col min="17" max="17" width="35.42578125" customWidth="1"/>
    <col min="18" max="18" width="22" customWidth="1"/>
    <col min="19" max="19" width="10.85546875" customWidth="1"/>
    <col min="20" max="20" width="26.85546875" customWidth="1"/>
    <col min="21" max="21" width="25.5703125" customWidth="1"/>
    <col min="22"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COUNTIF($H10:$H45,"1 - Несоответствие продуктовым требованиям ПИК-Стандарт")</f>
        <v>10</v>
      </c>
      <c r="I3" s="335">
        <f>COUNTIF($H10:$H45,"2 - Несоответствие Бренд-листам ПИК")</f>
        <v>0</v>
      </c>
      <c r="J3" s="335">
        <f>COUNTIF($H16:$H45,"3 - Несоответствие Каталогу отделки")</f>
        <v>0</v>
      </c>
      <c r="K3" s="335">
        <f>COUNTIF($H10:$H45,"5 - Ошибка в применении СТМ")</f>
        <v>0</v>
      </c>
      <c r="L3" s="335">
        <f>COUNTIF($H10:$H45,"4 - Несоответствие Каталогу оборудования")</f>
        <v>0</v>
      </c>
      <c r="M3" s="335">
        <f>COUNTIF($H10:$H45,"6 - Ошибка в применении сборных ЛМ")</f>
        <v>0</v>
      </c>
      <c r="N3" s="335">
        <f>COUNTIF($H10:$H45,"7 - Ошибка в применении шкаф-пакетов")</f>
        <v>0</v>
      </c>
      <c r="O3" s="335">
        <f>COUNTIF($H10:$H45,"8 - Ошибка в применении шахт-пакетов")</f>
        <v>0</v>
      </c>
      <c r="P3" s="335">
        <f>COUNTIF($H10:$H45,"9 - Несоответствие типологическим требованиям ПИК-Стандарт")</f>
        <v>0</v>
      </c>
      <c r="Q3" s="335">
        <f>COUNTIF($H10:$H45,"10 - Несоответствие НТД РФ")</f>
        <v>0</v>
      </c>
      <c r="R3" s="335">
        <f>COUNTIF($H10:$H45,"11 - Несоответствие ИРД (кроме ТУ, СТУ), АПР, ПД")</f>
        <v>0</v>
      </c>
      <c r="S3" s="335">
        <f>COUNTIF($H10:$H45,"12 - Несоответствие требованиям ТУ, СТУ")</f>
        <v>0</v>
      </c>
      <c r="T3" s="335">
        <f>COUNTIF($H10:$H45,"13 - Ошибка в технических решениях")</f>
        <v>0</v>
      </c>
      <c r="U3" s="335">
        <f>COUNTIF($H10:$H45,"14 - Неувязка м/у собой комплектов РД")</f>
        <v>0</v>
      </c>
      <c r="V3" s="335">
        <f>COUNTIF($H10:$H45,"15 - Недостаточность информации влияющей на СМР")</f>
        <v>11</v>
      </c>
      <c r="W3" s="335">
        <f>COUNTIF($H10:$H45,"16 - Нерациональное решение")</f>
        <v>0</v>
      </c>
      <c r="X3" s="335">
        <f>COUNTIF($H10:$H45,"17 - Оформление")</f>
        <v>0</v>
      </c>
    </row>
    <row r="4" spans="1:24" ht="25.5" hidden="1" outlineLevel="1">
      <c r="A4" s="111" t="s">
        <v>249</v>
      </c>
      <c r="B4" s="336">
        <v>5</v>
      </c>
      <c r="C4" s="336">
        <v>4</v>
      </c>
      <c r="D4" s="337">
        <f>C4/B4</f>
        <v>0.8</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249"/>
      <c r="T5" s="231"/>
      <c r="U5" s="231"/>
      <c r="V5" s="343"/>
      <c r="W5" s="343"/>
      <c r="X5" s="343"/>
    </row>
    <row r="6" spans="1:24" ht="22.5" hidden="1" outlineLevel="1">
      <c r="A6" s="18">
        <v>0.2</v>
      </c>
      <c r="B6" s="18">
        <v>0.5</v>
      </c>
      <c r="C6" s="18">
        <v>1</v>
      </c>
      <c r="D6" s="18" t="s">
        <v>39</v>
      </c>
      <c r="E6" s="18"/>
      <c r="F6" s="18" t="s">
        <v>253</v>
      </c>
      <c r="G6" s="345">
        <f>COUNTIFS(G10:G45,"0,2")</f>
        <v>0</v>
      </c>
      <c r="H6" s="510"/>
      <c r="I6" s="275"/>
      <c r="J6" s="250"/>
      <c r="K6" s="275"/>
      <c r="L6" s="250"/>
      <c r="M6" s="250"/>
      <c r="N6" s="275"/>
      <c r="O6" s="250"/>
      <c r="P6" s="250"/>
      <c r="Q6" s="275"/>
      <c r="R6" s="250"/>
      <c r="S6" s="250"/>
      <c r="T6" s="275"/>
      <c r="U6" s="275"/>
      <c r="V6" s="347"/>
      <c r="W6" s="347"/>
      <c r="X6" s="347"/>
    </row>
    <row r="7" spans="1:24" ht="22.5" hidden="1" outlineLevel="1">
      <c r="A7" s="348">
        <f>G6*0.2/B4</f>
        <v>0</v>
      </c>
      <c r="B7" s="348">
        <f>G7*0.5/B4</f>
        <v>2</v>
      </c>
      <c r="C7" s="348">
        <f>G8*1/B4</f>
        <v>0.2</v>
      </c>
      <c r="D7" s="349">
        <f>(G6*A6+G7*B6+G8*C6)/SUM(G6:G8)</f>
        <v>0.52380952380952384</v>
      </c>
      <c r="E7" s="350"/>
      <c r="F7" s="129" t="s">
        <v>254</v>
      </c>
      <c r="G7" s="351">
        <f>COUNTIFS(G10:G45,"0,5")</f>
        <v>20</v>
      </c>
      <c r="H7" s="509"/>
      <c r="I7" s="352"/>
      <c r="J7" s="352"/>
      <c r="K7" s="352"/>
      <c r="L7" s="352"/>
      <c r="M7" s="352"/>
      <c r="N7" s="352"/>
      <c r="O7" s="352"/>
      <c r="P7" s="352"/>
      <c r="Q7" s="352"/>
      <c r="R7" s="352"/>
      <c r="S7" s="352"/>
      <c r="T7" s="352"/>
      <c r="U7" s="352"/>
      <c r="V7" s="353"/>
      <c r="W7" s="353"/>
      <c r="X7" s="353"/>
    </row>
    <row r="8" spans="1:24" ht="22.5" hidden="1" outlineLevel="1">
      <c r="A8" s="112" t="s">
        <v>52</v>
      </c>
      <c r="B8" s="112" t="s">
        <v>52</v>
      </c>
      <c r="C8" s="112" t="s">
        <v>52</v>
      </c>
      <c r="D8" s="112" t="s">
        <v>52</v>
      </c>
      <c r="E8" s="112"/>
      <c r="F8" s="18" t="s">
        <v>255</v>
      </c>
      <c r="G8" s="345">
        <f>COUNTIFS(G10:G45,"1")</f>
        <v>1</v>
      </c>
      <c r="H8" s="510"/>
      <c r="I8" s="275"/>
      <c r="J8" s="250"/>
      <c r="K8" s="275"/>
      <c r="L8" s="250"/>
      <c r="M8" s="250"/>
      <c r="N8" s="275"/>
      <c r="O8" s="250"/>
      <c r="P8" s="250"/>
      <c r="Q8" s="275"/>
      <c r="R8" s="250"/>
      <c r="S8" s="250"/>
      <c r="T8" s="275"/>
      <c r="U8" s="275"/>
      <c r="V8" s="347"/>
      <c r="W8" s="347"/>
      <c r="X8" s="347"/>
    </row>
    <row r="9" spans="1:24" ht="12.75">
      <c r="A9" s="131"/>
      <c r="B9" s="131"/>
      <c r="C9" s="131"/>
      <c r="D9" s="131"/>
      <c r="E9" s="131"/>
      <c r="F9" s="131"/>
      <c r="G9" s="131"/>
      <c r="H9" s="131"/>
      <c r="I9" s="226"/>
      <c r="J9" s="227"/>
      <c r="K9" s="226"/>
      <c r="L9" s="227"/>
      <c r="M9" s="227"/>
      <c r="N9" s="226"/>
      <c r="O9" s="227"/>
      <c r="P9" s="227"/>
      <c r="Q9" s="226"/>
      <c r="R9" s="227"/>
      <c r="S9" s="227"/>
      <c r="T9" s="226"/>
      <c r="U9" s="226"/>
      <c r="V9" s="132"/>
      <c r="W9" s="132"/>
      <c r="X9" s="132"/>
    </row>
    <row r="10" spans="1:24" ht="240">
      <c r="A10" s="275">
        <v>1</v>
      </c>
      <c r="B10" s="298" t="s">
        <v>1329</v>
      </c>
      <c r="C10" s="275">
        <v>1</v>
      </c>
      <c r="D10" s="277" t="s">
        <v>1184</v>
      </c>
      <c r="E10" s="275"/>
      <c r="F10" s="275"/>
      <c r="G10" s="278">
        <v>0.5</v>
      </c>
      <c r="H10" s="279" t="s">
        <v>29</v>
      </c>
      <c r="I10" s="275" t="s">
        <v>1185</v>
      </c>
      <c r="J10" s="250">
        <v>45140</v>
      </c>
      <c r="K10" s="275" t="s">
        <v>260</v>
      </c>
      <c r="L10" s="275" t="s">
        <v>1330</v>
      </c>
      <c r="M10" s="250">
        <v>45301</v>
      </c>
      <c r="N10" s="528" t="s">
        <v>1331</v>
      </c>
      <c r="O10" s="312" t="s">
        <v>1332</v>
      </c>
      <c r="P10" s="250">
        <v>45317</v>
      </c>
      <c r="Q10" s="275" t="s">
        <v>717</v>
      </c>
      <c r="R10" s="250"/>
      <c r="S10" s="250"/>
      <c r="T10" s="275"/>
      <c r="U10" s="275"/>
      <c r="V10" s="347"/>
      <c r="W10" s="347"/>
      <c r="X10" s="347"/>
    </row>
    <row r="11" spans="1:24" ht="63.75">
      <c r="A11" s="231">
        <v>2</v>
      </c>
      <c r="B11" s="292" t="s">
        <v>1329</v>
      </c>
      <c r="C11" s="231">
        <v>1</v>
      </c>
      <c r="D11" s="230" t="s">
        <v>1239</v>
      </c>
      <c r="E11" s="231"/>
      <c r="F11" s="231"/>
      <c r="G11" s="272">
        <v>0.5</v>
      </c>
      <c r="H11" s="273" t="s">
        <v>250</v>
      </c>
      <c r="I11" s="231" t="s">
        <v>1185</v>
      </c>
      <c r="J11" s="249">
        <v>45140</v>
      </c>
      <c r="K11" s="231" t="s">
        <v>260</v>
      </c>
      <c r="L11" s="231" t="s">
        <v>1333</v>
      </c>
      <c r="M11" s="249">
        <v>45301</v>
      </c>
      <c r="N11" s="231" t="s">
        <v>360</v>
      </c>
      <c r="O11" s="249"/>
      <c r="P11" s="249"/>
      <c r="Q11" s="231"/>
      <c r="R11" s="249"/>
      <c r="S11" s="249"/>
      <c r="T11" s="231"/>
      <c r="U11" s="231"/>
      <c r="V11" s="343"/>
      <c r="W11" s="343"/>
      <c r="X11" s="343"/>
    </row>
    <row r="12" spans="1:24" ht="153">
      <c r="A12" s="275">
        <v>3</v>
      </c>
      <c r="B12" s="298" t="s">
        <v>1329</v>
      </c>
      <c r="C12" s="275">
        <v>1</v>
      </c>
      <c r="D12" s="277" t="s">
        <v>1192</v>
      </c>
      <c r="E12" s="275"/>
      <c r="F12" s="275"/>
      <c r="G12" s="278">
        <v>0.5</v>
      </c>
      <c r="H12" s="279" t="s">
        <v>29</v>
      </c>
      <c r="I12" s="275" t="s">
        <v>1185</v>
      </c>
      <c r="J12" s="250">
        <v>45140</v>
      </c>
      <c r="K12" s="275" t="s">
        <v>260</v>
      </c>
      <c r="L12" s="529" t="s">
        <v>1330</v>
      </c>
      <c r="M12" s="250">
        <v>45301</v>
      </c>
      <c r="N12" s="275" t="s">
        <v>360</v>
      </c>
      <c r="O12" s="250"/>
      <c r="P12" s="250"/>
      <c r="Q12" s="275"/>
      <c r="R12" s="250"/>
      <c r="S12" s="250"/>
      <c r="T12" s="275"/>
      <c r="U12" s="275"/>
      <c r="V12" s="347"/>
      <c r="W12" s="347"/>
      <c r="X12" s="347"/>
    </row>
    <row r="13" spans="1:24" ht="63.75">
      <c r="A13" s="231">
        <v>4</v>
      </c>
      <c r="B13" s="292" t="s">
        <v>1329</v>
      </c>
      <c r="C13" s="231">
        <v>1</v>
      </c>
      <c r="D13" s="230" t="s">
        <v>1193</v>
      </c>
      <c r="E13" s="231"/>
      <c r="F13" s="399" t="s">
        <v>1194</v>
      </c>
      <c r="G13" s="272">
        <v>0.5</v>
      </c>
      <c r="H13" s="273" t="s">
        <v>29</v>
      </c>
      <c r="I13" s="231" t="s">
        <v>1185</v>
      </c>
      <c r="J13" s="249">
        <v>45140</v>
      </c>
      <c r="K13" s="231" t="s">
        <v>260</v>
      </c>
      <c r="L13" s="231" t="s">
        <v>445</v>
      </c>
      <c r="M13" s="249">
        <v>45301</v>
      </c>
      <c r="N13" s="231" t="s">
        <v>360</v>
      </c>
      <c r="O13" s="249"/>
      <c r="P13" s="249"/>
      <c r="Q13" s="231"/>
      <c r="R13" s="249"/>
      <c r="S13" s="249"/>
      <c r="T13" s="231"/>
      <c r="U13" s="231"/>
      <c r="V13" s="343"/>
      <c r="W13" s="343"/>
      <c r="X13" s="343"/>
    </row>
    <row r="14" spans="1:24" ht="120">
      <c r="A14" s="275">
        <v>5</v>
      </c>
      <c r="B14" s="298" t="s">
        <v>1329</v>
      </c>
      <c r="C14" s="275">
        <v>1</v>
      </c>
      <c r="D14" s="277" t="s">
        <v>1195</v>
      </c>
      <c r="E14" s="275"/>
      <c r="F14" s="275"/>
      <c r="G14" s="278">
        <v>0.5</v>
      </c>
      <c r="H14" s="279" t="s">
        <v>29</v>
      </c>
      <c r="I14" s="275" t="s">
        <v>1185</v>
      </c>
      <c r="J14" s="250">
        <v>45140</v>
      </c>
      <c r="K14" s="275" t="s">
        <v>260</v>
      </c>
      <c r="L14" s="275" t="s">
        <v>1334</v>
      </c>
      <c r="M14" s="250">
        <v>45301</v>
      </c>
      <c r="N14" s="360" t="s">
        <v>1240</v>
      </c>
      <c r="O14" s="312" t="s">
        <v>1335</v>
      </c>
      <c r="P14" s="250">
        <v>45317</v>
      </c>
      <c r="Q14" s="275" t="s">
        <v>717</v>
      </c>
      <c r="R14" s="250"/>
      <c r="S14" s="250"/>
      <c r="T14" s="275"/>
      <c r="U14" s="275"/>
      <c r="V14" s="347"/>
      <c r="W14" s="347"/>
      <c r="X14" s="347"/>
    </row>
    <row r="15" spans="1:24" ht="76.5">
      <c r="A15" s="231">
        <v>6</v>
      </c>
      <c r="B15" s="292" t="s">
        <v>1329</v>
      </c>
      <c r="C15" s="231" t="s">
        <v>1198</v>
      </c>
      <c r="D15" s="230" t="s">
        <v>1199</v>
      </c>
      <c r="E15" s="231"/>
      <c r="F15" s="230"/>
      <c r="G15" s="272">
        <v>1</v>
      </c>
      <c r="H15" s="273" t="s">
        <v>250</v>
      </c>
      <c r="I15" s="231" t="s">
        <v>1185</v>
      </c>
      <c r="J15" s="249">
        <v>45140</v>
      </c>
      <c r="K15" s="512" t="s">
        <v>305</v>
      </c>
      <c r="L15" s="231" t="s">
        <v>1306</v>
      </c>
      <c r="M15" s="249"/>
      <c r="N15" s="394" t="s">
        <v>1201</v>
      </c>
      <c r="O15" s="249"/>
      <c r="P15" s="249"/>
      <c r="Q15" s="231"/>
      <c r="R15" s="249"/>
      <c r="S15" s="249"/>
      <c r="T15" s="231"/>
      <c r="U15" s="231"/>
      <c r="V15" s="343"/>
      <c r="W15" s="343"/>
      <c r="X15" s="343"/>
    </row>
    <row r="16" spans="1:24" ht="140.25">
      <c r="A16" s="275">
        <v>7</v>
      </c>
      <c r="B16" s="298" t="s">
        <v>1329</v>
      </c>
      <c r="C16" s="275" t="s">
        <v>1198</v>
      </c>
      <c r="D16" s="277" t="s">
        <v>1336</v>
      </c>
      <c r="E16" s="275"/>
      <c r="F16" s="277"/>
      <c r="G16" s="278">
        <v>0.5</v>
      </c>
      <c r="H16" s="279" t="s">
        <v>250</v>
      </c>
      <c r="I16" s="275" t="s">
        <v>1185</v>
      </c>
      <c r="J16" s="250">
        <v>45140</v>
      </c>
      <c r="K16" s="275" t="s">
        <v>260</v>
      </c>
      <c r="L16" s="275" t="s">
        <v>854</v>
      </c>
      <c r="M16" s="250">
        <v>45301</v>
      </c>
      <c r="N16" s="275" t="s">
        <v>360</v>
      </c>
      <c r="O16" s="250"/>
      <c r="P16" s="250"/>
      <c r="Q16" s="275"/>
      <c r="R16" s="250"/>
      <c r="S16" s="250"/>
      <c r="T16" s="275"/>
      <c r="U16" s="275"/>
      <c r="V16" s="347"/>
      <c r="W16" s="347"/>
      <c r="X16" s="347"/>
    </row>
    <row r="17" spans="1:24" ht="174.75" customHeight="1">
      <c r="A17" s="231">
        <v>8</v>
      </c>
      <c r="B17" s="292" t="s">
        <v>1329</v>
      </c>
      <c r="C17" s="231" t="s">
        <v>1198</v>
      </c>
      <c r="D17" s="230" t="s">
        <v>1204</v>
      </c>
      <c r="E17" s="231"/>
      <c r="F17" s="363" t="s">
        <v>1205</v>
      </c>
      <c r="G17" s="272">
        <v>0.5</v>
      </c>
      <c r="H17" s="273" t="s">
        <v>29</v>
      </c>
      <c r="I17" s="231" t="s">
        <v>1185</v>
      </c>
      <c r="J17" s="249">
        <v>45140</v>
      </c>
      <c r="K17" s="231" t="s">
        <v>260</v>
      </c>
      <c r="L17" s="231" t="s">
        <v>854</v>
      </c>
      <c r="M17" s="249">
        <v>45301</v>
      </c>
      <c r="N17" s="230"/>
      <c r="O17" s="304" t="s">
        <v>1337</v>
      </c>
      <c r="P17" s="249">
        <v>45317</v>
      </c>
      <c r="Q17" s="231" t="s">
        <v>303</v>
      </c>
      <c r="R17" s="231"/>
      <c r="S17" s="231"/>
      <c r="T17" s="231"/>
      <c r="U17" s="231"/>
      <c r="V17" s="343"/>
      <c r="W17" s="343"/>
      <c r="X17" s="343"/>
    </row>
    <row r="18" spans="1:24" ht="45">
      <c r="A18" s="275">
        <v>9</v>
      </c>
      <c r="B18" s="298" t="s">
        <v>1329</v>
      </c>
      <c r="C18" s="275" t="s">
        <v>1198</v>
      </c>
      <c r="D18" s="277" t="s">
        <v>1211</v>
      </c>
      <c r="E18" s="277"/>
      <c r="F18" s="277"/>
      <c r="G18" s="278">
        <v>0.5</v>
      </c>
      <c r="H18" s="279" t="s">
        <v>29</v>
      </c>
      <c r="I18" s="275" t="s">
        <v>1185</v>
      </c>
      <c r="J18" s="250">
        <v>45140</v>
      </c>
      <c r="K18" s="275" t="s">
        <v>260</v>
      </c>
      <c r="L18" s="275" t="s">
        <v>1338</v>
      </c>
      <c r="M18" s="250">
        <v>45301</v>
      </c>
      <c r="N18" s="275" t="s">
        <v>360</v>
      </c>
      <c r="O18" s="275"/>
      <c r="P18" s="275"/>
      <c r="Q18" s="275"/>
      <c r="R18" s="275"/>
      <c r="S18" s="275"/>
      <c r="T18" s="275"/>
      <c r="U18" s="275"/>
      <c r="V18" s="347"/>
      <c r="W18" s="347"/>
      <c r="X18" s="347"/>
    </row>
    <row r="19" spans="1:24" ht="177" customHeight="1">
      <c r="A19" s="231">
        <v>10</v>
      </c>
      <c r="B19" s="292" t="s">
        <v>1329</v>
      </c>
      <c r="C19" s="231" t="s">
        <v>1198</v>
      </c>
      <c r="D19" s="230" t="s">
        <v>1213</v>
      </c>
      <c r="E19" s="231"/>
      <c r="F19" s="231"/>
      <c r="G19" s="272">
        <v>0.5</v>
      </c>
      <c r="H19" s="273" t="s">
        <v>250</v>
      </c>
      <c r="I19" s="231" t="s">
        <v>1185</v>
      </c>
      <c r="J19" s="249">
        <v>45140</v>
      </c>
      <c r="K19" s="512" t="s">
        <v>305</v>
      </c>
      <c r="L19" s="304" t="s">
        <v>1291</v>
      </c>
      <c r="M19" s="249">
        <v>45301</v>
      </c>
      <c r="N19" s="231" t="s">
        <v>1215</v>
      </c>
      <c r="O19" s="231"/>
      <c r="P19" s="249">
        <v>45317</v>
      </c>
      <c r="Q19" s="231" t="s">
        <v>1216</v>
      </c>
      <c r="R19" s="231"/>
      <c r="S19" s="231"/>
      <c r="T19" s="231"/>
      <c r="U19" s="231"/>
      <c r="V19" s="343"/>
      <c r="W19" s="343"/>
      <c r="X19" s="343"/>
    </row>
    <row r="20" spans="1:24" ht="110.25" customHeight="1">
      <c r="A20" s="275">
        <v>11</v>
      </c>
      <c r="B20" s="298" t="s">
        <v>1329</v>
      </c>
      <c r="C20" s="275">
        <v>3</v>
      </c>
      <c r="D20" s="277" t="s">
        <v>1339</v>
      </c>
      <c r="E20" s="275"/>
      <c r="F20" s="275"/>
      <c r="G20" s="278">
        <v>0.5</v>
      </c>
      <c r="H20" s="279" t="s">
        <v>250</v>
      </c>
      <c r="I20" s="275" t="s">
        <v>1185</v>
      </c>
      <c r="J20" s="250">
        <v>45140</v>
      </c>
      <c r="K20" s="275" t="s">
        <v>260</v>
      </c>
      <c r="L20" s="275" t="s">
        <v>854</v>
      </c>
      <c r="M20" s="250">
        <v>45301</v>
      </c>
      <c r="N20" s="275" t="s">
        <v>360</v>
      </c>
      <c r="O20" s="275"/>
      <c r="P20" s="275"/>
      <c r="Q20" s="275"/>
      <c r="R20" s="275"/>
      <c r="S20" s="275"/>
      <c r="T20" s="275"/>
      <c r="U20" s="275"/>
      <c r="V20" s="347"/>
      <c r="W20" s="347"/>
      <c r="X20" s="347"/>
    </row>
    <row r="21" spans="1:24" ht="102">
      <c r="A21" s="231">
        <v>12</v>
      </c>
      <c r="B21" s="292" t="s">
        <v>1329</v>
      </c>
      <c r="C21" s="231"/>
      <c r="D21" s="230" t="s">
        <v>1219</v>
      </c>
      <c r="E21" s="230"/>
      <c r="F21" s="230"/>
      <c r="G21" s="272">
        <v>0.5</v>
      </c>
      <c r="H21" s="273" t="s">
        <v>29</v>
      </c>
      <c r="I21" s="231" t="s">
        <v>1185</v>
      </c>
      <c r="J21" s="249">
        <v>45140</v>
      </c>
      <c r="K21" s="231" t="s">
        <v>260</v>
      </c>
      <c r="L21" s="231" t="s">
        <v>1340</v>
      </c>
      <c r="M21" s="249">
        <v>45301</v>
      </c>
      <c r="N21" s="231" t="s">
        <v>360</v>
      </c>
      <c r="O21" s="231"/>
      <c r="P21" s="231"/>
      <c r="Q21" s="231"/>
      <c r="R21" s="231"/>
      <c r="S21" s="231"/>
      <c r="T21" s="231"/>
      <c r="U21" s="231"/>
      <c r="V21" s="343"/>
      <c r="W21" s="343"/>
      <c r="X21" s="343"/>
    </row>
    <row r="22" spans="1:24" ht="151.5" customHeight="1">
      <c r="A22" s="275">
        <v>13</v>
      </c>
      <c r="B22" s="298" t="s">
        <v>1329</v>
      </c>
      <c r="C22" s="275"/>
      <c r="D22" s="277" t="s">
        <v>1220</v>
      </c>
      <c r="E22" s="275"/>
      <c r="F22" s="277"/>
      <c r="G22" s="278">
        <v>0.5</v>
      </c>
      <c r="H22" s="279" t="s">
        <v>29</v>
      </c>
      <c r="I22" s="275" t="s">
        <v>1185</v>
      </c>
      <c r="J22" s="250">
        <v>45140</v>
      </c>
      <c r="K22" s="275" t="s">
        <v>260</v>
      </c>
      <c r="L22" s="275" t="s">
        <v>1341</v>
      </c>
      <c r="M22" s="250">
        <v>45301</v>
      </c>
      <c r="N22" s="275" t="s">
        <v>360</v>
      </c>
      <c r="O22" s="275"/>
      <c r="P22" s="275"/>
      <c r="Q22" s="275"/>
      <c r="R22" s="275"/>
      <c r="S22" s="275"/>
      <c r="T22" s="275"/>
      <c r="U22" s="275"/>
      <c r="V22" s="347"/>
      <c r="W22" s="347"/>
      <c r="X22" s="347"/>
    </row>
    <row r="23" spans="1:24" ht="163.5" customHeight="1">
      <c r="A23" s="231">
        <v>14</v>
      </c>
      <c r="B23" s="292" t="s">
        <v>1342</v>
      </c>
      <c r="C23" s="231" t="s">
        <v>1203</v>
      </c>
      <c r="D23" s="230" t="s">
        <v>1223</v>
      </c>
      <c r="E23" s="780"/>
      <c r="F23" s="774"/>
      <c r="G23" s="272">
        <v>0.5</v>
      </c>
      <c r="H23" s="273" t="s">
        <v>29</v>
      </c>
      <c r="I23" s="231" t="s">
        <v>1185</v>
      </c>
      <c r="J23" s="249">
        <v>45301</v>
      </c>
      <c r="K23" s="512" t="s">
        <v>305</v>
      </c>
      <c r="L23" s="304" t="s">
        <v>1224</v>
      </c>
      <c r="M23" s="231"/>
      <c r="N23" s="231"/>
      <c r="O23" s="231"/>
      <c r="P23" s="249">
        <v>45317</v>
      </c>
      <c r="Q23" s="231" t="s">
        <v>1225</v>
      </c>
      <c r="R23" s="231"/>
      <c r="S23" s="231"/>
      <c r="T23" s="231"/>
      <c r="U23" s="231"/>
      <c r="V23" s="343"/>
      <c r="W23" s="343"/>
      <c r="X23" s="343"/>
    </row>
    <row r="24" spans="1:24" ht="153">
      <c r="A24" s="275">
        <v>15</v>
      </c>
      <c r="B24" s="298" t="s">
        <v>1342</v>
      </c>
      <c r="C24" s="275" t="s">
        <v>1203</v>
      </c>
      <c r="D24" s="277" t="s">
        <v>1226</v>
      </c>
      <c r="E24" s="277"/>
      <c r="F24" s="277"/>
      <c r="G24" s="278">
        <v>0.5</v>
      </c>
      <c r="H24" s="279" t="s">
        <v>29</v>
      </c>
      <c r="I24" s="275" t="s">
        <v>1185</v>
      </c>
      <c r="J24" s="250">
        <v>45301</v>
      </c>
      <c r="K24" s="275" t="s">
        <v>260</v>
      </c>
      <c r="L24" s="275" t="s">
        <v>1273</v>
      </c>
      <c r="M24" s="275"/>
      <c r="N24" s="275"/>
      <c r="O24" s="275"/>
      <c r="P24" s="250">
        <v>45317</v>
      </c>
      <c r="Q24" s="275" t="s">
        <v>1228</v>
      </c>
      <c r="R24" s="312" t="s">
        <v>1229</v>
      </c>
      <c r="S24" s="250">
        <v>45323</v>
      </c>
      <c r="T24" s="275" t="s">
        <v>341</v>
      </c>
      <c r="U24" s="275"/>
      <c r="V24" s="347"/>
      <c r="W24" s="347"/>
      <c r="X24" s="347"/>
    </row>
    <row r="25" spans="1:24" ht="139.5" customHeight="1">
      <c r="A25" s="231">
        <v>16</v>
      </c>
      <c r="B25" s="292" t="s">
        <v>1342</v>
      </c>
      <c r="C25" s="231">
        <v>2</v>
      </c>
      <c r="D25" s="230" t="s">
        <v>1343</v>
      </c>
      <c r="E25" s="231"/>
      <c r="F25" s="230"/>
      <c r="G25" s="272">
        <v>0.5</v>
      </c>
      <c r="H25" s="273" t="s">
        <v>250</v>
      </c>
      <c r="I25" s="231" t="s">
        <v>1185</v>
      </c>
      <c r="J25" s="249">
        <v>45301</v>
      </c>
      <c r="K25" s="231" t="s">
        <v>260</v>
      </c>
      <c r="L25" s="231" t="s">
        <v>1277</v>
      </c>
      <c r="M25" s="231"/>
      <c r="N25" s="231"/>
      <c r="O25" s="231"/>
      <c r="P25" s="249">
        <v>45317</v>
      </c>
      <c r="Q25" s="231" t="s">
        <v>717</v>
      </c>
      <c r="R25" s="231"/>
      <c r="S25" s="231"/>
      <c r="T25" s="231"/>
      <c r="U25" s="231"/>
      <c r="V25" s="343"/>
      <c r="W25" s="343"/>
      <c r="X25" s="343"/>
    </row>
    <row r="26" spans="1:24" ht="123.75" customHeight="1">
      <c r="A26" s="275">
        <v>17</v>
      </c>
      <c r="B26" s="298" t="s">
        <v>1342</v>
      </c>
      <c r="C26" s="275">
        <v>4</v>
      </c>
      <c r="D26" s="277" t="s">
        <v>1344</v>
      </c>
      <c r="E26" s="275"/>
      <c r="F26" s="277"/>
      <c r="G26" s="278">
        <v>0.5</v>
      </c>
      <c r="H26" s="279" t="s">
        <v>250</v>
      </c>
      <c r="I26" s="275" t="s">
        <v>1185</v>
      </c>
      <c r="J26" s="250">
        <v>45301</v>
      </c>
      <c r="K26" s="275" t="s">
        <v>260</v>
      </c>
      <c r="L26" s="275" t="s">
        <v>1345</v>
      </c>
      <c r="M26" s="275"/>
      <c r="N26" s="275"/>
      <c r="O26" s="275"/>
      <c r="P26" s="250">
        <v>45317</v>
      </c>
      <c r="Q26" s="275" t="s">
        <v>717</v>
      </c>
      <c r="R26" s="275"/>
      <c r="S26" s="275"/>
      <c r="T26" s="275"/>
      <c r="U26" s="275"/>
      <c r="V26" s="347"/>
      <c r="W26" s="347"/>
      <c r="X26" s="347"/>
    </row>
    <row r="27" spans="1:24" ht="174.75" customHeight="1">
      <c r="A27" s="231">
        <v>18</v>
      </c>
      <c r="B27" s="292" t="s">
        <v>1342</v>
      </c>
      <c r="C27" s="231">
        <v>6</v>
      </c>
      <c r="D27" s="230" t="s">
        <v>1230</v>
      </c>
      <c r="E27" s="231"/>
      <c r="F27" s="230"/>
      <c r="G27" s="272">
        <v>0.5</v>
      </c>
      <c r="H27" s="273" t="s">
        <v>250</v>
      </c>
      <c r="I27" s="231" t="s">
        <v>1185</v>
      </c>
      <c r="J27" s="249">
        <v>45301</v>
      </c>
      <c r="K27" s="231" t="s">
        <v>260</v>
      </c>
      <c r="L27" s="304" t="s">
        <v>1346</v>
      </c>
      <c r="M27" s="231"/>
      <c r="N27" s="231"/>
      <c r="O27" s="231"/>
      <c r="P27" s="249">
        <v>45317</v>
      </c>
      <c r="Q27" s="231" t="s">
        <v>717</v>
      </c>
      <c r="R27" s="231"/>
      <c r="S27" s="231"/>
      <c r="T27" s="231"/>
      <c r="U27" s="231"/>
      <c r="V27" s="343"/>
      <c r="W27" s="343"/>
      <c r="X27" s="343"/>
    </row>
    <row r="28" spans="1:24" ht="127.5" customHeight="1">
      <c r="A28" s="275">
        <v>19</v>
      </c>
      <c r="B28" s="298" t="s">
        <v>1342</v>
      </c>
      <c r="C28" s="275">
        <v>6</v>
      </c>
      <c r="D28" s="277" t="s">
        <v>1232</v>
      </c>
      <c r="E28" s="275"/>
      <c r="F28" s="277"/>
      <c r="G28" s="278">
        <v>0.5</v>
      </c>
      <c r="H28" s="279" t="s">
        <v>250</v>
      </c>
      <c r="I28" s="275" t="s">
        <v>1185</v>
      </c>
      <c r="J28" s="250">
        <v>45301</v>
      </c>
      <c r="K28" s="275" t="s">
        <v>260</v>
      </c>
      <c r="L28" s="312" t="s">
        <v>1347</v>
      </c>
      <c r="M28" s="275"/>
      <c r="N28" s="275"/>
      <c r="O28" s="275"/>
      <c r="P28" s="250">
        <v>45317</v>
      </c>
      <c r="Q28" s="275" t="s">
        <v>717</v>
      </c>
      <c r="R28" s="275"/>
      <c r="S28" s="275"/>
      <c r="T28" s="275"/>
      <c r="U28" s="275"/>
      <c r="V28" s="347"/>
      <c r="W28" s="347"/>
      <c r="X28" s="347"/>
    </row>
    <row r="29" spans="1:24" ht="63.75">
      <c r="A29" s="231">
        <v>20</v>
      </c>
      <c r="B29" s="292" t="s">
        <v>1342</v>
      </c>
      <c r="C29" s="231">
        <v>6</v>
      </c>
      <c r="D29" s="230" t="s">
        <v>1234</v>
      </c>
      <c r="E29" s="230"/>
      <c r="F29" s="230"/>
      <c r="G29" s="272">
        <v>0.5</v>
      </c>
      <c r="H29" s="273" t="s">
        <v>29</v>
      </c>
      <c r="I29" s="231" t="s">
        <v>1185</v>
      </c>
      <c r="J29" s="249">
        <v>45301</v>
      </c>
      <c r="K29" s="231" t="s">
        <v>260</v>
      </c>
      <c r="L29" s="231" t="s">
        <v>1348</v>
      </c>
      <c r="M29" s="231"/>
      <c r="N29" s="231"/>
      <c r="O29" s="231"/>
      <c r="P29" s="249">
        <v>45317</v>
      </c>
      <c r="Q29" s="231" t="s">
        <v>717</v>
      </c>
      <c r="R29" s="231"/>
      <c r="S29" s="231"/>
      <c r="T29" s="231"/>
      <c r="U29" s="231"/>
      <c r="V29" s="343"/>
      <c r="W29" s="343"/>
      <c r="X29" s="343"/>
    </row>
    <row r="30" spans="1:24" ht="45">
      <c r="A30" s="275">
        <v>21</v>
      </c>
      <c r="B30" s="298" t="s">
        <v>1342</v>
      </c>
      <c r="C30" s="275">
        <v>6</v>
      </c>
      <c r="D30" s="277" t="s">
        <v>1236</v>
      </c>
      <c r="E30" s="277"/>
      <c r="F30" s="277"/>
      <c r="G30" s="278">
        <v>0.5</v>
      </c>
      <c r="H30" s="279" t="s">
        <v>250</v>
      </c>
      <c r="I30" s="275" t="s">
        <v>1185</v>
      </c>
      <c r="J30" s="250">
        <v>45301</v>
      </c>
      <c r="K30" s="275" t="s">
        <v>260</v>
      </c>
      <c r="L30" s="275" t="s">
        <v>1349</v>
      </c>
      <c r="M30" s="275"/>
      <c r="N30" s="275"/>
      <c r="O30" s="275"/>
      <c r="P30" s="250">
        <v>45317</v>
      </c>
      <c r="Q30" s="275" t="s">
        <v>717</v>
      </c>
      <c r="R30" s="275"/>
      <c r="S30" s="275"/>
      <c r="T30" s="275"/>
      <c r="U30" s="275"/>
      <c r="V30" s="347"/>
      <c r="W30" s="347"/>
      <c r="X30" s="347"/>
    </row>
    <row r="31" spans="1:24" ht="12.75">
      <c r="A31" s="231"/>
      <c r="B31" s="292"/>
      <c r="C31" s="231"/>
      <c r="D31" s="230"/>
      <c r="E31" s="230"/>
      <c r="F31" s="230"/>
      <c r="G31" s="272"/>
      <c r="H31" s="273"/>
      <c r="I31" s="231"/>
      <c r="J31" s="231"/>
      <c r="K31" s="231"/>
      <c r="L31" s="231"/>
      <c r="M31" s="508"/>
      <c r="N31" s="231"/>
      <c r="O31" s="231"/>
      <c r="P31" s="231"/>
      <c r="Q31" s="231"/>
      <c r="R31" s="231"/>
      <c r="S31" s="231"/>
      <c r="T31" s="231"/>
      <c r="U31" s="231"/>
      <c r="V31" s="343"/>
      <c r="W31" s="343"/>
      <c r="X31" s="343"/>
    </row>
    <row r="32" spans="1:24" ht="12.75">
      <c r="A32" s="275"/>
      <c r="B32" s="298"/>
      <c r="C32" s="275"/>
      <c r="D32" s="277"/>
      <c r="E32" s="277"/>
      <c r="F32" s="277"/>
      <c r="G32" s="278"/>
      <c r="H32" s="279"/>
      <c r="I32" s="275"/>
      <c r="J32" s="275"/>
      <c r="K32" s="275"/>
      <c r="L32" s="275"/>
      <c r="M32" s="275"/>
      <c r="N32" s="275"/>
      <c r="O32" s="275"/>
      <c r="P32" s="275"/>
      <c r="Q32" s="275"/>
      <c r="R32" s="275"/>
      <c r="S32" s="275"/>
      <c r="T32" s="275"/>
      <c r="U32" s="275"/>
      <c r="V32" s="347"/>
      <c r="W32" s="347"/>
      <c r="X32" s="347"/>
    </row>
    <row r="33" spans="1:24" ht="12.75">
      <c r="A33" s="231"/>
      <c r="B33" s="292"/>
      <c r="C33" s="231"/>
      <c r="D33" s="230"/>
      <c r="E33" s="230"/>
      <c r="F33" s="230"/>
      <c r="G33" s="272"/>
      <c r="H33" s="273"/>
      <c r="I33" s="231"/>
      <c r="J33" s="231"/>
      <c r="K33" s="231"/>
      <c r="L33" s="231"/>
      <c r="M33" s="231"/>
      <c r="N33" s="231"/>
      <c r="O33" s="231"/>
      <c r="P33" s="231"/>
      <c r="Q33" s="231"/>
      <c r="R33" s="231"/>
      <c r="S33" s="231"/>
      <c r="T33" s="231"/>
      <c r="U33" s="231"/>
      <c r="V33" s="343"/>
      <c r="W33" s="343"/>
      <c r="X33" s="343"/>
    </row>
    <row r="34" spans="1:24" ht="12.75">
      <c r="A34" s="275"/>
      <c r="B34" s="275"/>
      <c r="C34" s="275"/>
      <c r="D34" s="277"/>
      <c r="E34" s="277"/>
      <c r="F34" s="277"/>
      <c r="G34" s="278"/>
      <c r="H34" s="279"/>
      <c r="I34" s="275"/>
      <c r="J34" s="275"/>
      <c r="K34" s="275"/>
      <c r="L34" s="275"/>
      <c r="M34" s="275"/>
      <c r="N34" s="275"/>
      <c r="O34" s="275"/>
      <c r="P34" s="275"/>
      <c r="Q34" s="275"/>
      <c r="R34" s="275"/>
      <c r="S34" s="275"/>
      <c r="T34" s="275"/>
      <c r="U34" s="275"/>
      <c r="V34" s="347"/>
      <c r="W34" s="347"/>
      <c r="X34" s="347"/>
    </row>
    <row r="35" spans="1:24" ht="12.75">
      <c r="A35" s="231"/>
      <c r="B35" s="231"/>
      <c r="C35" s="231"/>
      <c r="D35" s="230"/>
      <c r="E35" s="230"/>
      <c r="F35" s="230"/>
      <c r="G35" s="272"/>
      <c r="H35" s="273"/>
      <c r="I35" s="231"/>
      <c r="J35" s="231"/>
      <c r="K35" s="231"/>
      <c r="L35" s="231"/>
      <c r="M35" s="231"/>
      <c r="N35" s="231"/>
      <c r="O35" s="231"/>
      <c r="P35" s="231"/>
      <c r="Q35" s="231"/>
      <c r="R35" s="231"/>
      <c r="S35" s="231"/>
      <c r="T35" s="231"/>
      <c r="U35" s="231"/>
      <c r="V35" s="343"/>
      <c r="W35" s="343"/>
      <c r="X35" s="343"/>
    </row>
    <row r="36" spans="1:24" ht="12.75">
      <c r="A36" s="275"/>
      <c r="B36" s="275"/>
      <c r="C36" s="275"/>
      <c r="D36" s="277"/>
      <c r="E36" s="277"/>
      <c r="F36" s="277"/>
      <c r="G36" s="278"/>
      <c r="H36" s="279"/>
      <c r="I36" s="275"/>
      <c r="J36" s="275"/>
      <c r="K36" s="275"/>
      <c r="L36" s="275"/>
      <c r="M36" s="275"/>
      <c r="N36" s="275"/>
      <c r="O36" s="275"/>
      <c r="P36" s="275"/>
      <c r="Q36" s="275"/>
      <c r="R36" s="275"/>
      <c r="S36" s="275"/>
      <c r="T36" s="275"/>
      <c r="U36" s="275"/>
      <c r="V36" s="347"/>
      <c r="W36" s="347"/>
      <c r="X36" s="347"/>
    </row>
    <row r="37" spans="1:24" ht="12.75">
      <c r="A37" s="231"/>
      <c r="B37" s="231"/>
      <c r="C37" s="231"/>
      <c r="D37" s="230"/>
      <c r="E37" s="230"/>
      <c r="F37" s="230"/>
      <c r="G37" s="272"/>
      <c r="H37" s="273"/>
      <c r="I37" s="231"/>
      <c r="J37" s="231"/>
      <c r="K37" s="231"/>
      <c r="L37" s="231"/>
      <c r="M37" s="231"/>
      <c r="N37" s="231"/>
      <c r="O37" s="231"/>
      <c r="P37" s="231"/>
      <c r="Q37" s="231"/>
      <c r="R37" s="231"/>
      <c r="S37" s="231"/>
      <c r="T37" s="231"/>
      <c r="U37" s="231"/>
      <c r="V37" s="343"/>
      <c r="W37" s="343"/>
      <c r="X37" s="343"/>
    </row>
    <row r="38" spans="1:24" ht="12.75">
      <c r="A38" s="275"/>
      <c r="B38" s="275"/>
      <c r="C38" s="275"/>
      <c r="D38" s="277"/>
      <c r="E38" s="277"/>
      <c r="F38" s="277"/>
      <c r="G38" s="278"/>
      <c r="H38" s="279"/>
      <c r="I38" s="275"/>
      <c r="J38" s="275"/>
      <c r="K38" s="275"/>
      <c r="L38" s="275"/>
      <c r="M38" s="275"/>
      <c r="N38" s="275"/>
      <c r="O38" s="275"/>
      <c r="P38" s="275"/>
      <c r="Q38" s="275"/>
      <c r="R38" s="275"/>
      <c r="S38" s="275"/>
      <c r="T38" s="275"/>
      <c r="U38" s="275"/>
      <c r="V38" s="347"/>
      <c r="W38" s="347"/>
      <c r="X38" s="347"/>
    </row>
    <row r="39" spans="1:24" ht="12.75">
      <c r="A39" s="231"/>
      <c r="B39" s="231"/>
      <c r="C39" s="231"/>
      <c r="D39" s="230"/>
      <c r="E39" s="230"/>
      <c r="F39" s="230"/>
      <c r="G39" s="272"/>
      <c r="H39" s="273"/>
      <c r="I39" s="231"/>
      <c r="J39" s="231"/>
      <c r="K39" s="231"/>
      <c r="L39" s="231"/>
      <c r="M39" s="231"/>
      <c r="N39" s="231"/>
      <c r="O39" s="231"/>
      <c r="P39" s="231"/>
      <c r="Q39" s="231"/>
      <c r="R39" s="231"/>
      <c r="S39" s="231"/>
      <c r="T39" s="231"/>
      <c r="U39" s="231"/>
      <c r="V39" s="343"/>
      <c r="W39" s="343"/>
      <c r="X39" s="343"/>
    </row>
    <row r="40" spans="1:24" ht="12.75">
      <c r="A40" s="275"/>
      <c r="B40" s="275"/>
      <c r="C40" s="275"/>
      <c r="D40" s="277"/>
      <c r="E40" s="277"/>
      <c r="F40" s="277"/>
      <c r="G40" s="278"/>
      <c r="H40" s="279"/>
      <c r="I40" s="275"/>
      <c r="J40" s="275"/>
      <c r="K40" s="275"/>
      <c r="L40" s="275"/>
      <c r="M40" s="275"/>
      <c r="N40" s="275"/>
      <c r="O40" s="275"/>
      <c r="P40" s="275"/>
      <c r="Q40" s="275"/>
      <c r="R40" s="275"/>
      <c r="S40" s="275"/>
      <c r="T40" s="275"/>
      <c r="U40" s="275"/>
      <c r="V40" s="347"/>
      <c r="W40" s="347"/>
      <c r="X40" s="347"/>
    </row>
    <row r="41" spans="1:24" ht="12.75">
      <c r="A41" s="231"/>
      <c r="B41" s="231"/>
      <c r="C41" s="231"/>
      <c r="D41" s="230"/>
      <c r="E41" s="230"/>
      <c r="F41" s="230"/>
      <c r="G41" s="272"/>
      <c r="H41" s="273"/>
      <c r="I41" s="231"/>
      <c r="J41" s="231"/>
      <c r="K41" s="231"/>
      <c r="L41" s="231"/>
      <c r="M41" s="231"/>
      <c r="N41" s="231"/>
      <c r="O41" s="231"/>
      <c r="P41" s="231"/>
      <c r="Q41" s="231"/>
      <c r="R41" s="231"/>
      <c r="S41" s="231"/>
      <c r="T41" s="231"/>
      <c r="U41" s="231"/>
      <c r="V41" s="343"/>
      <c r="W41" s="343"/>
      <c r="X41" s="343"/>
    </row>
    <row r="42" spans="1:24" ht="12.75">
      <c r="A42" s="275"/>
      <c r="B42" s="275"/>
      <c r="C42" s="275"/>
      <c r="D42" s="277"/>
      <c r="E42" s="277"/>
      <c r="F42" s="277"/>
      <c r="G42" s="278"/>
      <c r="H42" s="279"/>
      <c r="I42" s="275"/>
      <c r="J42" s="275"/>
      <c r="K42" s="275"/>
      <c r="L42" s="275"/>
      <c r="M42" s="275"/>
      <c r="N42" s="275"/>
      <c r="O42" s="275"/>
      <c r="P42" s="275"/>
      <c r="Q42" s="275"/>
      <c r="R42" s="275"/>
      <c r="S42" s="275"/>
      <c r="T42" s="275"/>
      <c r="U42" s="275"/>
      <c r="V42" s="347"/>
      <c r="W42" s="347"/>
      <c r="X42" s="347"/>
    </row>
    <row r="43" spans="1:24" ht="12.75">
      <c r="A43" s="231"/>
      <c r="B43" s="231"/>
      <c r="C43" s="231"/>
      <c r="D43" s="230"/>
      <c r="E43" s="230"/>
      <c r="F43" s="230"/>
      <c r="G43" s="272"/>
      <c r="H43" s="273"/>
      <c r="I43" s="231"/>
      <c r="J43" s="231"/>
      <c r="K43" s="231"/>
      <c r="L43" s="231"/>
      <c r="M43" s="231"/>
      <c r="N43" s="231"/>
      <c r="O43" s="231"/>
      <c r="P43" s="231"/>
      <c r="Q43" s="231"/>
      <c r="R43" s="231"/>
      <c r="S43" s="231"/>
      <c r="T43" s="231"/>
      <c r="U43" s="231"/>
      <c r="V43" s="343"/>
      <c r="W43" s="343"/>
      <c r="X43" s="343"/>
    </row>
    <row r="44" spans="1:24" ht="12.75">
      <c r="A44" s="275"/>
      <c r="B44" s="275"/>
      <c r="C44" s="275"/>
      <c r="D44" s="277"/>
      <c r="E44" s="277"/>
      <c r="F44" s="277"/>
      <c r="G44" s="278"/>
      <c r="H44" s="279"/>
      <c r="I44" s="275"/>
      <c r="J44" s="275"/>
      <c r="K44" s="275"/>
      <c r="L44" s="275"/>
      <c r="M44" s="275"/>
      <c r="N44" s="275"/>
      <c r="O44" s="275"/>
      <c r="P44" s="275"/>
      <c r="Q44" s="275"/>
      <c r="R44" s="275"/>
      <c r="S44" s="275"/>
      <c r="T44" s="275"/>
      <c r="U44" s="275"/>
      <c r="V44" s="347"/>
      <c r="W44" s="347"/>
      <c r="X44" s="347"/>
    </row>
    <row r="45" spans="1:24" ht="12.75">
      <c r="A45" s="231"/>
      <c r="B45" s="231"/>
      <c r="C45" s="231"/>
      <c r="D45" s="230"/>
      <c r="E45" s="230"/>
      <c r="F45" s="230"/>
      <c r="G45" s="272"/>
      <c r="H45" s="273"/>
      <c r="I45" s="231"/>
      <c r="J45" s="231"/>
      <c r="K45" s="231"/>
      <c r="L45" s="231"/>
      <c r="M45" s="231"/>
      <c r="N45" s="231"/>
      <c r="O45" s="231"/>
      <c r="P45" s="231"/>
      <c r="Q45" s="231"/>
      <c r="R45" s="231"/>
      <c r="S45" s="231"/>
      <c r="T45" s="231"/>
      <c r="U45" s="231"/>
      <c r="V45" s="343"/>
      <c r="W45" s="343"/>
      <c r="X45" s="343"/>
    </row>
  </sheetData>
  <mergeCells count="1">
    <mergeCell ref="E23:F23"/>
  </mergeCells>
  <conditionalFormatting sqref="M1:N1 R1 U1:X1">
    <cfRule type="containsText" dxfId="11349" priority="13" operator="containsText" text="ответ субподрядчика">
      <formula>NOT(ISERROR(SEARCH(("ответ субподрядчика"),(M1))))</formula>
    </cfRule>
  </conditionalFormatting>
  <conditionalFormatting sqref="G10:G45">
    <cfRule type="cellIs" dxfId="11348" priority="12" operator="equal">
      <formula>1</formula>
    </cfRule>
  </conditionalFormatting>
  <conditionalFormatting sqref="G10:G45">
    <cfRule type="cellIs" dxfId="11347" priority="11" operator="equal">
      <formula>0.5</formula>
    </cfRule>
  </conditionalFormatting>
  <conditionalFormatting sqref="G10:G45">
    <cfRule type="cellIs" dxfId="11346" priority="10" operator="equal">
      <formula>0.2</formula>
    </cfRule>
  </conditionalFormatting>
  <conditionalFormatting sqref="K3 K5:K45">
    <cfRule type="containsText" dxfId="11345" priority="9" operator="containsText" text="ПД">
      <formula>NOT(ISERROR(SEARCH(("ПД"),(K3))))</formula>
    </cfRule>
  </conditionalFormatting>
  <conditionalFormatting sqref="K3 K5:K45">
    <cfRule type="containsText" dxfId="11344" priority="8" operator="containsText" text="отменено">
      <formula>NOT(ISERROR(SEARCH(("отменено"),(K3))))</formula>
    </cfRule>
  </conditionalFormatting>
  <conditionalFormatting sqref="G1:H1 H3:X3 H5:H45 A9:G9">
    <cfRule type="cellIs" dxfId="11343" priority="7" operator="equal">
      <formula>"5 - Несоответствие решений ПД и РД"</formula>
    </cfRule>
  </conditionalFormatting>
  <conditionalFormatting sqref="G1:H1 H3:X3 H5:H45 A9:G9">
    <cfRule type="cellIs" dxfId="11342" priority="6" operator="equal">
      <formula>"4 - Несоответствие типовым решениям"</formula>
    </cfRule>
  </conditionalFormatting>
  <conditionalFormatting sqref="G1:H1 H3:X3 H5:H45 A9:G9">
    <cfRule type="cellIs" dxfId="11341" priority="5" operator="equal">
      <formula>"3 - Повторяющиеся замечания МФР"</formula>
    </cfRule>
  </conditionalFormatting>
  <conditionalFormatting sqref="G1:H1 H3:X3 H5:H45 A9:G9">
    <cfRule type="cellIs" dxfId="11340" priority="4" operator="equal">
      <formula>"2 - Несоотвествие смежным разделам"</formula>
    </cfRule>
  </conditionalFormatting>
  <conditionalFormatting sqref="G1:H1 H3:X3 H5:H45 A9:G9">
    <cfRule type="cellIs" dxfId="11339" priority="3" operator="equal">
      <formula>"1 - Ошибка проектировщика"</formula>
    </cfRule>
  </conditionalFormatting>
  <conditionalFormatting sqref="K3 K5:K45">
    <cfRule type="containsText" dxfId="11338" priority="2" operator="containsText" text="повторно">
      <formula>NOT(ISERROR(SEARCH(("повторно"),(K3))))</formula>
    </cfRule>
  </conditionalFormatting>
  <conditionalFormatting sqref="K3 K5:K45">
    <cfRule type="containsText" dxfId="11337" priority="1" operator="containsText" text="снято">
      <formula>NOT(ISERROR(SEARCH(("снято"),(K3))))</formula>
    </cfRule>
  </conditionalFormatting>
  <hyperlinks>
    <hyperlink ref="F13" r:id="rId1"/>
    <hyperlink ref="F17" r:id="rId2"/>
  </hyperlinks>
  <pageMargins left="0.70078740157480324" right="0.70078740157480324" top="0.75196850393700787" bottom="0.75196850393700787" header="0.3" footer="0.3"/>
  <pageSetup paperSize="9" orientation="portrait"/>
  <drawing r:id="rId3"/>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G10:G45</xm:sqref>
        </x14:dataValidation>
        <x14:dataValidation type="list" allowBlank="1">
          <x14:formula1>
            <xm:f>Списки!$O:$O</xm:f>
          </x14:formula1>
          <xm:sqref>R1 U1 X1</xm:sqref>
        </x14:dataValidation>
        <x14:dataValidation type="list" allowBlank="1">
          <x14:formula1>
            <xm:f>Списки!$E$2:$E$1002</xm:f>
          </x14:formula1>
          <xm:sqref>H10:H45</xm:sqref>
        </x14:dataValidation>
        <x14:dataValidation type="list" allowBlank="1">
          <x14:formula1>
            <xm:f>Списки!$A$2:$A$1002</xm:f>
          </x14:formula1>
          <xm:sqref>K10:K45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outlinePr summaryBelow="0" summaryRight="0"/>
  </sheetPr>
  <dimension ref="A1:X168"/>
  <sheetViews>
    <sheetView workbookViewId="0">
      <pane ySplit="9" topLeftCell="A10" activePane="bottomLeft" state="frozen"/>
      <selection activeCell="B3" sqref="B3"/>
      <selection pane="bottomLeft"/>
    </sheetView>
  </sheetViews>
  <sheetFormatPr defaultColWidth="12.5703125" defaultRowHeight="15.75" customHeight="1" outlineLevelRow="1" outlineLevelCol="1"/>
  <cols>
    <col min="1" max="1" width="5.5703125" customWidth="1"/>
    <col min="2" max="2" width="20.42578125" customWidth="1"/>
    <col min="3" max="3" width="7.42578125" customWidth="1"/>
    <col min="4" max="4" width="47" customWidth="1"/>
    <col min="5" max="5" width="61.7109375" customWidth="1"/>
    <col min="6" max="6" width="21.28515625" customWidth="1" collapsed="1"/>
    <col min="7" max="7" width="14.140625" hidden="1" customWidth="1" outlineLevel="1"/>
    <col min="8" max="8" width="8.85546875" hidden="1" customWidth="1" outlineLevel="1"/>
    <col min="9" max="9" width="10.85546875" customWidth="1"/>
    <col min="10" max="10" width="8.7109375" customWidth="1"/>
    <col min="11" max="11" width="16.140625" customWidth="1"/>
    <col min="12" max="12" width="26.85546875" style="138" customWidth="1"/>
    <col min="13" max="13" width="10" customWidth="1"/>
    <col min="14" max="14" width="30.7109375" customWidth="1"/>
    <col min="15" max="15" width="25.7109375" style="138" customWidth="1"/>
    <col min="16" max="16" width="16.42578125" style="530" customWidth="1"/>
    <col min="17" max="17" width="26.85546875" style="530" customWidth="1"/>
    <col min="18" max="18" width="22" style="531" customWidth="1"/>
    <col min="19" max="19" width="14.42578125" customWidth="1"/>
    <col min="20" max="20" width="26.85546875" customWidth="1"/>
    <col min="21" max="24" width="25.5703125" customWidth="1"/>
  </cols>
  <sheetData>
    <row r="1" spans="1:24" ht="90.75" customHeight="1" collapsed="1">
      <c r="A1" s="532" t="s">
        <v>235</v>
      </c>
      <c r="B1" s="532" t="s">
        <v>236</v>
      </c>
      <c r="C1" s="532" t="s">
        <v>237</v>
      </c>
      <c r="D1" s="532" t="s">
        <v>238</v>
      </c>
      <c r="E1" s="532" t="s">
        <v>239</v>
      </c>
      <c r="F1" s="532" t="s">
        <v>240</v>
      </c>
      <c r="G1" s="532" t="s">
        <v>241</v>
      </c>
      <c r="H1" s="532" t="s">
        <v>242</v>
      </c>
      <c r="I1" s="532" t="s">
        <v>5</v>
      </c>
      <c r="J1" s="532" t="s">
        <v>243</v>
      </c>
      <c r="K1" s="532" t="s">
        <v>244</v>
      </c>
      <c r="L1" s="533" t="s">
        <v>245</v>
      </c>
      <c r="M1" s="534" t="s">
        <v>246</v>
      </c>
      <c r="N1" s="534" t="s">
        <v>247</v>
      </c>
      <c r="O1" s="533" t="s">
        <v>245</v>
      </c>
      <c r="P1" s="535" t="s">
        <v>246</v>
      </c>
      <c r="Q1" s="535" t="s">
        <v>247</v>
      </c>
      <c r="R1" s="536" t="s">
        <v>248</v>
      </c>
      <c r="S1" s="537" t="s">
        <v>246</v>
      </c>
      <c r="T1" s="537" t="s">
        <v>247</v>
      </c>
      <c r="U1" s="534" t="s">
        <v>248</v>
      </c>
      <c r="V1" s="537" t="s">
        <v>246</v>
      </c>
      <c r="W1" s="537" t="s">
        <v>247</v>
      </c>
      <c r="X1" s="534" t="s">
        <v>248</v>
      </c>
    </row>
    <row r="2" spans="1:24" ht="90" hidden="1" outlineLevel="1">
      <c r="A2" s="110"/>
      <c r="B2" s="111" t="s">
        <v>249</v>
      </c>
      <c r="C2" s="111" t="s">
        <v>249</v>
      </c>
      <c r="D2" s="112" t="s">
        <v>52</v>
      </c>
      <c r="E2" s="113"/>
      <c r="F2" s="114"/>
      <c r="G2" s="115"/>
      <c r="H2" s="116" t="s">
        <v>250</v>
      </c>
      <c r="I2" s="116" t="s">
        <v>13</v>
      </c>
      <c r="J2" s="116" t="s">
        <v>14</v>
      </c>
      <c r="K2" s="116" t="s">
        <v>16</v>
      </c>
      <c r="L2" s="538" t="s">
        <v>15</v>
      </c>
      <c r="M2" s="116" t="s">
        <v>17</v>
      </c>
      <c r="N2" s="116" t="s">
        <v>18</v>
      </c>
      <c r="O2" s="538" t="s">
        <v>19</v>
      </c>
      <c r="P2" s="116" t="s">
        <v>21</v>
      </c>
      <c r="Q2" s="116" t="s">
        <v>23</v>
      </c>
      <c r="R2" s="538" t="s">
        <v>24</v>
      </c>
      <c r="S2" s="116" t="s">
        <v>25</v>
      </c>
      <c r="T2" s="116" t="s">
        <v>27</v>
      </c>
      <c r="U2" s="116" t="s">
        <v>28</v>
      </c>
      <c r="V2" s="116" t="s">
        <v>29</v>
      </c>
      <c r="W2" s="116" t="s">
        <v>30</v>
      </c>
      <c r="X2" s="116" t="s">
        <v>32</v>
      </c>
    </row>
    <row r="3" spans="1:24" ht="67.5" hidden="1" outlineLevel="1">
      <c r="A3" s="117"/>
      <c r="B3" s="18" t="s">
        <v>251</v>
      </c>
      <c r="C3" s="18" t="s">
        <v>252</v>
      </c>
      <c r="D3" s="18" t="s">
        <v>35</v>
      </c>
      <c r="E3" s="18"/>
      <c r="F3" s="18"/>
      <c r="G3" s="115"/>
      <c r="H3" s="118">
        <f>COUNTIF($H10:$H168,"1 - Несоответствие продуктовым требованиям ПИК-Стандарт")</f>
        <v>0</v>
      </c>
      <c r="I3" s="118">
        <f>COUNTIF($H10:$H168,"2 - Несоответствие Бренд-листам ПИК")</f>
        <v>0</v>
      </c>
      <c r="J3" s="118">
        <f>COUNTIF($H10:$H168,"3 - Несоответствие Каталогу отделки")</f>
        <v>0</v>
      </c>
      <c r="K3" s="118">
        <f>COUNTIF($H10:$H168,"5 - Ошибка в применении СТМ")</f>
        <v>0</v>
      </c>
      <c r="L3" s="539">
        <f>COUNTIF($H10:$H168,"4 - Несоответствие Каталогу оборудования")</f>
        <v>0</v>
      </c>
      <c r="M3" s="118">
        <f>COUNTIF($H10:$H168,"6 - Ошибка в применении сборных ЛМ")</f>
        <v>0</v>
      </c>
      <c r="N3" s="118">
        <f>COUNTIF($H10:$H168,"7 - Ошибка в применении шкаф-пакетов")</f>
        <v>0</v>
      </c>
      <c r="O3" s="539">
        <f>COUNTIF($H10:$H168,"8 - Ошибка в применении шахт-пакетов")</f>
        <v>0</v>
      </c>
      <c r="P3" s="499">
        <f>COUNTIF($H10:$H168,"9 - Несоответствие типологическим требованиям ПИК-Стандарт")</f>
        <v>0</v>
      </c>
      <c r="Q3" s="499">
        <f>COUNTIF($H10:$H168,"10 - Несоответствие НТД РФ")</f>
        <v>1</v>
      </c>
      <c r="R3" s="540">
        <f>COUNTIF($H10:$H168,"11 - Несоответствие ИРД (кроме ТУ, СТУ), АПР, ПД")</f>
        <v>1</v>
      </c>
      <c r="S3" s="118">
        <f>COUNTIF($H10:$H168,"12 - Несоответствие требованиям ТУ, СТУ")</f>
        <v>0</v>
      </c>
      <c r="T3" s="118">
        <f>COUNTIF($H10:$H168,"13 - Ошибка в технических решениях")</f>
        <v>0</v>
      </c>
      <c r="U3" s="118">
        <f>COUNTIF($H10:$H168,"14 - Неувязка м/у собой комплектов РД")</f>
        <v>5</v>
      </c>
      <c r="V3" s="118">
        <f>COUNTIF($H10:$H168,"15 - Недостаточность информации влияющей на СМР")</f>
        <v>8</v>
      </c>
      <c r="W3" s="118">
        <f>COUNTIF($H10:$H168,"16 - Нерациональное решение")</f>
        <v>0</v>
      </c>
      <c r="X3" s="118">
        <f>COUNTIF($H10:$H168,"17 - Оформление")</f>
        <v>0</v>
      </c>
    </row>
    <row r="4" spans="1:24" ht="63.75" hidden="1" outlineLevel="1">
      <c r="A4" s="111" t="s">
        <v>249</v>
      </c>
      <c r="B4" s="119">
        <v>10</v>
      </c>
      <c r="C4" s="119">
        <v>6</v>
      </c>
      <c r="D4" s="120">
        <f>C4/B4</f>
        <v>0.6</v>
      </c>
      <c r="E4" s="120"/>
      <c r="G4" s="115"/>
      <c r="H4" s="112" t="s">
        <v>52</v>
      </c>
      <c r="I4" s="112" t="s">
        <v>52</v>
      </c>
      <c r="J4" s="112" t="s">
        <v>52</v>
      </c>
      <c r="K4" s="112" t="s">
        <v>52</v>
      </c>
      <c r="L4" s="541" t="s">
        <v>52</v>
      </c>
      <c r="M4" s="112" t="s">
        <v>52</v>
      </c>
      <c r="N4" s="112" t="s">
        <v>52</v>
      </c>
      <c r="O4" s="541" t="s">
        <v>52</v>
      </c>
      <c r="P4" s="112" t="s">
        <v>52</v>
      </c>
      <c r="Q4" s="112" t="s">
        <v>52</v>
      </c>
      <c r="R4" s="541" t="s">
        <v>52</v>
      </c>
      <c r="S4" s="112" t="s">
        <v>52</v>
      </c>
      <c r="T4" s="112" t="s">
        <v>52</v>
      </c>
      <c r="U4" s="112" t="s">
        <v>52</v>
      </c>
      <c r="V4" s="112" t="s">
        <v>52</v>
      </c>
      <c r="W4" s="112" t="s">
        <v>52</v>
      </c>
      <c r="X4" s="112" t="s">
        <v>52</v>
      </c>
    </row>
    <row r="5" spans="1:24" ht="14.25" hidden="1" outlineLevel="1">
      <c r="D5" s="121"/>
      <c r="E5" s="121"/>
      <c r="G5" s="112" t="s">
        <v>52</v>
      </c>
      <c r="H5" s="122"/>
      <c r="I5" s="123"/>
      <c r="J5" s="124"/>
      <c r="K5" s="123"/>
      <c r="L5" s="542"/>
      <c r="M5" s="124"/>
      <c r="N5" s="123"/>
      <c r="O5" s="542"/>
      <c r="P5" s="223"/>
      <c r="Q5" s="102"/>
      <c r="R5" s="543"/>
      <c r="S5" s="124"/>
      <c r="T5" s="123"/>
      <c r="U5" s="123"/>
      <c r="V5" s="123"/>
      <c r="W5" s="123"/>
      <c r="X5" s="123"/>
    </row>
    <row r="6" spans="1:24" ht="22.5" hidden="1" outlineLevel="1">
      <c r="A6" s="18">
        <v>0.2</v>
      </c>
      <c r="B6" s="18">
        <v>0.5</v>
      </c>
      <c r="C6" s="18">
        <v>1</v>
      </c>
      <c r="D6" s="18" t="s">
        <v>39</v>
      </c>
      <c r="E6" s="18"/>
      <c r="F6" s="18" t="s">
        <v>253</v>
      </c>
      <c r="G6" s="125">
        <f>COUNTIFS(G10:G135,"0,2")</f>
        <v>0</v>
      </c>
      <c r="H6" s="122"/>
      <c r="I6" s="123"/>
      <c r="J6" s="124"/>
      <c r="K6" s="123"/>
      <c r="L6" s="542"/>
      <c r="M6" s="124"/>
      <c r="N6" s="123"/>
      <c r="O6" s="542"/>
      <c r="P6" s="223"/>
      <c r="Q6" s="102"/>
      <c r="R6" s="543"/>
      <c r="S6" s="124"/>
      <c r="T6" s="123"/>
      <c r="U6" s="123"/>
      <c r="V6" s="123"/>
      <c r="W6" s="123"/>
      <c r="X6" s="123"/>
    </row>
    <row r="7" spans="1:24" ht="22.5" hidden="1" outlineLevel="1">
      <c r="A7" s="126">
        <f>G6*0.2/B4</f>
        <v>0</v>
      </c>
      <c r="B7" s="126">
        <f>G7*0.5/B4</f>
        <v>0.4</v>
      </c>
      <c r="C7" s="126">
        <f>G8*1/B4</f>
        <v>0.7</v>
      </c>
      <c r="D7" s="127">
        <f>(G6*A6+G7*B6+G8*C6)/SUM(G6:G8)</f>
        <v>0.73333333333333328</v>
      </c>
      <c r="E7" s="128"/>
      <c r="F7" s="129" t="s">
        <v>254</v>
      </c>
      <c r="G7" s="125">
        <f>COUNTIFS(G10:G135,"0,5")</f>
        <v>8</v>
      </c>
      <c r="H7" s="122"/>
      <c r="I7" s="130"/>
      <c r="J7" s="130"/>
      <c r="K7" s="130"/>
      <c r="L7" s="544"/>
      <c r="M7" s="130"/>
      <c r="N7" s="130"/>
      <c r="O7" s="544"/>
      <c r="P7" s="225"/>
      <c r="Q7" s="225"/>
      <c r="R7" s="545"/>
      <c r="S7" s="130"/>
      <c r="T7" s="130"/>
      <c r="U7" s="130"/>
      <c r="V7" s="130"/>
      <c r="W7" s="130"/>
      <c r="X7" s="130"/>
    </row>
    <row r="8" spans="1:24" ht="25.5" hidden="1" outlineLevel="1">
      <c r="A8" s="112" t="s">
        <v>52</v>
      </c>
      <c r="B8" s="112" t="s">
        <v>52</v>
      </c>
      <c r="C8" s="112" t="s">
        <v>52</v>
      </c>
      <c r="D8" s="112" t="s">
        <v>52</v>
      </c>
      <c r="E8" s="112"/>
      <c r="F8" s="18" t="s">
        <v>255</v>
      </c>
      <c r="G8" s="125">
        <f>COUNTIFS(G10:G135,"1")</f>
        <v>7</v>
      </c>
      <c r="H8" s="122"/>
      <c r="I8" s="123"/>
      <c r="J8" s="124"/>
      <c r="K8" s="123"/>
      <c r="L8" s="542"/>
      <c r="M8" s="124"/>
      <c r="N8" s="123"/>
      <c r="O8" s="542"/>
      <c r="P8" s="223"/>
      <c r="Q8" s="102"/>
      <c r="R8" s="543"/>
      <c r="S8" s="124"/>
      <c r="T8" s="123"/>
      <c r="U8" s="123"/>
      <c r="V8" s="123"/>
      <c r="W8" s="123"/>
      <c r="X8" s="123"/>
    </row>
    <row r="9" spans="1:24" ht="12.75">
      <c r="A9" s="131"/>
      <c r="B9" s="131"/>
      <c r="C9" s="131"/>
      <c r="D9" s="131"/>
      <c r="E9" s="131"/>
      <c r="F9" s="131"/>
      <c r="G9" s="131"/>
      <c r="H9" s="131"/>
      <c r="I9" s="132"/>
      <c r="J9" s="133"/>
      <c r="K9" s="132"/>
      <c r="L9" s="546"/>
      <c r="M9" s="133"/>
      <c r="N9" s="132"/>
      <c r="O9" s="546"/>
      <c r="P9" s="227"/>
      <c r="Q9" s="226"/>
      <c r="R9" s="547"/>
      <c r="S9" s="133"/>
      <c r="T9" s="132"/>
      <c r="U9" s="132"/>
      <c r="V9" s="132"/>
      <c r="W9" s="132"/>
      <c r="X9" s="132"/>
    </row>
    <row r="10" spans="1:24" ht="160.5" customHeight="1">
      <c r="A10" s="431">
        <v>1</v>
      </c>
      <c r="B10" s="431" t="s">
        <v>1350</v>
      </c>
      <c r="C10" s="431">
        <v>2</v>
      </c>
      <c r="D10" s="433" t="s">
        <v>1351</v>
      </c>
      <c r="E10" s="433"/>
      <c r="F10" s="433"/>
      <c r="G10" s="435">
        <v>1</v>
      </c>
      <c r="H10" s="436" t="s">
        <v>24</v>
      </c>
      <c r="I10" s="431" t="s">
        <v>1352</v>
      </c>
      <c r="J10" s="437">
        <v>45146</v>
      </c>
      <c r="K10" s="431" t="s">
        <v>260</v>
      </c>
      <c r="L10" s="548"/>
      <c r="M10" s="437">
        <v>45415</v>
      </c>
      <c r="N10" s="433" t="s">
        <v>1353</v>
      </c>
      <c r="O10" s="549"/>
      <c r="P10" s="437">
        <v>45448</v>
      </c>
      <c r="Q10" s="431"/>
      <c r="R10" s="549"/>
      <c r="S10" s="124"/>
      <c r="T10" s="123"/>
      <c r="U10" s="123"/>
      <c r="V10" s="123"/>
      <c r="W10" s="123"/>
      <c r="X10" s="123"/>
    </row>
    <row r="11" spans="1:24" ht="96" customHeight="1">
      <c r="A11" s="431">
        <f t="shared" ref="A11:A16" si="0">A10+1</f>
        <v>2</v>
      </c>
      <c r="B11" s="431" t="s">
        <v>1354</v>
      </c>
      <c r="C11" s="431">
        <v>3</v>
      </c>
      <c r="D11" s="433" t="s">
        <v>1355</v>
      </c>
      <c r="E11" s="433"/>
      <c r="F11" s="433"/>
      <c r="G11" s="435">
        <v>0.5</v>
      </c>
      <c r="H11" s="436" t="s">
        <v>29</v>
      </c>
      <c r="I11" s="431" t="s">
        <v>1352</v>
      </c>
      <c r="J11" s="437">
        <v>45146</v>
      </c>
      <c r="K11" s="431" t="s">
        <v>260</v>
      </c>
      <c r="L11" s="548"/>
      <c r="M11" s="437">
        <v>45415</v>
      </c>
      <c r="N11" s="431"/>
      <c r="O11" s="548"/>
      <c r="P11" s="431"/>
      <c r="Q11" s="431"/>
      <c r="R11" s="548"/>
      <c r="S11" s="123"/>
      <c r="T11" s="123"/>
      <c r="U11" s="123"/>
      <c r="V11" s="123"/>
      <c r="W11" s="123"/>
      <c r="X11" s="123"/>
    </row>
    <row r="12" spans="1:24" ht="97.5" customHeight="1">
      <c r="A12" s="431">
        <f t="shared" si="0"/>
        <v>3</v>
      </c>
      <c r="B12" s="431" t="s">
        <v>1354</v>
      </c>
      <c r="C12" s="431">
        <v>10</v>
      </c>
      <c r="D12" s="433" t="s">
        <v>1356</v>
      </c>
      <c r="E12" s="433"/>
      <c r="F12" s="433"/>
      <c r="G12" s="435">
        <v>0.5</v>
      </c>
      <c r="H12" s="436" t="s">
        <v>29</v>
      </c>
      <c r="I12" s="431" t="s">
        <v>1352</v>
      </c>
      <c r="J12" s="437">
        <v>45146</v>
      </c>
      <c r="K12" s="431" t="s">
        <v>260</v>
      </c>
      <c r="L12" s="548"/>
      <c r="M12" s="437">
        <v>45415</v>
      </c>
      <c r="N12" s="431"/>
      <c r="O12" s="548"/>
      <c r="P12" s="431"/>
      <c r="Q12" s="431"/>
      <c r="R12" s="548"/>
      <c r="S12" s="123"/>
      <c r="T12" s="123"/>
      <c r="U12" s="123"/>
      <c r="V12" s="123"/>
      <c r="W12" s="123"/>
      <c r="X12" s="123"/>
    </row>
    <row r="13" spans="1:24" ht="102.75" customHeight="1">
      <c r="A13" s="431">
        <f t="shared" si="0"/>
        <v>4</v>
      </c>
      <c r="B13" s="431" t="s">
        <v>1354</v>
      </c>
      <c r="C13" s="431">
        <v>2</v>
      </c>
      <c r="D13" s="433" t="s">
        <v>1357</v>
      </c>
      <c r="E13" s="433"/>
      <c r="F13" s="444" t="s">
        <v>1358</v>
      </c>
      <c r="G13" s="435">
        <v>0.5</v>
      </c>
      <c r="H13" s="436" t="s">
        <v>29</v>
      </c>
      <c r="I13" s="431" t="s">
        <v>1352</v>
      </c>
      <c r="J13" s="437">
        <v>45146</v>
      </c>
      <c r="K13" s="431" t="s">
        <v>260</v>
      </c>
      <c r="L13" s="548"/>
      <c r="M13" s="437">
        <v>45415</v>
      </c>
      <c r="N13" s="431"/>
      <c r="O13" s="548"/>
      <c r="P13" s="431"/>
      <c r="Q13" s="431"/>
      <c r="R13" s="548"/>
      <c r="S13" s="123"/>
      <c r="T13" s="123"/>
      <c r="U13" s="123"/>
      <c r="V13" s="123"/>
      <c r="W13" s="123"/>
      <c r="X13" s="123"/>
    </row>
    <row r="14" spans="1:24" ht="78.75">
      <c r="A14" s="431">
        <f t="shared" si="0"/>
        <v>5</v>
      </c>
      <c r="B14" s="431" t="s">
        <v>1354</v>
      </c>
      <c r="C14" s="431">
        <v>3</v>
      </c>
      <c r="D14" s="433" t="s">
        <v>1359</v>
      </c>
      <c r="E14" s="433"/>
      <c r="F14" s="444" t="s">
        <v>1358</v>
      </c>
      <c r="G14" s="435">
        <v>0.5</v>
      </c>
      <c r="H14" s="436" t="s">
        <v>29</v>
      </c>
      <c r="I14" s="431" t="s">
        <v>1352</v>
      </c>
      <c r="J14" s="437">
        <v>45146</v>
      </c>
      <c r="K14" s="431" t="s">
        <v>260</v>
      </c>
      <c r="L14" s="548"/>
      <c r="M14" s="437">
        <v>45415</v>
      </c>
      <c r="N14" s="431"/>
      <c r="O14" s="548"/>
      <c r="P14" s="431"/>
      <c r="Q14" s="431"/>
      <c r="R14" s="548"/>
      <c r="S14" s="123"/>
      <c r="T14" s="123"/>
      <c r="U14" s="123"/>
      <c r="V14" s="123"/>
      <c r="W14" s="123"/>
      <c r="X14" s="123"/>
    </row>
    <row r="15" spans="1:24" ht="140.25" customHeight="1">
      <c r="A15" s="431">
        <f t="shared" si="0"/>
        <v>6</v>
      </c>
      <c r="B15" s="431" t="s">
        <v>1350</v>
      </c>
      <c r="C15" s="431">
        <v>1</v>
      </c>
      <c r="D15" s="433" t="s">
        <v>1360</v>
      </c>
      <c r="E15" s="433"/>
      <c r="F15" s="444" t="s">
        <v>1358</v>
      </c>
      <c r="G15" s="435">
        <v>0.5</v>
      </c>
      <c r="H15" s="436" t="s">
        <v>29</v>
      </c>
      <c r="I15" s="431" t="s">
        <v>1352</v>
      </c>
      <c r="J15" s="437">
        <v>45146</v>
      </c>
      <c r="K15" s="431" t="s">
        <v>260</v>
      </c>
      <c r="L15" s="437"/>
      <c r="M15" s="223">
        <v>45415</v>
      </c>
      <c r="N15" s="433" t="s">
        <v>1361</v>
      </c>
      <c r="O15" s="548"/>
      <c r="P15" s="437">
        <v>45448</v>
      </c>
      <c r="Q15" s="431"/>
      <c r="R15" s="548"/>
      <c r="S15" s="123"/>
      <c r="T15" s="123"/>
      <c r="U15" s="123"/>
      <c r="V15" s="123"/>
      <c r="W15" s="123"/>
      <c r="X15" s="123"/>
    </row>
    <row r="16" spans="1:24" ht="102.75" customHeight="1">
      <c r="A16" s="431">
        <f t="shared" si="0"/>
        <v>7</v>
      </c>
      <c r="B16" s="431" t="s">
        <v>1354</v>
      </c>
      <c r="C16" s="431">
        <v>1</v>
      </c>
      <c r="D16" s="433" t="s">
        <v>1362</v>
      </c>
      <c r="E16" s="433"/>
      <c r="F16" s="444" t="s">
        <v>1358</v>
      </c>
      <c r="G16" s="435">
        <v>0.5</v>
      </c>
      <c r="H16" s="436" t="s">
        <v>29</v>
      </c>
      <c r="I16" s="431" t="s">
        <v>1352</v>
      </c>
      <c r="J16" s="437">
        <v>45146</v>
      </c>
      <c r="K16" s="431" t="s">
        <v>260</v>
      </c>
      <c r="L16" s="548"/>
      <c r="M16" s="437">
        <v>45415</v>
      </c>
      <c r="N16" s="431"/>
      <c r="O16" s="548"/>
      <c r="P16" s="431"/>
      <c r="Q16" s="431"/>
      <c r="R16" s="548"/>
      <c r="S16" s="123"/>
      <c r="T16" s="123"/>
      <c r="U16" s="123"/>
      <c r="V16" s="123"/>
      <c r="W16" s="123"/>
      <c r="X16" s="123"/>
    </row>
    <row r="17" spans="1:24" ht="92.25" customHeight="1">
      <c r="A17" s="550"/>
      <c r="B17" s="551" t="s">
        <v>1350</v>
      </c>
      <c r="C17" s="550"/>
      <c r="D17" s="552" t="s">
        <v>1363</v>
      </c>
      <c r="E17" s="553"/>
      <c r="F17" s="554"/>
      <c r="G17" s="555"/>
      <c r="H17" s="556"/>
      <c r="I17" s="550"/>
      <c r="J17" s="557"/>
      <c r="K17" s="550"/>
      <c r="L17" s="558"/>
      <c r="M17" s="550"/>
      <c r="N17" s="550"/>
      <c r="O17" s="558"/>
      <c r="P17" s="558"/>
      <c r="Q17" s="558"/>
      <c r="R17" s="558"/>
      <c r="S17" s="123"/>
      <c r="T17" s="123"/>
      <c r="U17" s="123"/>
      <c r="V17" s="123"/>
      <c r="W17" s="123"/>
      <c r="X17" s="123"/>
    </row>
    <row r="18" spans="1:24" ht="185.25" customHeight="1">
      <c r="A18" s="431">
        <v>8</v>
      </c>
      <c r="B18" s="431" t="s">
        <v>1350</v>
      </c>
      <c r="C18" s="431">
        <v>3</v>
      </c>
      <c r="D18" s="433" t="s">
        <v>1364</v>
      </c>
      <c r="E18" s="433"/>
      <c r="F18" s="559" t="s">
        <v>1365</v>
      </c>
      <c r="G18" s="435">
        <v>1</v>
      </c>
      <c r="H18" s="436" t="s">
        <v>28</v>
      </c>
      <c r="I18" s="431" t="s">
        <v>72</v>
      </c>
      <c r="J18" s="437">
        <v>45415</v>
      </c>
      <c r="K18" s="431" t="s">
        <v>260</v>
      </c>
      <c r="L18" s="548"/>
      <c r="M18" s="437">
        <v>45448</v>
      </c>
      <c r="N18" s="431"/>
      <c r="O18" s="548"/>
      <c r="P18" s="431"/>
      <c r="Q18" s="431"/>
      <c r="R18" s="548"/>
      <c r="S18" s="123"/>
      <c r="T18" s="123"/>
      <c r="U18" s="123"/>
      <c r="V18" s="123"/>
      <c r="W18" s="123"/>
      <c r="X18" s="123"/>
    </row>
    <row r="19" spans="1:24" ht="63.75">
      <c r="A19" s="431">
        <v>9</v>
      </c>
      <c r="B19" s="431" t="s">
        <v>1350</v>
      </c>
      <c r="C19" s="431">
        <v>3</v>
      </c>
      <c r="D19" s="433" t="s">
        <v>1366</v>
      </c>
      <c r="E19" s="433"/>
      <c r="F19" s="431" t="s">
        <v>1365</v>
      </c>
      <c r="G19" s="435">
        <v>1</v>
      </c>
      <c r="H19" s="436" t="s">
        <v>28</v>
      </c>
      <c r="I19" s="431" t="s">
        <v>72</v>
      </c>
      <c r="J19" s="437">
        <v>45415</v>
      </c>
      <c r="K19" s="431" t="s">
        <v>260</v>
      </c>
      <c r="L19" s="548"/>
      <c r="M19" s="437">
        <v>45448</v>
      </c>
      <c r="N19" s="431"/>
      <c r="O19" s="548"/>
      <c r="P19" s="431"/>
      <c r="Q19" s="431"/>
      <c r="R19" s="548"/>
      <c r="S19" s="123"/>
      <c r="T19" s="123"/>
      <c r="U19" s="123"/>
      <c r="V19" s="123"/>
      <c r="W19" s="123"/>
      <c r="X19" s="123"/>
    </row>
    <row r="20" spans="1:24" ht="108.75" customHeight="1">
      <c r="A20" s="431">
        <v>10</v>
      </c>
      <c r="B20" s="431" t="s">
        <v>1350</v>
      </c>
      <c r="C20" s="431">
        <v>3</v>
      </c>
      <c r="D20" s="433" t="s">
        <v>1367</v>
      </c>
      <c r="E20" s="433"/>
      <c r="F20" s="559" t="s">
        <v>1365</v>
      </c>
      <c r="G20" s="435">
        <v>1</v>
      </c>
      <c r="H20" s="436" t="s">
        <v>28</v>
      </c>
      <c r="I20" s="431" t="s">
        <v>72</v>
      </c>
      <c r="J20" s="437">
        <v>45415</v>
      </c>
      <c r="K20" s="431" t="s">
        <v>260</v>
      </c>
      <c r="L20" s="548"/>
      <c r="M20" s="437">
        <v>45448</v>
      </c>
      <c r="N20" s="431"/>
      <c r="O20" s="548"/>
      <c r="P20" s="431"/>
      <c r="Q20" s="431"/>
      <c r="R20" s="548"/>
      <c r="S20" s="123"/>
      <c r="T20" s="123"/>
      <c r="U20" s="123"/>
      <c r="V20" s="123"/>
      <c r="W20" s="123"/>
      <c r="X20" s="123"/>
    </row>
    <row r="21" spans="1:24" s="560" customFormat="1" ht="99" customHeight="1">
      <c r="A21" s="431">
        <v>11</v>
      </c>
      <c r="B21" s="431" t="s">
        <v>1350</v>
      </c>
      <c r="C21" s="431">
        <v>3</v>
      </c>
      <c r="D21" s="433" t="s">
        <v>1368</v>
      </c>
      <c r="E21" s="433"/>
      <c r="F21" s="559" t="s">
        <v>1369</v>
      </c>
      <c r="G21" s="435">
        <v>1</v>
      </c>
      <c r="H21" s="436" t="s">
        <v>23</v>
      </c>
      <c r="I21" s="431" t="s">
        <v>72</v>
      </c>
      <c r="J21" s="437">
        <v>45415</v>
      </c>
      <c r="K21" s="431" t="s">
        <v>260</v>
      </c>
      <c r="L21" s="548"/>
      <c r="M21" s="437">
        <v>45448</v>
      </c>
      <c r="N21" s="431"/>
      <c r="O21" s="548"/>
      <c r="P21" s="431"/>
      <c r="Q21" s="431"/>
      <c r="R21" s="548"/>
      <c r="S21" s="123"/>
      <c r="T21" s="123"/>
      <c r="U21" s="123"/>
      <c r="V21" s="123"/>
      <c r="W21" s="123"/>
      <c r="X21" s="123"/>
    </row>
    <row r="22" spans="1:24" s="560" customFormat="1" ht="66.75" customHeight="1">
      <c r="A22" s="431">
        <v>12</v>
      </c>
      <c r="B22" s="431" t="s">
        <v>1350</v>
      </c>
      <c r="C22" s="431">
        <v>4</v>
      </c>
      <c r="D22" s="433" t="s">
        <v>1370</v>
      </c>
      <c r="E22" s="433"/>
      <c r="F22" s="433"/>
      <c r="G22" s="435">
        <v>1</v>
      </c>
      <c r="H22" s="436" t="s">
        <v>28</v>
      </c>
      <c r="I22" s="431" t="s">
        <v>72</v>
      </c>
      <c r="J22" s="437">
        <v>45415</v>
      </c>
      <c r="K22" s="431" t="s">
        <v>260</v>
      </c>
      <c r="L22" s="548"/>
      <c r="M22" s="437">
        <v>45448</v>
      </c>
      <c r="N22" s="431"/>
      <c r="O22" s="548"/>
      <c r="P22" s="431"/>
      <c r="Q22" s="431"/>
      <c r="R22" s="548"/>
      <c r="S22" s="102"/>
      <c r="T22" s="102"/>
      <c r="U22" s="102"/>
      <c r="V22" s="102"/>
      <c r="W22" s="102"/>
      <c r="X22" s="102"/>
    </row>
    <row r="23" spans="1:24" ht="168" customHeight="1">
      <c r="A23" s="431">
        <v>13</v>
      </c>
      <c r="B23" s="431" t="s">
        <v>1350</v>
      </c>
      <c r="C23" s="431" t="s">
        <v>1371</v>
      </c>
      <c r="D23" s="433" t="s">
        <v>1372</v>
      </c>
      <c r="E23" s="433"/>
      <c r="F23" s="433"/>
      <c r="G23" s="435">
        <v>0.5</v>
      </c>
      <c r="H23" s="436" t="s">
        <v>29</v>
      </c>
      <c r="I23" s="431" t="s">
        <v>72</v>
      </c>
      <c r="J23" s="437">
        <v>45415</v>
      </c>
      <c r="K23" s="431" t="s">
        <v>1373</v>
      </c>
      <c r="L23" s="548"/>
      <c r="M23" s="437">
        <v>45448</v>
      </c>
      <c r="N23" s="431" t="s">
        <v>1374</v>
      </c>
      <c r="O23" s="548"/>
      <c r="P23" s="431"/>
      <c r="Q23" s="431"/>
      <c r="R23" s="548"/>
      <c r="S23" s="102"/>
      <c r="T23" s="102"/>
      <c r="U23" s="102"/>
      <c r="V23" s="102"/>
      <c r="W23" s="102"/>
      <c r="X23" s="102"/>
    </row>
    <row r="24" spans="1:24" s="560" customFormat="1" ht="150" customHeight="1">
      <c r="A24" s="431">
        <v>14</v>
      </c>
      <c r="B24" s="431" t="s">
        <v>1350</v>
      </c>
      <c r="C24" s="431">
        <v>6</v>
      </c>
      <c r="D24" s="433" t="s">
        <v>1375</v>
      </c>
      <c r="E24" s="433"/>
      <c r="F24" s="433"/>
      <c r="G24" s="435">
        <v>0.5</v>
      </c>
      <c r="H24" s="436" t="s">
        <v>29</v>
      </c>
      <c r="I24" s="431" t="s">
        <v>72</v>
      </c>
      <c r="J24" s="437">
        <v>45415</v>
      </c>
      <c r="K24" s="431" t="s">
        <v>260</v>
      </c>
      <c r="L24" s="548"/>
      <c r="M24" s="437">
        <v>45448</v>
      </c>
      <c r="N24" s="431"/>
      <c r="O24" s="548"/>
      <c r="P24" s="431"/>
      <c r="Q24" s="431"/>
      <c r="R24" s="548"/>
      <c r="S24" s="102"/>
      <c r="T24" s="102"/>
      <c r="U24" s="102"/>
      <c r="V24" s="102"/>
      <c r="W24" s="102"/>
      <c r="X24" s="102"/>
    </row>
    <row r="25" spans="1:24" s="560" customFormat="1" ht="254.25" customHeight="1">
      <c r="A25" s="431">
        <v>15</v>
      </c>
      <c r="B25" s="431" t="s">
        <v>1350</v>
      </c>
      <c r="C25" s="431" t="s">
        <v>1376</v>
      </c>
      <c r="D25" s="441" t="s">
        <v>1377</v>
      </c>
      <c r="E25" s="433"/>
      <c r="F25" s="431" t="s">
        <v>1378</v>
      </c>
      <c r="G25" s="435">
        <v>1</v>
      </c>
      <c r="H25" s="436" t="s">
        <v>28</v>
      </c>
      <c r="I25" s="431" t="s">
        <v>72</v>
      </c>
      <c r="J25" s="437">
        <v>45415</v>
      </c>
      <c r="K25" s="431" t="s">
        <v>260</v>
      </c>
      <c r="L25" s="548"/>
      <c r="M25" s="437">
        <v>45448</v>
      </c>
      <c r="N25" s="431"/>
      <c r="O25" s="548"/>
      <c r="P25" s="431"/>
      <c r="Q25" s="431"/>
      <c r="R25" s="548"/>
      <c r="S25" s="102"/>
      <c r="T25" s="102"/>
      <c r="U25" s="102"/>
      <c r="V25" s="102"/>
      <c r="W25" s="102"/>
      <c r="X25" s="102"/>
    </row>
    <row r="26" spans="1:24" ht="12.75">
      <c r="A26" s="123"/>
      <c r="B26" s="123"/>
      <c r="C26" s="123"/>
      <c r="D26" s="134"/>
      <c r="E26" s="134"/>
      <c r="F26" s="134"/>
      <c r="G26" s="115"/>
      <c r="H26" s="135"/>
      <c r="I26" s="123"/>
      <c r="J26" s="123"/>
      <c r="K26" s="123"/>
      <c r="L26" s="561"/>
      <c r="M26" s="123"/>
      <c r="N26" s="123"/>
      <c r="O26" s="561"/>
      <c r="P26" s="102"/>
      <c r="Q26" s="102"/>
      <c r="R26" s="562"/>
      <c r="S26" s="123"/>
      <c r="T26" s="123"/>
      <c r="U26" s="123"/>
      <c r="V26" s="123"/>
      <c r="W26" s="123"/>
      <c r="X26" s="123"/>
    </row>
    <row r="27" spans="1:24" ht="12.75">
      <c r="A27" s="123"/>
      <c r="B27" s="123"/>
      <c r="C27" s="123"/>
      <c r="D27" s="134"/>
      <c r="E27" s="134"/>
      <c r="F27" s="134"/>
      <c r="G27" s="115"/>
      <c r="H27" s="135"/>
      <c r="I27" s="123"/>
      <c r="J27" s="123"/>
      <c r="K27" s="123"/>
      <c r="L27" s="561"/>
      <c r="M27" s="123"/>
      <c r="N27" s="123"/>
      <c r="O27" s="561"/>
      <c r="P27" s="102"/>
      <c r="Q27" s="102"/>
      <c r="R27" s="562"/>
      <c r="S27" s="123"/>
      <c r="T27" s="123"/>
      <c r="U27" s="123"/>
      <c r="V27" s="123"/>
      <c r="W27" s="123"/>
      <c r="X27" s="123"/>
    </row>
    <row r="28" spans="1:24" ht="12.75">
      <c r="A28" s="123"/>
      <c r="B28" s="123"/>
      <c r="C28" s="123"/>
      <c r="D28" s="134"/>
      <c r="E28" s="134"/>
      <c r="F28" s="134"/>
      <c r="G28" s="115"/>
      <c r="H28" s="135"/>
      <c r="I28" s="123"/>
      <c r="J28" s="123"/>
      <c r="K28" s="123"/>
      <c r="L28" s="561"/>
      <c r="M28" s="123"/>
      <c r="N28" s="123"/>
      <c r="O28" s="561"/>
      <c r="P28" s="102"/>
      <c r="Q28" s="102"/>
      <c r="R28" s="562"/>
      <c r="S28" s="123"/>
      <c r="T28" s="123"/>
      <c r="U28" s="123"/>
      <c r="V28" s="123"/>
      <c r="W28" s="123"/>
      <c r="X28" s="123"/>
    </row>
    <row r="29" spans="1:24" ht="12.75">
      <c r="A29" s="123"/>
      <c r="B29" s="123"/>
      <c r="C29" s="123"/>
      <c r="D29" s="134"/>
      <c r="E29" s="134"/>
      <c r="F29" s="134"/>
      <c r="G29" s="115"/>
      <c r="H29" s="135"/>
      <c r="I29" s="123"/>
      <c r="J29" s="123"/>
      <c r="K29" s="123"/>
      <c r="L29" s="561"/>
      <c r="M29" s="123"/>
      <c r="N29" s="123"/>
      <c r="O29" s="561"/>
      <c r="P29" s="102"/>
      <c r="Q29" s="102"/>
      <c r="R29" s="562"/>
      <c r="S29" s="123"/>
      <c r="T29" s="123"/>
      <c r="U29" s="123"/>
      <c r="V29" s="123"/>
      <c r="W29" s="123"/>
      <c r="X29" s="123"/>
    </row>
    <row r="30" spans="1:24" ht="12.75">
      <c r="A30" s="123"/>
      <c r="B30" s="123"/>
      <c r="C30" s="123"/>
      <c r="D30" s="134"/>
      <c r="E30" s="134"/>
      <c r="F30" s="134"/>
      <c r="G30" s="115"/>
      <c r="H30" s="135"/>
      <c r="I30" s="123"/>
      <c r="J30" s="123"/>
      <c r="K30" s="123"/>
      <c r="L30" s="561"/>
      <c r="M30" s="123"/>
      <c r="N30" s="123"/>
      <c r="O30" s="561"/>
      <c r="P30" s="102"/>
      <c r="Q30" s="102"/>
      <c r="R30" s="562"/>
      <c r="S30" s="123"/>
      <c r="T30" s="123"/>
      <c r="U30" s="123"/>
      <c r="V30" s="123"/>
      <c r="W30" s="123"/>
      <c r="X30" s="123"/>
    </row>
    <row r="31" spans="1:24" ht="12.75">
      <c r="A31" s="123"/>
      <c r="B31" s="123"/>
      <c r="C31" s="123"/>
      <c r="D31" s="134"/>
      <c r="E31" s="134"/>
      <c r="F31" s="134"/>
      <c r="G31" s="115"/>
      <c r="H31" s="135"/>
      <c r="I31" s="123"/>
      <c r="J31" s="123"/>
      <c r="K31" s="123"/>
      <c r="L31" s="561"/>
      <c r="M31" s="123"/>
      <c r="N31" s="123"/>
      <c r="O31" s="561"/>
      <c r="P31" s="102"/>
      <c r="Q31" s="102"/>
      <c r="R31" s="562"/>
      <c r="S31" s="123"/>
      <c r="T31" s="123"/>
      <c r="U31" s="123"/>
      <c r="V31" s="123"/>
      <c r="W31" s="123"/>
      <c r="X31" s="123"/>
    </row>
    <row r="32" spans="1:24" ht="12.75">
      <c r="A32" s="123"/>
      <c r="B32" s="123"/>
      <c r="C32" s="123"/>
      <c r="D32" s="134"/>
      <c r="E32" s="134"/>
      <c r="F32" s="134"/>
      <c r="G32" s="115"/>
      <c r="H32" s="135"/>
      <c r="I32" s="123"/>
      <c r="J32" s="123"/>
      <c r="K32" s="123"/>
      <c r="L32" s="561"/>
      <c r="M32" s="123"/>
      <c r="N32" s="123"/>
      <c r="O32" s="561"/>
      <c r="P32" s="102"/>
      <c r="Q32" s="102"/>
      <c r="R32" s="562"/>
      <c r="S32" s="123"/>
      <c r="T32" s="123"/>
      <c r="U32" s="123"/>
      <c r="V32" s="123"/>
      <c r="W32" s="123"/>
      <c r="X32" s="123"/>
    </row>
    <row r="33" spans="1:24" ht="12.75">
      <c r="A33" s="123"/>
      <c r="B33" s="123"/>
      <c r="C33" s="123"/>
      <c r="D33" s="134"/>
      <c r="E33" s="134"/>
      <c r="F33" s="134"/>
      <c r="G33" s="115"/>
      <c r="H33" s="135"/>
      <c r="I33" s="123"/>
      <c r="J33" s="123"/>
      <c r="K33" s="123"/>
      <c r="L33" s="561"/>
      <c r="M33" s="123"/>
      <c r="N33" s="123"/>
      <c r="O33" s="561"/>
      <c r="P33" s="102"/>
      <c r="Q33" s="102"/>
      <c r="R33" s="562"/>
      <c r="S33" s="123"/>
      <c r="T33" s="123"/>
      <c r="U33" s="123"/>
      <c r="V33" s="123"/>
      <c r="W33" s="123"/>
      <c r="X33" s="123"/>
    </row>
    <row r="34" spans="1:24" ht="12.75">
      <c r="A34" s="123"/>
      <c r="B34" s="123"/>
      <c r="C34" s="123"/>
      <c r="D34" s="134"/>
      <c r="E34" s="134"/>
      <c r="F34" s="134"/>
      <c r="G34" s="115"/>
      <c r="H34" s="135"/>
      <c r="I34" s="123"/>
      <c r="J34" s="123"/>
      <c r="K34" s="123"/>
      <c r="L34" s="561"/>
      <c r="M34" s="123"/>
      <c r="N34" s="123"/>
      <c r="O34" s="561"/>
      <c r="P34" s="102"/>
      <c r="Q34" s="102"/>
      <c r="R34" s="562"/>
      <c r="S34" s="123"/>
      <c r="T34" s="123"/>
      <c r="U34" s="123"/>
      <c r="V34" s="123"/>
      <c r="W34" s="123"/>
      <c r="X34" s="123"/>
    </row>
    <row r="35" spans="1:24" ht="12.75">
      <c r="A35" s="123"/>
      <c r="B35" s="123"/>
      <c r="C35" s="123"/>
      <c r="D35" s="134"/>
      <c r="E35" s="134"/>
      <c r="F35" s="134"/>
      <c r="G35" s="115"/>
      <c r="H35" s="135"/>
      <c r="I35" s="123"/>
      <c r="J35" s="123"/>
      <c r="K35" s="123"/>
      <c r="L35" s="561"/>
      <c r="M35" s="123"/>
      <c r="N35" s="123"/>
      <c r="O35" s="561"/>
      <c r="P35" s="102"/>
      <c r="Q35" s="102"/>
      <c r="R35" s="562"/>
      <c r="S35" s="123"/>
      <c r="T35" s="123"/>
      <c r="U35" s="123"/>
      <c r="V35" s="123"/>
      <c r="W35" s="123"/>
      <c r="X35" s="123"/>
    </row>
    <row r="36" spans="1:24" ht="12.75">
      <c r="A36" s="123"/>
      <c r="B36" s="123"/>
      <c r="C36" s="123"/>
      <c r="D36" s="134"/>
      <c r="E36" s="134"/>
      <c r="F36" s="134"/>
      <c r="G36" s="115"/>
      <c r="H36" s="135"/>
      <c r="I36" s="123"/>
      <c r="J36" s="123"/>
      <c r="K36" s="123"/>
      <c r="L36" s="561"/>
      <c r="M36" s="123"/>
      <c r="N36" s="123"/>
      <c r="O36" s="561"/>
      <c r="P36" s="102"/>
      <c r="Q36" s="102"/>
      <c r="R36" s="562"/>
      <c r="S36" s="123"/>
      <c r="T36" s="123"/>
      <c r="U36" s="123"/>
      <c r="V36" s="123"/>
      <c r="W36" s="123"/>
      <c r="X36" s="123"/>
    </row>
    <row r="37" spans="1:24" ht="12.75">
      <c r="A37" s="123"/>
      <c r="B37" s="123"/>
      <c r="C37" s="123"/>
      <c r="D37" s="134"/>
      <c r="E37" s="134"/>
      <c r="F37" s="134"/>
      <c r="G37" s="115"/>
      <c r="H37" s="135"/>
      <c r="I37" s="123"/>
      <c r="J37" s="123"/>
      <c r="K37" s="123"/>
      <c r="L37" s="561"/>
      <c r="M37" s="123"/>
      <c r="N37" s="123"/>
      <c r="O37" s="561"/>
      <c r="P37" s="102"/>
      <c r="Q37" s="102"/>
      <c r="R37" s="562"/>
      <c r="S37" s="123"/>
      <c r="T37" s="123"/>
      <c r="U37" s="123"/>
      <c r="V37" s="123"/>
      <c r="W37" s="123"/>
      <c r="X37" s="123"/>
    </row>
    <row r="38" spans="1:24" ht="12.75">
      <c r="A38" s="123"/>
      <c r="B38" s="123"/>
      <c r="C38" s="123"/>
      <c r="D38" s="134"/>
      <c r="E38" s="134"/>
      <c r="F38" s="134"/>
      <c r="G38" s="115"/>
      <c r="H38" s="135"/>
      <c r="I38" s="123"/>
      <c r="J38" s="123"/>
      <c r="K38" s="123"/>
      <c r="L38" s="561"/>
      <c r="M38" s="123"/>
      <c r="N38" s="123"/>
      <c r="O38" s="561"/>
      <c r="P38" s="102"/>
      <c r="Q38" s="102"/>
      <c r="R38" s="562"/>
      <c r="S38" s="123"/>
      <c r="T38" s="123"/>
      <c r="U38" s="123"/>
      <c r="V38" s="123"/>
      <c r="W38" s="123"/>
      <c r="X38" s="123"/>
    </row>
    <row r="39" spans="1:24" ht="12.75">
      <c r="A39" s="123"/>
      <c r="B39" s="123"/>
      <c r="C39" s="123"/>
      <c r="D39" s="134"/>
      <c r="E39" s="134"/>
      <c r="F39" s="134"/>
      <c r="G39" s="115"/>
      <c r="H39" s="135"/>
      <c r="I39" s="123"/>
      <c r="J39" s="123"/>
      <c r="K39" s="123"/>
      <c r="L39" s="561"/>
      <c r="M39" s="123"/>
      <c r="N39" s="123"/>
      <c r="O39" s="561"/>
      <c r="P39" s="102"/>
      <c r="Q39" s="102"/>
      <c r="R39" s="562"/>
      <c r="S39" s="123"/>
      <c r="T39" s="123"/>
      <c r="U39" s="123"/>
      <c r="V39" s="123"/>
      <c r="W39" s="123"/>
      <c r="X39" s="123"/>
    </row>
    <row r="40" spans="1:24" ht="12.75">
      <c r="A40" s="123"/>
      <c r="B40" s="123"/>
      <c r="C40" s="123"/>
      <c r="D40" s="134"/>
      <c r="E40" s="134"/>
      <c r="F40" s="134"/>
      <c r="G40" s="115"/>
      <c r="H40" s="135"/>
      <c r="I40" s="123"/>
      <c r="J40" s="123"/>
      <c r="K40" s="123"/>
      <c r="L40" s="561"/>
      <c r="M40" s="123"/>
      <c r="N40" s="123"/>
      <c r="O40" s="561"/>
      <c r="P40" s="102"/>
      <c r="Q40" s="102"/>
      <c r="R40" s="562"/>
      <c r="S40" s="123"/>
      <c r="T40" s="123"/>
      <c r="U40" s="123"/>
      <c r="V40" s="123"/>
      <c r="W40" s="123"/>
      <c r="X40" s="123"/>
    </row>
    <row r="41" spans="1:24" ht="12.75">
      <c r="A41" s="123"/>
      <c r="B41" s="123"/>
      <c r="C41" s="123"/>
      <c r="D41" s="134"/>
      <c r="E41" s="134"/>
      <c r="F41" s="134"/>
      <c r="G41" s="115"/>
      <c r="H41" s="135"/>
      <c r="I41" s="123"/>
      <c r="J41" s="123"/>
      <c r="K41" s="123"/>
      <c r="L41" s="561"/>
      <c r="M41" s="123"/>
      <c r="N41" s="123"/>
      <c r="O41" s="561"/>
      <c r="P41" s="102"/>
      <c r="Q41" s="102"/>
      <c r="R41" s="562"/>
      <c r="S41" s="123"/>
      <c r="T41" s="123"/>
      <c r="U41" s="123"/>
      <c r="V41" s="123"/>
      <c r="W41" s="123"/>
      <c r="X41" s="123"/>
    </row>
    <row r="42" spans="1:24" ht="12.75">
      <c r="A42" s="123"/>
      <c r="B42" s="123"/>
      <c r="C42" s="123"/>
      <c r="D42" s="134"/>
      <c r="E42" s="134"/>
      <c r="F42" s="134"/>
      <c r="G42" s="115"/>
      <c r="H42" s="135"/>
      <c r="I42" s="123"/>
      <c r="J42" s="123"/>
      <c r="K42" s="123"/>
      <c r="L42" s="561"/>
      <c r="M42" s="123"/>
      <c r="N42" s="123"/>
      <c r="O42" s="561"/>
      <c r="P42" s="102"/>
      <c r="Q42" s="102"/>
      <c r="R42" s="562"/>
      <c r="S42" s="123"/>
      <c r="T42" s="123"/>
      <c r="U42" s="123"/>
      <c r="V42" s="123"/>
      <c r="W42" s="123"/>
      <c r="X42" s="123"/>
    </row>
    <row r="43" spans="1:24" ht="12.75">
      <c r="A43" s="123"/>
      <c r="B43" s="123"/>
      <c r="C43" s="123"/>
      <c r="D43" s="134"/>
      <c r="E43" s="134"/>
      <c r="F43" s="134"/>
      <c r="G43" s="115"/>
      <c r="H43" s="135"/>
      <c r="I43" s="123"/>
      <c r="J43" s="123"/>
      <c r="K43" s="123"/>
      <c r="L43" s="561"/>
      <c r="M43" s="123"/>
      <c r="N43" s="123"/>
      <c r="O43" s="561"/>
      <c r="P43" s="102"/>
      <c r="Q43" s="102"/>
      <c r="R43" s="562"/>
      <c r="S43" s="123"/>
      <c r="T43" s="123"/>
      <c r="U43" s="123"/>
      <c r="V43" s="123"/>
      <c r="W43" s="123"/>
      <c r="X43" s="123"/>
    </row>
    <row r="44" spans="1:24" ht="12.75">
      <c r="A44" s="123"/>
      <c r="B44" s="123"/>
      <c r="C44" s="123"/>
      <c r="D44" s="134"/>
      <c r="E44" s="134"/>
      <c r="F44" s="134"/>
      <c r="G44" s="115"/>
      <c r="H44" s="135"/>
      <c r="I44" s="123"/>
      <c r="J44" s="123"/>
      <c r="K44" s="123"/>
      <c r="L44" s="561"/>
      <c r="M44" s="123"/>
      <c r="N44" s="123"/>
      <c r="O44" s="561"/>
      <c r="P44" s="102"/>
      <c r="Q44" s="102"/>
      <c r="R44" s="562"/>
      <c r="S44" s="123"/>
      <c r="T44" s="123"/>
      <c r="U44" s="123"/>
      <c r="V44" s="123"/>
      <c r="W44" s="123"/>
      <c r="X44" s="123"/>
    </row>
    <row r="45" spans="1:24" ht="12.75">
      <c r="A45" s="123"/>
      <c r="B45" s="123"/>
      <c r="C45" s="123"/>
      <c r="D45" s="134"/>
      <c r="E45" s="134"/>
      <c r="F45" s="134"/>
      <c r="G45" s="115"/>
      <c r="H45" s="135"/>
      <c r="I45" s="123"/>
      <c r="J45" s="123"/>
      <c r="K45" s="123"/>
      <c r="L45" s="561"/>
      <c r="M45" s="123"/>
      <c r="N45" s="123"/>
      <c r="O45" s="561"/>
      <c r="P45" s="102"/>
      <c r="Q45" s="102"/>
      <c r="R45" s="562"/>
      <c r="S45" s="123"/>
      <c r="T45" s="123"/>
      <c r="U45" s="123"/>
      <c r="V45" s="123"/>
      <c r="W45" s="123"/>
      <c r="X45" s="123"/>
    </row>
    <row r="46" spans="1:24" ht="12.75">
      <c r="A46" s="123"/>
      <c r="B46" s="123"/>
      <c r="C46" s="123"/>
      <c r="D46" s="134"/>
      <c r="E46" s="134"/>
      <c r="F46" s="134"/>
      <c r="G46" s="115"/>
      <c r="H46" s="135"/>
      <c r="I46" s="123"/>
      <c r="J46" s="123"/>
      <c r="K46" s="123"/>
      <c r="L46" s="561"/>
      <c r="M46" s="123"/>
      <c r="N46" s="123"/>
      <c r="O46" s="561"/>
      <c r="P46" s="102"/>
      <c r="Q46" s="102"/>
      <c r="R46" s="562"/>
      <c r="S46" s="123"/>
      <c r="T46" s="123"/>
      <c r="U46" s="123"/>
      <c r="V46" s="123"/>
      <c r="W46" s="123"/>
      <c r="X46" s="123"/>
    </row>
    <row r="47" spans="1:24" ht="12.75">
      <c r="A47" s="123"/>
      <c r="B47" s="123"/>
      <c r="C47" s="123"/>
      <c r="D47" s="134"/>
      <c r="E47" s="134"/>
      <c r="F47" s="134"/>
      <c r="G47" s="115"/>
      <c r="H47" s="135"/>
      <c r="I47" s="123"/>
      <c r="J47" s="123"/>
      <c r="K47" s="123"/>
      <c r="L47" s="561"/>
      <c r="M47" s="123"/>
      <c r="N47" s="123"/>
      <c r="O47" s="561"/>
      <c r="P47" s="102"/>
      <c r="Q47" s="102"/>
      <c r="R47" s="562"/>
      <c r="S47" s="123"/>
      <c r="T47" s="123"/>
      <c r="U47" s="123"/>
      <c r="V47" s="123"/>
      <c r="W47" s="123"/>
      <c r="X47" s="123"/>
    </row>
    <row r="48" spans="1:24" ht="12.75">
      <c r="A48" s="123"/>
      <c r="B48" s="123"/>
      <c r="C48" s="123"/>
      <c r="D48" s="134"/>
      <c r="E48" s="134"/>
      <c r="F48" s="134"/>
      <c r="G48" s="115"/>
      <c r="H48" s="135"/>
      <c r="I48" s="123"/>
      <c r="J48" s="123"/>
      <c r="K48" s="123"/>
      <c r="L48" s="561"/>
      <c r="M48" s="123"/>
      <c r="N48" s="123"/>
      <c r="O48" s="561"/>
      <c r="P48" s="102"/>
      <c r="Q48" s="102"/>
      <c r="R48" s="562"/>
      <c r="S48" s="123"/>
      <c r="T48" s="123"/>
      <c r="U48" s="123"/>
      <c r="V48" s="123"/>
      <c r="W48" s="123"/>
      <c r="X48" s="123"/>
    </row>
    <row r="49" spans="1:24" ht="12.75">
      <c r="A49" s="123"/>
      <c r="B49" s="123"/>
      <c r="C49" s="123"/>
      <c r="D49" s="134"/>
      <c r="E49" s="134"/>
      <c r="F49" s="134"/>
      <c r="G49" s="115"/>
      <c r="H49" s="135"/>
      <c r="I49" s="123"/>
      <c r="J49" s="123"/>
      <c r="K49" s="123"/>
      <c r="L49" s="561"/>
      <c r="M49" s="123"/>
      <c r="N49" s="123"/>
      <c r="O49" s="561"/>
      <c r="P49" s="102"/>
      <c r="Q49" s="102"/>
      <c r="R49" s="562"/>
      <c r="S49" s="123"/>
      <c r="T49" s="123"/>
      <c r="U49" s="123"/>
      <c r="V49" s="123"/>
      <c r="W49" s="123"/>
      <c r="X49" s="123"/>
    </row>
    <row r="50" spans="1:24" ht="12.75">
      <c r="A50" s="123"/>
      <c r="B50" s="123"/>
      <c r="C50" s="123"/>
      <c r="D50" s="134"/>
      <c r="E50" s="134"/>
      <c r="F50" s="134"/>
      <c r="G50" s="115"/>
      <c r="H50" s="135"/>
      <c r="I50" s="123"/>
      <c r="J50" s="123"/>
      <c r="K50" s="123"/>
      <c r="L50" s="561"/>
      <c r="M50" s="123"/>
      <c r="N50" s="123"/>
      <c r="O50" s="561"/>
      <c r="P50" s="102"/>
      <c r="Q50" s="102"/>
      <c r="R50" s="562"/>
      <c r="S50" s="123"/>
      <c r="T50" s="123"/>
      <c r="U50" s="123"/>
      <c r="V50" s="123"/>
      <c r="W50" s="123"/>
      <c r="X50" s="123"/>
    </row>
    <row r="51" spans="1:24" ht="12.75">
      <c r="A51" s="123"/>
      <c r="B51" s="123"/>
      <c r="C51" s="123"/>
      <c r="D51" s="134"/>
      <c r="E51" s="134"/>
      <c r="F51" s="134"/>
      <c r="G51" s="115"/>
      <c r="H51" s="135"/>
      <c r="I51" s="123"/>
      <c r="J51" s="123"/>
      <c r="K51" s="123"/>
      <c r="L51" s="561"/>
      <c r="M51" s="123"/>
      <c r="N51" s="123"/>
      <c r="O51" s="561"/>
      <c r="P51" s="102"/>
      <c r="Q51" s="102"/>
      <c r="R51" s="562"/>
      <c r="S51" s="123"/>
      <c r="T51" s="123"/>
      <c r="U51" s="123"/>
      <c r="V51" s="123"/>
      <c r="W51" s="123"/>
      <c r="X51" s="123"/>
    </row>
    <row r="52" spans="1:24" ht="12.75">
      <c r="A52" s="123"/>
      <c r="B52" s="123"/>
      <c r="C52" s="123"/>
      <c r="D52" s="134"/>
      <c r="E52" s="134"/>
      <c r="F52" s="134"/>
      <c r="G52" s="115"/>
      <c r="H52" s="135"/>
      <c r="I52" s="123"/>
      <c r="J52" s="123"/>
      <c r="K52" s="123"/>
      <c r="L52" s="561"/>
      <c r="M52" s="123"/>
      <c r="N52" s="123"/>
      <c r="O52" s="561"/>
      <c r="P52" s="102"/>
      <c r="Q52" s="102"/>
      <c r="R52" s="562"/>
      <c r="S52" s="123"/>
      <c r="T52" s="123"/>
      <c r="U52" s="123"/>
      <c r="V52" s="123"/>
      <c r="W52" s="123"/>
      <c r="X52" s="123"/>
    </row>
    <row r="53" spans="1:24" ht="12.75">
      <c r="A53" s="123"/>
      <c r="B53" s="123"/>
      <c r="C53" s="123"/>
      <c r="D53" s="134"/>
      <c r="E53" s="134"/>
      <c r="F53" s="134"/>
      <c r="G53" s="115"/>
      <c r="H53" s="135"/>
      <c r="I53" s="123"/>
      <c r="J53" s="123"/>
      <c r="K53" s="123"/>
      <c r="L53" s="561"/>
      <c r="M53" s="123"/>
      <c r="N53" s="123"/>
      <c r="O53" s="561"/>
      <c r="P53" s="102"/>
      <c r="Q53" s="102"/>
      <c r="R53" s="562"/>
      <c r="S53" s="123"/>
      <c r="T53" s="123"/>
      <c r="U53" s="123"/>
      <c r="V53" s="123"/>
      <c r="W53" s="123"/>
      <c r="X53" s="123"/>
    </row>
    <row r="54" spans="1:24" ht="12.75">
      <c r="A54" s="123"/>
      <c r="B54" s="123"/>
      <c r="C54" s="123"/>
      <c r="D54" s="134"/>
      <c r="E54" s="134"/>
      <c r="F54" s="134"/>
      <c r="G54" s="115"/>
      <c r="H54" s="135"/>
      <c r="I54" s="123"/>
      <c r="J54" s="123"/>
      <c r="K54" s="123"/>
      <c r="L54" s="561"/>
      <c r="M54" s="123"/>
      <c r="N54" s="123"/>
      <c r="O54" s="561"/>
      <c r="P54" s="102"/>
      <c r="Q54" s="102"/>
      <c r="R54" s="562"/>
      <c r="S54" s="123"/>
      <c r="T54" s="123"/>
      <c r="U54" s="123"/>
      <c r="V54" s="123"/>
      <c r="W54" s="123"/>
      <c r="X54" s="123"/>
    </row>
    <row r="55" spans="1:24" ht="12.75">
      <c r="A55" s="123"/>
      <c r="B55" s="123"/>
      <c r="C55" s="123"/>
      <c r="D55" s="134"/>
      <c r="E55" s="134"/>
      <c r="F55" s="134"/>
      <c r="G55" s="115"/>
      <c r="H55" s="135"/>
      <c r="I55" s="123"/>
      <c r="J55" s="123"/>
      <c r="K55" s="123"/>
      <c r="L55" s="561"/>
      <c r="M55" s="123"/>
      <c r="N55" s="123"/>
      <c r="O55" s="561"/>
      <c r="P55" s="102"/>
      <c r="Q55" s="102"/>
      <c r="R55" s="562"/>
      <c r="S55" s="123"/>
      <c r="T55" s="123"/>
      <c r="U55" s="123"/>
      <c r="V55" s="123"/>
      <c r="W55" s="123"/>
      <c r="X55" s="123"/>
    </row>
    <row r="56" spans="1:24" ht="12.75">
      <c r="A56" s="123"/>
      <c r="B56" s="123"/>
      <c r="C56" s="123"/>
      <c r="D56" s="134"/>
      <c r="E56" s="134"/>
      <c r="F56" s="134"/>
      <c r="G56" s="115"/>
      <c r="H56" s="135"/>
      <c r="I56" s="123"/>
      <c r="J56" s="123"/>
      <c r="K56" s="123"/>
      <c r="L56" s="561"/>
      <c r="M56" s="123"/>
      <c r="N56" s="123"/>
      <c r="O56" s="561"/>
      <c r="P56" s="102"/>
      <c r="Q56" s="102"/>
      <c r="R56" s="562"/>
      <c r="S56" s="123"/>
      <c r="T56" s="123"/>
      <c r="U56" s="123"/>
      <c r="V56" s="123"/>
      <c r="W56" s="123"/>
      <c r="X56" s="123"/>
    </row>
    <row r="57" spans="1:24" ht="12.75">
      <c r="A57" s="123"/>
      <c r="B57" s="123"/>
      <c r="C57" s="123"/>
      <c r="D57" s="134"/>
      <c r="E57" s="134"/>
      <c r="F57" s="134"/>
      <c r="G57" s="115"/>
      <c r="H57" s="135"/>
      <c r="I57" s="123"/>
      <c r="J57" s="123"/>
      <c r="K57" s="123"/>
      <c r="L57" s="561"/>
      <c r="M57" s="123"/>
      <c r="N57" s="123"/>
      <c r="O57" s="561"/>
      <c r="P57" s="102"/>
      <c r="Q57" s="102"/>
      <c r="R57" s="562"/>
      <c r="S57" s="123"/>
      <c r="T57" s="123"/>
      <c r="U57" s="123"/>
      <c r="V57" s="123"/>
      <c r="W57" s="123"/>
      <c r="X57" s="123"/>
    </row>
    <row r="58" spans="1:24" ht="12.75">
      <c r="A58" s="123"/>
      <c r="B58" s="123"/>
      <c r="C58" s="123"/>
      <c r="D58" s="134"/>
      <c r="E58" s="134"/>
      <c r="F58" s="134"/>
      <c r="G58" s="115"/>
      <c r="H58" s="135"/>
      <c r="I58" s="123"/>
      <c r="J58" s="123"/>
      <c r="K58" s="123"/>
      <c r="L58" s="561"/>
      <c r="M58" s="123"/>
      <c r="N58" s="123"/>
      <c r="O58" s="561"/>
      <c r="P58" s="102"/>
      <c r="Q58" s="102"/>
      <c r="R58" s="562"/>
      <c r="S58" s="123"/>
      <c r="T58" s="123"/>
      <c r="U58" s="123"/>
      <c r="V58" s="123"/>
      <c r="W58" s="123"/>
      <c r="X58" s="123"/>
    </row>
    <row r="59" spans="1:24" ht="12.75">
      <c r="A59" s="123"/>
      <c r="B59" s="123"/>
      <c r="C59" s="123"/>
      <c r="D59" s="134"/>
      <c r="E59" s="134"/>
      <c r="F59" s="134"/>
      <c r="G59" s="115"/>
      <c r="H59" s="135"/>
      <c r="I59" s="123"/>
      <c r="J59" s="123"/>
      <c r="K59" s="123"/>
      <c r="L59" s="561"/>
      <c r="M59" s="123"/>
      <c r="N59" s="123"/>
      <c r="O59" s="561"/>
      <c r="P59" s="102"/>
      <c r="Q59" s="102"/>
      <c r="R59" s="562"/>
      <c r="S59" s="123"/>
      <c r="T59" s="123"/>
      <c r="U59" s="123"/>
      <c r="V59" s="123"/>
      <c r="W59" s="123"/>
      <c r="X59" s="123"/>
    </row>
    <row r="60" spans="1:24" ht="12.75">
      <c r="A60" s="123"/>
      <c r="B60" s="123"/>
      <c r="C60" s="123"/>
      <c r="D60" s="134"/>
      <c r="E60" s="134"/>
      <c r="F60" s="134"/>
      <c r="G60" s="115"/>
      <c r="H60" s="135"/>
      <c r="I60" s="123"/>
      <c r="J60" s="123"/>
      <c r="K60" s="123"/>
      <c r="L60" s="561"/>
      <c r="M60" s="123"/>
      <c r="N60" s="123"/>
      <c r="O60" s="561"/>
      <c r="P60" s="102"/>
      <c r="Q60" s="102"/>
      <c r="R60" s="562"/>
      <c r="S60" s="123"/>
      <c r="T60" s="123"/>
      <c r="U60" s="123"/>
      <c r="V60" s="123"/>
      <c r="W60" s="123"/>
      <c r="X60" s="123"/>
    </row>
    <row r="61" spans="1:24" ht="12.75">
      <c r="A61" s="123"/>
      <c r="B61" s="123"/>
      <c r="C61" s="123"/>
      <c r="D61" s="134"/>
      <c r="E61" s="134"/>
      <c r="F61" s="134"/>
      <c r="G61" s="115"/>
      <c r="H61" s="135"/>
      <c r="I61" s="123"/>
      <c r="J61" s="123"/>
      <c r="K61" s="123"/>
      <c r="L61" s="561"/>
      <c r="M61" s="123"/>
      <c r="N61" s="123"/>
      <c r="O61" s="561"/>
      <c r="P61" s="102"/>
      <c r="Q61" s="102"/>
      <c r="R61" s="562"/>
      <c r="S61" s="123"/>
      <c r="T61" s="123"/>
      <c r="U61" s="123"/>
      <c r="V61" s="123"/>
      <c r="W61" s="123"/>
      <c r="X61" s="123"/>
    </row>
    <row r="62" spans="1:24" ht="12.75">
      <c r="A62" s="123"/>
      <c r="B62" s="123"/>
      <c r="C62" s="123"/>
      <c r="D62" s="134"/>
      <c r="E62" s="134"/>
      <c r="F62" s="134"/>
      <c r="G62" s="115"/>
      <c r="H62" s="135"/>
      <c r="I62" s="123"/>
      <c r="J62" s="123"/>
      <c r="K62" s="123"/>
      <c r="L62" s="561"/>
      <c r="M62" s="123"/>
      <c r="N62" s="123"/>
      <c r="O62" s="561"/>
      <c r="P62" s="102"/>
      <c r="Q62" s="102"/>
      <c r="R62" s="562"/>
      <c r="S62" s="123"/>
      <c r="T62" s="123"/>
      <c r="U62" s="123"/>
      <c r="V62" s="123"/>
      <c r="W62" s="123"/>
      <c r="X62" s="123"/>
    </row>
    <row r="63" spans="1:24" ht="12.75">
      <c r="A63" s="123"/>
      <c r="B63" s="123"/>
      <c r="C63" s="123"/>
      <c r="D63" s="134"/>
      <c r="E63" s="134"/>
      <c r="F63" s="134"/>
      <c r="G63" s="115"/>
      <c r="H63" s="135"/>
      <c r="I63" s="123"/>
      <c r="J63" s="123"/>
      <c r="K63" s="123"/>
      <c r="L63" s="561"/>
      <c r="M63" s="123"/>
      <c r="N63" s="123"/>
      <c r="O63" s="561"/>
      <c r="P63" s="102"/>
      <c r="Q63" s="102"/>
      <c r="R63" s="562"/>
      <c r="S63" s="123"/>
      <c r="T63" s="123"/>
      <c r="U63" s="123"/>
      <c r="V63" s="123"/>
      <c r="W63" s="123"/>
      <c r="X63" s="123"/>
    </row>
    <row r="64" spans="1:24" ht="12.75">
      <c r="A64" s="123"/>
      <c r="B64" s="123"/>
      <c r="C64" s="123"/>
      <c r="D64" s="134"/>
      <c r="E64" s="134"/>
      <c r="F64" s="134"/>
      <c r="G64" s="115"/>
      <c r="H64" s="135"/>
      <c r="I64" s="123"/>
      <c r="J64" s="123"/>
      <c r="K64" s="123"/>
      <c r="L64" s="561"/>
      <c r="M64" s="123"/>
      <c r="N64" s="123"/>
      <c r="O64" s="561"/>
      <c r="P64" s="102"/>
      <c r="Q64" s="102"/>
      <c r="R64" s="562"/>
      <c r="S64" s="123"/>
      <c r="T64" s="123"/>
      <c r="U64" s="123"/>
      <c r="V64" s="123"/>
      <c r="W64" s="123"/>
      <c r="X64" s="123"/>
    </row>
    <row r="65" spans="1:24" ht="12.75">
      <c r="A65" s="123"/>
      <c r="B65" s="123"/>
      <c r="C65" s="123"/>
      <c r="D65" s="134"/>
      <c r="E65" s="134"/>
      <c r="F65" s="134"/>
      <c r="G65" s="115"/>
      <c r="H65" s="135"/>
      <c r="I65" s="123"/>
      <c r="J65" s="123"/>
      <c r="K65" s="123"/>
      <c r="L65" s="561"/>
      <c r="M65" s="123"/>
      <c r="N65" s="123"/>
      <c r="O65" s="561"/>
      <c r="P65" s="102"/>
      <c r="Q65" s="102"/>
      <c r="R65" s="562"/>
      <c r="S65" s="123"/>
      <c r="T65" s="123"/>
      <c r="U65" s="123"/>
      <c r="V65" s="123"/>
      <c r="W65" s="123"/>
      <c r="X65" s="123"/>
    </row>
    <row r="66" spans="1:24" ht="12.75">
      <c r="A66" s="123"/>
      <c r="B66" s="123"/>
      <c r="C66" s="123"/>
      <c r="D66" s="134"/>
      <c r="E66" s="134"/>
      <c r="F66" s="134"/>
      <c r="G66" s="115"/>
      <c r="H66" s="135"/>
      <c r="I66" s="123"/>
      <c r="J66" s="123"/>
      <c r="K66" s="123"/>
      <c r="L66" s="561"/>
      <c r="M66" s="123"/>
      <c r="N66" s="123"/>
      <c r="O66" s="561"/>
      <c r="P66" s="102"/>
      <c r="Q66" s="102"/>
      <c r="R66" s="562"/>
      <c r="S66" s="123"/>
      <c r="T66" s="123"/>
      <c r="U66" s="123"/>
      <c r="V66" s="123"/>
      <c r="W66" s="123"/>
      <c r="X66" s="123"/>
    </row>
    <row r="67" spans="1:24" ht="12.75">
      <c r="A67" s="123"/>
      <c r="B67" s="123"/>
      <c r="C67" s="123"/>
      <c r="D67" s="134"/>
      <c r="E67" s="134"/>
      <c r="F67" s="134"/>
      <c r="G67" s="115"/>
      <c r="H67" s="135"/>
      <c r="I67" s="123"/>
      <c r="J67" s="123"/>
      <c r="K67" s="123"/>
      <c r="L67" s="561"/>
      <c r="M67" s="123"/>
      <c r="N67" s="123"/>
      <c r="O67" s="561"/>
      <c r="P67" s="102"/>
      <c r="Q67" s="102"/>
      <c r="R67" s="562"/>
      <c r="S67" s="123"/>
      <c r="T67" s="123"/>
      <c r="U67" s="123"/>
      <c r="V67" s="123"/>
      <c r="W67" s="123"/>
      <c r="X67" s="123"/>
    </row>
    <row r="68" spans="1:24" ht="12.75">
      <c r="A68" s="123"/>
      <c r="B68" s="123"/>
      <c r="C68" s="123"/>
      <c r="D68" s="134"/>
      <c r="E68" s="134"/>
      <c r="F68" s="134"/>
      <c r="G68" s="115"/>
      <c r="H68" s="135"/>
      <c r="I68" s="123"/>
      <c r="J68" s="123"/>
      <c r="K68" s="123"/>
      <c r="L68" s="561"/>
      <c r="M68" s="123"/>
      <c r="N68" s="123"/>
      <c r="O68" s="561"/>
      <c r="P68" s="102"/>
      <c r="Q68" s="102"/>
      <c r="R68" s="562"/>
      <c r="S68" s="123"/>
      <c r="T68" s="123"/>
      <c r="U68" s="123"/>
      <c r="V68" s="123"/>
      <c r="W68" s="123"/>
      <c r="X68" s="123"/>
    </row>
    <row r="69" spans="1:24" ht="12.75">
      <c r="A69" s="123"/>
      <c r="B69" s="123"/>
      <c r="C69" s="123"/>
      <c r="D69" s="134"/>
      <c r="E69" s="134"/>
      <c r="F69" s="134"/>
      <c r="G69" s="115"/>
      <c r="H69" s="135"/>
      <c r="I69" s="123"/>
      <c r="J69" s="123"/>
      <c r="K69" s="123"/>
      <c r="L69" s="561"/>
      <c r="M69" s="123"/>
      <c r="N69" s="123"/>
      <c r="O69" s="561"/>
      <c r="P69" s="102"/>
      <c r="Q69" s="102"/>
      <c r="R69" s="562"/>
      <c r="S69" s="123"/>
      <c r="T69" s="123"/>
      <c r="U69" s="123"/>
      <c r="V69" s="123"/>
      <c r="W69" s="123"/>
      <c r="X69" s="123"/>
    </row>
    <row r="70" spans="1:24" ht="12.75">
      <c r="A70" s="123"/>
      <c r="B70" s="123"/>
      <c r="C70" s="123"/>
      <c r="D70" s="134"/>
      <c r="E70" s="134"/>
      <c r="F70" s="134"/>
      <c r="G70" s="115"/>
      <c r="H70" s="135"/>
      <c r="I70" s="123"/>
      <c r="J70" s="123"/>
      <c r="K70" s="123"/>
      <c r="L70" s="561"/>
      <c r="M70" s="123"/>
      <c r="N70" s="123"/>
      <c r="O70" s="561"/>
      <c r="P70" s="102"/>
      <c r="Q70" s="102"/>
      <c r="R70" s="562"/>
      <c r="S70" s="123"/>
      <c r="T70" s="123"/>
      <c r="U70" s="123"/>
      <c r="V70" s="123"/>
      <c r="W70" s="123"/>
      <c r="X70" s="123"/>
    </row>
    <row r="71" spans="1:24" ht="12.75">
      <c r="A71" s="123"/>
      <c r="B71" s="123"/>
      <c r="C71" s="123"/>
      <c r="D71" s="134"/>
      <c r="E71" s="134"/>
      <c r="F71" s="134"/>
      <c r="G71" s="115"/>
      <c r="H71" s="135"/>
      <c r="I71" s="123"/>
      <c r="J71" s="123"/>
      <c r="K71" s="123"/>
      <c r="L71" s="561"/>
      <c r="M71" s="123"/>
      <c r="N71" s="123"/>
      <c r="O71" s="561"/>
      <c r="P71" s="102"/>
      <c r="Q71" s="102"/>
      <c r="R71" s="562"/>
      <c r="S71" s="123"/>
      <c r="T71" s="123"/>
      <c r="U71" s="123"/>
      <c r="V71" s="123"/>
      <c r="W71" s="123"/>
      <c r="X71" s="123"/>
    </row>
    <row r="72" spans="1:24" ht="12.75">
      <c r="A72" s="123"/>
      <c r="B72" s="123"/>
      <c r="C72" s="123"/>
      <c r="D72" s="134"/>
      <c r="E72" s="134"/>
      <c r="F72" s="134"/>
      <c r="G72" s="115"/>
      <c r="H72" s="135"/>
      <c r="I72" s="123"/>
      <c r="J72" s="123"/>
      <c r="K72" s="123"/>
      <c r="L72" s="561"/>
      <c r="M72" s="123"/>
      <c r="N72" s="123"/>
      <c r="O72" s="561"/>
      <c r="P72" s="102"/>
      <c r="Q72" s="102"/>
      <c r="R72" s="562"/>
      <c r="S72" s="123"/>
      <c r="T72" s="123"/>
      <c r="U72" s="123"/>
      <c r="V72" s="123"/>
      <c r="W72" s="123"/>
      <c r="X72" s="123"/>
    </row>
    <row r="73" spans="1:24" ht="12.75">
      <c r="A73" s="123"/>
      <c r="B73" s="123"/>
      <c r="C73" s="123"/>
      <c r="D73" s="134"/>
      <c r="E73" s="134"/>
      <c r="F73" s="134"/>
      <c r="G73" s="115"/>
      <c r="H73" s="135"/>
      <c r="I73" s="123"/>
      <c r="J73" s="123"/>
      <c r="K73" s="123"/>
      <c r="L73" s="561"/>
      <c r="M73" s="123"/>
      <c r="N73" s="123"/>
      <c r="O73" s="561"/>
      <c r="P73" s="102"/>
      <c r="Q73" s="102"/>
      <c r="R73" s="562"/>
      <c r="S73" s="123"/>
      <c r="T73" s="123"/>
      <c r="U73" s="123"/>
      <c r="V73" s="123"/>
      <c r="W73" s="123"/>
      <c r="X73" s="123"/>
    </row>
    <row r="74" spans="1:24" ht="12.75">
      <c r="A74" s="123"/>
      <c r="B74" s="123"/>
      <c r="C74" s="123"/>
      <c r="D74" s="134"/>
      <c r="E74" s="134"/>
      <c r="F74" s="134"/>
      <c r="G74" s="115"/>
      <c r="H74" s="135"/>
      <c r="I74" s="123"/>
      <c r="J74" s="123"/>
      <c r="K74" s="123"/>
      <c r="L74" s="561"/>
      <c r="M74" s="123"/>
      <c r="N74" s="123"/>
      <c r="O74" s="561"/>
      <c r="P74" s="102"/>
      <c r="Q74" s="102"/>
      <c r="R74" s="562"/>
      <c r="S74" s="123"/>
      <c r="T74" s="123"/>
      <c r="U74" s="123"/>
      <c r="V74" s="123"/>
      <c r="W74" s="123"/>
      <c r="X74" s="123"/>
    </row>
    <row r="75" spans="1:24" ht="12.75">
      <c r="A75" s="123"/>
      <c r="B75" s="123"/>
      <c r="C75" s="123"/>
      <c r="D75" s="134"/>
      <c r="E75" s="134"/>
      <c r="F75" s="134"/>
      <c r="G75" s="115"/>
      <c r="H75" s="135"/>
      <c r="I75" s="123"/>
      <c r="J75" s="123"/>
      <c r="K75" s="123"/>
      <c r="L75" s="561"/>
      <c r="M75" s="123"/>
      <c r="N75" s="123"/>
      <c r="O75" s="561"/>
      <c r="P75" s="102"/>
      <c r="Q75" s="102"/>
      <c r="R75" s="562"/>
      <c r="S75" s="123"/>
      <c r="T75" s="123"/>
      <c r="U75" s="123"/>
      <c r="V75" s="123"/>
      <c r="W75" s="123"/>
      <c r="X75" s="123"/>
    </row>
    <row r="76" spans="1:24" ht="12.75">
      <c r="A76" s="123"/>
      <c r="B76" s="123"/>
      <c r="C76" s="123"/>
      <c r="D76" s="134"/>
      <c r="E76" s="134"/>
      <c r="F76" s="134"/>
      <c r="G76" s="115"/>
      <c r="H76" s="135"/>
      <c r="I76" s="123"/>
      <c r="J76" s="123"/>
      <c r="K76" s="123"/>
      <c r="L76" s="561"/>
      <c r="M76" s="123"/>
      <c r="N76" s="123"/>
      <c r="O76" s="561"/>
      <c r="P76" s="102"/>
      <c r="Q76" s="102"/>
      <c r="R76" s="562"/>
      <c r="S76" s="123"/>
      <c r="T76" s="123"/>
      <c r="U76" s="123"/>
      <c r="V76" s="123"/>
      <c r="W76" s="123"/>
      <c r="X76" s="123"/>
    </row>
    <row r="77" spans="1:24" ht="12.75">
      <c r="A77" s="123"/>
      <c r="B77" s="123"/>
      <c r="C77" s="123"/>
      <c r="D77" s="134"/>
      <c r="E77" s="134"/>
      <c r="F77" s="134"/>
      <c r="G77" s="115"/>
      <c r="H77" s="135"/>
      <c r="I77" s="123"/>
      <c r="J77" s="123"/>
      <c r="K77" s="123"/>
      <c r="L77" s="561"/>
      <c r="M77" s="123"/>
      <c r="N77" s="123"/>
      <c r="O77" s="561"/>
      <c r="P77" s="102"/>
      <c r="Q77" s="102"/>
      <c r="R77" s="562"/>
      <c r="S77" s="123"/>
      <c r="T77" s="123"/>
      <c r="U77" s="123"/>
      <c r="V77" s="123"/>
      <c r="W77" s="123"/>
      <c r="X77" s="123"/>
    </row>
    <row r="78" spans="1:24" ht="12.75">
      <c r="A78" s="123"/>
      <c r="B78" s="123"/>
      <c r="C78" s="123"/>
      <c r="D78" s="134"/>
      <c r="E78" s="134"/>
      <c r="F78" s="134"/>
      <c r="G78" s="115"/>
      <c r="H78" s="135"/>
      <c r="I78" s="123"/>
      <c r="J78" s="123"/>
      <c r="K78" s="123"/>
      <c r="L78" s="561"/>
      <c r="M78" s="123"/>
      <c r="N78" s="123"/>
      <c r="O78" s="561"/>
      <c r="P78" s="102"/>
      <c r="Q78" s="102"/>
      <c r="R78" s="562"/>
      <c r="S78" s="123"/>
      <c r="T78" s="123"/>
      <c r="U78" s="123"/>
      <c r="V78" s="123"/>
      <c r="W78" s="123"/>
      <c r="X78" s="123"/>
    </row>
    <row r="79" spans="1:24" ht="12.75">
      <c r="A79" s="123"/>
      <c r="B79" s="123"/>
      <c r="C79" s="123"/>
      <c r="D79" s="134"/>
      <c r="E79" s="134"/>
      <c r="F79" s="134"/>
      <c r="G79" s="115"/>
      <c r="H79" s="135"/>
      <c r="I79" s="123"/>
      <c r="J79" s="123"/>
      <c r="K79" s="123"/>
      <c r="L79" s="561"/>
      <c r="M79" s="123"/>
      <c r="N79" s="123"/>
      <c r="O79" s="561"/>
      <c r="P79" s="102"/>
      <c r="Q79" s="102"/>
      <c r="R79" s="562"/>
      <c r="S79" s="123"/>
      <c r="T79" s="123"/>
      <c r="U79" s="123"/>
      <c r="V79" s="123"/>
      <c r="W79" s="123"/>
      <c r="X79" s="123"/>
    </row>
    <row r="80" spans="1:24" ht="12.75">
      <c r="A80" s="123"/>
      <c r="B80" s="123"/>
      <c r="C80" s="123"/>
      <c r="D80" s="134"/>
      <c r="E80" s="134"/>
      <c r="F80" s="134"/>
      <c r="G80" s="115"/>
      <c r="H80" s="135"/>
      <c r="I80" s="123"/>
      <c r="J80" s="123"/>
      <c r="K80" s="123"/>
      <c r="L80" s="561"/>
      <c r="M80" s="123"/>
      <c r="N80" s="123"/>
      <c r="O80" s="561"/>
      <c r="P80" s="102"/>
      <c r="Q80" s="102"/>
      <c r="R80" s="562"/>
      <c r="S80" s="123"/>
      <c r="T80" s="123"/>
      <c r="U80" s="123"/>
      <c r="V80" s="123"/>
      <c r="W80" s="123"/>
      <c r="X80" s="123"/>
    </row>
    <row r="81" spans="1:24" ht="12.75">
      <c r="A81" s="123"/>
      <c r="B81" s="123"/>
      <c r="C81" s="123"/>
      <c r="D81" s="134"/>
      <c r="E81" s="134"/>
      <c r="F81" s="134"/>
      <c r="G81" s="115"/>
      <c r="H81" s="135"/>
      <c r="I81" s="123"/>
      <c r="J81" s="123"/>
      <c r="K81" s="123"/>
      <c r="L81" s="561"/>
      <c r="M81" s="123"/>
      <c r="N81" s="123"/>
      <c r="O81" s="561"/>
      <c r="P81" s="102"/>
      <c r="Q81" s="102"/>
      <c r="R81" s="562"/>
      <c r="S81" s="123"/>
      <c r="T81" s="123"/>
      <c r="U81" s="123"/>
      <c r="V81" s="123"/>
      <c r="W81" s="123"/>
      <c r="X81" s="123"/>
    </row>
    <row r="82" spans="1:24" ht="12.75">
      <c r="A82" s="123"/>
      <c r="B82" s="123"/>
      <c r="C82" s="123"/>
      <c r="D82" s="134"/>
      <c r="E82" s="134"/>
      <c r="F82" s="134"/>
      <c r="G82" s="115"/>
      <c r="H82" s="135"/>
      <c r="I82" s="123"/>
      <c r="J82" s="123"/>
      <c r="K82" s="123"/>
      <c r="L82" s="561"/>
      <c r="M82" s="123"/>
      <c r="N82" s="123"/>
      <c r="O82" s="561"/>
      <c r="P82" s="102"/>
      <c r="Q82" s="102"/>
      <c r="R82" s="562"/>
      <c r="S82" s="123"/>
      <c r="T82" s="123"/>
      <c r="U82" s="123"/>
      <c r="V82" s="123"/>
      <c r="W82" s="123"/>
      <c r="X82" s="123"/>
    </row>
    <row r="83" spans="1:24" ht="12.75">
      <c r="A83" s="123"/>
      <c r="B83" s="123"/>
      <c r="C83" s="123"/>
      <c r="D83" s="134"/>
      <c r="E83" s="134"/>
      <c r="F83" s="134"/>
      <c r="G83" s="115"/>
      <c r="H83" s="135"/>
      <c r="I83" s="123"/>
      <c r="J83" s="123"/>
      <c r="K83" s="123"/>
      <c r="L83" s="561"/>
      <c r="M83" s="123"/>
      <c r="N83" s="123"/>
      <c r="O83" s="561"/>
      <c r="P83" s="102"/>
      <c r="Q83" s="102"/>
      <c r="R83" s="562"/>
      <c r="S83" s="123"/>
      <c r="T83" s="123"/>
      <c r="U83" s="123"/>
      <c r="V83" s="123"/>
      <c r="W83" s="123"/>
      <c r="X83" s="123"/>
    </row>
    <row r="84" spans="1:24" ht="12.75">
      <c r="A84" s="123"/>
      <c r="B84" s="123"/>
      <c r="C84" s="123"/>
      <c r="D84" s="134"/>
      <c r="E84" s="134"/>
      <c r="F84" s="134"/>
      <c r="G84" s="115"/>
      <c r="H84" s="135"/>
      <c r="I84" s="123"/>
      <c r="J84" s="123"/>
      <c r="K84" s="123"/>
      <c r="L84" s="561"/>
      <c r="M84" s="123"/>
      <c r="N84" s="123"/>
      <c r="O84" s="561"/>
      <c r="P84" s="102"/>
      <c r="Q84" s="102"/>
      <c r="R84" s="562"/>
      <c r="S84" s="123"/>
      <c r="T84" s="123"/>
      <c r="U84" s="123"/>
      <c r="V84" s="123"/>
      <c r="W84" s="123"/>
      <c r="X84" s="123"/>
    </row>
    <row r="85" spans="1:24" ht="12.75">
      <c r="A85" s="123"/>
      <c r="B85" s="123"/>
      <c r="C85" s="123"/>
      <c r="D85" s="134"/>
      <c r="E85" s="134"/>
      <c r="F85" s="134"/>
      <c r="G85" s="115"/>
      <c r="H85" s="135"/>
      <c r="I85" s="123"/>
      <c r="J85" s="123"/>
      <c r="K85" s="123"/>
      <c r="L85" s="561"/>
      <c r="M85" s="123"/>
      <c r="N85" s="123"/>
      <c r="O85" s="561"/>
      <c r="P85" s="102"/>
      <c r="Q85" s="102"/>
      <c r="R85" s="562"/>
      <c r="S85" s="123"/>
      <c r="T85" s="123"/>
      <c r="U85" s="123"/>
      <c r="V85" s="123"/>
      <c r="W85" s="123"/>
      <c r="X85" s="123"/>
    </row>
    <row r="86" spans="1:24" ht="12.75">
      <c r="A86" s="123"/>
      <c r="B86" s="123"/>
      <c r="C86" s="123"/>
      <c r="D86" s="134"/>
      <c r="E86" s="134"/>
      <c r="F86" s="134"/>
      <c r="G86" s="115"/>
      <c r="H86" s="135"/>
      <c r="I86" s="123"/>
      <c r="J86" s="123"/>
      <c r="K86" s="123"/>
      <c r="L86" s="561"/>
      <c r="M86" s="123"/>
      <c r="N86" s="123"/>
      <c r="O86" s="561"/>
      <c r="P86" s="102"/>
      <c r="Q86" s="102"/>
      <c r="R86" s="562"/>
      <c r="S86" s="123"/>
      <c r="T86" s="123"/>
      <c r="U86" s="123"/>
      <c r="V86" s="123"/>
      <c r="W86" s="123"/>
      <c r="X86" s="123"/>
    </row>
    <row r="87" spans="1:24" ht="12.75">
      <c r="A87" s="123"/>
      <c r="B87" s="123"/>
      <c r="C87" s="123"/>
      <c r="D87" s="134"/>
      <c r="E87" s="134"/>
      <c r="F87" s="134"/>
      <c r="G87" s="115"/>
      <c r="H87" s="135"/>
      <c r="I87" s="123"/>
      <c r="J87" s="123"/>
      <c r="K87" s="123"/>
      <c r="L87" s="561"/>
      <c r="M87" s="123"/>
      <c r="N87" s="123"/>
      <c r="O87" s="561"/>
      <c r="P87" s="102"/>
      <c r="Q87" s="102"/>
      <c r="R87" s="562"/>
      <c r="S87" s="123"/>
      <c r="T87" s="123"/>
      <c r="U87" s="123"/>
      <c r="V87" s="123"/>
      <c r="W87" s="123"/>
      <c r="X87" s="123"/>
    </row>
    <row r="88" spans="1:24" ht="12.75">
      <c r="A88" s="123"/>
      <c r="B88" s="123"/>
      <c r="C88" s="123"/>
      <c r="D88" s="134"/>
      <c r="E88" s="134"/>
      <c r="F88" s="134"/>
      <c r="G88" s="115"/>
      <c r="H88" s="135"/>
      <c r="I88" s="123"/>
      <c r="J88" s="123"/>
      <c r="K88" s="123"/>
      <c r="L88" s="561"/>
      <c r="M88" s="123"/>
      <c r="N88" s="123"/>
      <c r="O88" s="561"/>
      <c r="P88" s="102"/>
      <c r="Q88" s="102"/>
      <c r="R88" s="562"/>
      <c r="S88" s="123"/>
      <c r="T88" s="123"/>
      <c r="U88" s="123"/>
      <c r="V88" s="123"/>
      <c r="W88" s="123"/>
      <c r="X88" s="123"/>
    </row>
    <row r="89" spans="1:24" ht="12.75">
      <c r="A89" s="123"/>
      <c r="B89" s="123"/>
      <c r="C89" s="123"/>
      <c r="D89" s="134"/>
      <c r="E89" s="134"/>
      <c r="F89" s="134"/>
      <c r="G89" s="115"/>
      <c r="H89" s="135"/>
      <c r="I89" s="123"/>
      <c r="J89" s="123"/>
      <c r="K89" s="123"/>
      <c r="L89" s="561"/>
      <c r="M89" s="123"/>
      <c r="N89" s="123"/>
      <c r="O89" s="561"/>
      <c r="P89" s="102"/>
      <c r="Q89" s="102"/>
      <c r="R89" s="562"/>
      <c r="S89" s="123"/>
      <c r="T89" s="123"/>
      <c r="U89" s="123"/>
      <c r="V89" s="123"/>
      <c r="W89" s="123"/>
      <c r="X89" s="123"/>
    </row>
    <row r="90" spans="1:24" ht="12.75">
      <c r="A90" s="123"/>
      <c r="B90" s="123"/>
      <c r="C90" s="123"/>
      <c r="D90" s="134"/>
      <c r="E90" s="134"/>
      <c r="F90" s="134"/>
      <c r="G90" s="115"/>
      <c r="H90" s="135"/>
      <c r="I90" s="123"/>
      <c r="J90" s="123"/>
      <c r="K90" s="123"/>
      <c r="L90" s="561"/>
      <c r="M90" s="123"/>
      <c r="N90" s="123"/>
      <c r="O90" s="561"/>
      <c r="P90" s="102"/>
      <c r="Q90" s="102"/>
      <c r="R90" s="562"/>
      <c r="S90" s="123"/>
      <c r="T90" s="123"/>
      <c r="U90" s="123"/>
      <c r="V90" s="123"/>
      <c r="W90" s="123"/>
      <c r="X90" s="123"/>
    </row>
    <row r="91" spans="1:24" ht="12.75">
      <c r="A91" s="123"/>
      <c r="B91" s="123"/>
      <c r="C91" s="123"/>
      <c r="D91" s="134"/>
      <c r="E91" s="134"/>
      <c r="F91" s="134"/>
      <c r="G91" s="115"/>
      <c r="H91" s="135"/>
      <c r="I91" s="123"/>
      <c r="J91" s="123"/>
      <c r="K91" s="123"/>
      <c r="L91" s="561"/>
      <c r="M91" s="123"/>
      <c r="N91" s="123"/>
      <c r="O91" s="561"/>
      <c r="P91" s="102"/>
      <c r="Q91" s="102"/>
      <c r="R91" s="562"/>
      <c r="S91" s="123"/>
      <c r="T91" s="123"/>
      <c r="U91" s="123"/>
      <c r="V91" s="123"/>
      <c r="W91" s="123"/>
      <c r="X91" s="123"/>
    </row>
    <row r="92" spans="1:24" ht="12.75">
      <c r="A92" s="123"/>
      <c r="B92" s="123"/>
      <c r="C92" s="123"/>
      <c r="D92" s="134"/>
      <c r="E92" s="134"/>
      <c r="F92" s="134"/>
      <c r="G92" s="115"/>
      <c r="H92" s="135"/>
      <c r="I92" s="123"/>
      <c r="J92" s="123"/>
      <c r="K92" s="123"/>
      <c r="L92" s="561"/>
      <c r="M92" s="123"/>
      <c r="N92" s="123"/>
      <c r="O92" s="561"/>
      <c r="P92" s="102"/>
      <c r="Q92" s="102"/>
      <c r="R92" s="562"/>
      <c r="S92" s="123"/>
      <c r="T92" s="123"/>
      <c r="U92" s="123"/>
      <c r="V92" s="123"/>
      <c r="W92" s="123"/>
      <c r="X92" s="123"/>
    </row>
    <row r="93" spans="1:24" ht="12.75">
      <c r="A93" s="123"/>
      <c r="B93" s="123"/>
      <c r="C93" s="123"/>
      <c r="D93" s="134"/>
      <c r="E93" s="134"/>
      <c r="F93" s="134"/>
      <c r="G93" s="115"/>
      <c r="H93" s="135"/>
      <c r="I93" s="123"/>
      <c r="J93" s="123"/>
      <c r="K93" s="123"/>
      <c r="L93" s="561"/>
      <c r="M93" s="123"/>
      <c r="N93" s="123"/>
      <c r="O93" s="561"/>
      <c r="P93" s="102"/>
      <c r="Q93" s="102"/>
      <c r="R93" s="562"/>
      <c r="S93" s="123"/>
      <c r="T93" s="123"/>
      <c r="U93" s="123"/>
      <c r="V93" s="123"/>
      <c r="W93" s="123"/>
      <c r="X93" s="123"/>
    </row>
    <row r="94" spans="1:24" ht="12.75">
      <c r="A94" s="123"/>
      <c r="B94" s="123"/>
      <c r="C94" s="123"/>
      <c r="D94" s="134"/>
      <c r="E94" s="134"/>
      <c r="F94" s="134"/>
      <c r="G94" s="115"/>
      <c r="H94" s="135"/>
      <c r="I94" s="123"/>
      <c r="J94" s="123"/>
      <c r="K94" s="123"/>
      <c r="L94" s="561"/>
      <c r="M94" s="123"/>
      <c r="N94" s="123"/>
      <c r="O94" s="561"/>
      <c r="P94" s="102"/>
      <c r="Q94" s="102"/>
      <c r="R94" s="562"/>
      <c r="S94" s="123"/>
      <c r="T94" s="123"/>
      <c r="U94" s="123"/>
      <c r="V94" s="123"/>
      <c r="W94" s="123"/>
      <c r="X94" s="123"/>
    </row>
    <row r="95" spans="1:24" ht="12.75">
      <c r="A95" s="123"/>
      <c r="B95" s="123"/>
      <c r="C95" s="123"/>
      <c r="D95" s="134"/>
      <c r="E95" s="134"/>
      <c r="F95" s="134"/>
      <c r="G95" s="115"/>
      <c r="H95" s="135"/>
      <c r="I95" s="123"/>
      <c r="J95" s="123"/>
      <c r="K95" s="123"/>
      <c r="L95" s="561"/>
      <c r="M95" s="123"/>
      <c r="N95" s="123"/>
      <c r="O95" s="561"/>
      <c r="P95" s="102"/>
      <c r="Q95" s="102"/>
      <c r="R95" s="562"/>
      <c r="S95" s="123"/>
      <c r="T95" s="123"/>
      <c r="U95" s="123"/>
      <c r="V95" s="123"/>
      <c r="W95" s="123"/>
      <c r="X95" s="123"/>
    </row>
    <row r="96" spans="1:24" ht="12.75">
      <c r="A96" s="123"/>
      <c r="B96" s="123"/>
      <c r="C96" s="123"/>
      <c r="D96" s="134"/>
      <c r="E96" s="134"/>
      <c r="F96" s="134"/>
      <c r="G96" s="115"/>
      <c r="H96" s="135"/>
      <c r="I96" s="123"/>
      <c r="J96" s="123"/>
      <c r="K96" s="123"/>
      <c r="L96" s="561"/>
      <c r="M96" s="123"/>
      <c r="N96" s="123"/>
      <c r="O96" s="561"/>
      <c r="P96" s="102"/>
      <c r="Q96" s="102"/>
      <c r="R96" s="562"/>
      <c r="S96" s="123"/>
      <c r="T96" s="123"/>
      <c r="U96" s="123"/>
      <c r="V96" s="123"/>
      <c r="W96" s="123"/>
      <c r="X96" s="123"/>
    </row>
    <row r="97" spans="1:24" ht="12.75">
      <c r="A97" s="123"/>
      <c r="B97" s="123"/>
      <c r="C97" s="123"/>
      <c r="D97" s="134"/>
      <c r="E97" s="134"/>
      <c r="F97" s="134"/>
      <c r="G97" s="115"/>
      <c r="H97" s="135"/>
      <c r="I97" s="123"/>
      <c r="J97" s="123"/>
      <c r="K97" s="123"/>
      <c r="L97" s="561"/>
      <c r="M97" s="123"/>
      <c r="N97" s="123"/>
      <c r="O97" s="561"/>
      <c r="P97" s="102"/>
      <c r="Q97" s="102"/>
      <c r="R97" s="562"/>
      <c r="S97" s="123"/>
      <c r="T97" s="123"/>
      <c r="U97" s="123"/>
      <c r="V97" s="123"/>
      <c r="W97" s="123"/>
      <c r="X97" s="123"/>
    </row>
    <row r="98" spans="1:24" ht="12.75">
      <c r="A98" s="123"/>
      <c r="B98" s="123"/>
      <c r="C98" s="123"/>
      <c r="D98" s="134"/>
      <c r="E98" s="134"/>
      <c r="F98" s="134"/>
      <c r="G98" s="115"/>
      <c r="H98" s="135"/>
      <c r="I98" s="123"/>
      <c r="J98" s="123"/>
      <c r="K98" s="123"/>
      <c r="L98" s="561"/>
      <c r="M98" s="123"/>
      <c r="N98" s="123"/>
      <c r="O98" s="561"/>
      <c r="P98" s="102"/>
      <c r="Q98" s="102"/>
      <c r="R98" s="562"/>
      <c r="S98" s="123"/>
      <c r="T98" s="123"/>
      <c r="U98" s="123"/>
      <c r="V98" s="123"/>
      <c r="W98" s="123"/>
      <c r="X98" s="123"/>
    </row>
    <row r="99" spans="1:24" ht="12.75">
      <c r="A99" s="123"/>
      <c r="B99" s="123"/>
      <c r="C99" s="123"/>
      <c r="D99" s="134"/>
      <c r="E99" s="134"/>
      <c r="F99" s="134"/>
      <c r="G99" s="115"/>
      <c r="H99" s="135"/>
      <c r="I99" s="123"/>
      <c r="J99" s="123"/>
      <c r="K99" s="123"/>
      <c r="L99" s="561"/>
      <c r="M99" s="123"/>
      <c r="N99" s="123"/>
      <c r="O99" s="561"/>
      <c r="P99" s="102"/>
      <c r="Q99" s="102"/>
      <c r="R99" s="562"/>
      <c r="S99" s="123"/>
      <c r="T99" s="123"/>
      <c r="U99" s="123"/>
      <c r="V99" s="123"/>
      <c r="W99" s="123"/>
      <c r="X99" s="123"/>
    </row>
    <row r="100" spans="1:24" ht="12.75">
      <c r="A100" s="123"/>
      <c r="B100" s="123"/>
      <c r="C100" s="123"/>
      <c r="D100" s="134"/>
      <c r="E100" s="134"/>
      <c r="F100" s="134"/>
      <c r="G100" s="115"/>
      <c r="H100" s="135"/>
      <c r="I100" s="123"/>
      <c r="J100" s="123"/>
      <c r="K100" s="123"/>
      <c r="L100" s="561"/>
      <c r="M100" s="123"/>
      <c r="N100" s="123"/>
      <c r="O100" s="561"/>
      <c r="P100" s="102"/>
      <c r="Q100" s="102"/>
      <c r="R100" s="562"/>
      <c r="S100" s="123"/>
      <c r="T100" s="123"/>
      <c r="U100" s="123"/>
      <c r="V100" s="123"/>
      <c r="W100" s="123"/>
      <c r="X100" s="123"/>
    </row>
    <row r="101" spans="1:24" ht="12.75">
      <c r="A101" s="123"/>
      <c r="B101" s="123"/>
      <c r="C101" s="123"/>
      <c r="D101" s="134"/>
      <c r="E101" s="134"/>
      <c r="F101" s="134"/>
      <c r="G101" s="115"/>
      <c r="H101" s="135"/>
      <c r="I101" s="123"/>
      <c r="J101" s="123"/>
      <c r="K101" s="123"/>
      <c r="L101" s="561"/>
      <c r="M101" s="123"/>
      <c r="N101" s="123"/>
      <c r="O101" s="561"/>
      <c r="P101" s="102"/>
      <c r="Q101" s="102"/>
      <c r="R101" s="562"/>
      <c r="S101" s="123"/>
      <c r="T101" s="123"/>
      <c r="U101" s="123"/>
      <c r="V101" s="123"/>
      <c r="W101" s="123"/>
      <c r="X101" s="123"/>
    </row>
    <row r="102" spans="1:24" ht="12.75">
      <c r="A102" s="123"/>
      <c r="B102" s="123"/>
      <c r="C102" s="123"/>
      <c r="D102" s="134"/>
      <c r="E102" s="134"/>
      <c r="F102" s="134"/>
      <c r="G102" s="115"/>
      <c r="H102" s="135"/>
      <c r="I102" s="123"/>
      <c r="J102" s="123"/>
      <c r="K102" s="123"/>
      <c r="L102" s="561"/>
      <c r="M102" s="123"/>
      <c r="N102" s="123"/>
      <c r="O102" s="561"/>
      <c r="P102" s="102"/>
      <c r="Q102" s="102"/>
      <c r="R102" s="562"/>
      <c r="S102" s="123"/>
      <c r="T102" s="123"/>
      <c r="U102" s="123"/>
      <c r="V102" s="123"/>
      <c r="W102" s="123"/>
      <c r="X102" s="123"/>
    </row>
    <row r="103" spans="1:24" ht="12.75">
      <c r="A103" s="123"/>
      <c r="B103" s="123"/>
      <c r="C103" s="123"/>
      <c r="D103" s="134"/>
      <c r="E103" s="134"/>
      <c r="F103" s="134"/>
      <c r="G103" s="115"/>
      <c r="H103" s="135"/>
      <c r="I103" s="123"/>
      <c r="J103" s="123"/>
      <c r="K103" s="123"/>
      <c r="L103" s="561"/>
      <c r="M103" s="123"/>
      <c r="N103" s="123"/>
      <c r="O103" s="561"/>
      <c r="P103" s="102"/>
      <c r="Q103" s="102"/>
      <c r="R103" s="562"/>
      <c r="S103" s="123"/>
      <c r="T103" s="123"/>
      <c r="U103" s="123"/>
      <c r="V103" s="123"/>
      <c r="W103" s="123"/>
      <c r="X103" s="123"/>
    </row>
    <row r="104" spans="1:24" ht="12.75">
      <c r="A104" s="123"/>
      <c r="B104" s="123"/>
      <c r="C104" s="123"/>
      <c r="D104" s="134"/>
      <c r="E104" s="134"/>
      <c r="F104" s="134"/>
      <c r="G104" s="115"/>
      <c r="H104" s="135"/>
      <c r="I104" s="123"/>
      <c r="J104" s="123"/>
      <c r="K104" s="123"/>
      <c r="L104" s="561"/>
      <c r="M104" s="123"/>
      <c r="N104" s="123"/>
      <c r="O104" s="561"/>
      <c r="P104" s="102"/>
      <c r="Q104" s="102"/>
      <c r="R104" s="562"/>
      <c r="S104" s="123"/>
      <c r="T104" s="123"/>
      <c r="U104" s="123"/>
      <c r="V104" s="123"/>
      <c r="W104" s="123"/>
      <c r="X104" s="123"/>
    </row>
    <row r="105" spans="1:24" ht="12.75">
      <c r="A105" s="123"/>
      <c r="B105" s="123"/>
      <c r="C105" s="123"/>
      <c r="D105" s="134"/>
      <c r="E105" s="134"/>
      <c r="F105" s="134"/>
      <c r="G105" s="115"/>
      <c r="H105" s="135"/>
      <c r="I105" s="123"/>
      <c r="J105" s="123"/>
      <c r="K105" s="123"/>
      <c r="L105" s="561"/>
      <c r="M105" s="123"/>
      <c r="N105" s="123"/>
      <c r="O105" s="561"/>
      <c r="P105" s="102"/>
      <c r="Q105" s="102"/>
      <c r="R105" s="562"/>
      <c r="S105" s="123"/>
      <c r="T105" s="123"/>
      <c r="U105" s="123"/>
      <c r="V105" s="123"/>
      <c r="W105" s="123"/>
      <c r="X105" s="123"/>
    </row>
    <row r="106" spans="1:24" ht="12.75">
      <c r="A106" s="123"/>
      <c r="B106" s="123"/>
      <c r="C106" s="123"/>
      <c r="D106" s="134"/>
      <c r="E106" s="134"/>
      <c r="F106" s="134"/>
      <c r="G106" s="115"/>
      <c r="H106" s="135"/>
      <c r="I106" s="123"/>
      <c r="J106" s="123"/>
      <c r="K106" s="123"/>
      <c r="L106" s="561"/>
      <c r="M106" s="123"/>
      <c r="N106" s="123"/>
      <c r="O106" s="561"/>
      <c r="P106" s="102"/>
      <c r="Q106" s="102"/>
      <c r="R106" s="562"/>
      <c r="S106" s="123"/>
      <c r="T106" s="123"/>
      <c r="U106" s="123"/>
      <c r="V106" s="123"/>
      <c r="W106" s="123"/>
      <c r="X106" s="123"/>
    </row>
    <row r="107" spans="1:24" ht="12.75">
      <c r="A107" s="123"/>
      <c r="B107" s="123"/>
      <c r="C107" s="123"/>
      <c r="D107" s="134"/>
      <c r="E107" s="134"/>
      <c r="F107" s="134"/>
      <c r="G107" s="115"/>
      <c r="H107" s="135"/>
      <c r="I107" s="123"/>
      <c r="J107" s="123"/>
      <c r="K107" s="123"/>
      <c r="L107" s="561"/>
      <c r="M107" s="123"/>
      <c r="N107" s="123"/>
      <c r="O107" s="561"/>
      <c r="P107" s="102"/>
      <c r="Q107" s="102"/>
      <c r="R107" s="562"/>
      <c r="S107" s="123"/>
      <c r="T107" s="123"/>
      <c r="U107" s="123"/>
      <c r="V107" s="123"/>
      <c r="W107" s="123"/>
      <c r="X107" s="123"/>
    </row>
    <row r="108" spans="1:24" ht="12.75">
      <c r="A108" s="123"/>
      <c r="B108" s="123"/>
      <c r="C108" s="123"/>
      <c r="D108" s="134"/>
      <c r="E108" s="134"/>
      <c r="F108" s="134"/>
      <c r="G108" s="115"/>
      <c r="H108" s="135"/>
      <c r="I108" s="123"/>
      <c r="J108" s="123"/>
      <c r="K108" s="123"/>
      <c r="L108" s="561"/>
      <c r="M108" s="123"/>
      <c r="N108" s="123"/>
      <c r="O108" s="561"/>
      <c r="P108" s="102"/>
      <c r="Q108" s="102"/>
      <c r="R108" s="562"/>
      <c r="S108" s="123"/>
      <c r="T108" s="123"/>
      <c r="U108" s="123"/>
      <c r="V108" s="123"/>
      <c r="W108" s="123"/>
      <c r="X108" s="123"/>
    </row>
    <row r="109" spans="1:24" ht="12.75">
      <c r="A109" s="123"/>
      <c r="B109" s="123"/>
      <c r="C109" s="123"/>
      <c r="D109" s="134"/>
      <c r="E109" s="134"/>
      <c r="F109" s="134"/>
      <c r="G109" s="115"/>
      <c r="H109" s="135"/>
      <c r="I109" s="123"/>
      <c r="J109" s="123"/>
      <c r="K109" s="123"/>
      <c r="L109" s="561"/>
      <c r="M109" s="123"/>
      <c r="N109" s="123"/>
      <c r="O109" s="561"/>
      <c r="P109" s="102"/>
      <c r="Q109" s="102"/>
      <c r="R109" s="562"/>
      <c r="S109" s="123"/>
      <c r="T109" s="123"/>
      <c r="U109" s="123"/>
      <c r="V109" s="123"/>
      <c r="W109" s="123"/>
      <c r="X109" s="123"/>
    </row>
    <row r="110" spans="1:24" ht="12.75">
      <c r="A110" s="123"/>
      <c r="B110" s="123"/>
      <c r="C110" s="123"/>
      <c r="D110" s="134"/>
      <c r="E110" s="134"/>
      <c r="F110" s="134"/>
      <c r="G110" s="115"/>
      <c r="H110" s="135"/>
      <c r="I110" s="123"/>
      <c r="J110" s="123"/>
      <c r="K110" s="123"/>
      <c r="L110" s="561"/>
      <c r="M110" s="123"/>
      <c r="N110" s="123"/>
      <c r="O110" s="561"/>
      <c r="P110" s="102"/>
      <c r="Q110" s="102"/>
      <c r="R110" s="562"/>
      <c r="S110" s="123"/>
      <c r="T110" s="123"/>
      <c r="U110" s="123"/>
      <c r="V110" s="123"/>
      <c r="W110" s="123"/>
      <c r="X110" s="123"/>
    </row>
    <row r="111" spans="1:24" ht="12.75">
      <c r="A111" s="123"/>
      <c r="B111" s="123"/>
      <c r="C111" s="123"/>
      <c r="D111" s="134"/>
      <c r="E111" s="134"/>
      <c r="F111" s="134"/>
      <c r="G111" s="115"/>
      <c r="H111" s="135"/>
      <c r="I111" s="123"/>
      <c r="J111" s="123"/>
      <c r="K111" s="123"/>
      <c r="L111" s="561"/>
      <c r="M111" s="123"/>
      <c r="N111" s="123"/>
      <c r="O111" s="561"/>
      <c r="P111" s="102"/>
      <c r="Q111" s="102"/>
      <c r="R111" s="562"/>
      <c r="S111" s="123"/>
      <c r="T111" s="123"/>
      <c r="U111" s="123"/>
      <c r="V111" s="123"/>
      <c r="W111" s="123"/>
      <c r="X111" s="123"/>
    </row>
    <row r="112" spans="1:24" ht="12.75">
      <c r="A112" s="123"/>
      <c r="B112" s="123"/>
      <c r="C112" s="123"/>
      <c r="D112" s="134"/>
      <c r="E112" s="134"/>
      <c r="F112" s="134"/>
      <c r="G112" s="115"/>
      <c r="H112" s="135"/>
      <c r="I112" s="123"/>
      <c r="J112" s="123"/>
      <c r="K112" s="123"/>
      <c r="L112" s="561"/>
      <c r="M112" s="123"/>
      <c r="N112" s="123"/>
      <c r="O112" s="561"/>
      <c r="P112" s="102"/>
      <c r="Q112" s="102"/>
      <c r="R112" s="562"/>
      <c r="S112" s="123"/>
      <c r="T112" s="123"/>
      <c r="U112" s="123"/>
      <c r="V112" s="123"/>
      <c r="W112" s="123"/>
      <c r="X112" s="123"/>
    </row>
    <row r="113" spans="1:24" ht="12.75">
      <c r="A113" s="123"/>
      <c r="B113" s="123"/>
      <c r="C113" s="123"/>
      <c r="D113" s="134"/>
      <c r="E113" s="134"/>
      <c r="F113" s="134"/>
      <c r="G113" s="115"/>
      <c r="H113" s="135"/>
      <c r="I113" s="123"/>
      <c r="J113" s="123"/>
      <c r="K113" s="123"/>
      <c r="L113" s="561"/>
      <c r="M113" s="123"/>
      <c r="N113" s="123"/>
      <c r="O113" s="561"/>
      <c r="P113" s="102"/>
      <c r="Q113" s="102"/>
      <c r="R113" s="562"/>
      <c r="S113" s="123"/>
      <c r="T113" s="123"/>
      <c r="U113" s="123"/>
      <c r="V113" s="123"/>
      <c r="W113" s="123"/>
      <c r="X113" s="123"/>
    </row>
    <row r="114" spans="1:24" ht="12.75">
      <c r="A114" s="123"/>
      <c r="B114" s="123"/>
      <c r="C114" s="123"/>
      <c r="D114" s="134"/>
      <c r="E114" s="134"/>
      <c r="F114" s="134"/>
      <c r="G114" s="115"/>
      <c r="H114" s="135"/>
      <c r="I114" s="123"/>
      <c r="J114" s="123"/>
      <c r="K114" s="123"/>
      <c r="L114" s="561"/>
      <c r="M114" s="123"/>
      <c r="N114" s="123"/>
      <c r="O114" s="561"/>
      <c r="P114" s="102"/>
      <c r="Q114" s="102"/>
      <c r="R114" s="562"/>
      <c r="S114" s="123"/>
      <c r="T114" s="123"/>
      <c r="U114" s="123"/>
      <c r="V114" s="123"/>
      <c r="W114" s="123"/>
      <c r="X114" s="123"/>
    </row>
    <row r="115" spans="1:24" ht="12.75">
      <c r="A115" s="123"/>
      <c r="B115" s="123"/>
      <c r="C115" s="123"/>
      <c r="D115" s="134"/>
      <c r="E115" s="134"/>
      <c r="F115" s="134"/>
      <c r="G115" s="115"/>
      <c r="H115" s="135"/>
      <c r="I115" s="123"/>
      <c r="J115" s="123"/>
      <c r="K115" s="123"/>
      <c r="L115" s="561"/>
      <c r="M115" s="123"/>
      <c r="N115" s="123"/>
      <c r="O115" s="561"/>
      <c r="P115" s="102"/>
      <c r="Q115" s="102"/>
      <c r="R115" s="562"/>
      <c r="S115" s="123"/>
      <c r="T115" s="123"/>
      <c r="U115" s="123"/>
      <c r="V115" s="123"/>
      <c r="W115" s="123"/>
      <c r="X115" s="123"/>
    </row>
    <row r="116" spans="1:24" ht="12.75">
      <c r="A116" s="123"/>
      <c r="B116" s="123"/>
      <c r="C116" s="123"/>
      <c r="D116" s="134"/>
      <c r="E116" s="134"/>
      <c r="F116" s="134"/>
      <c r="G116" s="115"/>
      <c r="H116" s="135"/>
      <c r="I116" s="123"/>
      <c r="J116" s="123"/>
      <c r="K116" s="123"/>
      <c r="L116" s="561"/>
      <c r="M116" s="123"/>
      <c r="N116" s="123"/>
      <c r="O116" s="561"/>
      <c r="P116" s="102"/>
      <c r="Q116" s="102"/>
      <c r="R116" s="562"/>
      <c r="S116" s="123"/>
      <c r="T116" s="123"/>
      <c r="U116" s="123"/>
      <c r="V116" s="123"/>
      <c r="W116" s="123"/>
      <c r="X116" s="123"/>
    </row>
    <row r="117" spans="1:24" ht="12.75">
      <c r="A117" s="123"/>
      <c r="B117" s="123"/>
      <c r="C117" s="123"/>
      <c r="D117" s="134"/>
      <c r="E117" s="134"/>
      <c r="F117" s="134"/>
      <c r="G117" s="115"/>
      <c r="H117" s="135"/>
      <c r="I117" s="123"/>
      <c r="J117" s="123"/>
      <c r="K117" s="123"/>
      <c r="L117" s="561"/>
      <c r="M117" s="123"/>
      <c r="N117" s="123"/>
      <c r="O117" s="561"/>
      <c r="P117" s="102"/>
      <c r="Q117" s="102"/>
      <c r="R117" s="562"/>
      <c r="S117" s="123"/>
      <c r="T117" s="123"/>
      <c r="U117" s="123"/>
      <c r="V117" s="123"/>
      <c r="W117" s="123"/>
      <c r="X117" s="123"/>
    </row>
    <row r="118" spans="1:24" ht="12.75">
      <c r="A118" s="123"/>
      <c r="B118" s="123"/>
      <c r="C118" s="123"/>
      <c r="D118" s="134"/>
      <c r="E118" s="134"/>
      <c r="F118" s="134"/>
      <c r="G118" s="115"/>
      <c r="H118" s="135"/>
      <c r="I118" s="123"/>
      <c r="J118" s="123"/>
      <c r="K118" s="123"/>
      <c r="L118" s="561"/>
      <c r="M118" s="123"/>
      <c r="N118" s="123"/>
      <c r="O118" s="561"/>
      <c r="P118" s="102"/>
      <c r="Q118" s="102"/>
      <c r="R118" s="562"/>
      <c r="S118" s="123"/>
      <c r="T118" s="123"/>
      <c r="U118" s="123"/>
      <c r="V118" s="123"/>
      <c r="W118" s="123"/>
      <c r="X118" s="123"/>
    </row>
    <row r="119" spans="1:24" ht="12.75">
      <c r="A119" s="123"/>
      <c r="B119" s="123"/>
      <c r="C119" s="123"/>
      <c r="D119" s="134"/>
      <c r="E119" s="134"/>
      <c r="F119" s="134"/>
      <c r="G119" s="115"/>
      <c r="H119" s="135"/>
      <c r="I119" s="123"/>
      <c r="J119" s="123"/>
      <c r="K119" s="123"/>
      <c r="L119" s="561"/>
      <c r="M119" s="123"/>
      <c r="N119" s="123"/>
      <c r="O119" s="561"/>
      <c r="P119" s="102"/>
      <c r="Q119" s="102"/>
      <c r="R119" s="562"/>
      <c r="S119" s="123"/>
      <c r="T119" s="123"/>
      <c r="U119" s="123"/>
      <c r="V119" s="123"/>
      <c r="W119" s="123"/>
      <c r="X119" s="123"/>
    </row>
    <row r="120" spans="1:24" ht="12.75">
      <c r="A120" s="123"/>
      <c r="B120" s="123"/>
      <c r="C120" s="123"/>
      <c r="D120" s="134"/>
      <c r="E120" s="134"/>
      <c r="F120" s="134"/>
      <c r="G120" s="115"/>
      <c r="H120" s="135"/>
      <c r="I120" s="123"/>
      <c r="J120" s="123"/>
      <c r="K120" s="123"/>
      <c r="L120" s="561"/>
      <c r="M120" s="123"/>
      <c r="N120" s="123"/>
      <c r="O120" s="561"/>
      <c r="P120" s="102"/>
      <c r="Q120" s="102"/>
      <c r="R120" s="562"/>
      <c r="S120" s="123"/>
      <c r="T120" s="123"/>
      <c r="U120" s="123"/>
      <c r="V120" s="123"/>
      <c r="W120" s="123"/>
      <c r="X120" s="123"/>
    </row>
    <row r="121" spans="1:24" ht="12.75">
      <c r="A121" s="123"/>
      <c r="B121" s="123"/>
      <c r="C121" s="123"/>
      <c r="D121" s="134"/>
      <c r="E121" s="134"/>
      <c r="F121" s="134"/>
      <c r="G121" s="115"/>
      <c r="H121" s="135"/>
      <c r="I121" s="123"/>
      <c r="J121" s="123"/>
      <c r="K121" s="123"/>
      <c r="L121" s="561"/>
      <c r="M121" s="123"/>
      <c r="N121" s="123"/>
      <c r="O121" s="561"/>
      <c r="P121" s="102"/>
      <c r="Q121" s="102"/>
      <c r="R121" s="562"/>
      <c r="S121" s="123"/>
      <c r="T121" s="123"/>
      <c r="U121" s="123"/>
      <c r="V121" s="123"/>
      <c r="W121" s="123"/>
      <c r="X121" s="123"/>
    </row>
    <row r="122" spans="1:24" ht="12.75">
      <c r="A122" s="123"/>
      <c r="B122" s="123"/>
      <c r="C122" s="123"/>
      <c r="D122" s="134"/>
      <c r="E122" s="134"/>
      <c r="F122" s="134"/>
      <c r="G122" s="115"/>
      <c r="H122" s="135"/>
      <c r="I122" s="123"/>
      <c r="J122" s="123"/>
      <c r="K122" s="123"/>
      <c r="L122" s="561"/>
      <c r="M122" s="123"/>
      <c r="N122" s="123"/>
      <c r="O122" s="561"/>
      <c r="P122" s="102"/>
      <c r="Q122" s="102"/>
      <c r="R122" s="562"/>
      <c r="S122" s="123"/>
      <c r="T122" s="123"/>
      <c r="U122" s="123"/>
      <c r="V122" s="123"/>
      <c r="W122" s="123"/>
      <c r="X122" s="123"/>
    </row>
    <row r="123" spans="1:24" ht="12.75">
      <c r="A123" s="123"/>
      <c r="B123" s="123"/>
      <c r="C123" s="123"/>
      <c r="D123" s="134"/>
      <c r="E123" s="134"/>
      <c r="F123" s="134"/>
      <c r="G123" s="115"/>
      <c r="H123" s="135"/>
      <c r="I123" s="123"/>
      <c r="J123" s="123"/>
      <c r="K123" s="123"/>
      <c r="L123" s="561"/>
      <c r="M123" s="123"/>
      <c r="N123" s="123"/>
      <c r="O123" s="561"/>
      <c r="P123" s="102"/>
      <c r="Q123" s="102"/>
      <c r="R123" s="562"/>
      <c r="S123" s="123"/>
      <c r="T123" s="123"/>
      <c r="U123" s="123"/>
      <c r="V123" s="123"/>
      <c r="W123" s="123"/>
      <c r="X123" s="123"/>
    </row>
    <row r="124" spans="1:24" ht="12.75">
      <c r="A124" s="123"/>
      <c r="B124" s="123"/>
      <c r="C124" s="123"/>
      <c r="D124" s="134"/>
      <c r="E124" s="134"/>
      <c r="F124" s="134"/>
      <c r="G124" s="115"/>
      <c r="H124" s="135"/>
      <c r="I124" s="123"/>
      <c r="J124" s="123"/>
      <c r="K124" s="123"/>
      <c r="L124" s="561"/>
      <c r="M124" s="123"/>
      <c r="N124" s="123"/>
      <c r="O124" s="561"/>
      <c r="P124" s="102"/>
      <c r="Q124" s="102"/>
      <c r="R124" s="562"/>
      <c r="S124" s="123"/>
      <c r="T124" s="123"/>
      <c r="U124" s="123"/>
      <c r="V124" s="123"/>
      <c r="W124" s="123"/>
      <c r="X124" s="123"/>
    </row>
    <row r="125" spans="1:24" ht="12.75">
      <c r="A125" s="123"/>
      <c r="B125" s="123"/>
      <c r="C125" s="123"/>
      <c r="D125" s="134"/>
      <c r="E125" s="134"/>
      <c r="F125" s="134"/>
      <c r="G125" s="115"/>
      <c r="H125" s="135"/>
      <c r="I125" s="123"/>
      <c r="J125" s="123"/>
      <c r="K125" s="123"/>
      <c r="L125" s="561"/>
      <c r="M125" s="123"/>
      <c r="N125" s="123"/>
      <c r="O125" s="561"/>
      <c r="P125" s="102"/>
      <c r="Q125" s="102"/>
      <c r="R125" s="562"/>
      <c r="S125" s="123"/>
      <c r="T125" s="123"/>
      <c r="U125" s="123"/>
      <c r="V125" s="123"/>
      <c r="W125" s="123"/>
      <c r="X125" s="123"/>
    </row>
    <row r="126" spans="1:24" ht="12.75">
      <c r="A126" s="123"/>
      <c r="B126" s="123"/>
      <c r="C126" s="123"/>
      <c r="D126" s="134"/>
      <c r="E126" s="134"/>
      <c r="F126" s="134"/>
      <c r="G126" s="115"/>
      <c r="H126" s="135"/>
      <c r="I126" s="123"/>
      <c r="J126" s="123"/>
      <c r="K126" s="123"/>
      <c r="L126" s="561"/>
      <c r="M126" s="123"/>
      <c r="N126" s="123"/>
      <c r="O126" s="561"/>
      <c r="P126" s="102"/>
      <c r="Q126" s="102"/>
      <c r="R126" s="562"/>
      <c r="S126" s="123"/>
      <c r="T126" s="123"/>
      <c r="U126" s="123"/>
      <c r="V126" s="123"/>
      <c r="W126" s="123"/>
      <c r="X126" s="123"/>
    </row>
    <row r="127" spans="1:24" ht="12.75">
      <c r="A127" s="123"/>
      <c r="B127" s="123"/>
      <c r="C127" s="123"/>
      <c r="D127" s="134"/>
      <c r="E127" s="134"/>
      <c r="F127" s="134"/>
      <c r="G127" s="115"/>
      <c r="H127" s="135"/>
      <c r="I127" s="123"/>
      <c r="J127" s="123"/>
      <c r="K127" s="123"/>
      <c r="L127" s="561"/>
      <c r="M127" s="123"/>
      <c r="N127" s="123"/>
      <c r="O127" s="561"/>
      <c r="P127" s="102"/>
      <c r="Q127" s="102"/>
      <c r="R127" s="562"/>
      <c r="S127" s="123"/>
      <c r="T127" s="123"/>
      <c r="U127" s="123"/>
      <c r="V127" s="123"/>
      <c r="W127" s="123"/>
      <c r="X127" s="123"/>
    </row>
    <row r="128" spans="1:24" ht="12.75">
      <c r="A128" s="123"/>
      <c r="B128" s="123"/>
      <c r="C128" s="123"/>
      <c r="D128" s="134"/>
      <c r="E128" s="134"/>
      <c r="F128" s="134"/>
      <c r="G128" s="115"/>
      <c r="H128" s="135"/>
      <c r="I128" s="123"/>
      <c r="J128" s="123"/>
      <c r="K128" s="123"/>
      <c r="L128" s="561"/>
      <c r="M128" s="123"/>
      <c r="N128" s="123"/>
      <c r="O128" s="561"/>
      <c r="P128" s="102"/>
      <c r="Q128" s="102"/>
      <c r="R128" s="562"/>
      <c r="S128" s="123"/>
      <c r="T128" s="123"/>
      <c r="U128" s="123"/>
      <c r="V128" s="123"/>
      <c r="W128" s="123"/>
      <c r="X128" s="123"/>
    </row>
    <row r="129" spans="1:24" ht="12.75">
      <c r="A129" s="123"/>
      <c r="B129" s="123"/>
      <c r="C129" s="123"/>
      <c r="D129" s="134"/>
      <c r="E129" s="134"/>
      <c r="F129" s="134"/>
      <c r="G129" s="115"/>
      <c r="H129" s="135"/>
      <c r="I129" s="123"/>
      <c r="J129" s="123"/>
      <c r="K129" s="123"/>
      <c r="L129" s="561"/>
      <c r="M129" s="123"/>
      <c r="N129" s="123"/>
      <c r="O129" s="561"/>
      <c r="P129" s="102"/>
      <c r="Q129" s="102"/>
      <c r="R129" s="562"/>
      <c r="S129" s="123"/>
      <c r="T129" s="123"/>
      <c r="U129" s="123"/>
      <c r="V129" s="123"/>
      <c r="W129" s="123"/>
      <c r="X129" s="123"/>
    </row>
    <row r="130" spans="1:24" ht="12.75">
      <c r="A130" s="123"/>
      <c r="B130" s="123"/>
      <c r="C130" s="123"/>
      <c r="D130" s="134"/>
      <c r="E130" s="134"/>
      <c r="F130" s="134"/>
      <c r="G130" s="115"/>
      <c r="H130" s="135"/>
      <c r="I130" s="123"/>
      <c r="J130" s="123"/>
      <c r="K130" s="123"/>
      <c r="L130" s="561"/>
      <c r="M130" s="123"/>
      <c r="N130" s="123"/>
      <c r="O130" s="561"/>
      <c r="P130" s="102"/>
      <c r="Q130" s="102"/>
      <c r="R130" s="562"/>
      <c r="S130" s="123"/>
      <c r="T130" s="123"/>
      <c r="U130" s="123"/>
      <c r="V130" s="123"/>
      <c r="W130" s="123"/>
      <c r="X130" s="123"/>
    </row>
    <row r="131" spans="1:24" ht="12.75">
      <c r="A131" s="123"/>
      <c r="B131" s="123"/>
      <c r="C131" s="123"/>
      <c r="D131" s="134"/>
      <c r="E131" s="134"/>
      <c r="F131" s="134"/>
      <c r="G131" s="115"/>
      <c r="H131" s="135"/>
      <c r="I131" s="123"/>
      <c r="J131" s="123"/>
      <c r="K131" s="123"/>
      <c r="L131" s="561"/>
      <c r="M131" s="123"/>
      <c r="N131" s="123"/>
      <c r="O131" s="561"/>
      <c r="P131" s="102"/>
      <c r="Q131" s="102"/>
      <c r="R131" s="562"/>
      <c r="S131" s="123"/>
      <c r="T131" s="123"/>
      <c r="U131" s="123"/>
      <c r="V131" s="123"/>
      <c r="W131" s="123"/>
      <c r="X131" s="123"/>
    </row>
    <row r="132" spans="1:24" ht="12.75">
      <c r="A132" s="123"/>
      <c r="B132" s="123"/>
      <c r="C132" s="123"/>
      <c r="D132" s="134"/>
      <c r="E132" s="134"/>
      <c r="F132" s="134"/>
      <c r="G132" s="115"/>
      <c r="H132" s="135"/>
      <c r="I132" s="123"/>
      <c r="J132" s="123"/>
      <c r="K132" s="123"/>
      <c r="L132" s="561"/>
      <c r="M132" s="123"/>
      <c r="N132" s="123"/>
      <c r="O132" s="561"/>
      <c r="P132" s="102"/>
      <c r="Q132" s="102"/>
      <c r="R132" s="562"/>
      <c r="S132" s="123"/>
      <c r="T132" s="123"/>
      <c r="U132" s="123"/>
      <c r="V132" s="123"/>
      <c r="W132" s="123"/>
      <c r="X132" s="123"/>
    </row>
    <row r="133" spans="1:24" ht="12.75">
      <c r="A133" s="123"/>
      <c r="B133" s="123"/>
      <c r="C133" s="123"/>
      <c r="D133" s="134"/>
      <c r="E133" s="134"/>
      <c r="F133" s="134"/>
      <c r="G133" s="115"/>
      <c r="H133" s="135"/>
      <c r="I133" s="123"/>
      <c r="J133" s="123"/>
      <c r="K133" s="123"/>
      <c r="L133" s="561"/>
      <c r="M133" s="123"/>
      <c r="N133" s="123"/>
      <c r="O133" s="561"/>
      <c r="P133" s="102"/>
      <c r="Q133" s="102"/>
      <c r="R133" s="562"/>
      <c r="S133" s="123"/>
      <c r="T133" s="123"/>
      <c r="U133" s="123"/>
      <c r="V133" s="123"/>
      <c r="W133" s="123"/>
      <c r="X133" s="123"/>
    </row>
    <row r="134" spans="1:24" ht="12.75">
      <c r="A134" s="123"/>
      <c r="B134" s="123"/>
      <c r="C134" s="123"/>
      <c r="D134" s="134"/>
      <c r="E134" s="134"/>
      <c r="F134" s="134"/>
      <c r="G134" s="115"/>
      <c r="H134" s="135"/>
      <c r="I134" s="123"/>
      <c r="J134" s="123"/>
      <c r="K134" s="123"/>
      <c r="L134" s="561"/>
      <c r="M134" s="123"/>
      <c r="N134" s="123"/>
      <c r="O134" s="561"/>
      <c r="P134" s="102"/>
      <c r="Q134" s="102"/>
      <c r="R134" s="562"/>
      <c r="S134" s="123"/>
      <c r="T134" s="123"/>
      <c r="U134" s="123"/>
      <c r="V134" s="123"/>
      <c r="W134" s="123"/>
      <c r="X134" s="123"/>
    </row>
    <row r="135" spans="1:24" ht="12.75">
      <c r="A135" s="123"/>
      <c r="B135" s="123"/>
      <c r="C135" s="123"/>
      <c r="D135" s="134"/>
      <c r="E135" s="134"/>
      <c r="F135" s="134"/>
      <c r="G135" s="115"/>
      <c r="H135" s="135"/>
      <c r="I135" s="123"/>
      <c r="J135" s="123"/>
      <c r="K135" s="123"/>
      <c r="L135" s="561"/>
      <c r="M135" s="123"/>
      <c r="N135" s="123"/>
      <c r="O135" s="561"/>
      <c r="P135" s="102"/>
      <c r="Q135" s="102"/>
      <c r="R135" s="562"/>
      <c r="S135" s="123"/>
      <c r="T135" s="123"/>
      <c r="U135" s="123"/>
      <c r="V135" s="123"/>
      <c r="W135" s="123"/>
      <c r="X135" s="123"/>
    </row>
    <row r="136" spans="1:24" ht="12.75">
      <c r="A136" s="123"/>
      <c r="B136" s="123"/>
      <c r="C136" s="123"/>
      <c r="D136" s="134"/>
      <c r="E136" s="134"/>
      <c r="F136" s="134"/>
      <c r="G136" s="115"/>
      <c r="H136" s="135"/>
      <c r="I136" s="123"/>
      <c r="J136" s="123"/>
      <c r="K136" s="123"/>
      <c r="L136" s="561"/>
      <c r="M136" s="123"/>
      <c r="N136" s="123"/>
      <c r="O136" s="561"/>
      <c r="P136" s="102"/>
      <c r="Q136" s="102"/>
      <c r="R136" s="562"/>
      <c r="S136" s="123"/>
      <c r="T136" s="123"/>
      <c r="U136" s="123"/>
      <c r="V136" s="123"/>
      <c r="W136" s="123"/>
      <c r="X136" s="123"/>
    </row>
    <row r="137" spans="1:24" ht="12.75">
      <c r="A137" s="123"/>
      <c r="B137" s="123"/>
      <c r="C137" s="123"/>
      <c r="D137" s="134"/>
      <c r="E137" s="134"/>
      <c r="F137" s="134"/>
      <c r="G137" s="115"/>
      <c r="H137" s="135"/>
      <c r="I137" s="123"/>
      <c r="J137" s="123"/>
      <c r="K137" s="123"/>
      <c r="L137" s="561"/>
      <c r="M137" s="123"/>
      <c r="N137" s="123"/>
      <c r="O137" s="561"/>
      <c r="P137" s="102"/>
      <c r="Q137" s="102"/>
      <c r="R137" s="562"/>
      <c r="S137" s="123"/>
      <c r="T137" s="123"/>
      <c r="U137" s="123"/>
      <c r="V137" s="123"/>
      <c r="W137" s="123"/>
      <c r="X137" s="123"/>
    </row>
    <row r="138" spans="1:24" ht="12.75">
      <c r="A138" s="123"/>
      <c r="B138" s="123"/>
      <c r="C138" s="123"/>
      <c r="D138" s="134"/>
      <c r="E138" s="134"/>
      <c r="F138" s="134"/>
      <c r="G138" s="115"/>
      <c r="H138" s="135"/>
      <c r="I138" s="123"/>
      <c r="J138" s="123"/>
      <c r="K138" s="123"/>
      <c r="L138" s="561"/>
      <c r="M138" s="123"/>
      <c r="N138" s="123"/>
      <c r="O138" s="561"/>
      <c r="P138" s="102"/>
      <c r="Q138" s="102"/>
      <c r="R138" s="562"/>
      <c r="S138" s="123"/>
      <c r="T138" s="123"/>
      <c r="U138" s="123"/>
      <c r="V138" s="123"/>
      <c r="W138" s="123"/>
      <c r="X138" s="123"/>
    </row>
    <row r="139" spans="1:24" ht="12.75">
      <c r="A139" s="123"/>
      <c r="B139" s="123"/>
      <c r="C139" s="123"/>
      <c r="D139" s="134"/>
      <c r="E139" s="134"/>
      <c r="F139" s="134"/>
      <c r="G139" s="115"/>
      <c r="H139" s="135"/>
      <c r="I139" s="123"/>
      <c r="J139" s="123"/>
      <c r="K139" s="123"/>
      <c r="L139" s="561"/>
      <c r="M139" s="123"/>
      <c r="N139" s="123"/>
      <c r="O139" s="561"/>
      <c r="P139" s="102"/>
      <c r="Q139" s="102"/>
      <c r="R139" s="562"/>
      <c r="S139" s="123"/>
      <c r="T139" s="123"/>
      <c r="U139" s="123"/>
      <c r="V139" s="123"/>
      <c r="W139" s="123"/>
      <c r="X139" s="123"/>
    </row>
    <row r="140" spans="1:24" ht="12.75">
      <c r="A140" s="123"/>
      <c r="B140" s="123"/>
      <c r="C140" s="123"/>
      <c r="D140" s="134"/>
      <c r="E140" s="134"/>
      <c r="F140" s="134"/>
      <c r="G140" s="115"/>
      <c r="H140" s="135"/>
      <c r="I140" s="123"/>
      <c r="J140" s="123"/>
      <c r="K140" s="123"/>
      <c r="L140" s="561"/>
      <c r="M140" s="123"/>
      <c r="N140" s="123"/>
      <c r="O140" s="561"/>
      <c r="P140" s="102"/>
      <c r="Q140" s="102"/>
      <c r="R140" s="562"/>
      <c r="S140" s="123"/>
      <c r="T140" s="123"/>
      <c r="U140" s="123"/>
      <c r="V140" s="123"/>
      <c r="W140" s="123"/>
      <c r="X140" s="123"/>
    </row>
    <row r="141" spans="1:24" ht="12.75">
      <c r="A141" s="123"/>
      <c r="B141" s="123"/>
      <c r="C141" s="123"/>
      <c r="D141" s="134"/>
      <c r="E141" s="134"/>
      <c r="F141" s="134"/>
      <c r="G141" s="115"/>
      <c r="H141" s="135"/>
      <c r="I141" s="123"/>
      <c r="J141" s="123"/>
      <c r="K141" s="123"/>
      <c r="L141" s="561"/>
      <c r="M141" s="123"/>
      <c r="N141" s="123"/>
      <c r="O141" s="561"/>
      <c r="P141" s="102"/>
      <c r="Q141" s="102"/>
      <c r="R141" s="562"/>
      <c r="S141" s="123"/>
      <c r="T141" s="123"/>
      <c r="U141" s="123"/>
      <c r="V141" s="123"/>
      <c r="W141" s="123"/>
      <c r="X141" s="123"/>
    </row>
    <row r="142" spans="1:24" ht="12.75">
      <c r="A142" s="123"/>
      <c r="B142" s="123"/>
      <c r="C142" s="123"/>
      <c r="D142" s="134"/>
      <c r="E142" s="134"/>
      <c r="F142" s="134"/>
      <c r="G142" s="115"/>
      <c r="H142" s="135"/>
      <c r="I142" s="123"/>
      <c r="J142" s="123"/>
      <c r="K142" s="123"/>
      <c r="L142" s="561"/>
      <c r="M142" s="123"/>
      <c r="N142" s="123"/>
      <c r="O142" s="561"/>
      <c r="P142" s="102"/>
      <c r="Q142" s="102"/>
      <c r="R142" s="562"/>
      <c r="S142" s="123"/>
      <c r="T142" s="123"/>
      <c r="U142" s="123"/>
      <c r="V142" s="123"/>
      <c r="W142" s="123"/>
      <c r="X142" s="123"/>
    </row>
    <row r="143" spans="1:24" ht="12.75">
      <c r="A143" s="123"/>
      <c r="B143" s="123"/>
      <c r="C143" s="123"/>
      <c r="D143" s="134"/>
      <c r="E143" s="134"/>
      <c r="F143" s="134"/>
      <c r="G143" s="115"/>
      <c r="H143" s="135"/>
      <c r="I143" s="123"/>
      <c r="J143" s="123"/>
      <c r="K143" s="123"/>
      <c r="L143" s="561"/>
      <c r="M143" s="123"/>
      <c r="N143" s="123"/>
      <c r="O143" s="561"/>
      <c r="P143" s="102"/>
      <c r="Q143" s="102"/>
      <c r="R143" s="562"/>
      <c r="S143" s="123"/>
      <c r="T143" s="123"/>
      <c r="U143" s="123"/>
      <c r="V143" s="123"/>
      <c r="W143" s="123"/>
      <c r="X143" s="123"/>
    </row>
    <row r="144" spans="1:24" ht="12.75">
      <c r="A144" s="123"/>
      <c r="B144" s="123"/>
      <c r="C144" s="123"/>
      <c r="D144" s="134"/>
      <c r="E144" s="134"/>
      <c r="F144" s="134"/>
      <c r="G144" s="115"/>
      <c r="H144" s="135"/>
      <c r="I144" s="123"/>
      <c r="J144" s="123"/>
      <c r="K144" s="123"/>
      <c r="L144" s="561"/>
      <c r="M144" s="123"/>
      <c r="N144" s="123"/>
      <c r="O144" s="561"/>
      <c r="P144" s="102"/>
      <c r="Q144" s="102"/>
      <c r="R144" s="562"/>
      <c r="S144" s="123"/>
      <c r="T144" s="123"/>
      <c r="U144" s="123"/>
      <c r="V144" s="123"/>
      <c r="W144" s="123"/>
      <c r="X144" s="123"/>
    </row>
    <row r="145" spans="1:24" ht="12.75">
      <c r="A145" s="123"/>
      <c r="B145" s="123"/>
      <c r="C145" s="123"/>
      <c r="D145" s="134"/>
      <c r="E145" s="134"/>
      <c r="F145" s="134"/>
      <c r="G145" s="115"/>
      <c r="H145" s="135"/>
      <c r="I145" s="123"/>
      <c r="J145" s="123"/>
      <c r="K145" s="123"/>
      <c r="L145" s="561"/>
      <c r="M145" s="123"/>
      <c r="N145" s="123"/>
      <c r="O145" s="561"/>
      <c r="P145" s="102"/>
      <c r="Q145" s="102"/>
      <c r="R145" s="562"/>
      <c r="S145" s="123"/>
      <c r="T145" s="123"/>
      <c r="U145" s="123"/>
      <c r="V145" s="123"/>
      <c r="W145" s="123"/>
      <c r="X145" s="123"/>
    </row>
    <row r="146" spans="1:24" ht="12.75">
      <c r="A146" s="123"/>
      <c r="B146" s="123"/>
      <c r="C146" s="123"/>
      <c r="D146" s="134"/>
      <c r="E146" s="134"/>
      <c r="F146" s="134"/>
      <c r="G146" s="115"/>
      <c r="H146" s="135"/>
      <c r="I146" s="123"/>
      <c r="J146" s="123"/>
      <c r="K146" s="123"/>
      <c r="L146" s="561"/>
      <c r="M146" s="123"/>
      <c r="N146" s="123"/>
      <c r="O146" s="561"/>
      <c r="P146" s="102"/>
      <c r="Q146" s="102"/>
      <c r="R146" s="562"/>
      <c r="S146" s="123"/>
      <c r="T146" s="123"/>
      <c r="U146" s="123"/>
      <c r="V146" s="123"/>
      <c r="W146" s="123"/>
      <c r="X146" s="123"/>
    </row>
    <row r="147" spans="1:24" ht="12.75">
      <c r="A147" s="123"/>
      <c r="B147" s="123"/>
      <c r="C147" s="123"/>
      <c r="D147" s="134"/>
      <c r="E147" s="134"/>
      <c r="F147" s="134"/>
      <c r="G147" s="115"/>
      <c r="H147" s="135"/>
      <c r="I147" s="123"/>
      <c r="J147" s="123"/>
      <c r="K147" s="123"/>
      <c r="L147" s="561"/>
      <c r="M147" s="123"/>
      <c r="N147" s="123"/>
      <c r="O147" s="561"/>
      <c r="P147" s="102"/>
      <c r="Q147" s="102"/>
      <c r="R147" s="562"/>
      <c r="S147" s="123"/>
      <c r="T147" s="123"/>
      <c r="U147" s="123"/>
      <c r="V147" s="123"/>
      <c r="W147" s="123"/>
      <c r="X147" s="123"/>
    </row>
    <row r="148" spans="1:24" ht="12.75">
      <c r="A148" s="123"/>
      <c r="B148" s="123"/>
      <c r="C148" s="123"/>
      <c r="D148" s="134"/>
      <c r="E148" s="134"/>
      <c r="F148" s="134"/>
      <c r="G148" s="115"/>
      <c r="H148" s="135"/>
      <c r="I148" s="123"/>
      <c r="J148" s="123"/>
      <c r="K148" s="123"/>
      <c r="L148" s="561"/>
      <c r="M148" s="123"/>
      <c r="N148" s="123"/>
      <c r="O148" s="561"/>
      <c r="P148" s="102"/>
      <c r="Q148" s="102"/>
      <c r="R148" s="562"/>
      <c r="S148" s="123"/>
      <c r="T148" s="123"/>
      <c r="U148" s="123"/>
      <c r="V148" s="123"/>
      <c r="W148" s="123"/>
      <c r="X148" s="123"/>
    </row>
    <row r="149" spans="1:24" ht="12.75">
      <c r="A149" s="123"/>
      <c r="B149" s="123"/>
      <c r="C149" s="123"/>
      <c r="D149" s="134"/>
      <c r="E149" s="134"/>
      <c r="F149" s="134"/>
      <c r="G149" s="115"/>
      <c r="H149" s="135"/>
      <c r="I149" s="123"/>
      <c r="J149" s="123"/>
      <c r="K149" s="123"/>
      <c r="L149" s="561"/>
      <c r="M149" s="123"/>
      <c r="N149" s="123"/>
      <c r="O149" s="561"/>
      <c r="P149" s="102"/>
      <c r="Q149" s="102"/>
      <c r="R149" s="562"/>
      <c r="S149" s="123"/>
      <c r="T149" s="123"/>
      <c r="U149" s="123"/>
      <c r="V149" s="123"/>
      <c r="W149" s="123"/>
      <c r="X149" s="123"/>
    </row>
    <row r="150" spans="1:24" ht="12.75">
      <c r="A150" s="123"/>
      <c r="B150" s="123"/>
      <c r="C150" s="123"/>
      <c r="D150" s="134"/>
      <c r="E150" s="134"/>
      <c r="F150" s="134"/>
      <c r="G150" s="115"/>
      <c r="H150" s="135"/>
      <c r="I150" s="123"/>
      <c r="J150" s="123"/>
      <c r="K150" s="123"/>
      <c r="L150" s="561"/>
      <c r="M150" s="123"/>
      <c r="N150" s="123"/>
      <c r="O150" s="561"/>
      <c r="P150" s="102"/>
      <c r="Q150" s="102"/>
      <c r="R150" s="562"/>
      <c r="S150" s="123"/>
      <c r="T150" s="123"/>
      <c r="U150" s="123"/>
      <c r="V150" s="123"/>
      <c r="W150" s="123"/>
      <c r="X150" s="123"/>
    </row>
    <row r="151" spans="1:24" ht="12.75">
      <c r="A151" s="123"/>
      <c r="B151" s="123"/>
      <c r="C151" s="123"/>
      <c r="D151" s="134"/>
      <c r="E151" s="134"/>
      <c r="F151" s="134"/>
      <c r="G151" s="115"/>
      <c r="H151" s="135"/>
      <c r="I151" s="123"/>
      <c r="J151" s="123"/>
      <c r="K151" s="123"/>
      <c r="L151" s="561"/>
      <c r="M151" s="123"/>
      <c r="N151" s="123"/>
      <c r="O151" s="561"/>
      <c r="P151" s="102"/>
      <c r="Q151" s="102"/>
      <c r="R151" s="562"/>
      <c r="S151" s="123"/>
      <c r="T151" s="123"/>
      <c r="U151" s="123"/>
      <c r="V151" s="123"/>
      <c r="W151" s="123"/>
      <c r="X151" s="123"/>
    </row>
    <row r="152" spans="1:24" ht="12.75">
      <c r="A152" s="123"/>
      <c r="B152" s="123"/>
      <c r="C152" s="123"/>
      <c r="D152" s="134"/>
      <c r="E152" s="134"/>
      <c r="F152" s="134"/>
      <c r="G152" s="115"/>
      <c r="H152" s="135"/>
      <c r="I152" s="123"/>
      <c r="J152" s="123"/>
      <c r="K152" s="123"/>
      <c r="L152" s="561"/>
      <c r="M152" s="123"/>
      <c r="N152" s="123"/>
      <c r="O152" s="561"/>
      <c r="P152" s="102"/>
      <c r="Q152" s="102"/>
      <c r="R152" s="562"/>
      <c r="S152" s="123"/>
      <c r="T152" s="123"/>
      <c r="U152" s="123"/>
      <c r="V152" s="123"/>
      <c r="W152" s="123"/>
      <c r="X152" s="123"/>
    </row>
    <row r="153" spans="1:24" ht="12.75">
      <c r="A153" s="123"/>
      <c r="B153" s="123"/>
      <c r="C153" s="123"/>
      <c r="D153" s="134"/>
      <c r="E153" s="134"/>
      <c r="F153" s="134"/>
      <c r="G153" s="115"/>
      <c r="H153" s="135"/>
      <c r="I153" s="123"/>
      <c r="J153" s="123"/>
      <c r="K153" s="123"/>
      <c r="L153" s="561"/>
      <c r="M153" s="123"/>
      <c r="N153" s="123"/>
      <c r="O153" s="561"/>
      <c r="P153" s="102"/>
      <c r="Q153" s="102"/>
      <c r="R153" s="562"/>
      <c r="S153" s="123"/>
      <c r="T153" s="123"/>
      <c r="U153" s="123"/>
      <c r="V153" s="123"/>
      <c r="W153" s="123"/>
      <c r="X153" s="123"/>
    </row>
    <row r="154" spans="1:24" ht="12.75">
      <c r="A154" s="123"/>
      <c r="B154" s="123"/>
      <c r="C154" s="123"/>
      <c r="D154" s="134"/>
      <c r="E154" s="134"/>
      <c r="F154" s="134"/>
      <c r="G154" s="115"/>
      <c r="H154" s="135"/>
      <c r="I154" s="123"/>
      <c r="J154" s="123"/>
      <c r="K154" s="123"/>
      <c r="L154" s="561"/>
      <c r="M154" s="123"/>
      <c r="N154" s="123"/>
      <c r="O154" s="561"/>
      <c r="P154" s="102"/>
      <c r="Q154" s="102"/>
      <c r="R154" s="562"/>
      <c r="S154" s="123"/>
      <c r="T154" s="123"/>
      <c r="U154" s="123"/>
      <c r="V154" s="123"/>
      <c r="W154" s="123"/>
      <c r="X154" s="123"/>
    </row>
    <row r="155" spans="1:24" ht="12.75">
      <c r="A155" s="123"/>
      <c r="B155" s="123"/>
      <c r="C155" s="123"/>
      <c r="D155" s="134"/>
      <c r="E155" s="134"/>
      <c r="F155" s="134"/>
      <c r="G155" s="115"/>
      <c r="H155" s="135"/>
      <c r="I155" s="123"/>
      <c r="J155" s="123"/>
      <c r="K155" s="123"/>
      <c r="L155" s="561"/>
      <c r="M155" s="123"/>
      <c r="N155" s="123"/>
      <c r="O155" s="561"/>
      <c r="P155" s="102"/>
      <c r="Q155" s="102"/>
      <c r="R155" s="562"/>
      <c r="S155" s="123"/>
      <c r="T155" s="123"/>
      <c r="U155" s="123"/>
      <c r="V155" s="123"/>
      <c r="W155" s="123"/>
      <c r="X155" s="123"/>
    </row>
    <row r="156" spans="1:24" ht="12.75">
      <c r="A156" s="123"/>
      <c r="B156" s="123"/>
      <c r="C156" s="123"/>
      <c r="D156" s="134"/>
      <c r="E156" s="134"/>
      <c r="F156" s="134"/>
      <c r="G156" s="115"/>
      <c r="H156" s="135"/>
      <c r="I156" s="123"/>
      <c r="J156" s="123"/>
      <c r="K156" s="123"/>
      <c r="L156" s="561"/>
      <c r="M156" s="123"/>
      <c r="N156" s="123"/>
      <c r="O156" s="561"/>
      <c r="P156" s="102"/>
      <c r="Q156" s="102"/>
      <c r="R156" s="562"/>
      <c r="S156" s="123"/>
      <c r="T156" s="123"/>
      <c r="U156" s="123"/>
      <c r="V156" s="123"/>
      <c r="W156" s="123"/>
      <c r="X156" s="123"/>
    </row>
    <row r="157" spans="1:24" ht="12.75">
      <c r="A157" s="123"/>
      <c r="B157" s="123"/>
      <c r="C157" s="123"/>
      <c r="D157" s="134"/>
      <c r="E157" s="134"/>
      <c r="F157" s="134"/>
      <c r="G157" s="115"/>
      <c r="H157" s="135"/>
      <c r="I157" s="123"/>
      <c r="J157" s="123"/>
      <c r="K157" s="123"/>
      <c r="L157" s="561"/>
      <c r="M157" s="123"/>
      <c r="N157" s="123"/>
      <c r="O157" s="561"/>
      <c r="P157" s="102"/>
      <c r="Q157" s="102"/>
      <c r="R157" s="562"/>
      <c r="S157" s="123"/>
      <c r="T157" s="123"/>
      <c r="U157" s="123"/>
      <c r="V157" s="123"/>
      <c r="W157" s="123"/>
      <c r="X157" s="123"/>
    </row>
    <row r="158" spans="1:24" ht="12.75">
      <c r="A158" s="123"/>
      <c r="B158" s="123"/>
      <c r="C158" s="123"/>
      <c r="D158" s="134"/>
      <c r="E158" s="134"/>
      <c r="F158" s="134"/>
      <c r="G158" s="115"/>
      <c r="H158" s="135"/>
      <c r="I158" s="123"/>
      <c r="J158" s="123"/>
      <c r="K158" s="123"/>
      <c r="L158" s="561"/>
      <c r="M158" s="123"/>
      <c r="N158" s="123"/>
      <c r="O158" s="561"/>
      <c r="P158" s="102"/>
      <c r="Q158" s="102"/>
      <c r="R158" s="562"/>
      <c r="S158" s="123"/>
      <c r="T158" s="123"/>
      <c r="U158" s="123"/>
      <c r="V158" s="123"/>
      <c r="W158" s="123"/>
      <c r="X158" s="123"/>
    </row>
    <row r="159" spans="1:24" ht="12.75">
      <c r="A159" s="123"/>
      <c r="B159" s="123"/>
      <c r="C159" s="123"/>
      <c r="D159" s="134"/>
      <c r="E159" s="134"/>
      <c r="F159" s="134"/>
      <c r="G159" s="115"/>
      <c r="H159" s="135"/>
      <c r="I159" s="123"/>
      <c r="J159" s="123"/>
      <c r="K159" s="123"/>
      <c r="L159" s="561"/>
      <c r="M159" s="123"/>
      <c r="N159" s="123"/>
      <c r="O159" s="561"/>
      <c r="P159" s="102"/>
      <c r="Q159" s="102"/>
      <c r="R159" s="562"/>
      <c r="S159" s="123"/>
      <c r="T159" s="123"/>
      <c r="U159" s="123"/>
      <c r="V159" s="123"/>
      <c r="W159" s="123"/>
      <c r="X159" s="123"/>
    </row>
    <row r="160" spans="1:24" ht="12.75">
      <c r="A160" s="123"/>
      <c r="B160" s="123"/>
      <c r="C160" s="123"/>
      <c r="D160" s="134"/>
      <c r="E160" s="134"/>
      <c r="F160" s="134"/>
      <c r="G160" s="115"/>
      <c r="H160" s="135"/>
      <c r="I160" s="123"/>
      <c r="J160" s="123"/>
      <c r="K160" s="123"/>
      <c r="L160" s="561"/>
      <c r="M160" s="123"/>
      <c r="N160" s="123"/>
      <c r="O160" s="561"/>
      <c r="P160" s="102"/>
      <c r="Q160" s="102"/>
      <c r="R160" s="562"/>
      <c r="S160" s="123"/>
      <c r="T160" s="123"/>
      <c r="U160" s="123"/>
      <c r="V160" s="123"/>
      <c r="W160" s="123"/>
      <c r="X160" s="123"/>
    </row>
    <row r="161" spans="1:24" ht="12.75">
      <c r="A161" s="123"/>
      <c r="B161" s="123"/>
      <c r="C161" s="123"/>
      <c r="D161" s="134"/>
      <c r="E161" s="134"/>
      <c r="F161" s="134"/>
      <c r="G161" s="115"/>
      <c r="H161" s="135"/>
      <c r="I161" s="123"/>
      <c r="J161" s="123"/>
      <c r="K161" s="123"/>
      <c r="L161" s="561"/>
      <c r="M161" s="123"/>
      <c r="N161" s="123"/>
      <c r="O161" s="561"/>
      <c r="P161" s="102"/>
      <c r="Q161" s="102"/>
      <c r="R161" s="562"/>
      <c r="S161" s="123"/>
      <c r="T161" s="123"/>
      <c r="U161" s="123"/>
      <c r="V161" s="123"/>
      <c r="W161" s="123"/>
      <c r="X161" s="123"/>
    </row>
    <row r="162" spans="1:24" ht="12.75">
      <c r="A162" s="123"/>
      <c r="B162" s="123"/>
      <c r="C162" s="123"/>
      <c r="D162" s="134"/>
      <c r="E162" s="134"/>
      <c r="F162" s="134"/>
      <c r="G162" s="115"/>
      <c r="H162" s="135"/>
      <c r="I162" s="123"/>
      <c r="J162" s="123"/>
      <c r="K162" s="123"/>
      <c r="L162" s="561"/>
      <c r="M162" s="123"/>
      <c r="N162" s="123"/>
      <c r="O162" s="561"/>
      <c r="P162" s="102"/>
      <c r="Q162" s="102"/>
      <c r="R162" s="562"/>
      <c r="S162" s="123"/>
      <c r="T162" s="123"/>
      <c r="U162" s="123"/>
      <c r="V162" s="123"/>
      <c r="W162" s="123"/>
      <c r="X162" s="123"/>
    </row>
    <row r="163" spans="1:24" ht="12.75">
      <c r="A163" s="123"/>
      <c r="B163" s="123"/>
      <c r="C163" s="123"/>
      <c r="D163" s="134"/>
      <c r="E163" s="134"/>
      <c r="F163" s="134"/>
      <c r="G163" s="115"/>
      <c r="H163" s="135"/>
      <c r="I163" s="123"/>
      <c r="J163" s="123"/>
      <c r="K163" s="123"/>
      <c r="L163" s="561"/>
      <c r="M163" s="123"/>
      <c r="N163" s="123"/>
      <c r="O163" s="561"/>
      <c r="P163" s="102"/>
      <c r="Q163" s="102"/>
      <c r="R163" s="562"/>
      <c r="S163" s="123"/>
      <c r="T163" s="123"/>
      <c r="U163" s="123"/>
      <c r="V163" s="123"/>
      <c r="W163" s="123"/>
      <c r="X163" s="123"/>
    </row>
    <row r="164" spans="1:24" ht="12.75">
      <c r="A164" s="123"/>
      <c r="B164" s="123"/>
      <c r="C164" s="123"/>
      <c r="D164" s="134"/>
      <c r="E164" s="134"/>
      <c r="F164" s="134"/>
      <c r="G164" s="115"/>
      <c r="H164" s="135"/>
      <c r="I164" s="123"/>
      <c r="J164" s="123"/>
      <c r="K164" s="123"/>
      <c r="L164" s="561"/>
      <c r="M164" s="123"/>
      <c r="N164" s="123"/>
      <c r="O164" s="561"/>
      <c r="P164" s="102"/>
      <c r="Q164" s="102"/>
      <c r="R164" s="562"/>
      <c r="S164" s="123"/>
      <c r="T164" s="123"/>
      <c r="U164" s="123"/>
      <c r="V164" s="123"/>
      <c r="W164" s="123"/>
      <c r="X164" s="123"/>
    </row>
    <row r="165" spans="1:24" ht="12.75">
      <c r="A165" s="123"/>
      <c r="B165" s="123"/>
      <c r="C165" s="123"/>
      <c r="D165" s="134"/>
      <c r="E165" s="134"/>
      <c r="F165" s="134"/>
      <c r="G165" s="115"/>
      <c r="H165" s="135"/>
      <c r="I165" s="123"/>
      <c r="J165" s="123"/>
      <c r="K165" s="123"/>
      <c r="L165" s="561"/>
      <c r="M165" s="123"/>
      <c r="N165" s="123"/>
      <c r="O165" s="561"/>
      <c r="P165" s="102"/>
      <c r="Q165" s="102"/>
      <c r="R165" s="562"/>
      <c r="S165" s="123"/>
      <c r="T165" s="123"/>
      <c r="U165" s="123"/>
      <c r="V165" s="123"/>
      <c r="W165" s="123"/>
      <c r="X165" s="123"/>
    </row>
    <row r="166" spans="1:24" ht="12.75">
      <c r="A166" s="123"/>
      <c r="B166" s="123"/>
      <c r="C166" s="123"/>
      <c r="D166" s="134"/>
      <c r="E166" s="134"/>
      <c r="F166" s="134"/>
      <c r="G166" s="115"/>
      <c r="H166" s="135"/>
      <c r="I166" s="123"/>
      <c r="J166" s="123"/>
      <c r="K166" s="123"/>
      <c r="L166" s="561"/>
      <c r="M166" s="123"/>
      <c r="N166" s="123"/>
      <c r="O166" s="561"/>
      <c r="P166" s="102"/>
      <c r="Q166" s="102"/>
      <c r="R166" s="562"/>
      <c r="S166" s="123"/>
      <c r="T166" s="123"/>
      <c r="U166" s="123"/>
      <c r="V166" s="123"/>
      <c r="W166" s="123"/>
      <c r="X166" s="123"/>
    </row>
    <row r="167" spans="1:24" ht="15.75" customHeight="1">
      <c r="A167" s="123"/>
      <c r="B167" s="123"/>
      <c r="C167" s="123"/>
      <c r="D167" s="134"/>
      <c r="E167" s="134"/>
      <c r="F167" s="134"/>
      <c r="G167" s="115"/>
      <c r="H167" s="135"/>
      <c r="I167" s="123"/>
      <c r="J167" s="123"/>
      <c r="K167" s="123"/>
      <c r="L167" s="561"/>
      <c r="M167" s="123"/>
      <c r="N167" s="123"/>
      <c r="O167" s="561"/>
      <c r="P167" s="102"/>
      <c r="Q167" s="102"/>
      <c r="R167" s="562"/>
      <c r="S167" s="123"/>
      <c r="T167" s="123"/>
      <c r="U167" s="123"/>
      <c r="V167" s="123"/>
      <c r="W167" s="123"/>
      <c r="X167" s="123"/>
    </row>
    <row r="168" spans="1:24" ht="15.75" customHeight="1">
      <c r="A168" s="123"/>
      <c r="B168" s="123"/>
      <c r="C168" s="123"/>
      <c r="D168" s="134"/>
      <c r="E168" s="134"/>
      <c r="F168" s="134"/>
      <c r="G168" s="115"/>
      <c r="H168" s="135"/>
      <c r="I168" s="123"/>
      <c r="J168" s="123"/>
      <c r="K168" s="123"/>
      <c r="L168" s="561"/>
      <c r="M168" s="123"/>
      <c r="N168" s="123"/>
      <c r="O168" s="561"/>
      <c r="P168" s="102"/>
      <c r="Q168" s="102"/>
      <c r="R168" s="562"/>
      <c r="S168" s="123"/>
      <c r="T168" s="123"/>
      <c r="U168" s="123"/>
      <c r="V168" s="123"/>
      <c r="W168" s="123"/>
      <c r="X168" s="123"/>
    </row>
  </sheetData>
  <conditionalFormatting sqref="M1:N1 R1 U1:X1">
    <cfRule type="containsText" dxfId="11336" priority="13" operator="containsText" text="ответ субподрядчика">
      <formula>NOT(ISERROR(SEARCH(("ответ субподрядчика"),(M1))))</formula>
    </cfRule>
  </conditionalFormatting>
  <conditionalFormatting sqref="G10:G168">
    <cfRule type="cellIs" dxfId="11335" priority="12" operator="equal">
      <formula>1</formula>
    </cfRule>
  </conditionalFormatting>
  <conditionalFormatting sqref="G19">
    <cfRule type="cellIs" dxfId="11334" priority="14" operator="equal">
      <formula>1</formula>
    </cfRule>
  </conditionalFormatting>
  <conditionalFormatting sqref="G20">
    <cfRule type="cellIs" dxfId="11333" priority="15" operator="equal">
      <formula>1</formula>
    </cfRule>
  </conditionalFormatting>
  <conditionalFormatting sqref="G20">
    <cfRule type="cellIs" dxfId="11332" priority="16" operator="equal">
      <formula>1</formula>
    </cfRule>
  </conditionalFormatting>
  <conditionalFormatting sqref="G22">
    <cfRule type="cellIs" dxfId="11331" priority="17" operator="equal">
      <formula>1</formula>
    </cfRule>
  </conditionalFormatting>
  <conditionalFormatting sqref="G22">
    <cfRule type="cellIs" dxfId="11330" priority="18" operator="equal">
      <formula>1</formula>
    </cfRule>
  </conditionalFormatting>
  <conditionalFormatting sqref="G22">
    <cfRule type="cellIs" dxfId="11329" priority="19" operator="equal">
      <formula>1</formula>
    </cfRule>
  </conditionalFormatting>
  <conditionalFormatting sqref="G21">
    <cfRule type="cellIs" dxfId="11328" priority="20" operator="equal">
      <formula>1</formula>
    </cfRule>
  </conditionalFormatting>
  <conditionalFormatting sqref="G21">
    <cfRule type="cellIs" dxfId="11327" priority="21" operator="equal">
      <formula>1</formula>
    </cfRule>
  </conditionalFormatting>
  <conditionalFormatting sqref="G21">
    <cfRule type="cellIs" dxfId="11326" priority="22" operator="equal">
      <formula>1</formula>
    </cfRule>
  </conditionalFormatting>
  <conditionalFormatting sqref="G24">
    <cfRule type="cellIs" dxfId="11325" priority="23" operator="equal">
      <formula>1</formula>
    </cfRule>
  </conditionalFormatting>
  <conditionalFormatting sqref="G25">
    <cfRule type="cellIs" dxfId="11324" priority="24" operator="equal">
      <formula>1</formula>
    </cfRule>
  </conditionalFormatting>
  <conditionalFormatting sqref="G25">
    <cfRule type="cellIs" dxfId="11323" priority="25" operator="equal">
      <formula>1</formula>
    </cfRule>
  </conditionalFormatting>
  <conditionalFormatting sqref="G25">
    <cfRule type="cellIs" dxfId="11322" priority="26" operator="equal">
      <formula>1</formula>
    </cfRule>
  </conditionalFormatting>
  <conditionalFormatting sqref="G10:G168">
    <cfRule type="cellIs" dxfId="11321" priority="11" operator="equal">
      <formula>0.5</formula>
    </cfRule>
  </conditionalFormatting>
  <conditionalFormatting sqref="G19">
    <cfRule type="cellIs" dxfId="11320" priority="27" operator="equal">
      <formula>0.5</formula>
    </cfRule>
  </conditionalFormatting>
  <conditionalFormatting sqref="G20">
    <cfRule type="cellIs" dxfId="11319" priority="28" operator="equal">
      <formula>0.5</formula>
    </cfRule>
  </conditionalFormatting>
  <conditionalFormatting sqref="G20">
    <cfRule type="cellIs" dxfId="11318" priority="29" operator="equal">
      <formula>0.5</formula>
    </cfRule>
  </conditionalFormatting>
  <conditionalFormatting sqref="G22">
    <cfRule type="cellIs" dxfId="11317" priority="30" operator="equal">
      <formula>0.5</formula>
    </cfRule>
  </conditionalFormatting>
  <conditionalFormatting sqref="G22">
    <cfRule type="cellIs" dxfId="11316" priority="31" operator="equal">
      <formula>0.5</formula>
    </cfRule>
  </conditionalFormatting>
  <conditionalFormatting sqref="G22">
    <cfRule type="cellIs" dxfId="11315" priority="32" operator="equal">
      <formula>0.5</formula>
    </cfRule>
  </conditionalFormatting>
  <conditionalFormatting sqref="G21">
    <cfRule type="cellIs" dxfId="11314" priority="33" operator="equal">
      <formula>0.5</formula>
    </cfRule>
  </conditionalFormatting>
  <conditionalFormatting sqref="G21">
    <cfRule type="cellIs" dxfId="11313" priority="34" operator="equal">
      <formula>0.5</formula>
    </cfRule>
  </conditionalFormatting>
  <conditionalFormatting sqref="G21">
    <cfRule type="cellIs" dxfId="11312" priority="35" operator="equal">
      <formula>0.5</formula>
    </cfRule>
  </conditionalFormatting>
  <conditionalFormatting sqref="G24">
    <cfRule type="cellIs" dxfId="11311" priority="36" operator="equal">
      <formula>0.5</formula>
    </cfRule>
  </conditionalFormatting>
  <conditionalFormatting sqref="G25">
    <cfRule type="cellIs" dxfId="11310" priority="37" operator="equal">
      <formula>0.5</formula>
    </cfRule>
  </conditionalFormatting>
  <conditionalFormatting sqref="G25">
    <cfRule type="cellIs" dxfId="11309" priority="38" operator="equal">
      <formula>0.5</formula>
    </cfRule>
  </conditionalFormatting>
  <conditionalFormatting sqref="G25">
    <cfRule type="cellIs" dxfId="11308" priority="39" operator="equal">
      <formula>0.5</formula>
    </cfRule>
  </conditionalFormatting>
  <conditionalFormatting sqref="G10:G168">
    <cfRule type="cellIs" dxfId="11307" priority="10" operator="equal">
      <formula>0.2</formula>
    </cfRule>
  </conditionalFormatting>
  <conditionalFormatting sqref="G19">
    <cfRule type="cellIs" dxfId="11306" priority="40" operator="equal">
      <formula>0.2</formula>
    </cfRule>
  </conditionalFormatting>
  <conditionalFormatting sqref="G20">
    <cfRule type="cellIs" dxfId="11305" priority="41" operator="equal">
      <formula>0.2</formula>
    </cfRule>
  </conditionalFormatting>
  <conditionalFormatting sqref="G20">
    <cfRule type="cellIs" dxfId="11304" priority="42" operator="equal">
      <formula>0.2</formula>
    </cfRule>
  </conditionalFormatting>
  <conditionalFormatting sqref="G22">
    <cfRule type="cellIs" dxfId="11303" priority="43" operator="equal">
      <formula>0.2</formula>
    </cfRule>
  </conditionalFormatting>
  <conditionalFormatting sqref="G22">
    <cfRule type="cellIs" dxfId="11302" priority="44" operator="equal">
      <formula>0.2</formula>
    </cfRule>
  </conditionalFormatting>
  <conditionalFormatting sqref="G22">
    <cfRule type="cellIs" dxfId="11301" priority="45" operator="equal">
      <formula>0.2</formula>
    </cfRule>
  </conditionalFormatting>
  <conditionalFormatting sqref="G21">
    <cfRule type="cellIs" dxfId="11300" priority="46" operator="equal">
      <formula>0.2</formula>
    </cfRule>
  </conditionalFormatting>
  <conditionalFormatting sqref="G21">
    <cfRule type="cellIs" dxfId="11299" priority="47" operator="equal">
      <formula>0.2</formula>
    </cfRule>
  </conditionalFormatting>
  <conditionalFormatting sqref="G21">
    <cfRule type="cellIs" dxfId="11298" priority="48" operator="equal">
      <formula>0.2</formula>
    </cfRule>
  </conditionalFormatting>
  <conditionalFormatting sqref="G24">
    <cfRule type="cellIs" dxfId="11297" priority="49" operator="equal">
      <formula>0.2</formula>
    </cfRule>
  </conditionalFormatting>
  <conditionalFormatting sqref="G25">
    <cfRule type="cellIs" dxfId="11296" priority="50" operator="equal">
      <formula>0.2</formula>
    </cfRule>
  </conditionalFormatting>
  <conditionalFormatting sqref="G25">
    <cfRule type="cellIs" dxfId="11295" priority="51" operator="equal">
      <formula>0.2</formula>
    </cfRule>
  </conditionalFormatting>
  <conditionalFormatting sqref="G25">
    <cfRule type="cellIs" dxfId="11294" priority="52" operator="equal">
      <formula>0.2</formula>
    </cfRule>
  </conditionalFormatting>
  <conditionalFormatting sqref="K3 K5:K168">
    <cfRule type="containsText" dxfId="11293" priority="9" operator="containsText" text="ПД">
      <formula>NOT(ISERROR(SEARCH(("ПД"),(K3))))</formula>
    </cfRule>
  </conditionalFormatting>
  <conditionalFormatting sqref="K20">
    <cfRule type="containsText" dxfId="11292" priority="53" operator="containsText" text="ПД">
      <formula>NOT(ISERROR(SEARCH(("ПД"),(K3))))</formula>
    </cfRule>
  </conditionalFormatting>
  <conditionalFormatting sqref="K21">
    <cfRule type="containsText" dxfId="11291" priority="54" operator="containsText" text="ПД">
      <formula>NOT(ISERROR(SEARCH(("ПД"),(K3))))</formula>
    </cfRule>
  </conditionalFormatting>
  <conditionalFormatting sqref="K21">
    <cfRule type="containsText" dxfId="11290" priority="55" operator="containsText" text="ПД">
      <formula>NOT(ISERROR(SEARCH(("ПД"),(K3))))</formula>
    </cfRule>
  </conditionalFormatting>
  <conditionalFormatting sqref="K3 K5:K168">
    <cfRule type="containsText" dxfId="11289" priority="8" operator="containsText" text="отменено">
      <formula>NOT(ISERROR(SEARCH(("отменено"),(K3))))</formula>
    </cfRule>
  </conditionalFormatting>
  <conditionalFormatting sqref="K20">
    <cfRule type="containsText" dxfId="11288" priority="56" operator="containsText" text="отменено">
      <formula>NOT(ISERROR(SEARCH(("отменено"),(K3))))</formula>
    </cfRule>
  </conditionalFormatting>
  <conditionalFormatting sqref="K21">
    <cfRule type="containsText" dxfId="11287" priority="57" operator="containsText" text="отменено">
      <formula>NOT(ISERROR(SEARCH(("отменено"),(K3))))</formula>
    </cfRule>
  </conditionalFormatting>
  <conditionalFormatting sqref="K21">
    <cfRule type="containsText" dxfId="11286" priority="58" operator="containsText" text="отменено">
      <formula>NOT(ISERROR(SEARCH(("отменено"),(K3))))</formula>
    </cfRule>
  </conditionalFormatting>
  <conditionalFormatting sqref="G1:H1 H3:X3 H5:H168 A9:G9">
    <cfRule type="cellIs" dxfId="11285" priority="7" operator="equal">
      <formula>"5 - Несоответствие решений ПД и РД"</formula>
    </cfRule>
  </conditionalFormatting>
  <conditionalFormatting sqref="H19">
    <cfRule type="cellIs" dxfId="11284" priority="59" operator="equal">
      <formula>"5 - Несоответствие решений ПД и РД"</formula>
    </cfRule>
  </conditionalFormatting>
  <conditionalFormatting sqref="H20">
    <cfRule type="cellIs" dxfId="11283" priority="60" operator="equal">
      <formula>"5 - Несоответствие решений ПД и РД"</formula>
    </cfRule>
  </conditionalFormatting>
  <conditionalFormatting sqref="H20">
    <cfRule type="cellIs" dxfId="11282" priority="61" operator="equal">
      <formula>"5 - Несоответствие решений ПД и РД"</formula>
    </cfRule>
  </conditionalFormatting>
  <conditionalFormatting sqref="H22">
    <cfRule type="cellIs" dxfId="11281" priority="62" operator="equal">
      <formula>"5 - Несоответствие решений ПД и РД"</formula>
    </cfRule>
  </conditionalFormatting>
  <conditionalFormatting sqref="H22">
    <cfRule type="cellIs" dxfId="11280" priority="63" operator="equal">
      <formula>"5 - Несоответствие решений ПД и РД"</formula>
    </cfRule>
  </conditionalFormatting>
  <conditionalFormatting sqref="H22">
    <cfRule type="cellIs" dxfId="11279" priority="64" operator="equal">
      <formula>"5 - Несоответствие решений ПД и РД"</formula>
    </cfRule>
  </conditionalFormatting>
  <conditionalFormatting sqref="H21">
    <cfRule type="cellIs" dxfId="11278" priority="65" operator="equal">
      <formula>"5 - Несоответствие решений ПД и РД"</formula>
    </cfRule>
  </conditionalFormatting>
  <conditionalFormatting sqref="H21">
    <cfRule type="cellIs" dxfId="11277" priority="66" operator="equal">
      <formula>"5 - Несоответствие решений ПД и РД"</formula>
    </cfRule>
  </conditionalFormatting>
  <conditionalFormatting sqref="H21">
    <cfRule type="cellIs" dxfId="11276" priority="67" operator="equal">
      <formula>"5 - Несоответствие решений ПД и РД"</formula>
    </cfRule>
  </conditionalFormatting>
  <conditionalFormatting sqref="H24">
    <cfRule type="cellIs" dxfId="11275" priority="68" operator="equal">
      <formula>"5 - Несоответствие решений ПД и РД"</formula>
    </cfRule>
  </conditionalFormatting>
  <conditionalFormatting sqref="H25">
    <cfRule type="cellIs" dxfId="11274" priority="69" operator="equal">
      <formula>"5 - Несоответствие решений ПД и РД"</formula>
    </cfRule>
  </conditionalFormatting>
  <conditionalFormatting sqref="H25">
    <cfRule type="cellIs" dxfId="11273" priority="70" operator="equal">
      <formula>"5 - Несоответствие решений ПД и РД"</formula>
    </cfRule>
  </conditionalFormatting>
  <conditionalFormatting sqref="H25">
    <cfRule type="cellIs" dxfId="11272" priority="71" operator="equal">
      <formula>"5 - Несоответствие решений ПД и РД"</formula>
    </cfRule>
  </conditionalFormatting>
  <conditionalFormatting sqref="G1:H1 H3:X3 H5:H168 A9:G9">
    <cfRule type="cellIs" dxfId="11271" priority="6" operator="equal">
      <formula>"4 - Несоответствие типовым решениям"</formula>
    </cfRule>
  </conditionalFormatting>
  <conditionalFormatting sqref="H19">
    <cfRule type="cellIs" dxfId="11270" priority="72" operator="equal">
      <formula>"4 - Несоответствие типовым решениям"</formula>
    </cfRule>
  </conditionalFormatting>
  <conditionalFormatting sqref="H20">
    <cfRule type="cellIs" dxfId="11269" priority="73" operator="equal">
      <formula>"4 - Несоответствие типовым решениям"</formula>
    </cfRule>
  </conditionalFormatting>
  <conditionalFormatting sqref="H20">
    <cfRule type="cellIs" dxfId="11268" priority="74" operator="equal">
      <formula>"4 - Несоответствие типовым решениям"</formula>
    </cfRule>
  </conditionalFormatting>
  <conditionalFormatting sqref="H22">
    <cfRule type="cellIs" dxfId="11267" priority="75" operator="equal">
      <formula>"4 - Несоответствие типовым решениям"</formula>
    </cfRule>
  </conditionalFormatting>
  <conditionalFormatting sqref="H22">
    <cfRule type="cellIs" dxfId="11266" priority="76" operator="equal">
      <formula>"4 - Несоответствие типовым решениям"</formula>
    </cfRule>
  </conditionalFormatting>
  <conditionalFormatting sqref="H22">
    <cfRule type="cellIs" dxfId="11265" priority="77" operator="equal">
      <formula>"4 - Несоответствие типовым решениям"</formula>
    </cfRule>
  </conditionalFormatting>
  <conditionalFormatting sqref="H21">
    <cfRule type="cellIs" dxfId="11264" priority="78" operator="equal">
      <formula>"4 - Несоответствие типовым решениям"</formula>
    </cfRule>
  </conditionalFormatting>
  <conditionalFormatting sqref="H21">
    <cfRule type="cellIs" dxfId="11263" priority="79" operator="equal">
      <formula>"4 - Несоответствие типовым решениям"</formula>
    </cfRule>
  </conditionalFormatting>
  <conditionalFormatting sqref="H21">
    <cfRule type="cellIs" dxfId="11262" priority="80" operator="equal">
      <formula>"4 - Несоответствие типовым решениям"</formula>
    </cfRule>
  </conditionalFormatting>
  <conditionalFormatting sqref="H24">
    <cfRule type="cellIs" dxfId="11261" priority="81" operator="equal">
      <formula>"4 - Несоответствие типовым решениям"</formula>
    </cfRule>
  </conditionalFormatting>
  <conditionalFormatting sqref="H25">
    <cfRule type="cellIs" dxfId="11260" priority="82" operator="equal">
      <formula>"4 - Несоответствие типовым решениям"</formula>
    </cfRule>
  </conditionalFormatting>
  <conditionalFormatting sqref="H25">
    <cfRule type="cellIs" dxfId="11259" priority="83" operator="equal">
      <formula>"4 - Несоответствие типовым решениям"</formula>
    </cfRule>
  </conditionalFormatting>
  <conditionalFormatting sqref="H25">
    <cfRule type="cellIs" dxfId="11258" priority="84" operator="equal">
      <formula>"4 - Несоответствие типовым решениям"</formula>
    </cfRule>
  </conditionalFormatting>
  <conditionalFormatting sqref="G1:H1 H3:X3 H5:H168 A9:G9">
    <cfRule type="cellIs" dxfId="11257" priority="5" operator="equal">
      <formula>"3 - Повторяющиеся замечания МФР"</formula>
    </cfRule>
  </conditionalFormatting>
  <conditionalFormatting sqref="H19">
    <cfRule type="cellIs" dxfId="11256" priority="85" operator="equal">
      <formula>"3 - Повторяющиеся замечания МФР"</formula>
    </cfRule>
  </conditionalFormatting>
  <conditionalFormatting sqref="H20">
    <cfRule type="cellIs" dxfId="11255" priority="86" operator="equal">
      <formula>"3 - Повторяющиеся замечания МФР"</formula>
    </cfRule>
  </conditionalFormatting>
  <conditionalFormatting sqref="H20">
    <cfRule type="cellIs" dxfId="11254" priority="87" operator="equal">
      <formula>"3 - Повторяющиеся замечания МФР"</formula>
    </cfRule>
  </conditionalFormatting>
  <conditionalFormatting sqref="H22">
    <cfRule type="cellIs" dxfId="11253" priority="88" operator="equal">
      <formula>"3 - Повторяющиеся замечания МФР"</formula>
    </cfRule>
  </conditionalFormatting>
  <conditionalFormatting sqref="H22">
    <cfRule type="cellIs" dxfId="11252" priority="89" operator="equal">
      <formula>"3 - Повторяющиеся замечания МФР"</formula>
    </cfRule>
  </conditionalFormatting>
  <conditionalFormatting sqref="H22">
    <cfRule type="cellIs" dxfId="11251" priority="90" operator="equal">
      <formula>"3 - Повторяющиеся замечания МФР"</formula>
    </cfRule>
  </conditionalFormatting>
  <conditionalFormatting sqref="H21">
    <cfRule type="cellIs" dxfId="11250" priority="91" operator="equal">
      <formula>"3 - Повторяющиеся замечания МФР"</formula>
    </cfRule>
  </conditionalFormatting>
  <conditionalFormatting sqref="H21">
    <cfRule type="cellIs" dxfId="11249" priority="92" operator="equal">
      <formula>"3 - Повторяющиеся замечания МФР"</formula>
    </cfRule>
  </conditionalFormatting>
  <conditionalFormatting sqref="H21">
    <cfRule type="cellIs" dxfId="11248" priority="93" operator="equal">
      <formula>"3 - Повторяющиеся замечания МФР"</formula>
    </cfRule>
  </conditionalFormatting>
  <conditionalFormatting sqref="H24">
    <cfRule type="cellIs" dxfId="11247" priority="94" operator="equal">
      <formula>"3 - Повторяющиеся замечания МФР"</formula>
    </cfRule>
  </conditionalFormatting>
  <conditionalFormatting sqref="H25">
    <cfRule type="cellIs" dxfId="11246" priority="95" operator="equal">
      <formula>"3 - Повторяющиеся замечания МФР"</formula>
    </cfRule>
  </conditionalFormatting>
  <conditionalFormatting sqref="H25">
    <cfRule type="cellIs" dxfId="11245" priority="96" operator="equal">
      <formula>"3 - Повторяющиеся замечания МФР"</formula>
    </cfRule>
  </conditionalFormatting>
  <conditionalFormatting sqref="H25">
    <cfRule type="cellIs" dxfId="11244" priority="97" operator="equal">
      <formula>"3 - Повторяющиеся замечания МФР"</formula>
    </cfRule>
  </conditionalFormatting>
  <conditionalFormatting sqref="G1:H1 H3:X3 H5:H168 A9:G9">
    <cfRule type="cellIs" dxfId="11243" priority="4" operator="equal">
      <formula>"2 - Несоотвествие смежным разделам"</formula>
    </cfRule>
  </conditionalFormatting>
  <conditionalFormatting sqref="H19">
    <cfRule type="cellIs" dxfId="11242" priority="98" operator="equal">
      <formula>"2 - Несоотвествие смежным разделам"</formula>
    </cfRule>
  </conditionalFormatting>
  <conditionalFormatting sqref="H20">
    <cfRule type="cellIs" dxfId="11241" priority="99" operator="equal">
      <formula>"2 - Несоотвествие смежным разделам"</formula>
    </cfRule>
  </conditionalFormatting>
  <conditionalFormatting sqref="H20">
    <cfRule type="cellIs" dxfId="11240" priority="100" operator="equal">
      <formula>"2 - Несоотвествие смежным разделам"</formula>
    </cfRule>
  </conditionalFormatting>
  <conditionalFormatting sqref="H22">
    <cfRule type="cellIs" dxfId="11239" priority="101" operator="equal">
      <formula>"2 - Несоотвествие смежным разделам"</formula>
    </cfRule>
  </conditionalFormatting>
  <conditionalFormatting sqref="H22">
    <cfRule type="cellIs" dxfId="11238" priority="102" operator="equal">
      <formula>"2 - Несоотвествие смежным разделам"</formula>
    </cfRule>
  </conditionalFormatting>
  <conditionalFormatting sqref="H22">
    <cfRule type="cellIs" dxfId="11237" priority="103" operator="equal">
      <formula>"2 - Несоотвествие смежным разделам"</formula>
    </cfRule>
  </conditionalFormatting>
  <conditionalFormatting sqref="H21">
    <cfRule type="cellIs" dxfId="11236" priority="104" operator="equal">
      <formula>"2 - Несоотвествие смежным разделам"</formula>
    </cfRule>
  </conditionalFormatting>
  <conditionalFormatting sqref="H21">
    <cfRule type="cellIs" dxfId="11235" priority="105" operator="equal">
      <formula>"2 - Несоотвествие смежным разделам"</formula>
    </cfRule>
  </conditionalFormatting>
  <conditionalFormatting sqref="H21">
    <cfRule type="cellIs" dxfId="11234" priority="106" operator="equal">
      <formula>"2 - Несоотвествие смежным разделам"</formula>
    </cfRule>
  </conditionalFormatting>
  <conditionalFormatting sqref="H24">
    <cfRule type="cellIs" dxfId="11233" priority="107" operator="equal">
      <formula>"2 - Несоотвествие смежным разделам"</formula>
    </cfRule>
  </conditionalFormatting>
  <conditionalFormatting sqref="H25">
    <cfRule type="cellIs" dxfId="11232" priority="108" operator="equal">
      <formula>"2 - Несоотвествие смежным разделам"</formula>
    </cfRule>
  </conditionalFormatting>
  <conditionalFormatting sqref="H25">
    <cfRule type="cellIs" dxfId="11231" priority="109" operator="equal">
      <formula>"2 - Несоотвествие смежным разделам"</formula>
    </cfRule>
  </conditionalFormatting>
  <conditionalFormatting sqref="H25">
    <cfRule type="cellIs" dxfId="11230" priority="110" operator="equal">
      <formula>"2 - Несоотвествие смежным разделам"</formula>
    </cfRule>
  </conditionalFormatting>
  <conditionalFormatting sqref="G1:H1 H3:X3 H5:H168 A9:G9">
    <cfRule type="cellIs" dxfId="11229" priority="3" operator="equal">
      <formula>"1 - Ошибка проектировщика"</formula>
    </cfRule>
  </conditionalFormatting>
  <conditionalFormatting sqref="H19">
    <cfRule type="cellIs" dxfId="11228" priority="111" operator="equal">
      <formula>"1 - Ошибка проектировщика"</formula>
    </cfRule>
  </conditionalFormatting>
  <conditionalFormatting sqref="H20">
    <cfRule type="cellIs" dxfId="11227" priority="112" operator="equal">
      <formula>"1 - Ошибка проектировщика"</formula>
    </cfRule>
  </conditionalFormatting>
  <conditionalFormatting sqref="H20">
    <cfRule type="cellIs" dxfId="11226" priority="113" operator="equal">
      <formula>"1 - Ошибка проектировщика"</formula>
    </cfRule>
  </conditionalFormatting>
  <conditionalFormatting sqref="H22">
    <cfRule type="cellIs" dxfId="11225" priority="114" operator="equal">
      <formula>"1 - Ошибка проектировщика"</formula>
    </cfRule>
  </conditionalFormatting>
  <conditionalFormatting sqref="H22">
    <cfRule type="cellIs" dxfId="11224" priority="115" operator="equal">
      <formula>"1 - Ошибка проектировщика"</formula>
    </cfRule>
  </conditionalFormatting>
  <conditionalFormatting sqref="H22">
    <cfRule type="cellIs" dxfId="11223" priority="116" operator="equal">
      <formula>"1 - Ошибка проектировщика"</formula>
    </cfRule>
  </conditionalFormatting>
  <conditionalFormatting sqref="H21">
    <cfRule type="cellIs" dxfId="11222" priority="117" operator="equal">
      <formula>"1 - Ошибка проектировщика"</formula>
    </cfRule>
  </conditionalFormatting>
  <conditionalFormatting sqref="H21">
    <cfRule type="cellIs" dxfId="11221" priority="118" operator="equal">
      <formula>"1 - Ошибка проектировщика"</formula>
    </cfRule>
  </conditionalFormatting>
  <conditionalFormatting sqref="H21">
    <cfRule type="cellIs" dxfId="11220" priority="119" operator="equal">
      <formula>"1 - Ошибка проектировщика"</formula>
    </cfRule>
  </conditionalFormatting>
  <conditionalFormatting sqref="H24">
    <cfRule type="cellIs" dxfId="11219" priority="120" operator="equal">
      <formula>"1 - Ошибка проектировщика"</formula>
    </cfRule>
  </conditionalFormatting>
  <conditionalFormatting sqref="H25">
    <cfRule type="cellIs" dxfId="11218" priority="121" operator="equal">
      <formula>"1 - Ошибка проектировщика"</formula>
    </cfRule>
  </conditionalFormatting>
  <conditionalFormatting sqref="H25">
    <cfRule type="cellIs" dxfId="11217" priority="122" operator="equal">
      <formula>"1 - Ошибка проектировщика"</formula>
    </cfRule>
  </conditionalFormatting>
  <conditionalFormatting sqref="H25">
    <cfRule type="cellIs" dxfId="11216" priority="123" operator="equal">
      <formula>"1 - Ошибка проектировщика"</formula>
    </cfRule>
  </conditionalFormatting>
  <conditionalFormatting sqref="K3 K5:K168">
    <cfRule type="containsText" dxfId="11215" priority="2" operator="containsText" text="повторно">
      <formula>NOT(ISERROR(SEARCH(("повторно"),(K3))))</formula>
    </cfRule>
  </conditionalFormatting>
  <conditionalFormatting sqref="K20">
    <cfRule type="containsText" dxfId="11214" priority="124" operator="containsText" text="повторно">
      <formula>NOT(ISERROR(SEARCH(("повторно"),(K3))))</formula>
    </cfRule>
  </conditionalFormatting>
  <conditionalFormatting sqref="K21">
    <cfRule type="containsText" dxfId="11213" priority="125" operator="containsText" text="повторно">
      <formula>NOT(ISERROR(SEARCH(("повторно"),(K3))))</formula>
    </cfRule>
  </conditionalFormatting>
  <conditionalFormatting sqref="K21">
    <cfRule type="containsText" dxfId="11212" priority="126" operator="containsText" text="повторно">
      <formula>NOT(ISERROR(SEARCH(("повторно"),(K3))))</formula>
    </cfRule>
  </conditionalFormatting>
  <conditionalFormatting sqref="K3 K5:K168">
    <cfRule type="containsText" dxfId="11211" priority="1" operator="containsText" text="снято">
      <formula>NOT(ISERROR(SEARCH(("снято"),(K3))))</formula>
    </cfRule>
  </conditionalFormatting>
  <conditionalFormatting sqref="K20">
    <cfRule type="containsText" dxfId="11210" priority="127" operator="containsText" text="снято">
      <formula>NOT(ISERROR(SEARCH(("снято"),(K3))))</formula>
    </cfRule>
  </conditionalFormatting>
  <conditionalFormatting sqref="K21">
    <cfRule type="containsText" dxfId="11209" priority="128" operator="containsText" text="снято">
      <formula>NOT(ISERROR(SEARCH(("снято"),(K3))))</formula>
    </cfRule>
  </conditionalFormatting>
  <conditionalFormatting sqref="K21">
    <cfRule type="containsText" dxfId="11208" priority="129" operator="containsText" text="снято">
      <formula>NOT(ISERROR(SEARCH(("снято"),(K3))))</formula>
    </cfRule>
  </conditionalFormatting>
  <hyperlinks>
    <hyperlink ref="F13" r:id="rId1" location="part-5"/>
    <hyperlink ref="F14" r:id="rId2" location="part-5"/>
    <hyperlink ref="F15" r:id="rId3" location="part-5"/>
    <hyperlink ref="F16" r:id="rId4" location="part-5"/>
  </hyperlinks>
  <pageMargins left="0.70078740157480324" right="0.70078740157480324" top="0.75196850393700787" bottom="0.75196850393700787" header="0.3" footer="0.3"/>
  <pageSetup paperSize="9" orientation="portrait"/>
  <drawing r:id="rId5"/>
  <tableParts count="1">
    <tablePart r:id="rId6"/>
  </tableParts>
  <extLst>
    <ext xmlns:x14="http://schemas.microsoft.com/office/spreadsheetml/2009/9/main" uri="{CCE6A557-97BC-4b89-ADB6-D9C93CAAB3DF}">
      <x14:dataValidations xmlns:xm="http://schemas.microsoft.com/office/excel/2006/main" count="18">
        <x14:dataValidation type="list" allowBlank="1">
          <x14:formula1>
            <xm:f>Списки!$G$2:$G$4</xm:f>
          </x14:formula1>
          <xm:sqref>G10:G18 G23 G26:G168</xm:sqref>
        </x14:dataValidation>
        <x14:dataValidation type="list" allowBlank="1">
          <x14:formula1>
            <xm:f>Списки!$O:$O</xm:f>
          </x14:formula1>
          <xm:sqref>R1 U1 X1</xm:sqref>
        </x14:dataValidation>
        <x14:dataValidation type="list" allowBlank="1">
          <x14:formula1>
            <xm:f>Списки!$E$2:$E$1002</xm:f>
          </x14:formula1>
          <xm:sqref>H10:H18 H23 H26:H168</xm:sqref>
        </x14:dataValidation>
        <x14:dataValidation type="list" allowBlank="1">
          <x14:formula1>
            <xm:f>Списки!$A$2:$A$1002</xm:f>
          </x14:formula1>
          <xm:sqref>K10:K19 K22:K168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Списки!$A$2:$A$1002</xm:f>
          </x14:formula1>
          <xm:sqref>K20</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Списки!$A$2:$A$1002</xm:f>
          </x14:formula1>
          <xm:sqref>K21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outlinePr summaryBelow="0" summaryRight="0"/>
  </sheetPr>
  <dimension ref="A1:X5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9.42578125" style="211" customWidth="1"/>
    <col min="3" max="3" width="9.42578125" style="211" customWidth="1"/>
    <col min="4" max="4" width="68.28515625" style="211" customWidth="1"/>
    <col min="5" max="5" width="49.42578125" style="211" customWidth="1"/>
    <col min="6" max="6" width="17.7109375" style="211" customWidth="1" collapsed="1"/>
    <col min="7" max="7" width="10.28515625" style="211" hidden="1" customWidth="1" outlineLevel="1"/>
    <col min="8" max="8" width="16.5703125" style="211" hidden="1" customWidth="1" outlineLevel="1"/>
    <col min="9" max="9" width="14" style="211" customWidth="1"/>
    <col min="10" max="10" width="11.140625" style="211" customWidth="1"/>
    <col min="11" max="11" width="11" style="211" customWidth="1"/>
    <col min="12" max="12" width="52.85546875" style="211" customWidth="1"/>
    <col min="13" max="13" width="11.42578125" style="211" customWidth="1"/>
    <col min="14" max="14" width="38.42578125" style="211" customWidth="1"/>
    <col min="15" max="15" width="24.85546875" style="211" customWidth="1"/>
    <col min="16" max="16" width="11.42578125" style="211" customWidth="1"/>
    <col min="17" max="17" width="41.28515625" style="211" customWidth="1"/>
    <col min="18" max="18" width="28.42578125" style="211" customWidth="1"/>
    <col min="19" max="19" width="11.42578125" style="211" customWidth="1"/>
    <col min="20" max="20" width="42.42578125" style="211" customWidth="1"/>
    <col min="21" max="21" width="31.140625" style="456" customWidth="1"/>
    <col min="22" max="22" width="11.85546875" style="563" customWidth="1"/>
    <col min="23" max="23" width="55.42578125" style="563" customWidth="1"/>
    <col min="24" max="24" width="38.28515625" style="456" customWidth="1"/>
    <col min="25" max="36" width="12.5703125" customWidth="1"/>
  </cols>
  <sheetData>
    <row r="1" spans="1:24" ht="89.25" collapsed="1">
      <c r="A1" s="139" t="s">
        <v>235</v>
      </c>
      <c r="B1" s="139" t="s">
        <v>236</v>
      </c>
      <c r="C1" s="139" t="s">
        <v>237</v>
      </c>
      <c r="D1" s="139" t="s">
        <v>238</v>
      </c>
      <c r="E1" s="139" t="s">
        <v>239</v>
      </c>
      <c r="F1" s="139" t="s">
        <v>240</v>
      </c>
      <c r="G1" s="140" t="s">
        <v>241</v>
      </c>
      <c r="H1" s="140" t="s">
        <v>242</v>
      </c>
      <c r="I1" s="140" t="s">
        <v>5</v>
      </c>
      <c r="J1" s="139" t="s">
        <v>243</v>
      </c>
      <c r="K1" s="139" t="s">
        <v>244</v>
      </c>
      <c r="L1" s="143" t="s">
        <v>245</v>
      </c>
      <c r="M1" s="142" t="s">
        <v>246</v>
      </c>
      <c r="N1" s="142" t="s">
        <v>247</v>
      </c>
      <c r="O1" s="143" t="s">
        <v>245</v>
      </c>
      <c r="P1" s="144" t="s">
        <v>246</v>
      </c>
      <c r="Q1" s="144" t="s">
        <v>247</v>
      </c>
      <c r="R1" s="142" t="s">
        <v>248</v>
      </c>
      <c r="S1" s="145" t="s">
        <v>246</v>
      </c>
      <c r="T1" s="145" t="s">
        <v>247</v>
      </c>
      <c r="U1" s="457" t="s">
        <v>248</v>
      </c>
      <c r="V1" s="145" t="s">
        <v>246</v>
      </c>
      <c r="W1" s="145" t="s">
        <v>247</v>
      </c>
      <c r="X1" s="457" t="s">
        <v>248</v>
      </c>
    </row>
    <row r="2" spans="1:24" ht="90" hidden="1" outlineLevel="1">
      <c r="A2" s="146"/>
      <c r="B2" s="147" t="s">
        <v>249</v>
      </c>
      <c r="C2" s="147" t="s">
        <v>249</v>
      </c>
      <c r="D2" s="149" t="s">
        <v>52</v>
      </c>
      <c r="E2" s="149"/>
      <c r="F2" s="212"/>
      <c r="G2" s="150"/>
      <c r="H2" s="151" t="s">
        <v>250</v>
      </c>
      <c r="I2" s="151" t="s">
        <v>13</v>
      </c>
      <c r="J2" s="151" t="s">
        <v>14</v>
      </c>
      <c r="K2" s="151" t="s">
        <v>16</v>
      </c>
      <c r="L2" s="151" t="s">
        <v>15</v>
      </c>
      <c r="M2" s="151" t="s">
        <v>17</v>
      </c>
      <c r="N2" s="151" t="s">
        <v>18</v>
      </c>
      <c r="O2" s="151" t="s">
        <v>19</v>
      </c>
      <c r="P2" s="151" t="s">
        <v>21</v>
      </c>
      <c r="Q2" s="151" t="s">
        <v>23</v>
      </c>
      <c r="R2" s="151" t="s">
        <v>24</v>
      </c>
      <c r="S2" s="151" t="s">
        <v>25</v>
      </c>
      <c r="T2" s="151" t="s">
        <v>27</v>
      </c>
      <c r="U2" s="152" t="s">
        <v>28</v>
      </c>
      <c r="V2" s="151" t="s">
        <v>29</v>
      </c>
      <c r="W2" s="151" t="s">
        <v>30</v>
      </c>
      <c r="X2" s="152" t="s">
        <v>32</v>
      </c>
    </row>
    <row r="3" spans="1:24" ht="45" hidden="1" outlineLevel="1">
      <c r="A3" s="153"/>
      <c r="B3" s="154" t="s">
        <v>251</v>
      </c>
      <c r="C3" s="154" t="s">
        <v>252</v>
      </c>
      <c r="D3" s="154" t="s">
        <v>35</v>
      </c>
      <c r="E3" s="154"/>
      <c r="F3" s="154"/>
      <c r="G3" s="156"/>
      <c r="H3" s="157">
        <f>COUNTIF($H10:$H59,"1 - Несоответствие продуктовым требованиям ПИК-Стандарт")</f>
        <v>6</v>
      </c>
      <c r="I3" s="157">
        <f>COUNTIF($H10:$H59,"2 - Несоответствие Бренд-листам ПИК")</f>
        <v>0</v>
      </c>
      <c r="J3" s="157">
        <f>COUNTIF($H27:$H59,"3 - Несоответствие Каталогу отделки")</f>
        <v>0</v>
      </c>
      <c r="K3" s="157">
        <f>COUNTIF($H10:$H59,"5 - Ошибка в применении СТМ")</f>
        <v>0</v>
      </c>
      <c r="L3" s="157">
        <f>COUNTIF($H10:$H59,"4 - Несоответствие Каталогу оборудования")</f>
        <v>0</v>
      </c>
      <c r="M3" s="157">
        <f>COUNTIF($H10:$H59,"6 - Ошибка в применении сборных ЛМ")</f>
        <v>0</v>
      </c>
      <c r="N3" s="157">
        <f>COUNTIF($H10:$H59,"7 - Ошибка в применении шкаф-пакетов")</f>
        <v>0</v>
      </c>
      <c r="O3" s="157">
        <f>COUNTIF($H10:$H59,"8 - Ошибка в применении шахт-пакетов")</f>
        <v>0</v>
      </c>
      <c r="P3" s="157">
        <f>COUNTIF($H10:$H59,"9 - Несоответствие типологическим требованиям ПИК-Стандарт")</f>
        <v>0</v>
      </c>
      <c r="Q3" s="157">
        <f>COUNTIF($H10:$H59,"10 - Несоответствие НТД РФ")</f>
        <v>0</v>
      </c>
      <c r="R3" s="157">
        <f>COUNTIF($H10:$H59,"11 - Несоответствие ИРД (кроме ТУ, СТУ), АПР, ПД")</f>
        <v>0</v>
      </c>
      <c r="S3" s="157">
        <f>COUNTIF($H10:$H59,"12 - Несоответствие требованиям ТУ, СТУ")</f>
        <v>0</v>
      </c>
      <c r="T3" s="157">
        <f>COUNTIF($H10:$H59,"13 - Ошибка в технических решениях")</f>
        <v>3</v>
      </c>
      <c r="U3" s="158">
        <f>COUNTIF($H10:$H59,"14 - Неувязка м/у собой комплектов РД")</f>
        <v>1</v>
      </c>
      <c r="V3" s="157">
        <f>COUNTIF($H10:$H59,"15 - Недостаточность информации влияющей на СМР")</f>
        <v>33</v>
      </c>
      <c r="W3" s="157">
        <f>COUNTIF($H10:$H59,"16 - Нерациональное решение")</f>
        <v>0</v>
      </c>
      <c r="X3" s="158">
        <f>COUNTIF($H10:$H59,"17 - Оформление")</f>
        <v>1</v>
      </c>
    </row>
    <row r="4" spans="1:24" ht="25.5" hidden="1" outlineLevel="1">
      <c r="A4" s="147" t="s">
        <v>249</v>
      </c>
      <c r="B4" s="159">
        <v>10</v>
      </c>
      <c r="C4" s="159">
        <v>10</v>
      </c>
      <c r="D4" s="160">
        <f>C4/B4</f>
        <v>1</v>
      </c>
      <c r="E4" s="160"/>
      <c r="F4" s="213"/>
      <c r="G4" s="150"/>
      <c r="H4" s="149" t="s">
        <v>52</v>
      </c>
      <c r="I4" s="149" t="s">
        <v>52</v>
      </c>
      <c r="J4" s="149" t="s">
        <v>52</v>
      </c>
      <c r="K4" s="149" t="s">
        <v>52</v>
      </c>
      <c r="L4" s="149" t="s">
        <v>52</v>
      </c>
      <c r="M4" s="149" t="s">
        <v>52</v>
      </c>
      <c r="N4" s="149" t="s">
        <v>52</v>
      </c>
      <c r="O4" s="149" t="s">
        <v>52</v>
      </c>
      <c r="P4" s="149" t="s">
        <v>52</v>
      </c>
      <c r="Q4" s="149" t="s">
        <v>52</v>
      </c>
      <c r="R4" s="149" t="s">
        <v>52</v>
      </c>
      <c r="S4" s="149" t="s">
        <v>52</v>
      </c>
      <c r="T4" s="149" t="s">
        <v>52</v>
      </c>
      <c r="U4" s="163" t="s">
        <v>52</v>
      </c>
      <c r="V4" s="149" t="s">
        <v>52</v>
      </c>
      <c r="W4" s="149" t="s">
        <v>52</v>
      </c>
      <c r="X4" s="163" t="s">
        <v>52</v>
      </c>
    </row>
    <row r="5" spans="1:24" ht="14.25" hidden="1" outlineLevel="1">
      <c r="A5" s="214"/>
      <c r="B5" s="214"/>
      <c r="C5" s="214"/>
      <c r="D5" s="165"/>
      <c r="E5" s="165"/>
      <c r="F5" s="214"/>
      <c r="G5" s="149" t="s">
        <v>52</v>
      </c>
      <c r="H5" s="166"/>
      <c r="I5" s="167"/>
      <c r="J5" s="168"/>
      <c r="K5" s="167"/>
      <c r="L5" s="460"/>
      <c r="M5" s="168"/>
      <c r="N5" s="167"/>
      <c r="O5" s="168"/>
      <c r="P5" s="168"/>
      <c r="Q5" s="167"/>
      <c r="R5" s="168"/>
      <c r="S5" s="168"/>
      <c r="T5" s="167"/>
      <c r="U5" s="198"/>
      <c r="V5" s="167"/>
      <c r="W5" s="167"/>
      <c r="X5" s="461"/>
    </row>
    <row r="6" spans="1:24" ht="22.5" hidden="1" outlineLevel="1">
      <c r="A6" s="154">
        <v>0.2</v>
      </c>
      <c r="B6" s="154">
        <v>0.5</v>
      </c>
      <c r="C6" s="154">
        <v>1</v>
      </c>
      <c r="D6" s="154" t="s">
        <v>39</v>
      </c>
      <c r="E6" s="154"/>
      <c r="F6" s="154" t="s">
        <v>253</v>
      </c>
      <c r="G6" s="170">
        <f>COUNTIFS(G10:G59,"0,2")</f>
        <v>0</v>
      </c>
      <c r="H6" s="171"/>
      <c r="I6" s="172"/>
      <c r="J6" s="173"/>
      <c r="K6" s="172"/>
      <c r="L6" s="464"/>
      <c r="M6" s="173"/>
      <c r="N6" s="172"/>
      <c r="O6" s="173"/>
      <c r="P6" s="173"/>
      <c r="Q6" s="172"/>
      <c r="R6" s="173"/>
      <c r="S6" s="173"/>
      <c r="T6" s="172"/>
      <c r="U6" s="196"/>
      <c r="V6" s="172"/>
      <c r="W6" s="172"/>
      <c r="X6" s="465"/>
    </row>
    <row r="7" spans="1:24" ht="22.5" hidden="1" outlineLevel="1">
      <c r="A7" s="175">
        <f>G6*0.2/B4</f>
        <v>0</v>
      </c>
      <c r="B7" s="175">
        <f>G7*0.5/B4</f>
        <v>1.8</v>
      </c>
      <c r="C7" s="175">
        <f>G8*1/B4</f>
        <v>0.8</v>
      </c>
      <c r="D7" s="176">
        <f>(G6*A6+G7*B6+G8*C6)/SUM(G6:G8)</f>
        <v>0.59090909090909094</v>
      </c>
      <c r="E7" s="215"/>
      <c r="F7" s="178" t="s">
        <v>254</v>
      </c>
      <c r="G7" s="179">
        <f>COUNTIFS(G10:G59,"0,5")</f>
        <v>36</v>
      </c>
      <c r="H7" s="166"/>
      <c r="I7" s="180"/>
      <c r="J7" s="180"/>
      <c r="K7" s="180"/>
      <c r="L7" s="467"/>
      <c r="M7" s="180"/>
      <c r="N7" s="180"/>
      <c r="O7" s="180"/>
      <c r="P7" s="180"/>
      <c r="Q7" s="180"/>
      <c r="R7" s="180"/>
      <c r="S7" s="180"/>
      <c r="T7" s="180"/>
      <c r="U7" s="181"/>
      <c r="V7" s="180"/>
      <c r="W7" s="180"/>
      <c r="X7" s="468"/>
    </row>
    <row r="8" spans="1:24" ht="22.5" hidden="1" outlineLevel="1">
      <c r="A8" s="149" t="s">
        <v>52</v>
      </c>
      <c r="B8" s="149" t="s">
        <v>52</v>
      </c>
      <c r="C8" s="149" t="s">
        <v>52</v>
      </c>
      <c r="D8" s="149" t="s">
        <v>52</v>
      </c>
      <c r="E8" s="149"/>
      <c r="F8" s="154" t="s">
        <v>255</v>
      </c>
      <c r="G8" s="170">
        <f>COUNTIFS(G10:G59,"1")</f>
        <v>8</v>
      </c>
      <c r="H8" s="171"/>
      <c r="I8" s="172"/>
      <c r="J8" s="173"/>
      <c r="K8" s="172"/>
      <c r="L8" s="464"/>
      <c r="M8" s="173"/>
      <c r="N8" s="172"/>
      <c r="O8" s="173"/>
      <c r="P8" s="173"/>
      <c r="Q8" s="172"/>
      <c r="R8" s="173"/>
      <c r="S8" s="173"/>
      <c r="T8" s="172"/>
      <c r="U8" s="196"/>
      <c r="V8" s="172"/>
      <c r="W8" s="172"/>
      <c r="X8" s="465"/>
    </row>
    <row r="9" spans="1:24" ht="12.75">
      <c r="A9" s="182"/>
      <c r="B9" s="182"/>
      <c r="C9" s="182"/>
      <c r="D9" s="182"/>
      <c r="E9" s="182"/>
      <c r="F9" s="182"/>
      <c r="G9" s="182"/>
      <c r="H9" s="182"/>
      <c r="I9" s="184"/>
      <c r="J9" s="185"/>
      <c r="K9" s="184"/>
      <c r="L9" s="469"/>
      <c r="M9" s="185"/>
      <c r="N9" s="184"/>
      <c r="O9" s="185"/>
      <c r="P9" s="185"/>
      <c r="Q9" s="184"/>
      <c r="R9" s="185"/>
      <c r="S9" s="185"/>
      <c r="T9" s="184"/>
      <c r="U9" s="481"/>
      <c r="V9" s="184"/>
      <c r="W9" s="184"/>
      <c r="X9" s="470"/>
    </row>
    <row r="10" spans="1:24" ht="276">
      <c r="A10" s="172">
        <v>1</v>
      </c>
      <c r="B10" s="187" t="s">
        <v>1379</v>
      </c>
      <c r="C10" s="172">
        <v>1</v>
      </c>
      <c r="D10" s="205" t="s">
        <v>1380</v>
      </c>
      <c r="E10" s="172"/>
      <c r="F10" s="172"/>
      <c r="G10" s="150">
        <v>0.5</v>
      </c>
      <c r="H10" s="189" t="s">
        <v>250</v>
      </c>
      <c r="I10" s="172" t="s">
        <v>301</v>
      </c>
      <c r="J10" s="173">
        <v>45152</v>
      </c>
      <c r="K10" s="172" t="s">
        <v>260</v>
      </c>
      <c r="L10" s="483" t="s">
        <v>341</v>
      </c>
      <c r="M10" s="173">
        <v>45198</v>
      </c>
      <c r="N10" s="492" t="s">
        <v>1381</v>
      </c>
      <c r="O10" s="172" t="s">
        <v>1382</v>
      </c>
      <c r="P10" s="173">
        <v>45225</v>
      </c>
      <c r="Q10" s="172" t="s">
        <v>341</v>
      </c>
      <c r="R10" s="173"/>
      <c r="S10" s="173"/>
      <c r="T10" s="172"/>
      <c r="U10" s="196"/>
      <c r="V10" s="172"/>
      <c r="W10" s="172"/>
      <c r="X10" s="465"/>
    </row>
    <row r="11" spans="1:24" ht="127.5" customHeight="1">
      <c r="A11" s="167">
        <v>2</v>
      </c>
      <c r="B11" s="190" t="s">
        <v>1383</v>
      </c>
      <c r="C11" s="167">
        <v>1</v>
      </c>
      <c r="D11" s="204" t="s">
        <v>1384</v>
      </c>
      <c r="E11" s="167"/>
      <c r="F11" s="167"/>
      <c r="G11" s="156">
        <v>0.5</v>
      </c>
      <c r="H11" s="193" t="s">
        <v>29</v>
      </c>
      <c r="I11" s="167" t="s">
        <v>301</v>
      </c>
      <c r="J11" s="168">
        <v>45152</v>
      </c>
      <c r="K11" s="167" t="s">
        <v>260</v>
      </c>
      <c r="L11" s="484" t="s">
        <v>341</v>
      </c>
      <c r="M11" s="168">
        <v>45198</v>
      </c>
      <c r="N11" s="167" t="s">
        <v>594</v>
      </c>
      <c r="O11" s="168"/>
      <c r="P11" s="168"/>
      <c r="Q11" s="167"/>
      <c r="R11" s="168"/>
      <c r="S11" s="168"/>
      <c r="T11" s="167"/>
      <c r="U11" s="198"/>
      <c r="V11" s="167"/>
      <c r="W11" s="167"/>
      <c r="X11" s="461"/>
    </row>
    <row r="12" spans="1:24" ht="54.75" customHeight="1">
      <c r="A12" s="172">
        <v>3</v>
      </c>
      <c r="B12" s="187" t="s">
        <v>1383</v>
      </c>
      <c r="C12" s="172">
        <v>1</v>
      </c>
      <c r="D12" s="205" t="s">
        <v>1385</v>
      </c>
      <c r="E12" s="172"/>
      <c r="F12" s="172"/>
      <c r="G12" s="150">
        <v>0.5</v>
      </c>
      <c r="H12" s="189" t="s">
        <v>32</v>
      </c>
      <c r="I12" s="172" t="s">
        <v>301</v>
      </c>
      <c r="J12" s="173">
        <v>45152</v>
      </c>
      <c r="K12" s="172" t="s">
        <v>260</v>
      </c>
      <c r="L12" s="483" t="s">
        <v>341</v>
      </c>
      <c r="M12" s="173">
        <v>45198</v>
      </c>
      <c r="N12" s="172" t="s">
        <v>594</v>
      </c>
      <c r="O12" s="173"/>
      <c r="P12" s="173"/>
      <c r="Q12" s="172"/>
      <c r="R12" s="173"/>
      <c r="S12" s="173"/>
      <c r="T12" s="172"/>
      <c r="U12" s="196"/>
      <c r="V12" s="172"/>
      <c r="W12" s="172"/>
      <c r="X12" s="465"/>
    </row>
    <row r="13" spans="1:24" ht="238.5" customHeight="1">
      <c r="A13" s="167">
        <v>4</v>
      </c>
      <c r="B13" s="190" t="s">
        <v>1379</v>
      </c>
      <c r="C13" s="167" t="s">
        <v>1203</v>
      </c>
      <c r="D13" s="204" t="s">
        <v>1386</v>
      </c>
      <c r="E13" s="167"/>
      <c r="F13" s="167"/>
      <c r="G13" s="156">
        <v>1</v>
      </c>
      <c r="H13" s="193" t="s">
        <v>29</v>
      </c>
      <c r="I13" s="167" t="s">
        <v>301</v>
      </c>
      <c r="J13" s="168">
        <v>45152</v>
      </c>
      <c r="K13" s="167" t="s">
        <v>260</v>
      </c>
      <c r="L13" s="484" t="s">
        <v>1387</v>
      </c>
      <c r="M13" s="168">
        <v>45198</v>
      </c>
      <c r="N13" s="204" t="s">
        <v>1388</v>
      </c>
      <c r="O13" s="167" t="s">
        <v>1389</v>
      </c>
      <c r="P13" s="168">
        <v>45225</v>
      </c>
      <c r="Q13" s="167" t="s">
        <v>1390</v>
      </c>
      <c r="R13" s="168"/>
      <c r="S13" s="168"/>
      <c r="T13" s="167"/>
      <c r="U13" s="198"/>
      <c r="V13" s="167"/>
      <c r="W13" s="167"/>
      <c r="X13" s="461"/>
    </row>
    <row r="14" spans="1:24" ht="267.75">
      <c r="A14" s="172">
        <v>5</v>
      </c>
      <c r="B14" s="187" t="s">
        <v>1379</v>
      </c>
      <c r="C14" s="172" t="s">
        <v>1203</v>
      </c>
      <c r="D14" s="205" t="s">
        <v>1391</v>
      </c>
      <c r="E14" s="172"/>
      <c r="F14" s="172"/>
      <c r="G14" s="150">
        <v>1</v>
      </c>
      <c r="H14" s="189" t="s">
        <v>29</v>
      </c>
      <c r="I14" s="172" t="s">
        <v>301</v>
      </c>
      <c r="J14" s="173">
        <v>45152</v>
      </c>
      <c r="K14" s="172" t="s">
        <v>260</v>
      </c>
      <c r="L14" s="483" t="s">
        <v>1392</v>
      </c>
      <c r="M14" s="173">
        <v>45198</v>
      </c>
      <c r="N14" s="205" t="s">
        <v>1388</v>
      </c>
      <c r="O14" s="172" t="s">
        <v>1393</v>
      </c>
      <c r="P14" s="173">
        <v>45225</v>
      </c>
      <c r="Q14" s="205" t="s">
        <v>1388</v>
      </c>
      <c r="R14" s="172" t="s">
        <v>1394</v>
      </c>
      <c r="S14" s="173">
        <v>45365</v>
      </c>
      <c r="T14" s="172" t="s">
        <v>360</v>
      </c>
      <c r="U14" s="196"/>
      <c r="V14" s="172"/>
      <c r="W14" s="172"/>
      <c r="X14" s="465"/>
    </row>
    <row r="15" spans="1:24" ht="90.75" customHeight="1">
      <c r="A15" s="167">
        <v>6</v>
      </c>
      <c r="B15" s="190" t="s">
        <v>1383</v>
      </c>
      <c r="C15" s="167" t="s">
        <v>1203</v>
      </c>
      <c r="D15" s="204" t="s">
        <v>1395</v>
      </c>
      <c r="E15" s="167"/>
      <c r="F15" s="167"/>
      <c r="G15" s="156">
        <v>0.5</v>
      </c>
      <c r="H15" s="193" t="s">
        <v>29</v>
      </c>
      <c r="I15" s="167" t="s">
        <v>301</v>
      </c>
      <c r="J15" s="168">
        <v>45152</v>
      </c>
      <c r="K15" s="167" t="s">
        <v>260</v>
      </c>
      <c r="L15" s="484" t="s">
        <v>341</v>
      </c>
      <c r="M15" s="168">
        <v>45198</v>
      </c>
      <c r="N15" s="167" t="s">
        <v>341</v>
      </c>
      <c r="O15" s="168"/>
      <c r="P15" s="168"/>
      <c r="Q15" s="167"/>
      <c r="R15" s="168"/>
      <c r="S15" s="168"/>
      <c r="T15" s="167"/>
      <c r="U15" s="198"/>
      <c r="V15" s="167"/>
      <c r="W15" s="167"/>
      <c r="X15" s="461"/>
    </row>
    <row r="16" spans="1:24" ht="78.75" customHeight="1">
      <c r="A16" s="172">
        <v>7</v>
      </c>
      <c r="B16" s="187" t="s">
        <v>1383</v>
      </c>
      <c r="C16" s="172" t="s">
        <v>1203</v>
      </c>
      <c r="D16" s="205" t="s">
        <v>1396</v>
      </c>
      <c r="E16" s="172"/>
      <c r="F16" s="172"/>
      <c r="G16" s="150">
        <v>1</v>
      </c>
      <c r="H16" s="189" t="s">
        <v>29</v>
      </c>
      <c r="I16" s="172" t="s">
        <v>301</v>
      </c>
      <c r="J16" s="173">
        <v>45152</v>
      </c>
      <c r="K16" s="172" t="s">
        <v>260</v>
      </c>
      <c r="L16" s="483" t="s">
        <v>341</v>
      </c>
      <c r="M16" s="173">
        <v>45198</v>
      </c>
      <c r="N16" s="172" t="s">
        <v>347</v>
      </c>
      <c r="O16" s="173"/>
      <c r="P16" s="173"/>
      <c r="Q16" s="172"/>
      <c r="R16" s="173"/>
      <c r="S16" s="173"/>
      <c r="T16" s="172"/>
      <c r="U16" s="196"/>
      <c r="V16" s="172"/>
      <c r="W16" s="172"/>
      <c r="X16" s="465"/>
    </row>
    <row r="17" spans="1:24" ht="78.75" customHeight="1">
      <c r="A17" s="167">
        <v>8</v>
      </c>
      <c r="B17" s="190" t="s">
        <v>1383</v>
      </c>
      <c r="C17" s="167" t="s">
        <v>1203</v>
      </c>
      <c r="D17" s="204" t="s">
        <v>1397</v>
      </c>
      <c r="E17" s="777"/>
      <c r="F17" s="776"/>
      <c r="G17" s="156">
        <v>0.5</v>
      </c>
      <c r="H17" s="193" t="s">
        <v>29</v>
      </c>
      <c r="I17" s="167" t="s">
        <v>301</v>
      </c>
      <c r="J17" s="168">
        <v>45152</v>
      </c>
      <c r="K17" s="167" t="s">
        <v>260</v>
      </c>
      <c r="L17" s="484" t="s">
        <v>341</v>
      </c>
      <c r="M17" s="168">
        <v>45198</v>
      </c>
      <c r="N17" s="167" t="s">
        <v>347</v>
      </c>
      <c r="O17" s="168"/>
      <c r="P17" s="168"/>
      <c r="Q17" s="167"/>
      <c r="R17" s="168"/>
      <c r="S17" s="168"/>
      <c r="T17" s="167"/>
      <c r="U17" s="198"/>
      <c r="V17" s="167"/>
      <c r="W17" s="167"/>
      <c r="X17" s="461"/>
    </row>
    <row r="18" spans="1:24" ht="63.75">
      <c r="A18" s="172">
        <v>9</v>
      </c>
      <c r="B18" s="187" t="s">
        <v>1379</v>
      </c>
      <c r="C18" s="172" t="s">
        <v>1203</v>
      </c>
      <c r="D18" s="205" t="s">
        <v>1398</v>
      </c>
      <c r="E18" s="172"/>
      <c r="F18" s="172"/>
      <c r="G18" s="150">
        <v>0.5</v>
      </c>
      <c r="H18" s="189" t="s">
        <v>29</v>
      </c>
      <c r="I18" s="172" t="s">
        <v>301</v>
      </c>
      <c r="J18" s="173">
        <v>45152</v>
      </c>
      <c r="K18" s="172" t="s">
        <v>260</v>
      </c>
      <c r="L18" s="564"/>
      <c r="M18" s="173">
        <v>45198</v>
      </c>
      <c r="N18" s="492" t="s">
        <v>1399</v>
      </c>
      <c r="O18" s="172" t="s">
        <v>341</v>
      </c>
      <c r="P18" s="173">
        <v>45225</v>
      </c>
      <c r="Q18" s="205" t="s">
        <v>1400</v>
      </c>
      <c r="R18" s="172" t="s">
        <v>1401</v>
      </c>
      <c r="S18" s="173">
        <v>45365</v>
      </c>
      <c r="T18" s="172" t="s">
        <v>360</v>
      </c>
      <c r="U18" s="196"/>
      <c r="V18" s="172"/>
      <c r="W18" s="172"/>
      <c r="X18" s="465"/>
    </row>
    <row r="19" spans="1:24" ht="102.75" customHeight="1">
      <c r="A19" s="167">
        <v>10</v>
      </c>
      <c r="B19" s="190" t="s">
        <v>1379</v>
      </c>
      <c r="C19" s="167" t="s">
        <v>1402</v>
      </c>
      <c r="D19" s="204" t="s">
        <v>1403</v>
      </c>
      <c r="E19" s="167"/>
      <c r="F19" s="167"/>
      <c r="G19" s="156">
        <v>0.5</v>
      </c>
      <c r="H19" s="193" t="s">
        <v>29</v>
      </c>
      <c r="I19" s="167" t="s">
        <v>301</v>
      </c>
      <c r="J19" s="168">
        <v>45152</v>
      </c>
      <c r="K19" s="167" t="s">
        <v>260</v>
      </c>
      <c r="L19" s="484" t="s">
        <v>1404</v>
      </c>
      <c r="M19" s="168">
        <v>45198</v>
      </c>
      <c r="N19" s="167" t="s">
        <v>589</v>
      </c>
      <c r="O19" s="167" t="s">
        <v>1405</v>
      </c>
      <c r="P19" s="168">
        <v>45225</v>
      </c>
      <c r="Q19" s="204" t="s">
        <v>1388</v>
      </c>
      <c r="R19" s="167" t="s">
        <v>1406</v>
      </c>
      <c r="S19" s="168">
        <v>45365</v>
      </c>
      <c r="T19" s="167" t="s">
        <v>360</v>
      </c>
      <c r="U19" s="198"/>
      <c r="V19" s="167"/>
      <c r="W19" s="167"/>
      <c r="X19" s="461"/>
    </row>
    <row r="20" spans="1:24" ht="117" customHeight="1">
      <c r="A20" s="172">
        <v>11</v>
      </c>
      <c r="B20" s="187" t="s">
        <v>1383</v>
      </c>
      <c r="C20" s="172" t="s">
        <v>1402</v>
      </c>
      <c r="D20" s="205" t="s">
        <v>1407</v>
      </c>
      <c r="E20" s="775"/>
      <c r="F20" s="776"/>
      <c r="G20" s="150">
        <v>0.5</v>
      </c>
      <c r="H20" s="189" t="s">
        <v>29</v>
      </c>
      <c r="I20" s="172" t="s">
        <v>301</v>
      </c>
      <c r="J20" s="173">
        <v>45152</v>
      </c>
      <c r="K20" s="172" t="s">
        <v>260</v>
      </c>
      <c r="L20" s="483" t="s">
        <v>1408</v>
      </c>
      <c r="M20" s="173">
        <v>45198</v>
      </c>
      <c r="N20" s="172" t="s">
        <v>1409</v>
      </c>
      <c r="O20" s="173"/>
      <c r="P20" s="173"/>
      <c r="Q20" s="172"/>
      <c r="R20" s="173"/>
      <c r="S20" s="173"/>
      <c r="T20" s="172"/>
      <c r="U20" s="196"/>
      <c r="V20" s="172"/>
      <c r="W20" s="172"/>
      <c r="X20" s="465"/>
    </row>
    <row r="21" spans="1:24" ht="147" customHeight="1">
      <c r="A21" s="167">
        <v>12</v>
      </c>
      <c r="B21" s="190" t="s">
        <v>1379</v>
      </c>
      <c r="C21" s="167" t="s">
        <v>1402</v>
      </c>
      <c r="D21" s="204" t="s">
        <v>1410</v>
      </c>
      <c r="E21" s="167"/>
      <c r="F21" s="167"/>
      <c r="G21" s="156">
        <v>0.5</v>
      </c>
      <c r="H21" s="193" t="s">
        <v>29</v>
      </c>
      <c r="I21" s="167" t="s">
        <v>301</v>
      </c>
      <c r="J21" s="168">
        <v>45152</v>
      </c>
      <c r="K21" s="167" t="s">
        <v>260</v>
      </c>
      <c r="L21" s="484" t="s">
        <v>341</v>
      </c>
      <c r="M21" s="168">
        <v>45198</v>
      </c>
      <c r="N21" s="204" t="s">
        <v>1411</v>
      </c>
      <c r="O21" s="167" t="s">
        <v>341</v>
      </c>
      <c r="P21" s="168">
        <v>45225</v>
      </c>
      <c r="Q21" s="167" t="s">
        <v>594</v>
      </c>
      <c r="R21" s="167" t="s">
        <v>1412</v>
      </c>
      <c r="S21" s="168">
        <v>45365</v>
      </c>
      <c r="T21" s="167" t="s">
        <v>360</v>
      </c>
      <c r="U21" s="198"/>
      <c r="V21" s="167"/>
      <c r="W21" s="167"/>
      <c r="X21" s="461"/>
    </row>
    <row r="22" spans="1:24" ht="122.25" customHeight="1">
      <c r="A22" s="172">
        <v>13</v>
      </c>
      <c r="B22" s="187" t="s">
        <v>1383</v>
      </c>
      <c r="C22" s="172" t="s">
        <v>1402</v>
      </c>
      <c r="D22" s="205" t="s">
        <v>1413</v>
      </c>
      <c r="E22" s="172"/>
      <c r="F22" s="172"/>
      <c r="G22" s="150">
        <v>0.5</v>
      </c>
      <c r="H22" s="189" t="s">
        <v>27</v>
      </c>
      <c r="I22" s="172" t="s">
        <v>301</v>
      </c>
      <c r="J22" s="173">
        <v>45152</v>
      </c>
      <c r="K22" s="172" t="s">
        <v>260</v>
      </c>
      <c r="L22" s="483" t="s">
        <v>341</v>
      </c>
      <c r="M22" s="173">
        <v>45198</v>
      </c>
      <c r="N22" s="172" t="s">
        <v>341</v>
      </c>
      <c r="O22" s="173"/>
      <c r="P22" s="173"/>
      <c r="Q22" s="172"/>
      <c r="R22" s="173"/>
      <c r="S22" s="173"/>
      <c r="T22" s="172"/>
      <c r="U22" s="196"/>
      <c r="V22" s="172"/>
      <c r="W22" s="172"/>
      <c r="X22" s="465"/>
    </row>
    <row r="23" spans="1:24" ht="171.75" customHeight="1">
      <c r="A23" s="167">
        <v>14</v>
      </c>
      <c r="B23" s="190" t="s">
        <v>1379</v>
      </c>
      <c r="C23" s="167" t="s">
        <v>1402</v>
      </c>
      <c r="D23" s="204" t="s">
        <v>1414</v>
      </c>
      <c r="E23" s="777"/>
      <c r="F23" s="776"/>
      <c r="G23" s="156">
        <v>0.5</v>
      </c>
      <c r="H23" s="193" t="s">
        <v>29</v>
      </c>
      <c r="I23" s="167" t="s">
        <v>301</v>
      </c>
      <c r="J23" s="168">
        <v>45152</v>
      </c>
      <c r="K23" s="167" t="s">
        <v>260</v>
      </c>
      <c r="L23" s="484" t="s">
        <v>1415</v>
      </c>
      <c r="M23" s="168">
        <v>45198</v>
      </c>
      <c r="N23" s="167" t="s">
        <v>589</v>
      </c>
      <c r="O23" s="167" t="s">
        <v>1415</v>
      </c>
      <c r="P23" s="168">
        <v>45225</v>
      </c>
      <c r="Q23" s="204" t="s">
        <v>1388</v>
      </c>
      <c r="R23" s="167" t="s">
        <v>1416</v>
      </c>
      <c r="S23" s="168">
        <v>45365</v>
      </c>
      <c r="T23" s="167" t="s">
        <v>360</v>
      </c>
      <c r="U23" s="198"/>
      <c r="V23" s="167"/>
      <c r="W23" s="167"/>
      <c r="X23" s="461"/>
    </row>
    <row r="24" spans="1:24" ht="51">
      <c r="A24" s="172">
        <v>15</v>
      </c>
      <c r="B24" s="187" t="s">
        <v>1379</v>
      </c>
      <c r="C24" s="172" t="s">
        <v>1402</v>
      </c>
      <c r="D24" s="205" t="s">
        <v>1417</v>
      </c>
      <c r="E24" s="172"/>
      <c r="F24" s="172"/>
      <c r="G24" s="150">
        <v>0.5</v>
      </c>
      <c r="H24" s="189" t="s">
        <v>29</v>
      </c>
      <c r="I24" s="172" t="s">
        <v>301</v>
      </c>
      <c r="J24" s="173">
        <v>45152</v>
      </c>
      <c r="K24" s="172" t="s">
        <v>260</v>
      </c>
      <c r="L24" s="483" t="s">
        <v>1415</v>
      </c>
      <c r="M24" s="173">
        <v>45198</v>
      </c>
      <c r="N24" s="172" t="s">
        <v>589</v>
      </c>
      <c r="O24" s="172" t="s">
        <v>1415</v>
      </c>
      <c r="P24" s="173">
        <v>45225</v>
      </c>
      <c r="Q24" s="205" t="s">
        <v>1388</v>
      </c>
      <c r="R24" s="172" t="s">
        <v>1418</v>
      </c>
      <c r="S24" s="173">
        <v>45365</v>
      </c>
      <c r="T24" s="172" t="s">
        <v>360</v>
      </c>
      <c r="U24" s="196"/>
      <c r="V24" s="172"/>
      <c r="W24" s="172"/>
      <c r="X24" s="465"/>
    </row>
    <row r="25" spans="1:24" ht="63.75">
      <c r="A25" s="167">
        <v>16</v>
      </c>
      <c r="B25" s="190" t="s">
        <v>1379</v>
      </c>
      <c r="C25" s="167" t="s">
        <v>1402</v>
      </c>
      <c r="D25" s="204" t="s">
        <v>1419</v>
      </c>
      <c r="E25" s="167"/>
      <c r="F25" s="204"/>
      <c r="G25" s="156">
        <v>0.5</v>
      </c>
      <c r="H25" s="193" t="s">
        <v>29</v>
      </c>
      <c r="I25" s="167" t="s">
        <v>301</v>
      </c>
      <c r="J25" s="168">
        <v>45152</v>
      </c>
      <c r="K25" s="167" t="s">
        <v>260</v>
      </c>
      <c r="L25" s="484" t="s">
        <v>1415</v>
      </c>
      <c r="M25" s="168">
        <v>45198</v>
      </c>
      <c r="N25" s="489" t="s">
        <v>1420</v>
      </c>
      <c r="O25" s="167" t="s">
        <v>1421</v>
      </c>
      <c r="P25" s="168">
        <v>45225</v>
      </c>
      <c r="Q25" s="204" t="s">
        <v>1388</v>
      </c>
      <c r="R25" s="167" t="s">
        <v>1422</v>
      </c>
      <c r="S25" s="168">
        <v>45365</v>
      </c>
      <c r="T25" s="167" t="s">
        <v>360</v>
      </c>
      <c r="U25" s="198"/>
      <c r="V25" s="167"/>
      <c r="W25" s="167"/>
      <c r="X25" s="461"/>
    </row>
    <row r="26" spans="1:24" ht="76.5">
      <c r="A26" s="172">
        <v>17</v>
      </c>
      <c r="B26" s="187" t="s">
        <v>1383</v>
      </c>
      <c r="C26" s="172" t="s">
        <v>1402</v>
      </c>
      <c r="D26" s="205" t="s">
        <v>1423</v>
      </c>
      <c r="E26" s="172"/>
      <c r="F26" s="205"/>
      <c r="G26" s="150">
        <v>0.5</v>
      </c>
      <c r="H26" s="189" t="s">
        <v>29</v>
      </c>
      <c r="I26" s="172" t="s">
        <v>301</v>
      </c>
      <c r="J26" s="173">
        <v>45152</v>
      </c>
      <c r="K26" s="172" t="s">
        <v>260</v>
      </c>
      <c r="L26" s="483" t="s">
        <v>341</v>
      </c>
      <c r="M26" s="173">
        <v>45198</v>
      </c>
      <c r="N26" s="172" t="s">
        <v>360</v>
      </c>
      <c r="O26" s="173"/>
      <c r="P26" s="173"/>
      <c r="Q26" s="172"/>
      <c r="R26" s="173"/>
      <c r="S26" s="173"/>
      <c r="T26" s="172"/>
      <c r="U26" s="196"/>
      <c r="V26" s="172"/>
      <c r="W26" s="172"/>
      <c r="X26" s="465"/>
    </row>
    <row r="27" spans="1:24" ht="45">
      <c r="A27" s="167">
        <v>18</v>
      </c>
      <c r="B27" s="190" t="s">
        <v>1379</v>
      </c>
      <c r="C27" s="167">
        <v>8</v>
      </c>
      <c r="D27" s="204" t="s">
        <v>1424</v>
      </c>
      <c r="E27" s="167"/>
      <c r="F27" s="204"/>
      <c r="G27" s="156">
        <v>1</v>
      </c>
      <c r="H27" s="193" t="s">
        <v>29</v>
      </c>
      <c r="I27" s="167" t="s">
        <v>301</v>
      </c>
      <c r="J27" s="168">
        <v>45152</v>
      </c>
      <c r="K27" s="167" t="s">
        <v>260</v>
      </c>
      <c r="L27" s="484" t="s">
        <v>1425</v>
      </c>
      <c r="M27" s="168">
        <v>45198</v>
      </c>
      <c r="N27" s="167" t="s">
        <v>589</v>
      </c>
      <c r="O27" s="167" t="s">
        <v>1415</v>
      </c>
      <c r="P27" s="168">
        <v>45225</v>
      </c>
      <c r="Q27" s="204" t="s">
        <v>1388</v>
      </c>
      <c r="R27" s="167" t="s">
        <v>1426</v>
      </c>
      <c r="S27" s="168">
        <v>45365</v>
      </c>
      <c r="T27" s="168">
        <v>45365</v>
      </c>
      <c r="U27" s="198"/>
      <c r="V27" s="167"/>
      <c r="W27" s="167"/>
      <c r="X27" s="461"/>
    </row>
    <row r="28" spans="1:24" ht="264">
      <c r="A28" s="172">
        <v>19</v>
      </c>
      <c r="B28" s="187" t="s">
        <v>1379</v>
      </c>
      <c r="C28" s="172">
        <v>8</v>
      </c>
      <c r="D28" s="205" t="s">
        <v>1427</v>
      </c>
      <c r="E28" s="172"/>
      <c r="G28" s="150">
        <v>1</v>
      </c>
      <c r="H28" s="189" t="s">
        <v>29</v>
      </c>
      <c r="I28" s="172" t="s">
        <v>301</v>
      </c>
      <c r="J28" s="173">
        <v>45152</v>
      </c>
      <c r="K28" s="167" t="s">
        <v>260</v>
      </c>
      <c r="L28" s="483" t="s">
        <v>1428</v>
      </c>
      <c r="M28" s="173">
        <v>45198</v>
      </c>
      <c r="N28" s="205" t="s">
        <v>1429</v>
      </c>
      <c r="O28" s="172" t="s">
        <v>1415</v>
      </c>
      <c r="P28" s="173">
        <v>45225</v>
      </c>
      <c r="Q28" s="205" t="s">
        <v>1388</v>
      </c>
      <c r="R28" s="172" t="s">
        <v>1430</v>
      </c>
      <c r="S28" s="173">
        <v>45365</v>
      </c>
      <c r="T28" s="205" t="s">
        <v>1431</v>
      </c>
      <c r="U28" s="196" t="s">
        <v>1432</v>
      </c>
      <c r="V28" s="565">
        <v>45390</v>
      </c>
      <c r="W28" s="172" t="s">
        <v>303</v>
      </c>
      <c r="X28" s="465"/>
    </row>
    <row r="29" spans="1:24" ht="51">
      <c r="A29" s="167">
        <v>20</v>
      </c>
      <c r="B29" s="190" t="s">
        <v>1379</v>
      </c>
      <c r="C29" s="167">
        <v>8</v>
      </c>
      <c r="D29" s="204" t="s">
        <v>1433</v>
      </c>
      <c r="E29" s="204"/>
      <c r="F29" s="204"/>
      <c r="G29" s="156">
        <v>0.5</v>
      </c>
      <c r="H29" s="193" t="s">
        <v>29</v>
      </c>
      <c r="I29" s="167" t="s">
        <v>301</v>
      </c>
      <c r="J29" s="168">
        <v>45152</v>
      </c>
      <c r="K29" s="167" t="s">
        <v>260</v>
      </c>
      <c r="L29" s="484" t="s">
        <v>1415</v>
      </c>
      <c r="M29" s="168">
        <v>45198</v>
      </c>
      <c r="N29" s="167" t="s">
        <v>1434</v>
      </c>
      <c r="O29" s="167" t="s">
        <v>1415</v>
      </c>
      <c r="P29" s="168">
        <v>45225</v>
      </c>
      <c r="Q29" s="204" t="s">
        <v>1388</v>
      </c>
      <c r="R29" s="167" t="s">
        <v>1435</v>
      </c>
      <c r="S29" s="168">
        <v>45365</v>
      </c>
      <c r="T29" s="167" t="s">
        <v>303</v>
      </c>
      <c r="U29" s="198"/>
      <c r="V29" s="167"/>
      <c r="W29" s="167"/>
      <c r="X29" s="461"/>
    </row>
    <row r="30" spans="1:24" ht="89.25">
      <c r="A30" s="172">
        <v>21</v>
      </c>
      <c r="B30" s="187" t="s">
        <v>1383</v>
      </c>
      <c r="C30" s="172">
        <v>9</v>
      </c>
      <c r="D30" s="205" t="s">
        <v>1436</v>
      </c>
      <c r="E30" s="172"/>
      <c r="F30" s="172"/>
      <c r="G30" s="150">
        <v>0.5</v>
      </c>
      <c r="H30" s="189" t="s">
        <v>29</v>
      </c>
      <c r="I30" s="172" t="s">
        <v>301</v>
      </c>
      <c r="J30" s="173">
        <v>45152</v>
      </c>
      <c r="K30" s="172" t="s">
        <v>260</v>
      </c>
      <c r="L30" s="483" t="s">
        <v>1415</v>
      </c>
      <c r="M30" s="173">
        <v>45198</v>
      </c>
      <c r="N30" s="172" t="s">
        <v>1437</v>
      </c>
      <c r="O30" s="172"/>
      <c r="P30" s="172"/>
      <c r="Q30" s="172"/>
      <c r="R30" s="172" t="s">
        <v>1438</v>
      </c>
      <c r="S30" s="173">
        <v>45365</v>
      </c>
      <c r="T30" s="172" t="s">
        <v>303</v>
      </c>
      <c r="U30" s="196"/>
      <c r="V30" s="172"/>
      <c r="W30" s="172"/>
      <c r="X30" s="465"/>
    </row>
    <row r="31" spans="1:24" ht="63.75">
      <c r="A31" s="167">
        <v>22</v>
      </c>
      <c r="B31" s="190" t="s">
        <v>1379</v>
      </c>
      <c r="C31" s="167" t="s">
        <v>1439</v>
      </c>
      <c r="D31" s="204" t="s">
        <v>1440</v>
      </c>
      <c r="E31" s="167"/>
      <c r="F31" s="167"/>
      <c r="G31" s="156">
        <v>0.5</v>
      </c>
      <c r="H31" s="193" t="s">
        <v>29</v>
      </c>
      <c r="I31" s="167" t="s">
        <v>301</v>
      </c>
      <c r="J31" s="168">
        <v>45152</v>
      </c>
      <c r="K31" s="167" t="s">
        <v>260</v>
      </c>
      <c r="L31" s="484" t="s">
        <v>341</v>
      </c>
      <c r="M31" s="168">
        <v>45198</v>
      </c>
      <c r="N31" s="489" t="s">
        <v>1441</v>
      </c>
      <c r="O31" s="167" t="s">
        <v>1415</v>
      </c>
      <c r="P31" s="168">
        <v>45225</v>
      </c>
      <c r="Q31" s="204" t="s">
        <v>1388</v>
      </c>
      <c r="R31" s="167" t="s">
        <v>1442</v>
      </c>
      <c r="S31" s="168">
        <v>45365</v>
      </c>
      <c r="T31" s="167" t="s">
        <v>303</v>
      </c>
      <c r="U31" s="198"/>
      <c r="V31" s="167"/>
      <c r="W31" s="167"/>
      <c r="X31" s="461"/>
    </row>
    <row r="32" spans="1:24" ht="45">
      <c r="A32" s="172">
        <v>23</v>
      </c>
      <c r="B32" s="187" t="s">
        <v>1383</v>
      </c>
      <c r="C32" s="172" t="s">
        <v>1443</v>
      </c>
      <c r="D32" s="566" t="s">
        <v>1444</v>
      </c>
      <c r="E32" s="205"/>
      <c r="F32" s="205"/>
      <c r="G32" s="150">
        <v>0.5</v>
      </c>
      <c r="H32" s="189" t="s">
        <v>29</v>
      </c>
      <c r="I32" s="172" t="s">
        <v>301</v>
      </c>
      <c r="J32" s="173">
        <v>45152</v>
      </c>
      <c r="K32" s="172" t="s">
        <v>260</v>
      </c>
      <c r="L32" s="483" t="s">
        <v>1445</v>
      </c>
      <c r="M32" s="173">
        <v>45198</v>
      </c>
      <c r="N32" s="172" t="s">
        <v>1409</v>
      </c>
      <c r="O32" s="172"/>
      <c r="P32" s="172"/>
      <c r="Q32" s="172"/>
      <c r="R32" s="172"/>
      <c r="S32" s="172"/>
      <c r="T32" s="172"/>
      <c r="U32" s="196"/>
      <c r="V32" s="172"/>
      <c r="W32" s="172"/>
      <c r="X32" s="465"/>
    </row>
    <row r="33" spans="1:24" ht="63.75">
      <c r="A33" s="167">
        <v>24</v>
      </c>
      <c r="B33" s="190" t="s">
        <v>1383</v>
      </c>
      <c r="C33" s="167" t="s">
        <v>1443</v>
      </c>
      <c r="D33" s="204" t="s">
        <v>1446</v>
      </c>
      <c r="E33" s="167"/>
      <c r="F33" s="204"/>
      <c r="G33" s="156">
        <v>0.5</v>
      </c>
      <c r="H33" s="193" t="s">
        <v>29</v>
      </c>
      <c r="I33" s="167" t="s">
        <v>301</v>
      </c>
      <c r="J33" s="168">
        <v>45152</v>
      </c>
      <c r="K33" s="167" t="s">
        <v>260</v>
      </c>
      <c r="L33" s="484" t="s">
        <v>341</v>
      </c>
      <c r="M33" s="168">
        <v>45198</v>
      </c>
      <c r="N33" s="167" t="s">
        <v>594</v>
      </c>
      <c r="O33" s="167"/>
      <c r="P33" s="167"/>
      <c r="Q33" s="167"/>
      <c r="R33" s="167"/>
      <c r="S33" s="167"/>
      <c r="T33" s="167"/>
      <c r="U33" s="198"/>
      <c r="V33" s="167"/>
      <c r="W33" s="167"/>
      <c r="X33" s="461"/>
    </row>
    <row r="34" spans="1:24" ht="63.75">
      <c r="A34" s="172">
        <v>25</v>
      </c>
      <c r="B34" s="187" t="s">
        <v>1383</v>
      </c>
      <c r="C34" s="172" t="s">
        <v>1443</v>
      </c>
      <c r="D34" s="205" t="s">
        <v>1447</v>
      </c>
      <c r="E34" s="205"/>
      <c r="F34" s="205"/>
      <c r="G34" s="150">
        <v>0.5</v>
      </c>
      <c r="H34" s="189" t="s">
        <v>29</v>
      </c>
      <c r="I34" s="172" t="s">
        <v>301</v>
      </c>
      <c r="J34" s="173">
        <v>45152</v>
      </c>
      <c r="K34" s="172" t="s">
        <v>260</v>
      </c>
      <c r="L34" s="483" t="s">
        <v>341</v>
      </c>
      <c r="M34" s="173">
        <v>45198</v>
      </c>
      <c r="N34" s="172" t="s">
        <v>1409</v>
      </c>
      <c r="O34" s="172"/>
      <c r="P34" s="172"/>
      <c r="Q34" s="172"/>
      <c r="R34" s="172"/>
      <c r="S34" s="172"/>
      <c r="T34" s="172"/>
      <c r="U34" s="196"/>
      <c r="V34" s="172"/>
      <c r="W34" s="172"/>
      <c r="X34" s="465"/>
    </row>
    <row r="35" spans="1:24" ht="120.75" customHeight="1">
      <c r="A35" s="167">
        <v>26</v>
      </c>
      <c r="B35" s="190" t="s">
        <v>1383</v>
      </c>
      <c r="C35" s="167" t="s">
        <v>1443</v>
      </c>
      <c r="D35" s="204" t="s">
        <v>1448</v>
      </c>
      <c r="E35" s="167"/>
      <c r="F35" s="204"/>
      <c r="G35" s="156">
        <v>1</v>
      </c>
      <c r="H35" s="193" t="s">
        <v>250</v>
      </c>
      <c r="I35" s="167" t="s">
        <v>301</v>
      </c>
      <c r="J35" s="168">
        <v>45152</v>
      </c>
      <c r="K35" s="167" t="s">
        <v>260</v>
      </c>
      <c r="L35" s="484" t="s">
        <v>341</v>
      </c>
      <c r="M35" s="168">
        <v>45198</v>
      </c>
      <c r="N35" s="167" t="s">
        <v>717</v>
      </c>
      <c r="O35" s="167"/>
      <c r="P35" s="167"/>
      <c r="Q35" s="167"/>
      <c r="R35" s="167"/>
      <c r="S35" s="167"/>
      <c r="T35" s="167"/>
      <c r="U35" s="198"/>
      <c r="V35" s="167"/>
      <c r="W35" s="167"/>
      <c r="X35" s="461"/>
    </row>
    <row r="36" spans="1:24" ht="63.75">
      <c r="A36" s="172">
        <v>27</v>
      </c>
      <c r="B36" s="187" t="s">
        <v>1379</v>
      </c>
      <c r="C36" s="172" t="s">
        <v>1443</v>
      </c>
      <c r="D36" s="205" t="s">
        <v>1449</v>
      </c>
      <c r="E36" s="205"/>
      <c r="F36" s="785" t="s">
        <v>1450</v>
      </c>
      <c r="G36" s="150">
        <v>0.5</v>
      </c>
      <c r="H36" s="189" t="s">
        <v>27</v>
      </c>
      <c r="I36" s="172" t="s">
        <v>301</v>
      </c>
      <c r="J36" s="173">
        <v>45152</v>
      </c>
      <c r="K36" s="172" t="s">
        <v>260</v>
      </c>
      <c r="L36" s="483" t="s">
        <v>1451</v>
      </c>
      <c r="M36" s="173">
        <v>45198</v>
      </c>
      <c r="N36" s="205" t="s">
        <v>1452</v>
      </c>
      <c r="O36" s="172" t="s">
        <v>1415</v>
      </c>
      <c r="P36" s="173">
        <v>45225</v>
      </c>
      <c r="Q36" s="205" t="s">
        <v>1388</v>
      </c>
      <c r="R36" s="172" t="s">
        <v>1453</v>
      </c>
      <c r="S36" s="173">
        <v>45365</v>
      </c>
      <c r="T36" s="172" t="s">
        <v>341</v>
      </c>
      <c r="U36" s="196"/>
      <c r="V36" s="172"/>
      <c r="W36" s="172"/>
      <c r="X36" s="465"/>
    </row>
    <row r="37" spans="1:24" ht="98.25" customHeight="1">
      <c r="A37" s="167">
        <v>28</v>
      </c>
      <c r="B37" s="190" t="s">
        <v>1379</v>
      </c>
      <c r="C37" s="167" t="s">
        <v>1443</v>
      </c>
      <c r="D37" s="204" t="s">
        <v>1454</v>
      </c>
      <c r="E37" s="167"/>
      <c r="F37" s="776"/>
      <c r="G37" s="156">
        <v>0.5</v>
      </c>
      <c r="H37" s="193" t="s">
        <v>27</v>
      </c>
      <c r="I37" s="167" t="s">
        <v>301</v>
      </c>
      <c r="J37" s="168">
        <v>45152</v>
      </c>
      <c r="K37" s="167" t="s">
        <v>260</v>
      </c>
      <c r="L37" s="484" t="s">
        <v>341</v>
      </c>
      <c r="M37" s="168">
        <v>45198</v>
      </c>
      <c r="N37" s="204" t="s">
        <v>1455</v>
      </c>
      <c r="O37" s="167" t="s">
        <v>341</v>
      </c>
      <c r="P37" s="168">
        <v>45225</v>
      </c>
      <c r="Q37" s="167"/>
      <c r="R37" s="167" t="s">
        <v>341</v>
      </c>
      <c r="S37" s="168">
        <v>45365</v>
      </c>
      <c r="T37" s="167" t="s">
        <v>341</v>
      </c>
      <c r="U37" s="198"/>
      <c r="V37" s="167"/>
      <c r="W37" s="167"/>
      <c r="X37" s="461"/>
    </row>
    <row r="38" spans="1:24" ht="45">
      <c r="A38" s="172">
        <v>29</v>
      </c>
      <c r="B38" s="187" t="s">
        <v>1379</v>
      </c>
      <c r="C38" s="172" t="s">
        <v>1443</v>
      </c>
      <c r="D38" s="205" t="s">
        <v>1456</v>
      </c>
      <c r="E38" s="205"/>
      <c r="F38" s="205"/>
      <c r="G38" s="150">
        <v>0.5</v>
      </c>
      <c r="H38" s="189" t="s">
        <v>29</v>
      </c>
      <c r="I38" s="172" t="s">
        <v>301</v>
      </c>
      <c r="J38" s="173">
        <v>45152</v>
      </c>
      <c r="K38" s="172" t="s">
        <v>260</v>
      </c>
      <c r="L38" s="483" t="s">
        <v>1415</v>
      </c>
      <c r="M38" s="173">
        <v>45198</v>
      </c>
      <c r="N38" s="172" t="s">
        <v>589</v>
      </c>
      <c r="O38" s="172" t="s">
        <v>1415</v>
      </c>
      <c r="P38" s="173">
        <v>45225</v>
      </c>
      <c r="Q38" s="205" t="s">
        <v>1388</v>
      </c>
      <c r="R38" s="172" t="s">
        <v>1457</v>
      </c>
      <c r="S38" s="173">
        <v>45365</v>
      </c>
      <c r="T38" s="172" t="s">
        <v>303</v>
      </c>
      <c r="U38" s="196"/>
      <c r="V38" s="172"/>
      <c r="W38" s="172"/>
      <c r="X38" s="465"/>
    </row>
    <row r="39" spans="1:24" ht="51">
      <c r="A39" s="167">
        <v>30</v>
      </c>
      <c r="B39" s="190" t="s">
        <v>1379</v>
      </c>
      <c r="C39" s="167" t="s">
        <v>1443</v>
      </c>
      <c r="D39" s="204" t="s">
        <v>1458</v>
      </c>
      <c r="E39" s="204"/>
      <c r="F39" s="204"/>
      <c r="G39" s="156">
        <v>0.5</v>
      </c>
      <c r="H39" s="193" t="s">
        <v>29</v>
      </c>
      <c r="I39" s="167" t="s">
        <v>301</v>
      </c>
      <c r="J39" s="168">
        <v>45152</v>
      </c>
      <c r="K39" s="167" t="s">
        <v>260</v>
      </c>
      <c r="L39" s="484" t="s">
        <v>1415</v>
      </c>
      <c r="M39" s="168">
        <v>45198</v>
      </c>
      <c r="N39" s="167" t="s">
        <v>589</v>
      </c>
      <c r="O39" s="167" t="s">
        <v>1415</v>
      </c>
      <c r="P39" s="168">
        <v>45225</v>
      </c>
      <c r="Q39" s="204" t="s">
        <v>1388</v>
      </c>
      <c r="R39" s="167" t="s">
        <v>1459</v>
      </c>
      <c r="S39" s="168">
        <v>45365</v>
      </c>
      <c r="T39" s="167" t="s">
        <v>303</v>
      </c>
      <c r="U39" s="198"/>
      <c r="V39" s="167"/>
      <c r="W39" s="167"/>
      <c r="X39" s="461"/>
    </row>
    <row r="40" spans="1:24" ht="76.5">
      <c r="A40" s="172">
        <v>31</v>
      </c>
      <c r="B40" s="187" t="s">
        <v>1383</v>
      </c>
      <c r="C40" s="172" t="s">
        <v>1443</v>
      </c>
      <c r="D40" s="205" t="s">
        <v>1460</v>
      </c>
      <c r="E40" s="205"/>
      <c r="F40" s="205"/>
      <c r="G40" s="150">
        <v>0.5</v>
      </c>
      <c r="H40" s="189" t="s">
        <v>250</v>
      </c>
      <c r="I40" s="172" t="s">
        <v>301</v>
      </c>
      <c r="J40" s="173">
        <v>45152</v>
      </c>
      <c r="K40" s="172" t="s">
        <v>260</v>
      </c>
      <c r="L40" s="483" t="s">
        <v>341</v>
      </c>
      <c r="M40" s="173">
        <v>45198</v>
      </c>
      <c r="N40" s="172" t="s">
        <v>341</v>
      </c>
      <c r="O40" s="172"/>
      <c r="P40" s="172"/>
      <c r="Q40" s="172"/>
      <c r="R40" s="172"/>
      <c r="S40" s="172"/>
      <c r="T40" s="172"/>
      <c r="U40" s="196"/>
      <c r="V40" s="172"/>
      <c r="W40" s="172"/>
      <c r="X40" s="465"/>
    </row>
    <row r="41" spans="1:24" ht="51">
      <c r="A41" s="167">
        <v>32</v>
      </c>
      <c r="B41" s="190" t="s">
        <v>1383</v>
      </c>
      <c r="C41" s="167" t="s">
        <v>1443</v>
      </c>
      <c r="D41" s="204" t="s">
        <v>1461</v>
      </c>
      <c r="E41" s="204"/>
      <c r="F41" s="204"/>
      <c r="G41" s="156">
        <v>0.5</v>
      </c>
      <c r="H41" s="193" t="s">
        <v>250</v>
      </c>
      <c r="I41" s="167" t="s">
        <v>301</v>
      </c>
      <c r="J41" s="168">
        <v>45152</v>
      </c>
      <c r="K41" s="167" t="s">
        <v>260</v>
      </c>
      <c r="L41" s="484" t="s">
        <v>341</v>
      </c>
      <c r="M41" s="168">
        <v>45198</v>
      </c>
      <c r="N41" s="167" t="s">
        <v>341</v>
      </c>
      <c r="O41" s="167"/>
      <c r="P41" s="167"/>
      <c r="Q41" s="167"/>
      <c r="R41" s="167"/>
      <c r="S41" s="167"/>
      <c r="T41" s="167"/>
      <c r="U41" s="198"/>
      <c r="V41" s="167"/>
      <c r="W41" s="167"/>
      <c r="X41" s="461"/>
    </row>
    <row r="42" spans="1:24" ht="114.75">
      <c r="A42" s="172">
        <v>33</v>
      </c>
      <c r="B42" s="187" t="s">
        <v>1379</v>
      </c>
      <c r="C42" s="172" t="s">
        <v>1443</v>
      </c>
      <c r="D42" s="205" t="s">
        <v>1462</v>
      </c>
      <c r="E42" s="205"/>
      <c r="F42" s="786" t="s">
        <v>1463</v>
      </c>
      <c r="G42" s="150">
        <v>0.5</v>
      </c>
      <c r="H42" s="189" t="s">
        <v>29</v>
      </c>
      <c r="I42" s="172" t="s">
        <v>301</v>
      </c>
      <c r="J42" s="173">
        <v>45152</v>
      </c>
      <c r="K42" s="172" t="s">
        <v>260</v>
      </c>
      <c r="L42" s="483" t="s">
        <v>1415</v>
      </c>
      <c r="M42" s="173">
        <v>45198</v>
      </c>
      <c r="N42" s="172" t="s">
        <v>589</v>
      </c>
      <c r="O42" s="172" t="s">
        <v>1464</v>
      </c>
      <c r="P42" s="173">
        <v>45225</v>
      </c>
      <c r="Q42" s="205" t="s">
        <v>1388</v>
      </c>
      <c r="R42" s="172" t="s">
        <v>1465</v>
      </c>
      <c r="S42" s="173">
        <v>45365</v>
      </c>
      <c r="T42" s="172" t="s">
        <v>360</v>
      </c>
      <c r="U42" s="196"/>
      <c r="V42" s="172"/>
      <c r="W42" s="172"/>
      <c r="X42" s="465"/>
    </row>
    <row r="43" spans="1:24" ht="45">
      <c r="A43" s="167">
        <v>34</v>
      </c>
      <c r="B43" s="190" t="s">
        <v>1379</v>
      </c>
      <c r="C43" s="167"/>
      <c r="D43" s="204" t="s">
        <v>1466</v>
      </c>
      <c r="E43" s="204"/>
      <c r="F43" s="776"/>
      <c r="G43" s="156">
        <v>0.5</v>
      </c>
      <c r="H43" s="193" t="s">
        <v>29</v>
      </c>
      <c r="I43" s="167" t="s">
        <v>301</v>
      </c>
      <c r="J43" s="168">
        <v>45152</v>
      </c>
      <c r="K43" s="167" t="s">
        <v>260</v>
      </c>
      <c r="L43" s="484" t="s">
        <v>1415</v>
      </c>
      <c r="M43" s="168">
        <v>45198</v>
      </c>
      <c r="N43" s="167" t="s">
        <v>589</v>
      </c>
      <c r="O43" s="167" t="s">
        <v>1415</v>
      </c>
      <c r="P43" s="168">
        <v>45225</v>
      </c>
      <c r="Q43" s="204" t="s">
        <v>1388</v>
      </c>
      <c r="R43" s="167" t="s">
        <v>1467</v>
      </c>
      <c r="S43" s="168">
        <v>45365</v>
      </c>
      <c r="T43" s="167" t="s">
        <v>360</v>
      </c>
      <c r="U43" s="198"/>
      <c r="V43" s="167"/>
      <c r="W43" s="167"/>
      <c r="X43" s="461"/>
    </row>
    <row r="44" spans="1:24" ht="76.5">
      <c r="A44" s="172">
        <v>35</v>
      </c>
      <c r="B44" s="187" t="s">
        <v>1379</v>
      </c>
      <c r="C44" s="172">
        <v>15</v>
      </c>
      <c r="D44" s="205" t="s">
        <v>1468</v>
      </c>
      <c r="E44" s="205"/>
      <c r="F44" s="776"/>
      <c r="G44" s="150">
        <v>0.5</v>
      </c>
      <c r="H44" s="189" t="s">
        <v>29</v>
      </c>
      <c r="I44" s="172" t="s">
        <v>301</v>
      </c>
      <c r="J44" s="173">
        <v>45152</v>
      </c>
      <c r="K44" s="172" t="s">
        <v>260</v>
      </c>
      <c r="L44" s="483" t="s">
        <v>1415</v>
      </c>
      <c r="M44" s="173">
        <v>45198</v>
      </c>
      <c r="N44" s="172" t="s">
        <v>589</v>
      </c>
      <c r="O44" s="172" t="s">
        <v>1469</v>
      </c>
      <c r="P44" s="173">
        <v>45225</v>
      </c>
      <c r="Q44" s="205" t="s">
        <v>1470</v>
      </c>
      <c r="R44" s="172" t="s">
        <v>1471</v>
      </c>
      <c r="S44" s="173">
        <v>45365</v>
      </c>
      <c r="T44" s="172" t="s">
        <v>360</v>
      </c>
      <c r="U44" s="196"/>
      <c r="V44" s="172"/>
      <c r="W44" s="172"/>
      <c r="X44" s="465"/>
    </row>
    <row r="45" spans="1:24" ht="51">
      <c r="A45" s="167">
        <v>36</v>
      </c>
      <c r="B45" s="190" t="s">
        <v>1383</v>
      </c>
      <c r="C45" s="167"/>
      <c r="D45" s="204" t="s">
        <v>1472</v>
      </c>
      <c r="E45" s="167"/>
      <c r="F45" s="776"/>
      <c r="G45" s="156">
        <v>0.5</v>
      </c>
      <c r="H45" s="193" t="s">
        <v>29</v>
      </c>
      <c r="I45" s="167" t="s">
        <v>301</v>
      </c>
      <c r="J45" s="168">
        <v>45152</v>
      </c>
      <c r="K45" s="167" t="s">
        <v>260</v>
      </c>
      <c r="L45" s="484" t="s">
        <v>1473</v>
      </c>
      <c r="M45" s="168">
        <v>45198</v>
      </c>
      <c r="N45" s="167" t="s">
        <v>1409</v>
      </c>
      <c r="O45" s="167"/>
      <c r="P45" s="167"/>
      <c r="Q45" s="167"/>
      <c r="R45" s="167" t="s">
        <v>1474</v>
      </c>
      <c r="S45" s="168">
        <v>45365</v>
      </c>
      <c r="T45" s="167"/>
      <c r="U45" s="198"/>
      <c r="V45" s="167"/>
      <c r="W45" s="167"/>
      <c r="X45" s="461"/>
    </row>
    <row r="46" spans="1:24" ht="98.25" customHeight="1">
      <c r="A46" s="172">
        <v>37</v>
      </c>
      <c r="B46" s="187" t="s">
        <v>1379</v>
      </c>
      <c r="C46" s="172"/>
      <c r="D46" s="205" t="s">
        <v>1475</v>
      </c>
      <c r="E46" s="172"/>
      <c r="F46" s="205"/>
      <c r="G46" s="150">
        <v>0.5</v>
      </c>
      <c r="H46" s="189" t="s">
        <v>29</v>
      </c>
      <c r="I46" s="172" t="s">
        <v>301</v>
      </c>
      <c r="J46" s="173">
        <v>45152</v>
      </c>
      <c r="K46" s="172" t="s">
        <v>260</v>
      </c>
      <c r="L46" s="483" t="s">
        <v>1415</v>
      </c>
      <c r="M46" s="173">
        <v>45198</v>
      </c>
      <c r="N46" s="172" t="s">
        <v>589</v>
      </c>
      <c r="O46" s="172" t="s">
        <v>1415</v>
      </c>
      <c r="P46" s="173">
        <v>45225</v>
      </c>
      <c r="Q46" s="205" t="s">
        <v>1388</v>
      </c>
      <c r="R46" s="172" t="s">
        <v>1476</v>
      </c>
      <c r="S46" s="173">
        <v>45365</v>
      </c>
      <c r="T46" s="172" t="s">
        <v>360</v>
      </c>
      <c r="U46" s="196"/>
      <c r="V46" s="172"/>
      <c r="W46" s="172"/>
      <c r="X46" s="465"/>
    </row>
    <row r="47" spans="1:24" ht="51">
      <c r="A47" s="167">
        <v>38</v>
      </c>
      <c r="B47" s="190" t="s">
        <v>1379</v>
      </c>
      <c r="C47" s="167"/>
      <c r="D47" s="204" t="s">
        <v>1477</v>
      </c>
      <c r="E47" s="204"/>
      <c r="F47" s="473" t="s">
        <v>1478</v>
      </c>
      <c r="G47" s="156">
        <v>1</v>
      </c>
      <c r="H47" s="193" t="s">
        <v>29</v>
      </c>
      <c r="I47" s="167" t="s">
        <v>301</v>
      </c>
      <c r="J47" s="168">
        <v>45152</v>
      </c>
      <c r="K47" s="167" t="s">
        <v>260</v>
      </c>
      <c r="L47" s="484" t="s">
        <v>1415</v>
      </c>
      <c r="M47" s="168">
        <v>45198</v>
      </c>
      <c r="N47" s="567" t="s">
        <v>1388</v>
      </c>
      <c r="O47" s="167" t="s">
        <v>1415</v>
      </c>
      <c r="P47" s="168">
        <v>45225</v>
      </c>
      <c r="Q47" s="204" t="s">
        <v>1388</v>
      </c>
      <c r="R47" s="167" t="s">
        <v>1479</v>
      </c>
      <c r="S47" s="168">
        <v>45365</v>
      </c>
      <c r="T47" s="167" t="s">
        <v>360</v>
      </c>
      <c r="U47" s="198"/>
      <c r="V47" s="167"/>
      <c r="W47" s="167"/>
      <c r="X47" s="461"/>
    </row>
    <row r="48" spans="1:24" ht="45">
      <c r="A48" s="172">
        <v>39</v>
      </c>
      <c r="B48" s="187" t="s">
        <v>1379</v>
      </c>
      <c r="C48" s="172"/>
      <c r="D48" s="472" t="s">
        <v>1480</v>
      </c>
      <c r="E48" s="205"/>
      <c r="F48" s="205"/>
      <c r="G48" s="150">
        <v>0.5</v>
      </c>
      <c r="H48" s="189" t="s">
        <v>29</v>
      </c>
      <c r="I48" s="172" t="s">
        <v>301</v>
      </c>
      <c r="J48" s="173">
        <v>45152</v>
      </c>
      <c r="K48" s="172" t="s">
        <v>260</v>
      </c>
      <c r="L48" s="483" t="s">
        <v>341</v>
      </c>
      <c r="M48" s="173">
        <v>45198</v>
      </c>
      <c r="N48" s="172" t="s">
        <v>1481</v>
      </c>
      <c r="O48" s="172" t="s">
        <v>1415</v>
      </c>
      <c r="P48" s="173">
        <v>45225</v>
      </c>
      <c r="Q48" s="205" t="s">
        <v>1388</v>
      </c>
      <c r="R48" s="172" t="s">
        <v>1482</v>
      </c>
      <c r="S48" s="173">
        <v>45365</v>
      </c>
      <c r="T48" s="172" t="s">
        <v>360</v>
      </c>
      <c r="U48" s="196"/>
      <c r="V48" s="172"/>
      <c r="W48" s="172"/>
      <c r="X48" s="465"/>
    </row>
    <row r="49" spans="1:24" ht="151.5" customHeight="1">
      <c r="A49" s="167">
        <v>40</v>
      </c>
      <c r="B49" s="190" t="s">
        <v>1483</v>
      </c>
      <c r="C49" s="167" t="s">
        <v>1484</v>
      </c>
      <c r="D49" s="204" t="s">
        <v>1485</v>
      </c>
      <c r="E49" s="167"/>
      <c r="F49" s="167"/>
      <c r="G49" s="156">
        <v>0.5</v>
      </c>
      <c r="H49" s="193" t="s">
        <v>250</v>
      </c>
      <c r="I49" s="167" t="s">
        <v>301</v>
      </c>
      <c r="J49" s="568">
        <v>45225</v>
      </c>
      <c r="K49" s="167" t="s">
        <v>260</v>
      </c>
      <c r="L49" s="462"/>
      <c r="M49" s="167"/>
      <c r="N49" s="167"/>
      <c r="O49" s="167"/>
      <c r="P49" s="167"/>
      <c r="Q49" s="167"/>
      <c r="R49" s="167" t="s">
        <v>1486</v>
      </c>
      <c r="S49" s="168">
        <v>45365</v>
      </c>
      <c r="T49" s="167" t="s">
        <v>303</v>
      </c>
      <c r="U49" s="198"/>
      <c r="V49" s="167"/>
      <c r="W49" s="167"/>
      <c r="X49" s="461"/>
    </row>
    <row r="50" spans="1:24" ht="151.5" customHeight="1">
      <c r="A50" s="172">
        <v>41</v>
      </c>
      <c r="B50" s="187" t="s">
        <v>1483</v>
      </c>
      <c r="C50" s="172">
        <v>14</v>
      </c>
      <c r="D50" s="205" t="s">
        <v>1487</v>
      </c>
      <c r="E50" s="488"/>
      <c r="G50" s="150">
        <v>0.5</v>
      </c>
      <c r="H50" s="189" t="s">
        <v>250</v>
      </c>
      <c r="I50" s="172" t="s">
        <v>301</v>
      </c>
      <c r="J50" s="569">
        <v>45225</v>
      </c>
      <c r="K50" s="570" t="s">
        <v>305</v>
      </c>
      <c r="L50" s="466"/>
      <c r="M50" s="172"/>
      <c r="N50" s="172"/>
      <c r="O50" s="172"/>
      <c r="P50" s="172"/>
      <c r="Q50" s="172"/>
      <c r="R50" s="172" t="s">
        <v>1488</v>
      </c>
      <c r="S50" s="173">
        <v>45365</v>
      </c>
      <c r="T50" s="172" t="s">
        <v>1489</v>
      </c>
      <c r="U50" s="196"/>
      <c r="V50" s="172"/>
      <c r="W50" s="172"/>
      <c r="X50" s="465"/>
    </row>
    <row r="51" spans="1:24" ht="72" customHeight="1">
      <c r="A51" s="167">
        <v>42</v>
      </c>
      <c r="B51" s="190" t="s">
        <v>1483</v>
      </c>
      <c r="C51" s="167">
        <v>1</v>
      </c>
      <c r="D51" s="489" t="s">
        <v>1490</v>
      </c>
      <c r="E51" s="204"/>
      <c r="F51" s="204"/>
      <c r="G51" s="156">
        <v>0.5</v>
      </c>
      <c r="H51" s="193" t="s">
        <v>29</v>
      </c>
      <c r="I51" s="167" t="s">
        <v>301</v>
      </c>
      <c r="J51" s="168">
        <v>45365</v>
      </c>
      <c r="K51" s="570" t="s">
        <v>305</v>
      </c>
      <c r="L51" s="462"/>
      <c r="M51" s="167"/>
      <c r="N51" s="167"/>
      <c r="O51" s="167"/>
      <c r="P51" s="167"/>
      <c r="Q51" s="167"/>
      <c r="R51" s="167"/>
      <c r="S51" s="167"/>
      <c r="T51" s="167"/>
      <c r="U51" s="198" t="s">
        <v>1491</v>
      </c>
      <c r="V51" s="207">
        <v>45390</v>
      </c>
      <c r="W51" s="205" t="s">
        <v>1492</v>
      </c>
      <c r="X51" s="461"/>
    </row>
    <row r="52" spans="1:24" ht="51">
      <c r="A52" s="172">
        <v>43</v>
      </c>
      <c r="B52" s="187" t="s">
        <v>1483</v>
      </c>
      <c r="C52" s="172">
        <v>1</v>
      </c>
      <c r="D52" s="205" t="s">
        <v>1493</v>
      </c>
      <c r="E52" s="205"/>
      <c r="F52" s="205"/>
      <c r="G52" s="150">
        <v>0.5</v>
      </c>
      <c r="H52" s="189" t="s">
        <v>29</v>
      </c>
      <c r="I52" s="172" t="s">
        <v>301</v>
      </c>
      <c r="J52" s="173">
        <v>45365</v>
      </c>
      <c r="K52" s="172" t="s">
        <v>260</v>
      </c>
      <c r="L52" s="466"/>
      <c r="M52" s="172"/>
      <c r="N52" s="172"/>
      <c r="O52" s="172"/>
      <c r="P52" s="172"/>
      <c r="Q52" s="172"/>
      <c r="R52" s="172"/>
      <c r="S52" s="172"/>
      <c r="T52" s="172"/>
      <c r="U52" s="196" t="s">
        <v>1494</v>
      </c>
      <c r="V52" s="207">
        <v>45390</v>
      </c>
      <c r="W52" s="172" t="s">
        <v>303</v>
      </c>
      <c r="X52" s="465"/>
    </row>
    <row r="53" spans="1:24" ht="228.75" customHeight="1">
      <c r="A53" s="167">
        <v>44</v>
      </c>
      <c r="B53" s="190" t="s">
        <v>1483</v>
      </c>
      <c r="C53" s="167" t="s">
        <v>1495</v>
      </c>
      <c r="D53" s="204" t="s">
        <v>1496</v>
      </c>
      <c r="E53" s="167"/>
      <c r="F53" s="204"/>
      <c r="G53" s="156">
        <v>1</v>
      </c>
      <c r="H53" s="193" t="s">
        <v>28</v>
      </c>
      <c r="I53" s="167" t="s">
        <v>301</v>
      </c>
      <c r="J53" s="168">
        <v>45365</v>
      </c>
      <c r="K53" s="172" t="s">
        <v>260</v>
      </c>
      <c r="L53" s="462"/>
      <c r="M53" s="167"/>
      <c r="N53" s="167"/>
      <c r="O53" s="167"/>
      <c r="P53" s="167"/>
      <c r="Q53" s="167"/>
      <c r="R53" s="167"/>
      <c r="S53" s="167"/>
      <c r="T53" s="167"/>
      <c r="U53" s="198" t="s">
        <v>1497</v>
      </c>
      <c r="V53" s="207">
        <v>45390</v>
      </c>
      <c r="W53" s="172" t="s">
        <v>303</v>
      </c>
      <c r="X53" s="461"/>
    </row>
    <row r="54" spans="1:24" ht="12.75">
      <c r="A54" s="172"/>
      <c r="B54" s="172"/>
      <c r="C54" s="172"/>
      <c r="D54" s="205"/>
      <c r="E54" s="205"/>
      <c r="F54" s="205"/>
      <c r="G54" s="150"/>
      <c r="H54" s="189"/>
      <c r="I54" s="172"/>
      <c r="J54" s="172"/>
      <c r="K54" s="172"/>
      <c r="L54" s="466"/>
      <c r="M54" s="172"/>
      <c r="N54" s="172"/>
      <c r="O54" s="172"/>
      <c r="P54" s="172"/>
      <c r="Q54" s="172"/>
      <c r="R54" s="172"/>
      <c r="S54" s="172"/>
      <c r="T54" s="172"/>
      <c r="U54" s="196"/>
      <c r="V54" s="172"/>
      <c r="W54" s="172"/>
      <c r="X54" s="465"/>
    </row>
    <row r="55" spans="1:24" ht="12.75">
      <c r="A55" s="167"/>
      <c r="B55" s="167"/>
      <c r="C55" s="167"/>
      <c r="D55" s="204"/>
      <c r="E55" s="204"/>
      <c r="F55" s="204"/>
      <c r="G55" s="156"/>
      <c r="H55" s="193"/>
      <c r="I55" s="167"/>
      <c r="J55" s="167"/>
      <c r="K55" s="167"/>
      <c r="L55" s="462"/>
      <c r="M55" s="167"/>
      <c r="N55" s="167"/>
      <c r="O55" s="167"/>
      <c r="P55" s="167"/>
      <c r="Q55" s="167"/>
      <c r="R55" s="167"/>
      <c r="S55" s="167"/>
      <c r="T55" s="167"/>
      <c r="U55" s="198"/>
      <c r="V55" s="167"/>
      <c r="W55" s="167"/>
      <c r="X55" s="461"/>
    </row>
    <row r="56" spans="1:24" ht="12.75">
      <c r="A56" s="172"/>
      <c r="B56" s="172"/>
      <c r="C56" s="172"/>
      <c r="D56" s="205"/>
      <c r="E56" s="205"/>
      <c r="F56" s="205"/>
      <c r="G56" s="150"/>
      <c r="H56" s="189"/>
      <c r="I56" s="172"/>
      <c r="J56" s="172"/>
      <c r="K56" s="172"/>
      <c r="L56" s="466"/>
      <c r="M56" s="172"/>
      <c r="N56" s="172"/>
      <c r="O56" s="172"/>
      <c r="P56" s="172"/>
      <c r="Q56" s="172"/>
      <c r="R56" s="172"/>
      <c r="S56" s="172"/>
      <c r="T56" s="172"/>
      <c r="U56" s="196"/>
      <c r="V56" s="172"/>
      <c r="W56" s="172"/>
      <c r="X56" s="465"/>
    </row>
    <row r="57" spans="1:24" ht="12.75">
      <c r="A57" s="167"/>
      <c r="B57" s="167"/>
      <c r="C57" s="167"/>
      <c r="D57" s="489"/>
      <c r="E57" s="204"/>
      <c r="F57" s="204"/>
      <c r="G57" s="156"/>
      <c r="H57" s="193"/>
      <c r="I57" s="167"/>
      <c r="J57" s="167"/>
      <c r="K57" s="167"/>
      <c r="L57" s="462"/>
      <c r="M57" s="167"/>
      <c r="N57" s="167"/>
      <c r="O57" s="167"/>
      <c r="P57" s="167"/>
      <c r="Q57" s="167"/>
      <c r="R57" s="167"/>
      <c r="S57" s="167"/>
      <c r="T57" s="167"/>
      <c r="U57" s="198"/>
      <c r="V57" s="167"/>
      <c r="W57" s="167"/>
      <c r="X57" s="461"/>
    </row>
    <row r="58" spans="1:24" ht="12.75">
      <c r="A58" s="172"/>
      <c r="B58" s="172"/>
      <c r="C58" s="172"/>
      <c r="D58" s="205"/>
      <c r="E58" s="205"/>
      <c r="F58" s="205"/>
      <c r="G58" s="150"/>
      <c r="H58" s="189"/>
      <c r="I58" s="172"/>
      <c r="J58" s="172"/>
      <c r="K58" s="172"/>
      <c r="L58" s="466"/>
      <c r="M58" s="172"/>
      <c r="N58" s="172"/>
      <c r="O58" s="172"/>
      <c r="P58" s="172"/>
      <c r="Q58" s="172"/>
      <c r="R58" s="172"/>
      <c r="S58" s="172"/>
      <c r="T58" s="172"/>
      <c r="U58" s="196"/>
      <c r="V58" s="172"/>
      <c r="W58" s="172"/>
      <c r="X58" s="465"/>
    </row>
    <row r="59" spans="1:24" ht="12.75">
      <c r="A59" s="167"/>
      <c r="B59" s="167"/>
      <c r="C59" s="167"/>
      <c r="D59" s="204"/>
      <c r="E59" s="204"/>
      <c r="F59" s="204"/>
      <c r="G59" s="156"/>
      <c r="H59" s="193"/>
      <c r="I59" s="167"/>
      <c r="J59" s="167"/>
      <c r="K59" s="167"/>
      <c r="L59" s="462"/>
      <c r="M59" s="167"/>
      <c r="N59" s="167"/>
      <c r="O59" s="167"/>
      <c r="P59" s="167"/>
      <c r="Q59" s="167"/>
      <c r="R59" s="167"/>
      <c r="S59" s="167"/>
      <c r="T59" s="167"/>
      <c r="U59" s="198"/>
      <c r="V59" s="167"/>
      <c r="W59" s="167"/>
      <c r="X59" s="461"/>
    </row>
  </sheetData>
  <mergeCells count="5">
    <mergeCell ref="E17:F17"/>
    <mergeCell ref="E20:F20"/>
    <mergeCell ref="E23:F23"/>
    <mergeCell ref="F36:F37"/>
    <mergeCell ref="F42:F45"/>
  </mergeCells>
  <conditionalFormatting sqref="M1:N1 R1 U1:X1">
    <cfRule type="containsText" dxfId="11207" priority="13" operator="containsText" text="ответ субподрядчика">
      <formula>NOT(ISERROR(SEARCH(("ответ субподрядчика"),(M1))))</formula>
    </cfRule>
  </conditionalFormatting>
  <conditionalFormatting sqref="G10:G59">
    <cfRule type="cellIs" dxfId="11206" priority="12" operator="equal">
      <formula>1</formula>
    </cfRule>
  </conditionalFormatting>
  <conditionalFormatting sqref="G10:G59">
    <cfRule type="cellIs" dxfId="11205" priority="11" operator="equal">
      <formula>0.5</formula>
    </cfRule>
  </conditionalFormatting>
  <conditionalFormatting sqref="G10:G59">
    <cfRule type="cellIs" dxfId="11204" priority="10" operator="equal">
      <formula>0.2</formula>
    </cfRule>
  </conditionalFormatting>
  <conditionalFormatting sqref="K3 K5:K59">
    <cfRule type="containsText" dxfId="11203" priority="9" operator="containsText" text="ПД">
      <formula>NOT(ISERROR(SEARCH(("ПД"),(K3))))</formula>
    </cfRule>
  </conditionalFormatting>
  <conditionalFormatting sqref="K53">
    <cfRule type="containsText" dxfId="11202" priority="14" operator="containsText" text="ПД">
      <formula>NOT(ISERROR(SEARCH(("ПД"),(K3))))</formula>
    </cfRule>
  </conditionalFormatting>
  <conditionalFormatting sqref="K51">
    <cfRule type="containsText" dxfId="11201" priority="15" operator="containsText" text="ПД">
      <formula>NOT(ISERROR(SEARCH(("ПД"),(K3))))</formula>
    </cfRule>
  </conditionalFormatting>
  <conditionalFormatting sqref="K28">
    <cfRule type="containsText" dxfId="11200" priority="16" operator="containsText" text="ПД">
      <formula>NOT(ISERROR(SEARCH(("ПД"),(K3))))</formula>
    </cfRule>
  </conditionalFormatting>
  <conditionalFormatting sqref="K3 K5:K59">
    <cfRule type="containsText" dxfId="11199" priority="8" operator="containsText" text="отменено">
      <formula>NOT(ISERROR(SEARCH(("отменено"),(K3))))</formula>
    </cfRule>
  </conditionalFormatting>
  <conditionalFormatting sqref="K53">
    <cfRule type="containsText" dxfId="11198" priority="17" operator="containsText" text="отменено">
      <formula>NOT(ISERROR(SEARCH(("отменено"),(K3))))</formula>
    </cfRule>
  </conditionalFormatting>
  <conditionalFormatting sqref="K51">
    <cfRule type="containsText" dxfId="11197" priority="18" operator="containsText" text="отменено">
      <formula>NOT(ISERROR(SEARCH(("отменено"),(K3))))</formula>
    </cfRule>
  </conditionalFormatting>
  <conditionalFormatting sqref="K28">
    <cfRule type="containsText" dxfId="11196" priority="19" operator="containsText" text="отменено">
      <formula>NOT(ISERROR(SEARCH(("отменено"),(K3))))</formula>
    </cfRule>
  </conditionalFormatting>
  <conditionalFormatting sqref="G1:H1 H3:X3 H5:H59 A9:G9">
    <cfRule type="cellIs" dxfId="11195" priority="7" operator="equal">
      <formula>"5 - Несоответствие решений ПД и РД"</formula>
    </cfRule>
  </conditionalFormatting>
  <conditionalFormatting sqref="G1:H1 H3:X3 H5:H59 A9:G9">
    <cfRule type="cellIs" dxfId="11194" priority="6" operator="equal">
      <formula>"4 - Несоответствие типовым решениям"</formula>
    </cfRule>
  </conditionalFormatting>
  <conditionalFormatting sqref="G1:H1 H3:X3 H5:H59 A9:G9">
    <cfRule type="cellIs" dxfId="11193" priority="5" operator="equal">
      <formula>"3 - Повторяющиеся замечания МФР"</formula>
    </cfRule>
  </conditionalFormatting>
  <conditionalFormatting sqref="G1:H1 H3:X3 H5:H59 A9:G9">
    <cfRule type="cellIs" dxfId="11192" priority="4" operator="equal">
      <formula>"2 - Несоотвествие смежным разделам"</formula>
    </cfRule>
  </conditionalFormatting>
  <conditionalFormatting sqref="G1:H1 H3:X3 H5:H59 A9:G9">
    <cfRule type="cellIs" dxfId="11191" priority="3" operator="equal">
      <formula>"1 - Ошибка проектировщика"</formula>
    </cfRule>
  </conditionalFormatting>
  <conditionalFormatting sqref="K3 K5:K59">
    <cfRule type="containsText" dxfId="11190" priority="2" operator="containsText" text="повторно">
      <formula>NOT(ISERROR(SEARCH(("повторно"),(K3))))</formula>
    </cfRule>
  </conditionalFormatting>
  <conditionalFormatting sqref="K53">
    <cfRule type="containsText" dxfId="11189" priority="20" operator="containsText" text="повторно">
      <formula>NOT(ISERROR(SEARCH(("повторно"),(K3))))</formula>
    </cfRule>
  </conditionalFormatting>
  <conditionalFormatting sqref="K51">
    <cfRule type="containsText" dxfId="11188" priority="21" operator="containsText" text="повторно">
      <formula>NOT(ISERROR(SEARCH(("повторно"),(K3))))</formula>
    </cfRule>
  </conditionalFormatting>
  <conditionalFormatting sqref="K28">
    <cfRule type="containsText" dxfId="11187" priority="22" operator="containsText" text="повторно">
      <formula>NOT(ISERROR(SEARCH(("повторно"),(K3))))</formula>
    </cfRule>
  </conditionalFormatting>
  <conditionalFormatting sqref="K3 K5:K59">
    <cfRule type="containsText" dxfId="11186" priority="1" operator="containsText" text="снято">
      <formula>NOT(ISERROR(SEARCH(("снято"),(K3))))</formula>
    </cfRule>
  </conditionalFormatting>
  <conditionalFormatting sqref="K53">
    <cfRule type="containsText" dxfId="11185" priority="23" operator="containsText" text="снято">
      <formula>NOT(ISERROR(SEARCH(("снято"),(K3))))</formula>
    </cfRule>
  </conditionalFormatting>
  <conditionalFormatting sqref="K51">
    <cfRule type="containsText" dxfId="11184" priority="24" operator="containsText" text="снято">
      <formula>NOT(ISERROR(SEARCH(("снято"),(K3))))</formula>
    </cfRule>
  </conditionalFormatting>
  <conditionalFormatting sqref="K28">
    <cfRule type="containsText" dxfId="11183" priority="25" operator="containsText" text="снято">
      <formula>NOT(ISERROR(SEARCH(("снято"),(K3))))</formula>
    </cfRule>
  </conditionalFormatting>
  <hyperlinks>
    <hyperlink ref="F36" r:id="rId1"/>
    <hyperlink ref="F42" r:id="rId2"/>
    <hyperlink ref="F47" r:id="rId3"/>
    <hyperlink ref="D48" location="'16'!19:19" display="См. замечание к АР6 https://docs.google.com/spreadsheets/d/1YuiVJh5g_X5jHE5eOh_2DEvATkVyA1tZkiQMcCOB9Wo/edit#gid=211307959&amp;range=19:19"/>
  </hyperlinks>
  <pageMargins left="0.70078740157480324" right="0.70078740157480324" top="0.75196850393700787" bottom="0.75196850393700787" header="0.3" footer="0.3"/>
  <pageSetup paperSize="9" orientation="portrait"/>
  <drawing r:id="rId4"/>
  <extLst>
    <ext xmlns:x14="http://schemas.microsoft.com/office/spreadsheetml/2009/9/main" uri="{CCE6A557-97BC-4b89-ADB6-D9C93CAAB3DF}">
      <x14:dataValidations xmlns:xm="http://schemas.microsoft.com/office/excel/2006/main" count="7">
        <x14:dataValidation type="list" allowBlank="1">
          <x14:formula1>
            <xm:f>Списки!$G$2:$G$4</xm:f>
          </x14:formula1>
          <xm:sqref>G10:G59</xm:sqref>
        </x14:dataValidation>
        <x14:dataValidation type="list" allowBlank="1">
          <x14:formula1>
            <xm:f>Списки!$O:$O</xm:f>
          </x14:formula1>
          <xm:sqref>R1 U1 X1</xm:sqref>
        </x14:dataValidation>
        <x14:dataValidation type="list" allowBlank="1">
          <x14:formula1>
            <xm:f>Списки!$E$2:$E$1002</xm:f>
          </x14:formula1>
          <xm:sqref>H10:H59</xm:sqref>
        </x14:dataValidation>
        <x14:dataValidation type="list" allowBlank="1">
          <x14:formula1>
            <xm:f>Списки!$A$2:$A$1002</xm:f>
          </x14:formula1>
          <xm:sqref>K10:K27 K29:K50 K52 K54:K59</xm:sqref>
        </x14:dataValidation>
        <x14:dataValidation type="list" allowBlank="1">
          <x14:formula1>
            <xm:f>Списки!$A$2:$A$1002</xm:f>
          </x14:formula1>
          <xm:sqref>K53</xm:sqref>
        </x14:dataValidation>
        <x14:dataValidation type="list" allowBlank="1">
          <x14:formula1>
            <xm:f>Списки!$A$2:$A$1002</xm:f>
          </x14:formula1>
          <xm:sqref>K51</xm:sqref>
        </x14:dataValidation>
        <x14:dataValidation type="list" allowBlank="1">
          <x14:formula1>
            <xm:f>Списки!$A$2:$A$1002</xm:f>
          </x14:formula1>
          <xm:sqref>K28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3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 customWidth="1"/>
    <col min="4" max="4" width="57" customWidth="1"/>
    <col min="5" max="5" width="28.5703125" customWidth="1"/>
    <col min="6" max="6" width="21.42578125" customWidth="1" collapsed="1"/>
    <col min="7" max="7" width="10.5703125" hidden="1" customWidth="1" outlineLevel="1"/>
    <col min="8" max="8" width="14.140625" hidden="1" customWidth="1" outlineLevel="1"/>
    <col min="10" max="10" width="9" customWidth="1"/>
    <col min="11" max="11" width="10.85546875" customWidth="1"/>
    <col min="12" max="12" width="22" customWidth="1"/>
    <col min="13" max="13" width="11.140625" customWidth="1"/>
    <col min="14" max="14" width="29.42578125" customWidth="1"/>
    <col min="15" max="15" width="22" customWidth="1"/>
    <col min="16" max="16" width="16.42578125" hidden="1" customWidth="1"/>
    <col min="17" max="17" width="26.85546875" hidden="1" customWidth="1"/>
    <col min="18" max="18" width="22" hidden="1"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80"/>
      <c r="B3" s="18" t="s">
        <v>251</v>
      </c>
      <c r="C3" s="18" t="s">
        <v>252</v>
      </c>
      <c r="D3" s="18" t="s">
        <v>35</v>
      </c>
      <c r="E3" s="18"/>
      <c r="F3" s="18"/>
      <c r="G3" s="272"/>
      <c r="H3" s="335">
        <f>COUNTIF($H10:$H38,"1 - Несоответствие продуктовым требованиям ПИК-Стандарт")</f>
        <v>0</v>
      </c>
      <c r="I3" s="335">
        <f>COUNTIF($H10:$H38,"2 - Несоответствие Бренд-листам ПИК")</f>
        <v>0</v>
      </c>
      <c r="J3" s="335">
        <f>COUNTIF($H10:$H38,"3 - Несоответствие Каталогу отделки")</f>
        <v>0</v>
      </c>
      <c r="K3" s="335">
        <f>COUNTIF($H10:$H38,"5 - Ошибка в применении СТМ")</f>
        <v>0</v>
      </c>
      <c r="L3" s="335">
        <f>COUNTIF($H10:$H38,"4 - Несоответствие Каталогу оборудования")</f>
        <v>0</v>
      </c>
      <c r="M3" s="335">
        <f>COUNTIF($H10:$H38,"6 - Ошибка в применении сборных ЛМ")</f>
        <v>0</v>
      </c>
      <c r="N3" s="335">
        <f>COUNTIF($H10:$H38,"7 - Ошибка в применении шкаф-пакетов")</f>
        <v>0</v>
      </c>
      <c r="O3" s="335">
        <f>COUNTIF($H10:$H38,"8 - Ошибка в применении шахт-пакетов")</f>
        <v>0</v>
      </c>
      <c r="P3" s="335">
        <f>COUNTIF($H10:$H38,"9 - Несоответствие типологическим требованиям ПИК-Стандарт")</f>
        <v>0</v>
      </c>
      <c r="Q3" s="335">
        <f>COUNTIF($H10:$H38,"10 - Несоответствие НТД РФ")</f>
        <v>0</v>
      </c>
      <c r="R3" s="335">
        <f>COUNTIF($H10:$H38,"11 - Несоответствие ИРД (кроме ТУ, СТУ), АПР, ПД")</f>
        <v>0</v>
      </c>
      <c r="S3" s="335">
        <f>COUNTIF($H10:$H38,"12 - Несоответствие требованиям ТУ, СТУ")</f>
        <v>0</v>
      </c>
      <c r="T3" s="335">
        <f>COUNTIF($H10:$H38,"13 - Ошибка в технических решениях")</f>
        <v>0</v>
      </c>
      <c r="U3" s="335">
        <f>COUNTIF($H10:$H38,"14 - Неувязка м/у собой комплектов РД")</f>
        <v>0</v>
      </c>
      <c r="V3" s="335">
        <f>COUNTIF($H10:$H38,"15 - Недостаточность информации влияющей на СМР")</f>
        <v>4</v>
      </c>
      <c r="W3" s="335">
        <f>COUNTIF($H10:$H38,"16 - Нерациональное решение")</f>
        <v>0</v>
      </c>
      <c r="X3" s="335">
        <f>COUNTIF($H10:$H38,"17 - Оформление")</f>
        <v>0</v>
      </c>
    </row>
    <row r="4" spans="1:24" ht="25.5" hidden="1" outlineLevel="1">
      <c r="A4" s="111" t="s">
        <v>249</v>
      </c>
      <c r="B4" s="336">
        <v>2</v>
      </c>
      <c r="C4" s="336">
        <v>2</v>
      </c>
      <c r="D4" s="337">
        <f>C4/B4</f>
        <v>1</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340"/>
      <c r="E5" s="341"/>
      <c r="G5" s="112" t="s">
        <v>52</v>
      </c>
      <c r="H5" s="342"/>
      <c r="I5" s="343"/>
      <c r="J5" s="249"/>
      <c r="K5" s="231"/>
      <c r="L5" s="365"/>
      <c r="M5" s="249"/>
      <c r="N5" s="231"/>
      <c r="O5" s="365"/>
      <c r="P5" s="365"/>
      <c r="Q5" s="343"/>
      <c r="R5" s="365"/>
      <c r="S5" s="365"/>
      <c r="T5" s="343"/>
      <c r="U5" s="343"/>
      <c r="V5" s="343"/>
      <c r="W5" s="343"/>
      <c r="X5" s="343"/>
    </row>
    <row r="6" spans="1:24" ht="22.5" hidden="1" outlineLevel="1">
      <c r="A6" s="18">
        <v>0.2</v>
      </c>
      <c r="B6" s="344">
        <v>0.5</v>
      </c>
      <c r="C6" s="18">
        <v>1</v>
      </c>
      <c r="D6" s="18" t="s">
        <v>39</v>
      </c>
      <c r="E6" s="18"/>
      <c r="F6" s="18" t="s">
        <v>253</v>
      </c>
      <c r="G6" s="345">
        <f>COUNTIFS(G10:G38,"0,2")</f>
        <v>0</v>
      </c>
      <c r="H6" s="346"/>
      <c r="I6" s="347"/>
      <c r="J6" s="250"/>
      <c r="K6" s="275"/>
      <c r="L6" s="366"/>
      <c r="M6" s="250"/>
      <c r="N6" s="275"/>
      <c r="O6" s="366"/>
      <c r="P6" s="366"/>
      <c r="Q6" s="347"/>
      <c r="R6" s="366"/>
      <c r="S6" s="366"/>
      <c r="T6" s="347"/>
      <c r="U6" s="347"/>
      <c r="V6" s="347"/>
      <c r="W6" s="347"/>
      <c r="X6" s="347"/>
    </row>
    <row r="7" spans="1:24" ht="22.5" hidden="1" outlineLevel="1">
      <c r="A7" s="348">
        <f>G6*0.2/B4</f>
        <v>0</v>
      </c>
      <c r="B7" s="348">
        <f>G7*0.5/B4</f>
        <v>1</v>
      </c>
      <c r="C7" s="348">
        <f>G8*1/B4</f>
        <v>0</v>
      </c>
      <c r="D7" s="350">
        <f>(G6*A6+G7*B6+G8*C6)/SUM(G6:G8)</f>
        <v>0.5</v>
      </c>
      <c r="E7" s="350"/>
      <c r="F7" s="129" t="s">
        <v>254</v>
      </c>
      <c r="G7" s="351">
        <f>COUNTIFS(G10:G38,"0,5")</f>
        <v>4</v>
      </c>
      <c r="H7" s="342"/>
      <c r="I7" s="353"/>
      <c r="J7" s="352"/>
      <c r="K7" s="352"/>
      <c r="L7" s="353"/>
      <c r="M7" s="352"/>
      <c r="N7" s="352"/>
      <c r="O7" s="353"/>
      <c r="P7" s="353"/>
      <c r="Q7" s="353"/>
      <c r="R7" s="353"/>
      <c r="S7" s="353"/>
      <c r="T7" s="353"/>
      <c r="U7" s="353"/>
      <c r="V7" s="353"/>
      <c r="W7" s="353"/>
      <c r="X7" s="353"/>
    </row>
    <row r="8" spans="1:24" ht="22.5" hidden="1" outlineLevel="1">
      <c r="A8" s="112" t="s">
        <v>52</v>
      </c>
      <c r="B8" s="112" t="s">
        <v>52</v>
      </c>
      <c r="C8" s="112" t="s">
        <v>52</v>
      </c>
      <c r="D8" s="112" t="s">
        <v>52</v>
      </c>
      <c r="E8" s="112"/>
      <c r="F8" s="18" t="s">
        <v>255</v>
      </c>
      <c r="G8" s="345">
        <f>COUNTIFS(G10:G38,"1")</f>
        <v>0</v>
      </c>
      <c r="H8" s="346"/>
      <c r="I8" s="347"/>
      <c r="J8" s="250"/>
      <c r="K8" s="275"/>
      <c r="L8" s="366"/>
      <c r="M8" s="250"/>
      <c r="N8" s="275"/>
      <c r="O8" s="366"/>
      <c r="P8" s="366"/>
      <c r="Q8" s="347"/>
      <c r="R8" s="366"/>
      <c r="S8" s="366"/>
      <c r="T8" s="347"/>
      <c r="U8" s="347"/>
      <c r="V8" s="347"/>
      <c r="W8" s="347"/>
      <c r="X8" s="347"/>
    </row>
    <row r="9" spans="1:24" ht="12.75">
      <c r="A9" s="131"/>
      <c r="B9" s="131"/>
      <c r="C9" s="131"/>
      <c r="D9" s="131"/>
      <c r="E9" s="131"/>
      <c r="F9" s="131"/>
      <c r="G9" s="131"/>
      <c r="H9" s="131"/>
      <c r="I9" s="132"/>
      <c r="J9" s="227"/>
      <c r="K9" s="226"/>
      <c r="L9" s="133"/>
      <c r="M9" s="227"/>
      <c r="N9" s="226"/>
      <c r="O9" s="133"/>
      <c r="P9" s="133"/>
      <c r="Q9" s="132"/>
      <c r="R9" s="133"/>
      <c r="S9" s="133"/>
      <c r="T9" s="132"/>
      <c r="U9" s="132"/>
      <c r="V9" s="132"/>
      <c r="W9" s="132"/>
      <c r="X9" s="132"/>
    </row>
    <row r="10" spans="1:24" ht="144" customHeight="1">
      <c r="A10" s="275">
        <v>1</v>
      </c>
      <c r="B10" s="298" t="s">
        <v>1498</v>
      </c>
      <c r="C10" s="275">
        <v>2</v>
      </c>
      <c r="D10" s="355" t="s">
        <v>1499</v>
      </c>
      <c r="E10" s="787"/>
      <c r="F10" s="774"/>
      <c r="G10" s="278">
        <v>0.5</v>
      </c>
      <c r="H10" s="279" t="s">
        <v>29</v>
      </c>
      <c r="I10" s="275" t="s">
        <v>76</v>
      </c>
      <c r="J10" s="250">
        <v>45187</v>
      </c>
      <c r="K10" s="275" t="s">
        <v>260</v>
      </c>
      <c r="L10" s="312" t="s">
        <v>1500</v>
      </c>
      <c r="M10" s="250">
        <v>45232</v>
      </c>
      <c r="N10" s="275" t="s">
        <v>1501</v>
      </c>
      <c r="O10" s="347"/>
      <c r="P10" s="347"/>
      <c r="Q10" s="347"/>
      <c r="R10" s="347"/>
      <c r="S10" s="347"/>
      <c r="T10" s="347"/>
      <c r="U10" s="347"/>
      <c r="V10" s="347"/>
      <c r="W10" s="347"/>
      <c r="X10" s="347"/>
    </row>
    <row r="11" spans="1:24" ht="139.5" customHeight="1">
      <c r="A11" s="231">
        <v>2</v>
      </c>
      <c r="B11" s="292" t="s">
        <v>1498</v>
      </c>
      <c r="C11" s="231">
        <v>2</v>
      </c>
      <c r="D11" s="357" t="s">
        <v>1502</v>
      </c>
      <c r="E11" s="343"/>
      <c r="F11" s="358"/>
      <c r="G11" s="272">
        <v>0.5</v>
      </c>
      <c r="H11" s="273" t="s">
        <v>29</v>
      </c>
      <c r="I11" s="231" t="s">
        <v>76</v>
      </c>
      <c r="J11" s="249">
        <v>45187</v>
      </c>
      <c r="K11" s="231" t="s">
        <v>260</v>
      </c>
      <c r="L11" s="409" t="s">
        <v>1503</v>
      </c>
      <c r="M11" s="249">
        <v>45232</v>
      </c>
      <c r="N11" s="231" t="s">
        <v>1501</v>
      </c>
      <c r="O11" s="343"/>
      <c r="P11" s="343"/>
      <c r="Q11" s="343"/>
      <c r="R11" s="343"/>
      <c r="S11" s="343"/>
      <c r="T11" s="343"/>
      <c r="U11" s="343"/>
      <c r="V11" s="343"/>
      <c r="W11" s="343"/>
      <c r="X11" s="343"/>
    </row>
    <row r="12" spans="1:24" ht="206.25" customHeight="1">
      <c r="A12" s="275">
        <v>3</v>
      </c>
      <c r="B12" s="298" t="s">
        <v>1498</v>
      </c>
      <c r="C12" s="275">
        <v>2</v>
      </c>
      <c r="D12" s="355" t="s">
        <v>1504</v>
      </c>
      <c r="E12" s="347"/>
      <c r="F12" s="356"/>
      <c r="G12" s="278">
        <v>0.5</v>
      </c>
      <c r="H12" s="279" t="s">
        <v>29</v>
      </c>
      <c r="I12" s="275" t="s">
        <v>76</v>
      </c>
      <c r="J12" s="250">
        <v>45187</v>
      </c>
      <c r="K12" s="275" t="s">
        <v>260</v>
      </c>
      <c r="L12" s="409" t="s">
        <v>1505</v>
      </c>
      <c r="M12" s="250">
        <v>45232</v>
      </c>
      <c r="N12" s="275" t="s">
        <v>1501</v>
      </c>
      <c r="O12" s="347"/>
      <c r="P12" s="347"/>
      <c r="Q12" s="347"/>
      <c r="R12" s="347"/>
      <c r="S12" s="347"/>
      <c r="T12" s="347"/>
      <c r="U12" s="347"/>
      <c r="V12" s="347"/>
      <c r="W12" s="347"/>
      <c r="X12" s="347"/>
    </row>
    <row r="13" spans="1:24" ht="153" customHeight="1">
      <c r="A13" s="231">
        <v>4</v>
      </c>
      <c r="B13" s="292" t="s">
        <v>1498</v>
      </c>
      <c r="C13" s="231"/>
      <c r="D13" s="357" t="s">
        <v>1506</v>
      </c>
      <c r="E13" s="780"/>
      <c r="F13" s="774"/>
      <c r="G13" s="272">
        <v>0.5</v>
      </c>
      <c r="H13" s="273" t="s">
        <v>29</v>
      </c>
      <c r="I13" s="231" t="s">
        <v>76</v>
      </c>
      <c r="J13" s="249">
        <v>45187</v>
      </c>
      <c r="K13" s="231" t="s">
        <v>260</v>
      </c>
      <c r="L13" s="231" t="s">
        <v>1507</v>
      </c>
      <c r="M13" s="249">
        <v>45232</v>
      </c>
      <c r="N13" s="231" t="s">
        <v>1501</v>
      </c>
      <c r="O13" s="343"/>
      <c r="P13" s="343"/>
      <c r="Q13" s="343"/>
      <c r="R13" s="343"/>
      <c r="S13" s="343"/>
      <c r="T13" s="343"/>
      <c r="U13" s="343"/>
      <c r="V13" s="343"/>
      <c r="W13" s="343"/>
      <c r="X13" s="343"/>
    </row>
    <row r="14" spans="1:24" ht="12.75">
      <c r="A14" s="275"/>
      <c r="B14" s="298"/>
      <c r="C14" s="275"/>
      <c r="D14" s="277"/>
      <c r="E14" s="347"/>
      <c r="F14" s="356"/>
      <c r="G14" s="278"/>
      <c r="H14" s="279"/>
      <c r="I14" s="275"/>
      <c r="J14" s="250"/>
      <c r="K14" s="275"/>
      <c r="L14" s="275"/>
      <c r="M14" s="250"/>
      <c r="N14" s="275"/>
      <c r="O14" s="347"/>
      <c r="P14" s="347"/>
      <c r="Q14" s="347"/>
      <c r="R14" s="347"/>
      <c r="S14" s="347"/>
      <c r="T14" s="347"/>
      <c r="U14" s="347"/>
      <c r="V14" s="347"/>
      <c r="W14" s="347"/>
      <c r="X14" s="347"/>
    </row>
    <row r="15" spans="1:24" ht="12.75">
      <c r="A15" s="231"/>
      <c r="B15" s="292"/>
      <c r="C15" s="231"/>
      <c r="D15" s="230"/>
      <c r="E15" s="343"/>
      <c r="F15" s="358"/>
      <c r="G15" s="272"/>
      <c r="H15" s="273"/>
      <c r="I15" s="231"/>
      <c r="J15" s="249"/>
      <c r="K15" s="231"/>
      <c r="L15" s="231"/>
      <c r="M15" s="249"/>
      <c r="N15" s="231"/>
      <c r="O15" s="343"/>
      <c r="P15" s="343"/>
      <c r="Q15" s="343"/>
      <c r="R15" s="343"/>
      <c r="S15" s="343"/>
      <c r="T15" s="343"/>
      <c r="U15" s="343"/>
      <c r="V15" s="343"/>
      <c r="W15" s="343"/>
      <c r="X15" s="343"/>
    </row>
    <row r="16" spans="1:24" ht="12.75">
      <c r="A16" s="275"/>
      <c r="B16" s="298"/>
      <c r="C16" s="275"/>
      <c r="D16" s="355"/>
      <c r="E16" s="781"/>
      <c r="F16" s="774"/>
      <c r="G16" s="278"/>
      <c r="H16" s="279"/>
      <c r="I16" s="275"/>
      <c r="J16" s="250"/>
      <c r="K16" s="275"/>
      <c r="L16" s="275"/>
      <c r="M16" s="250"/>
      <c r="N16" s="275"/>
      <c r="O16" s="347"/>
      <c r="P16" s="347"/>
      <c r="Q16" s="347"/>
      <c r="R16" s="347"/>
      <c r="S16" s="347"/>
      <c r="T16" s="347"/>
      <c r="U16" s="347"/>
      <c r="V16" s="347"/>
      <c r="W16" s="347"/>
      <c r="X16" s="347"/>
    </row>
    <row r="17" spans="1:24" ht="12.75">
      <c r="A17" s="231"/>
      <c r="B17" s="292"/>
      <c r="C17" s="231"/>
      <c r="D17" s="230"/>
      <c r="E17" s="358"/>
      <c r="F17" s="358"/>
      <c r="G17" s="272"/>
      <c r="H17" s="273"/>
      <c r="I17" s="231"/>
      <c r="J17" s="249"/>
      <c r="K17" s="231"/>
      <c r="L17" s="343"/>
      <c r="M17" s="249"/>
      <c r="N17" s="231"/>
      <c r="O17" s="343"/>
      <c r="P17" s="343"/>
      <c r="Q17" s="343"/>
      <c r="R17" s="343"/>
      <c r="S17" s="343"/>
      <c r="T17" s="343"/>
      <c r="U17" s="343"/>
      <c r="V17" s="343"/>
      <c r="W17" s="343"/>
      <c r="X17" s="343"/>
    </row>
    <row r="18" spans="1:24" ht="12.75">
      <c r="A18" s="275"/>
      <c r="B18" s="298"/>
      <c r="C18" s="275"/>
      <c r="D18" s="277"/>
      <c r="E18" s="347"/>
      <c r="F18" s="356"/>
      <c r="G18" s="278"/>
      <c r="H18" s="279"/>
      <c r="I18" s="275"/>
      <c r="J18" s="250"/>
      <c r="K18" s="275"/>
      <c r="L18" s="275"/>
      <c r="M18" s="250"/>
      <c r="N18" s="275"/>
      <c r="O18" s="347"/>
      <c r="P18" s="347"/>
      <c r="Q18" s="347"/>
      <c r="R18" s="347"/>
      <c r="S18" s="347"/>
      <c r="T18" s="347"/>
      <c r="U18" s="347"/>
      <c r="V18" s="347"/>
      <c r="W18" s="347"/>
      <c r="X18" s="347"/>
    </row>
    <row r="19" spans="1:24" ht="12.75">
      <c r="A19" s="231"/>
      <c r="B19" s="292"/>
      <c r="C19" s="231"/>
      <c r="D19" s="230"/>
      <c r="E19" s="343"/>
      <c r="F19" s="358"/>
      <c r="G19" s="272"/>
      <c r="H19" s="273"/>
      <c r="I19" s="231"/>
      <c r="J19" s="249"/>
      <c r="K19" s="231"/>
      <c r="L19" s="231"/>
      <c r="M19" s="249"/>
      <c r="N19" s="231"/>
      <c r="O19" s="343"/>
      <c r="P19" s="343"/>
      <c r="Q19" s="343"/>
      <c r="R19" s="343"/>
      <c r="S19" s="343"/>
      <c r="T19" s="343"/>
      <c r="U19" s="343"/>
      <c r="V19" s="343"/>
      <c r="W19" s="343"/>
      <c r="X19" s="343"/>
    </row>
    <row r="20" spans="1:24" ht="12.75">
      <c r="A20" s="275"/>
      <c r="B20" s="298"/>
      <c r="C20" s="275"/>
      <c r="D20" s="277"/>
      <c r="E20" s="356"/>
      <c r="F20" s="356"/>
      <c r="G20" s="278"/>
      <c r="H20" s="279"/>
      <c r="I20" s="275"/>
      <c r="J20" s="250"/>
      <c r="K20" s="275"/>
      <c r="L20" s="347"/>
      <c r="M20" s="250"/>
      <c r="N20" s="275"/>
      <c r="O20" s="347"/>
      <c r="P20" s="347"/>
      <c r="Q20" s="347"/>
      <c r="R20" s="347"/>
      <c r="S20" s="347"/>
      <c r="T20" s="347"/>
      <c r="U20" s="347"/>
      <c r="V20" s="347"/>
      <c r="W20" s="347"/>
      <c r="X20" s="347"/>
    </row>
    <row r="21" spans="1:24" ht="12.75">
      <c r="A21" s="231"/>
      <c r="B21" s="292"/>
      <c r="C21" s="231"/>
      <c r="D21" s="230"/>
      <c r="E21" s="358"/>
      <c r="F21" s="358"/>
      <c r="G21" s="272"/>
      <c r="H21" s="273"/>
      <c r="I21" s="231"/>
      <c r="J21" s="249"/>
      <c r="K21" s="231"/>
      <c r="L21" s="343"/>
      <c r="M21" s="249"/>
      <c r="N21" s="231"/>
      <c r="O21" s="343"/>
      <c r="P21" s="343"/>
      <c r="Q21" s="343"/>
      <c r="R21" s="343"/>
      <c r="S21" s="343"/>
      <c r="T21" s="343"/>
      <c r="U21" s="343"/>
      <c r="V21" s="343"/>
      <c r="W21" s="343"/>
      <c r="X21" s="343"/>
    </row>
    <row r="22" spans="1:24" ht="12.75">
      <c r="A22" s="275"/>
      <c r="B22" s="298"/>
      <c r="C22" s="275"/>
      <c r="D22" s="277"/>
      <c r="E22" s="356"/>
      <c r="F22" s="356"/>
      <c r="G22" s="278"/>
      <c r="H22" s="279"/>
      <c r="I22" s="275"/>
      <c r="J22" s="250"/>
      <c r="K22" s="275"/>
      <c r="L22" s="347"/>
      <c r="M22" s="250"/>
      <c r="N22" s="275"/>
      <c r="O22" s="347"/>
      <c r="P22" s="347"/>
      <c r="Q22" s="347"/>
      <c r="R22" s="347"/>
      <c r="S22" s="347"/>
      <c r="T22" s="347"/>
      <c r="U22" s="347"/>
      <c r="V22" s="347"/>
      <c r="W22" s="347"/>
      <c r="X22" s="347"/>
    </row>
    <row r="23" spans="1:24" ht="12.75">
      <c r="A23" s="231"/>
      <c r="B23" s="292"/>
      <c r="C23" s="231"/>
      <c r="D23" s="230"/>
      <c r="E23" s="779"/>
      <c r="F23" s="774"/>
      <c r="G23" s="272"/>
      <c r="H23" s="273"/>
      <c r="I23" s="231"/>
      <c r="J23" s="249"/>
      <c r="K23" s="231"/>
      <c r="L23" s="343"/>
      <c r="M23" s="508"/>
      <c r="N23" s="231"/>
      <c r="O23" s="343"/>
      <c r="P23" s="343"/>
      <c r="Q23" s="343"/>
      <c r="R23" s="343"/>
      <c r="S23" s="343"/>
      <c r="T23" s="343"/>
      <c r="U23" s="343"/>
      <c r="V23" s="343"/>
      <c r="W23" s="343"/>
      <c r="X23" s="343"/>
    </row>
    <row r="24" spans="1:24" ht="12.75">
      <c r="A24" s="275"/>
      <c r="B24" s="298"/>
      <c r="C24" s="275"/>
      <c r="D24" s="277"/>
      <c r="E24" s="356"/>
      <c r="F24" s="356"/>
      <c r="G24" s="278"/>
      <c r="H24" s="279"/>
      <c r="I24" s="347"/>
      <c r="J24" s="275"/>
      <c r="K24" s="275"/>
      <c r="L24" s="347"/>
      <c r="M24" s="275"/>
      <c r="N24" s="275"/>
      <c r="O24" s="347"/>
      <c r="P24" s="347"/>
      <c r="Q24" s="347"/>
      <c r="R24" s="347"/>
      <c r="S24" s="347"/>
      <c r="T24" s="347"/>
      <c r="U24" s="347"/>
      <c r="V24" s="347"/>
      <c r="W24" s="347"/>
      <c r="X24" s="347"/>
    </row>
    <row r="25" spans="1:24" ht="12.75">
      <c r="A25" s="343"/>
      <c r="B25" s="292"/>
      <c r="C25" s="343"/>
      <c r="D25" s="230"/>
      <c r="E25" s="358"/>
      <c r="F25" s="358"/>
      <c r="G25" s="272"/>
      <c r="H25" s="273"/>
      <c r="I25" s="343"/>
      <c r="J25" s="231"/>
      <c r="K25" s="231"/>
      <c r="L25" s="343"/>
      <c r="M25" s="231"/>
      <c r="N25" s="231"/>
      <c r="O25" s="343"/>
      <c r="P25" s="343"/>
      <c r="Q25" s="343"/>
      <c r="R25" s="343"/>
      <c r="S25" s="343"/>
      <c r="T25" s="343"/>
      <c r="U25" s="343"/>
      <c r="V25" s="343"/>
      <c r="W25" s="343"/>
      <c r="X25" s="343"/>
    </row>
    <row r="26" spans="1:24" ht="12.75">
      <c r="A26" s="347"/>
      <c r="B26" s="347"/>
      <c r="C26" s="347"/>
      <c r="D26" s="277"/>
      <c r="E26" s="356"/>
      <c r="F26" s="356"/>
      <c r="G26" s="278"/>
      <c r="H26" s="279"/>
      <c r="I26" s="347"/>
      <c r="J26" s="275"/>
      <c r="K26" s="275"/>
      <c r="L26" s="347"/>
      <c r="M26" s="275"/>
      <c r="N26" s="275"/>
      <c r="O26" s="347"/>
      <c r="P26" s="347"/>
      <c r="Q26" s="347"/>
      <c r="R26" s="347"/>
      <c r="S26" s="347"/>
      <c r="T26" s="347"/>
      <c r="U26" s="347"/>
      <c r="V26" s="347"/>
      <c r="W26" s="347"/>
      <c r="X26" s="347"/>
    </row>
    <row r="27" spans="1:24" ht="12.75">
      <c r="A27" s="343"/>
      <c r="B27" s="343"/>
      <c r="C27" s="343"/>
      <c r="D27" s="230"/>
      <c r="E27" s="358"/>
      <c r="F27" s="358"/>
      <c r="G27" s="272"/>
      <c r="H27" s="273"/>
      <c r="I27" s="343"/>
      <c r="J27" s="231"/>
      <c r="K27" s="231"/>
      <c r="L27" s="343"/>
      <c r="M27" s="231"/>
      <c r="N27" s="231"/>
      <c r="O27" s="343"/>
      <c r="P27" s="343"/>
      <c r="Q27" s="343"/>
      <c r="R27" s="343"/>
      <c r="S27" s="343"/>
      <c r="T27" s="343"/>
      <c r="U27" s="343"/>
      <c r="V27" s="343"/>
      <c r="W27" s="343"/>
      <c r="X27" s="343"/>
    </row>
    <row r="28" spans="1:24" ht="12.75">
      <c r="A28" s="347"/>
      <c r="B28" s="347"/>
      <c r="C28" s="347"/>
      <c r="D28" s="277"/>
      <c r="E28" s="356"/>
      <c r="F28" s="356"/>
      <c r="G28" s="278"/>
      <c r="H28" s="279"/>
      <c r="I28" s="347"/>
      <c r="J28" s="275"/>
      <c r="K28" s="275"/>
      <c r="L28" s="347"/>
      <c r="M28" s="275"/>
      <c r="N28" s="275"/>
      <c r="O28" s="347"/>
      <c r="P28" s="347"/>
      <c r="Q28" s="347"/>
      <c r="R28" s="347"/>
      <c r="S28" s="347"/>
      <c r="T28" s="347"/>
      <c r="U28" s="347"/>
      <c r="V28" s="347"/>
      <c r="W28" s="347"/>
      <c r="X28" s="347"/>
    </row>
    <row r="29" spans="1:24" ht="12.75">
      <c r="A29" s="343"/>
      <c r="B29" s="343"/>
      <c r="C29" s="343"/>
      <c r="D29" s="230"/>
      <c r="E29" s="358"/>
      <c r="F29" s="358"/>
      <c r="G29" s="272"/>
      <c r="H29" s="273"/>
      <c r="I29" s="343"/>
      <c r="J29" s="231"/>
      <c r="K29" s="231"/>
      <c r="L29" s="343"/>
      <c r="M29" s="231"/>
      <c r="N29" s="231"/>
      <c r="O29" s="343"/>
      <c r="P29" s="343"/>
      <c r="Q29" s="343"/>
      <c r="R29" s="343"/>
      <c r="S29" s="343"/>
      <c r="T29" s="343"/>
      <c r="U29" s="343"/>
      <c r="V29" s="343"/>
      <c r="W29" s="343"/>
      <c r="X29" s="343"/>
    </row>
    <row r="30" spans="1:24" ht="12.75">
      <c r="A30" s="347"/>
      <c r="B30" s="347"/>
      <c r="C30" s="347"/>
      <c r="D30" s="277"/>
      <c r="E30" s="356"/>
      <c r="F30" s="356"/>
      <c r="G30" s="278"/>
      <c r="H30" s="279"/>
      <c r="I30" s="347"/>
      <c r="J30" s="275"/>
      <c r="K30" s="275"/>
      <c r="L30" s="347"/>
      <c r="M30" s="275"/>
      <c r="N30" s="275"/>
      <c r="O30" s="347"/>
      <c r="P30" s="347"/>
      <c r="Q30" s="347"/>
      <c r="R30" s="347"/>
      <c r="S30" s="347"/>
      <c r="T30" s="347"/>
      <c r="U30" s="347"/>
      <c r="V30" s="347"/>
      <c r="W30" s="347"/>
      <c r="X30" s="347"/>
    </row>
    <row r="31" spans="1:24" ht="12.75">
      <c r="A31" s="343"/>
      <c r="B31" s="343"/>
      <c r="C31" s="343"/>
      <c r="D31" s="230"/>
      <c r="E31" s="358"/>
      <c r="F31" s="358"/>
      <c r="G31" s="272"/>
      <c r="H31" s="273"/>
      <c r="I31" s="343"/>
      <c r="J31" s="231"/>
      <c r="K31" s="231"/>
      <c r="L31" s="343"/>
      <c r="M31" s="231"/>
      <c r="N31" s="231"/>
      <c r="O31" s="343"/>
      <c r="P31" s="343"/>
      <c r="Q31" s="343"/>
      <c r="R31" s="343"/>
      <c r="S31" s="343"/>
      <c r="T31" s="343"/>
      <c r="U31" s="343"/>
      <c r="V31" s="343"/>
      <c r="W31" s="343"/>
      <c r="X31" s="343"/>
    </row>
    <row r="32" spans="1:24" ht="12.75">
      <c r="A32" s="347"/>
      <c r="B32" s="347"/>
      <c r="C32" s="347"/>
      <c r="D32" s="277"/>
      <c r="E32" s="356"/>
      <c r="F32" s="356"/>
      <c r="G32" s="278"/>
      <c r="H32" s="279"/>
      <c r="I32" s="347"/>
      <c r="J32" s="275"/>
      <c r="K32" s="275"/>
      <c r="L32" s="347"/>
      <c r="M32" s="275"/>
      <c r="N32" s="275"/>
      <c r="O32" s="347"/>
      <c r="P32" s="347"/>
      <c r="Q32" s="347"/>
      <c r="R32" s="347"/>
      <c r="S32" s="347"/>
      <c r="T32" s="347"/>
      <c r="U32" s="347"/>
      <c r="V32" s="347"/>
      <c r="W32" s="347"/>
      <c r="X32" s="347"/>
    </row>
    <row r="33" spans="1:24" ht="12.75">
      <c r="A33" s="343"/>
      <c r="B33" s="343"/>
      <c r="C33" s="343"/>
      <c r="D33" s="230"/>
      <c r="E33" s="358"/>
      <c r="F33" s="358"/>
      <c r="G33" s="272"/>
      <c r="H33" s="273"/>
      <c r="I33" s="343"/>
      <c r="J33" s="231"/>
      <c r="K33" s="231"/>
      <c r="L33" s="343"/>
      <c r="M33" s="231"/>
      <c r="N33" s="231"/>
      <c r="O33" s="343"/>
      <c r="P33" s="343"/>
      <c r="Q33" s="343"/>
      <c r="R33" s="343"/>
      <c r="S33" s="343"/>
      <c r="T33" s="343"/>
      <c r="U33" s="343"/>
      <c r="V33" s="343"/>
      <c r="W33" s="343"/>
      <c r="X33" s="343"/>
    </row>
    <row r="34" spans="1:24" ht="12.75">
      <c r="A34" s="347"/>
      <c r="B34" s="347"/>
      <c r="C34" s="347"/>
      <c r="D34" s="277"/>
      <c r="E34" s="356"/>
      <c r="F34" s="356"/>
      <c r="G34" s="278"/>
      <c r="H34" s="279"/>
      <c r="I34" s="347"/>
      <c r="J34" s="275"/>
      <c r="K34" s="275"/>
      <c r="L34" s="347"/>
      <c r="M34" s="275"/>
      <c r="N34" s="275"/>
      <c r="O34" s="347"/>
      <c r="P34" s="347"/>
      <c r="Q34" s="347"/>
      <c r="R34" s="347"/>
      <c r="S34" s="347"/>
      <c r="T34" s="347"/>
      <c r="U34" s="347"/>
      <c r="V34" s="347"/>
      <c r="W34" s="347"/>
      <c r="X34" s="347"/>
    </row>
    <row r="35" spans="1:24" ht="12.75">
      <c r="A35" s="343"/>
      <c r="B35" s="343"/>
      <c r="C35" s="343"/>
      <c r="D35" s="230"/>
      <c r="E35" s="358"/>
      <c r="F35" s="358"/>
      <c r="G35" s="272"/>
      <c r="H35" s="273"/>
      <c r="I35" s="343"/>
      <c r="J35" s="231"/>
      <c r="K35" s="231"/>
      <c r="L35" s="343"/>
      <c r="M35" s="231"/>
      <c r="N35" s="231"/>
      <c r="O35" s="343"/>
      <c r="P35" s="343"/>
      <c r="Q35" s="343"/>
      <c r="R35" s="343"/>
      <c r="S35" s="343"/>
      <c r="T35" s="343"/>
      <c r="U35" s="343"/>
      <c r="V35" s="343"/>
      <c r="W35" s="343"/>
      <c r="X35" s="343"/>
    </row>
    <row r="36" spans="1:24" ht="12.75">
      <c r="A36" s="347"/>
      <c r="B36" s="347"/>
      <c r="C36" s="347"/>
      <c r="D36" s="277"/>
      <c r="E36" s="356"/>
      <c r="F36" s="356"/>
      <c r="G36" s="278"/>
      <c r="H36" s="279"/>
      <c r="I36" s="347"/>
      <c r="J36" s="275"/>
      <c r="K36" s="275"/>
      <c r="L36" s="347"/>
      <c r="M36" s="275"/>
      <c r="N36" s="275"/>
      <c r="O36" s="347"/>
      <c r="P36" s="347"/>
      <c r="Q36" s="347"/>
      <c r="R36" s="347"/>
      <c r="S36" s="347"/>
      <c r="T36" s="347"/>
      <c r="U36" s="347"/>
      <c r="V36" s="347"/>
      <c r="W36" s="347"/>
      <c r="X36" s="347"/>
    </row>
    <row r="37" spans="1:24" ht="12.75">
      <c r="A37" s="343"/>
      <c r="B37" s="343"/>
      <c r="C37" s="343"/>
      <c r="D37" s="230"/>
      <c r="E37" s="358"/>
      <c r="F37" s="358"/>
      <c r="G37" s="272"/>
      <c r="H37" s="273"/>
      <c r="I37" s="343"/>
      <c r="J37" s="231"/>
      <c r="K37" s="231"/>
      <c r="L37" s="343"/>
      <c r="M37" s="231"/>
      <c r="N37" s="231"/>
      <c r="O37" s="343"/>
      <c r="P37" s="343"/>
      <c r="Q37" s="343"/>
      <c r="R37" s="343"/>
      <c r="S37" s="343"/>
      <c r="T37" s="343"/>
      <c r="U37" s="343"/>
      <c r="V37" s="343"/>
      <c r="W37" s="343"/>
      <c r="X37" s="343"/>
    </row>
    <row r="38" spans="1:24" ht="12.75">
      <c r="A38" s="347"/>
      <c r="B38" s="347"/>
      <c r="C38" s="347"/>
      <c r="D38" s="277"/>
      <c r="E38" s="356"/>
      <c r="F38" s="356"/>
      <c r="G38" s="278"/>
      <c r="H38" s="279"/>
      <c r="I38" s="347"/>
      <c r="J38" s="275"/>
      <c r="K38" s="275"/>
      <c r="L38" s="347"/>
      <c r="M38" s="275"/>
      <c r="N38" s="275"/>
      <c r="O38" s="347"/>
      <c r="P38" s="347"/>
      <c r="Q38" s="347"/>
      <c r="R38" s="347"/>
      <c r="S38" s="347"/>
      <c r="T38" s="347"/>
      <c r="U38" s="347"/>
      <c r="V38" s="347"/>
      <c r="W38" s="347"/>
      <c r="X38" s="347"/>
    </row>
  </sheetData>
  <mergeCells count="4">
    <mergeCell ref="E10:F10"/>
    <mergeCell ref="E13:F13"/>
    <mergeCell ref="E16:F16"/>
    <mergeCell ref="E23:F23"/>
  </mergeCells>
  <conditionalFormatting sqref="M1:N1 R1 U1:X1">
    <cfRule type="containsText" dxfId="11182" priority="13" operator="containsText" text="ответ субподрядчика">
      <formula>NOT(ISERROR(SEARCH(("ответ субподрядчика"),(M1))))</formula>
    </cfRule>
  </conditionalFormatting>
  <conditionalFormatting sqref="G10:G38">
    <cfRule type="cellIs" dxfId="11181" priority="12" operator="equal">
      <formula>1</formula>
    </cfRule>
  </conditionalFormatting>
  <conditionalFormatting sqref="G10:G38">
    <cfRule type="cellIs" dxfId="11180" priority="11" operator="equal">
      <formula>0.5</formula>
    </cfRule>
  </conditionalFormatting>
  <conditionalFormatting sqref="G10:G38">
    <cfRule type="cellIs" dxfId="11179" priority="10" operator="equal">
      <formula>0.2</formula>
    </cfRule>
  </conditionalFormatting>
  <conditionalFormatting sqref="K3 K5:K38">
    <cfRule type="containsText" dxfId="11178" priority="9" operator="containsText" text="ПД">
      <formula>NOT(ISERROR(SEARCH(("ПД"),(K3))))</formula>
    </cfRule>
  </conditionalFormatting>
  <conditionalFormatting sqref="K3 K5:K38">
    <cfRule type="containsText" dxfId="11177" priority="8" operator="containsText" text="отменено">
      <formula>NOT(ISERROR(SEARCH(("отменено"),(K3))))</formula>
    </cfRule>
  </conditionalFormatting>
  <conditionalFormatting sqref="G1:H1 H3:X3 H5:H38 A9:G9">
    <cfRule type="cellIs" dxfId="11176" priority="7" operator="equal">
      <formula>"5 - Несоответствие решений ПД и РД"</formula>
    </cfRule>
  </conditionalFormatting>
  <conditionalFormatting sqref="G1:H1 H3:X3 H5:H38 A9:G9">
    <cfRule type="cellIs" dxfId="11175" priority="6" operator="equal">
      <formula>"4 - Несоответствие типовым решениям"</formula>
    </cfRule>
  </conditionalFormatting>
  <conditionalFormatting sqref="G1:H1 H3:X3 H5:H38 A9:G9">
    <cfRule type="cellIs" dxfId="11174" priority="5" operator="equal">
      <formula>"3 - Повторяющиеся замечания МФР"</formula>
    </cfRule>
  </conditionalFormatting>
  <conditionalFormatting sqref="G1:H1 H3:X3 H5:H38 A9:G9">
    <cfRule type="cellIs" dxfId="11173" priority="4" operator="equal">
      <formula>"2 - Несоотвествие смежным разделам"</formula>
    </cfRule>
  </conditionalFormatting>
  <conditionalFormatting sqref="G1:H1 H3:X3 H5:H38 A9:G9">
    <cfRule type="cellIs" dxfId="11172" priority="3" operator="equal">
      <formula>"1 - Ошибка проектировщика"</formula>
    </cfRule>
  </conditionalFormatting>
  <conditionalFormatting sqref="K3 K5:K38">
    <cfRule type="containsText" dxfId="11171" priority="2" operator="containsText" text="повторно">
      <formula>NOT(ISERROR(SEARCH(("повторно"),(K3))))</formula>
    </cfRule>
  </conditionalFormatting>
  <conditionalFormatting sqref="K3 K5:K38">
    <cfRule type="containsText" dxfId="11170" priority="1" operator="containsText" text="снято">
      <formula>NOT(ISERROR(SEARCH(("снято"),(K3))))</formula>
    </cfRule>
  </conditionalFormatting>
  <printOptions gridLines="1"/>
  <pageMargins left="0.7" right="0.7" top="0.75" bottom="0.75" header="0" footer="0"/>
  <pageSetup paperSize="9" fitToHeight="0" pageOrder="overThenDown" orientation="landscape" cellComments="atEnd"/>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G10:G38</xm:sqref>
        </x14:dataValidation>
        <x14:dataValidation type="list" allowBlank="1">
          <x14:formula1>
            <xm:f>Списки!$O:$O</xm:f>
          </x14:formula1>
          <xm:sqref>R1 U1 X1</xm:sqref>
        </x14:dataValidation>
        <x14:dataValidation type="list" allowBlank="1">
          <x14:formula1>
            <xm:f>Списки!$E$2:$E$1002</xm:f>
          </x14:formula1>
          <xm:sqref>H10:H38</xm:sqref>
        </x14:dataValidation>
        <x14:dataValidation type="list" allowBlank="1">
          <x14:formula1>
            <xm:f>Списки!$A$2:$A$1002</xm:f>
          </x14:formula1>
          <xm:sqref>K10:K38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2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 customWidth="1"/>
    <col min="4" max="4" width="69.28515625" customWidth="1"/>
    <col min="5" max="5" width="20.7109375" customWidth="1"/>
    <col min="6" max="6" width="26.140625" customWidth="1" collapsed="1"/>
    <col min="7" max="7" width="10.5703125" hidden="1" customWidth="1" outlineLevel="1"/>
    <col min="8" max="8" width="23.28515625" hidden="1" customWidth="1" outlineLevel="1"/>
    <col min="10" max="10" width="9" customWidth="1"/>
    <col min="11" max="11" width="10.85546875" customWidth="1"/>
    <col min="12" max="12" width="22" customWidth="1"/>
    <col min="13" max="13" width="11.140625" customWidth="1"/>
    <col min="14" max="14" width="26.85546875" customWidth="1"/>
    <col min="15" max="15" width="24.140625" customWidth="1"/>
    <col min="16" max="16" width="12.140625" hidden="1" customWidth="1"/>
    <col min="17" max="17" width="26.85546875" hidden="1" customWidth="1"/>
    <col min="18" max="18" width="22" hidden="1"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78.75"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80"/>
      <c r="B3" s="18" t="s">
        <v>251</v>
      </c>
      <c r="C3" s="18" t="s">
        <v>252</v>
      </c>
      <c r="D3" s="18" t="s">
        <v>35</v>
      </c>
      <c r="E3" s="18"/>
      <c r="F3" s="18"/>
      <c r="G3" s="272"/>
      <c r="H3" s="335">
        <f>COUNTIF($H10:$H24,"1 - Несоответствие продуктовым требованиям ПИК-Стандарт")</f>
        <v>3</v>
      </c>
      <c r="I3" s="335">
        <f>COUNTIF($H10:$H24,"2 - Несоответствие Бренд-листам ПИК")</f>
        <v>0</v>
      </c>
      <c r="J3" s="335">
        <f>COUNTIF($H10:$H24,"3 - Несоответствие Каталогу отделки")</f>
        <v>0</v>
      </c>
      <c r="K3" s="335">
        <f>COUNTIF($H10:$H24,"5 - Ошибка в применении СТМ")</f>
        <v>0</v>
      </c>
      <c r="L3" s="335">
        <f>COUNTIF($H10:$H24,"4 - Несоответствие Каталогу оборудования")</f>
        <v>0</v>
      </c>
      <c r="M3" s="335">
        <f>COUNTIF($H10:$H24,"6 - Ошибка в применении сборных ЛМ")</f>
        <v>0</v>
      </c>
      <c r="N3" s="335">
        <f>COUNTIF($H10:$H24,"7 - Ошибка в применении шкаф-пакетов")</f>
        <v>0</v>
      </c>
      <c r="O3" s="335">
        <f>COUNTIF($H10:$H24,"8 - Ошибка в применении шахт-пакетов")</f>
        <v>0</v>
      </c>
      <c r="P3" s="335">
        <f>COUNTIF($H10:$H24,"9 - Несоответствие типологическим требованиям ПИК-Стандарт")</f>
        <v>0</v>
      </c>
      <c r="Q3" s="335">
        <f>COUNTIF($H10:$H24,"10 - Несоответствие НТД РФ")</f>
        <v>3</v>
      </c>
      <c r="R3" s="335">
        <f>COUNTIF($H10:$H24,"11 - Несоответствие ИРД (кроме ТУ, СТУ), АПР, ПД")</f>
        <v>0</v>
      </c>
      <c r="S3" s="335">
        <f>COUNTIF($H10:$H24,"12 - Несоответствие требованиям ТУ, СТУ")</f>
        <v>0</v>
      </c>
      <c r="T3" s="335">
        <f>COUNTIF($H10:$H24,"13 - Ошибка в технических решениях")</f>
        <v>0</v>
      </c>
      <c r="U3" s="335">
        <f>COUNTIF($H10:$H24,"14 - Неувязка м/у собой комплектов РД")</f>
        <v>0</v>
      </c>
      <c r="V3" s="335">
        <f>COUNTIF($H10:$H24,"15 - Недостаточность информации влияющей на СМР")</f>
        <v>2</v>
      </c>
      <c r="W3" s="335">
        <f>COUNTIF($H10:$H24,"16 - Нерациональное решение")</f>
        <v>0</v>
      </c>
      <c r="X3" s="335">
        <f>COUNTIF($H10:$H24,"17 - Оформление")</f>
        <v>0</v>
      </c>
    </row>
    <row r="4" spans="1:24" ht="25.5" hidden="1" outlineLevel="1">
      <c r="A4" s="111" t="s">
        <v>249</v>
      </c>
      <c r="B4" s="336">
        <v>12</v>
      </c>
      <c r="C4" s="336">
        <v>11</v>
      </c>
      <c r="D4" s="337">
        <f>C4/B4</f>
        <v>0.91666666666666663</v>
      </c>
      <c r="E4" s="33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340"/>
      <c r="E5" s="341"/>
      <c r="G5" s="112" t="s">
        <v>52</v>
      </c>
      <c r="H5" s="342"/>
      <c r="I5" s="343"/>
      <c r="J5" s="249"/>
      <c r="K5" s="231"/>
      <c r="L5" s="365"/>
      <c r="M5" s="249"/>
      <c r="N5" s="231"/>
      <c r="O5" s="365"/>
      <c r="P5" s="365"/>
      <c r="Q5" s="343"/>
      <c r="R5" s="365"/>
      <c r="S5" s="365"/>
      <c r="T5" s="343"/>
      <c r="U5" s="343"/>
      <c r="V5" s="343"/>
      <c r="W5" s="343"/>
      <c r="X5" s="343"/>
    </row>
    <row r="6" spans="1:24" ht="14.25" hidden="1" outlineLevel="1">
      <c r="A6" s="18">
        <v>0.2</v>
      </c>
      <c r="B6" s="344">
        <v>0.5</v>
      </c>
      <c r="C6" s="18">
        <v>1</v>
      </c>
      <c r="D6" s="18" t="s">
        <v>39</v>
      </c>
      <c r="E6" s="18"/>
      <c r="F6" s="18" t="s">
        <v>253</v>
      </c>
      <c r="G6" s="345">
        <f>COUNTIFS(G10:G24,"0,2")</f>
        <v>0</v>
      </c>
      <c r="H6" s="346"/>
      <c r="I6" s="347"/>
      <c r="J6" s="250"/>
      <c r="K6" s="275"/>
      <c r="L6" s="366"/>
      <c r="M6" s="250"/>
      <c r="N6" s="275"/>
      <c r="O6" s="366"/>
      <c r="P6" s="366"/>
      <c r="Q6" s="347"/>
      <c r="R6" s="366"/>
      <c r="S6" s="366"/>
      <c r="T6" s="347"/>
      <c r="U6" s="347"/>
      <c r="V6" s="347"/>
      <c r="W6" s="347"/>
      <c r="X6" s="347"/>
    </row>
    <row r="7" spans="1:24" ht="15" hidden="1" outlineLevel="1">
      <c r="A7" s="348">
        <f>G6*0.2/B4</f>
        <v>0</v>
      </c>
      <c r="B7" s="348">
        <f>G7*0.5/B4</f>
        <v>0.25</v>
      </c>
      <c r="C7" s="348">
        <f>G8*1/B4</f>
        <v>0.16666666666666666</v>
      </c>
      <c r="D7" s="350">
        <f>(G6*A6+G7*B6+G8*C6)/SUM(G6:G8)</f>
        <v>0.625</v>
      </c>
      <c r="E7" s="350"/>
      <c r="F7" s="129" t="s">
        <v>254</v>
      </c>
      <c r="G7" s="351">
        <f>COUNTIFS(G10:G24,"0,5")</f>
        <v>6</v>
      </c>
      <c r="H7" s="342"/>
      <c r="I7" s="353"/>
      <c r="J7" s="352"/>
      <c r="K7" s="352"/>
      <c r="L7" s="353"/>
      <c r="M7" s="352"/>
      <c r="N7" s="352"/>
      <c r="O7" s="353"/>
      <c r="P7" s="353"/>
      <c r="Q7" s="353"/>
      <c r="R7" s="353"/>
      <c r="S7" s="353"/>
      <c r="T7" s="353"/>
      <c r="U7" s="353"/>
      <c r="V7" s="353"/>
      <c r="W7" s="353"/>
      <c r="X7" s="353"/>
    </row>
    <row r="8" spans="1:24" ht="14.25" hidden="1" outlineLevel="1">
      <c r="A8" s="112" t="s">
        <v>52</v>
      </c>
      <c r="B8" s="112" t="s">
        <v>52</v>
      </c>
      <c r="C8" s="112" t="s">
        <v>52</v>
      </c>
      <c r="D8" s="112" t="s">
        <v>52</v>
      </c>
      <c r="E8" s="112"/>
      <c r="F8" s="18" t="s">
        <v>255</v>
      </c>
      <c r="G8" s="345">
        <f>COUNTIFS(G10:G24,"1")</f>
        <v>2</v>
      </c>
      <c r="H8" s="346"/>
      <c r="I8" s="347"/>
      <c r="J8" s="250"/>
      <c r="K8" s="275"/>
      <c r="L8" s="366"/>
      <c r="M8" s="250"/>
      <c r="N8" s="275"/>
      <c r="O8" s="366"/>
      <c r="P8" s="366"/>
      <c r="Q8" s="347"/>
      <c r="R8" s="366"/>
      <c r="S8" s="366"/>
      <c r="T8" s="347"/>
      <c r="U8" s="347"/>
      <c r="V8" s="347"/>
      <c r="W8" s="347"/>
      <c r="X8" s="347"/>
    </row>
    <row r="9" spans="1:24" ht="12.75">
      <c r="A9" s="131"/>
      <c r="B9" s="131"/>
      <c r="C9" s="131"/>
      <c r="D9" s="131"/>
      <c r="E9" s="131"/>
      <c r="F9" s="131"/>
      <c r="G9" s="131"/>
      <c r="H9" s="131"/>
      <c r="I9" s="132"/>
      <c r="J9" s="227"/>
      <c r="K9" s="226"/>
      <c r="L9" s="133"/>
      <c r="M9" s="227"/>
      <c r="N9" s="226"/>
      <c r="O9" s="133"/>
      <c r="P9" s="133"/>
      <c r="Q9" s="132"/>
      <c r="R9" s="133"/>
      <c r="S9" s="133"/>
      <c r="T9" s="132"/>
      <c r="U9" s="132"/>
      <c r="V9" s="132"/>
      <c r="W9" s="132"/>
      <c r="X9" s="132"/>
    </row>
    <row r="10" spans="1:24" ht="118.5" customHeight="1">
      <c r="A10" s="275">
        <v>1</v>
      </c>
      <c r="B10" s="298" t="s">
        <v>137</v>
      </c>
      <c r="C10" s="275" t="s">
        <v>369</v>
      </c>
      <c r="D10" s="277" t="s">
        <v>1508</v>
      </c>
      <c r="E10" s="347"/>
      <c r="F10" s="356"/>
      <c r="G10" s="278">
        <v>1</v>
      </c>
      <c r="H10" s="279" t="s">
        <v>250</v>
      </c>
      <c r="I10" s="275" t="s">
        <v>76</v>
      </c>
      <c r="J10" s="250">
        <v>45188</v>
      </c>
      <c r="K10" s="275" t="s">
        <v>260</v>
      </c>
      <c r="L10" s="571" t="s">
        <v>1509</v>
      </c>
      <c r="M10" s="250">
        <v>45198</v>
      </c>
      <c r="N10" s="275" t="s">
        <v>341</v>
      </c>
      <c r="O10" s="347"/>
      <c r="P10" s="347"/>
      <c r="Q10" s="347"/>
      <c r="R10" s="347"/>
      <c r="S10" s="347"/>
      <c r="T10" s="347"/>
      <c r="U10" s="347"/>
      <c r="V10" s="347"/>
      <c r="W10" s="347"/>
      <c r="X10" s="347"/>
    </row>
    <row r="11" spans="1:24" ht="114.75">
      <c r="A11" s="231">
        <v>2</v>
      </c>
      <c r="B11" s="292" t="s">
        <v>137</v>
      </c>
      <c r="C11" s="231">
        <v>11</v>
      </c>
      <c r="D11" s="572" t="s">
        <v>1510</v>
      </c>
      <c r="E11" s="231"/>
      <c r="F11" s="231"/>
      <c r="G11" s="272"/>
      <c r="H11" s="273"/>
      <c r="I11" s="231" t="s">
        <v>76</v>
      </c>
      <c r="J11" s="249">
        <v>45188</v>
      </c>
      <c r="K11" s="231" t="s">
        <v>264</v>
      </c>
      <c r="L11" s="231"/>
      <c r="M11" s="249">
        <v>45190</v>
      </c>
      <c r="N11" s="370" t="s">
        <v>1511</v>
      </c>
      <c r="O11" s="343"/>
      <c r="P11" s="343"/>
      <c r="Q11" s="343"/>
      <c r="R11" s="343"/>
      <c r="S11" s="343"/>
      <c r="T11" s="343"/>
      <c r="U11" s="343"/>
      <c r="V11" s="343"/>
      <c r="W11" s="343"/>
      <c r="X11" s="343"/>
    </row>
    <row r="12" spans="1:24" ht="204">
      <c r="A12" s="275">
        <v>3</v>
      </c>
      <c r="B12" s="298" t="s">
        <v>137</v>
      </c>
      <c r="C12" s="275">
        <v>11</v>
      </c>
      <c r="D12" s="277" t="s">
        <v>1512</v>
      </c>
      <c r="E12" s="347"/>
      <c r="F12" s="356"/>
      <c r="G12" s="278">
        <v>0.5</v>
      </c>
      <c r="H12" s="279" t="s">
        <v>250</v>
      </c>
      <c r="I12" s="275" t="s">
        <v>76</v>
      </c>
      <c r="J12" s="250">
        <v>45188</v>
      </c>
      <c r="K12" s="275" t="s">
        <v>260</v>
      </c>
      <c r="L12" s="372" t="s">
        <v>1513</v>
      </c>
      <c r="M12" s="250">
        <v>45198</v>
      </c>
      <c r="N12" s="275" t="s">
        <v>341</v>
      </c>
      <c r="O12" s="347"/>
      <c r="P12" s="347"/>
      <c r="Q12" s="347"/>
      <c r="R12" s="347"/>
      <c r="S12" s="347"/>
      <c r="T12" s="347"/>
      <c r="U12" s="347"/>
      <c r="V12" s="347"/>
      <c r="W12" s="347"/>
      <c r="X12" s="347"/>
    </row>
    <row r="13" spans="1:24" ht="33.75">
      <c r="A13" s="231">
        <v>4</v>
      </c>
      <c r="B13" s="292" t="s">
        <v>137</v>
      </c>
      <c r="C13" s="231">
        <v>11</v>
      </c>
      <c r="D13" s="230" t="s">
        <v>1514</v>
      </c>
      <c r="E13" s="343"/>
      <c r="F13" s="358"/>
      <c r="G13" s="272">
        <v>0.5</v>
      </c>
      <c r="H13" s="273" t="s">
        <v>29</v>
      </c>
      <c r="I13" s="231" t="s">
        <v>76</v>
      </c>
      <c r="J13" s="249">
        <v>45188</v>
      </c>
      <c r="K13" s="231" t="s">
        <v>260</v>
      </c>
      <c r="L13" s="231" t="s">
        <v>1515</v>
      </c>
      <c r="M13" s="249">
        <v>45198</v>
      </c>
      <c r="N13" s="231" t="s">
        <v>360</v>
      </c>
      <c r="O13" s="343"/>
      <c r="P13" s="343"/>
      <c r="Q13" s="343"/>
      <c r="R13" s="343"/>
      <c r="S13" s="343"/>
      <c r="T13" s="343"/>
      <c r="U13" s="343"/>
      <c r="V13" s="343"/>
      <c r="W13" s="343"/>
      <c r="X13" s="343"/>
    </row>
    <row r="14" spans="1:24" ht="33.75">
      <c r="A14" s="275">
        <v>5</v>
      </c>
      <c r="B14" s="298" t="s">
        <v>137</v>
      </c>
      <c r="C14" s="275">
        <v>11</v>
      </c>
      <c r="D14" s="277" t="s">
        <v>1516</v>
      </c>
      <c r="E14" s="781"/>
      <c r="F14" s="774"/>
      <c r="G14" s="278">
        <v>0.5</v>
      </c>
      <c r="H14" s="279" t="s">
        <v>29</v>
      </c>
      <c r="I14" s="275" t="s">
        <v>76</v>
      </c>
      <c r="J14" s="250">
        <v>45188</v>
      </c>
      <c r="K14" s="275" t="s">
        <v>260</v>
      </c>
      <c r="L14" s="275" t="s">
        <v>1515</v>
      </c>
      <c r="M14" s="250">
        <v>45198</v>
      </c>
      <c r="N14" s="275" t="s">
        <v>360</v>
      </c>
      <c r="O14" s="347"/>
      <c r="P14" s="347"/>
      <c r="Q14" s="347"/>
      <c r="R14" s="347"/>
      <c r="S14" s="347"/>
      <c r="T14" s="347"/>
      <c r="U14" s="347"/>
      <c r="V14" s="347"/>
      <c r="W14" s="347"/>
      <c r="X14" s="347"/>
    </row>
    <row r="15" spans="1:24" ht="127.5">
      <c r="A15" s="231">
        <v>6</v>
      </c>
      <c r="B15" s="292" t="s">
        <v>137</v>
      </c>
      <c r="C15" s="231">
        <v>11</v>
      </c>
      <c r="D15" s="572" t="s">
        <v>1517</v>
      </c>
      <c r="E15" s="358"/>
      <c r="F15" s="358"/>
      <c r="G15" s="272">
        <v>1</v>
      </c>
      <c r="H15" s="273" t="s">
        <v>23</v>
      </c>
      <c r="I15" s="231" t="s">
        <v>76</v>
      </c>
      <c r="J15" s="249">
        <v>45188</v>
      </c>
      <c r="K15" s="231" t="s">
        <v>264</v>
      </c>
      <c r="L15" s="343" t="s">
        <v>1518</v>
      </c>
      <c r="M15" s="249">
        <v>45198</v>
      </c>
      <c r="N15" s="370" t="s">
        <v>1519</v>
      </c>
      <c r="O15" s="343"/>
      <c r="P15" s="343"/>
      <c r="Q15" s="343"/>
      <c r="R15" s="343"/>
      <c r="S15" s="343"/>
      <c r="T15" s="343"/>
      <c r="U15" s="343"/>
      <c r="V15" s="343"/>
      <c r="W15" s="343"/>
      <c r="X15" s="343"/>
    </row>
    <row r="16" spans="1:24" ht="63.75">
      <c r="A16" s="275">
        <v>7</v>
      </c>
      <c r="B16" s="298" t="s">
        <v>137</v>
      </c>
      <c r="C16" s="275">
        <v>12</v>
      </c>
      <c r="D16" s="277" t="s">
        <v>1520</v>
      </c>
      <c r="E16" s="347"/>
      <c r="F16" s="356"/>
      <c r="G16" s="278">
        <v>0.5</v>
      </c>
      <c r="H16" s="279" t="s">
        <v>250</v>
      </c>
      <c r="I16" s="275" t="s">
        <v>76</v>
      </c>
      <c r="J16" s="250">
        <v>45188</v>
      </c>
      <c r="K16" s="275" t="s">
        <v>260</v>
      </c>
      <c r="L16" s="275" t="s">
        <v>1521</v>
      </c>
      <c r="M16" s="250">
        <v>45198</v>
      </c>
      <c r="N16" s="275" t="s">
        <v>341</v>
      </c>
      <c r="O16" s="347"/>
      <c r="P16" s="347"/>
      <c r="Q16" s="347"/>
      <c r="R16" s="347"/>
      <c r="S16" s="347"/>
      <c r="T16" s="347"/>
      <c r="U16" s="347"/>
      <c r="V16" s="347"/>
      <c r="W16" s="347"/>
      <c r="X16" s="347"/>
    </row>
    <row r="17" spans="1:24" ht="51">
      <c r="A17" s="231">
        <v>8</v>
      </c>
      <c r="B17" s="292" t="s">
        <v>137</v>
      </c>
      <c r="C17" s="231">
        <v>12</v>
      </c>
      <c r="D17" s="230" t="s">
        <v>1522</v>
      </c>
      <c r="E17" s="343"/>
      <c r="F17" s="358"/>
      <c r="G17" s="272">
        <v>0.5</v>
      </c>
      <c r="H17" s="273" t="s">
        <v>23</v>
      </c>
      <c r="I17" s="231" t="s">
        <v>76</v>
      </c>
      <c r="J17" s="249">
        <v>45188</v>
      </c>
      <c r="K17" s="231" t="s">
        <v>260</v>
      </c>
      <c r="L17" s="231" t="s">
        <v>1523</v>
      </c>
      <c r="M17" s="249">
        <v>45198</v>
      </c>
      <c r="N17" s="231" t="s">
        <v>341</v>
      </c>
      <c r="O17" s="343"/>
      <c r="P17" s="343"/>
      <c r="Q17" s="343"/>
      <c r="R17" s="343"/>
      <c r="S17" s="343"/>
      <c r="T17" s="343"/>
      <c r="U17" s="343"/>
      <c r="V17" s="343"/>
      <c r="W17" s="343"/>
      <c r="X17" s="343"/>
    </row>
    <row r="18" spans="1:24" ht="63.75">
      <c r="A18" s="275">
        <v>9</v>
      </c>
      <c r="B18" s="298" t="s">
        <v>137</v>
      </c>
      <c r="C18" s="275">
        <v>12</v>
      </c>
      <c r="D18" s="277" t="s">
        <v>1524</v>
      </c>
      <c r="E18" s="356"/>
      <c r="F18" s="356"/>
      <c r="G18" s="278">
        <v>0.5</v>
      </c>
      <c r="H18" s="279" t="s">
        <v>23</v>
      </c>
      <c r="I18" s="275" t="s">
        <v>76</v>
      </c>
      <c r="J18" s="250">
        <v>45188</v>
      </c>
      <c r="K18" s="275" t="s">
        <v>260</v>
      </c>
      <c r="L18" s="573" t="s">
        <v>1523</v>
      </c>
      <c r="M18" s="250">
        <v>45198</v>
      </c>
      <c r="N18" s="275" t="s">
        <v>341</v>
      </c>
      <c r="O18" s="347"/>
      <c r="P18" s="347"/>
      <c r="Q18" s="347"/>
      <c r="R18" s="347"/>
      <c r="S18" s="347"/>
      <c r="T18" s="347"/>
      <c r="U18" s="347"/>
      <c r="V18" s="347"/>
      <c r="W18" s="347"/>
      <c r="X18" s="347"/>
    </row>
    <row r="19" spans="1:24" ht="12.75">
      <c r="A19" s="231"/>
      <c r="B19" s="292"/>
      <c r="C19" s="231"/>
      <c r="D19" s="230"/>
      <c r="E19" s="358"/>
      <c r="F19" s="358"/>
      <c r="G19" s="272"/>
      <c r="H19" s="273"/>
      <c r="I19" s="231"/>
      <c r="J19" s="249"/>
      <c r="K19" s="231"/>
      <c r="L19" s="343"/>
      <c r="M19" s="249"/>
      <c r="N19" s="231"/>
      <c r="O19" s="343"/>
      <c r="P19" s="343"/>
      <c r="Q19" s="343"/>
      <c r="R19" s="343"/>
      <c r="S19" s="343"/>
      <c r="T19" s="343"/>
      <c r="U19" s="343"/>
      <c r="V19" s="343"/>
      <c r="W19" s="343"/>
      <c r="X19" s="343"/>
    </row>
    <row r="20" spans="1:24" ht="12.75">
      <c r="A20" s="275"/>
      <c r="B20" s="298"/>
      <c r="C20" s="275"/>
      <c r="D20" s="277"/>
      <c r="E20" s="356"/>
      <c r="F20" s="356"/>
      <c r="G20" s="278"/>
      <c r="H20" s="279"/>
      <c r="I20" s="275"/>
      <c r="J20" s="250"/>
      <c r="K20" s="275"/>
      <c r="L20" s="347"/>
      <c r="M20" s="250"/>
      <c r="N20" s="275"/>
      <c r="O20" s="347"/>
      <c r="P20" s="347"/>
      <c r="Q20" s="347"/>
      <c r="R20" s="347"/>
      <c r="S20" s="347"/>
      <c r="T20" s="347"/>
      <c r="U20" s="347"/>
      <c r="V20" s="347"/>
      <c r="W20" s="347"/>
      <c r="X20" s="347"/>
    </row>
    <row r="21" spans="1:24" ht="12.75">
      <c r="A21" s="231"/>
      <c r="B21" s="292"/>
      <c r="C21" s="231"/>
      <c r="D21" s="230"/>
      <c r="E21" s="779"/>
      <c r="F21" s="774"/>
      <c r="G21" s="272"/>
      <c r="H21" s="273"/>
      <c r="I21" s="231"/>
      <c r="J21" s="249"/>
      <c r="K21" s="231"/>
      <c r="L21" s="343"/>
      <c r="M21" s="508"/>
      <c r="N21" s="231"/>
      <c r="O21" s="343"/>
      <c r="P21" s="343"/>
      <c r="Q21" s="343"/>
      <c r="R21" s="343"/>
      <c r="S21" s="343"/>
      <c r="T21" s="343"/>
      <c r="U21" s="343"/>
      <c r="V21" s="343"/>
      <c r="W21" s="343"/>
      <c r="X21" s="343"/>
    </row>
    <row r="22" spans="1:24" ht="12.75">
      <c r="A22" s="275"/>
      <c r="B22" s="298"/>
      <c r="C22" s="275"/>
      <c r="D22" s="277"/>
      <c r="E22" s="356"/>
      <c r="F22" s="356"/>
      <c r="G22" s="278"/>
      <c r="H22" s="279"/>
      <c r="I22" s="347"/>
      <c r="J22" s="275"/>
      <c r="K22" s="275"/>
      <c r="L22" s="347"/>
      <c r="M22" s="275"/>
      <c r="N22" s="275"/>
      <c r="O22" s="347"/>
      <c r="P22" s="347"/>
      <c r="Q22" s="347"/>
      <c r="R22" s="347"/>
      <c r="S22" s="347"/>
      <c r="T22" s="347"/>
      <c r="U22" s="347"/>
      <c r="V22" s="347"/>
      <c r="W22" s="347"/>
      <c r="X22" s="347"/>
    </row>
    <row r="23" spans="1:24" ht="12.75">
      <c r="A23" s="343"/>
      <c r="B23" s="292"/>
      <c r="C23" s="343"/>
      <c r="D23" s="230"/>
      <c r="E23" s="358"/>
      <c r="F23" s="358"/>
      <c r="G23" s="272"/>
      <c r="H23" s="273"/>
      <c r="I23" s="343"/>
      <c r="J23" s="231"/>
      <c r="K23" s="231"/>
      <c r="L23" s="343"/>
      <c r="M23" s="231"/>
      <c r="N23" s="231"/>
      <c r="O23" s="343"/>
      <c r="P23" s="343"/>
      <c r="Q23" s="343"/>
      <c r="R23" s="343"/>
      <c r="S23" s="343"/>
      <c r="T23" s="343"/>
      <c r="U23" s="343"/>
      <c r="V23" s="343"/>
      <c r="W23" s="343"/>
      <c r="X23" s="343"/>
    </row>
    <row r="24" spans="1:24" ht="12.75">
      <c r="A24" s="347"/>
      <c r="B24" s="347"/>
      <c r="C24" s="347"/>
      <c r="D24" s="277"/>
      <c r="E24" s="356"/>
      <c r="F24" s="356"/>
      <c r="G24" s="278"/>
      <c r="H24" s="279"/>
      <c r="I24" s="347"/>
      <c r="J24" s="275"/>
      <c r="K24" s="275"/>
      <c r="L24" s="347"/>
      <c r="M24" s="275"/>
      <c r="N24" s="275"/>
      <c r="O24" s="347"/>
      <c r="P24" s="347"/>
      <c r="Q24" s="347"/>
      <c r="R24" s="347"/>
      <c r="S24" s="347"/>
      <c r="T24" s="347"/>
      <c r="U24" s="347"/>
      <c r="V24" s="347"/>
      <c r="W24" s="347"/>
      <c r="X24" s="347"/>
    </row>
  </sheetData>
  <mergeCells count="2">
    <mergeCell ref="E14:F14"/>
    <mergeCell ref="E21:F21"/>
  </mergeCells>
  <conditionalFormatting sqref="M1:N1 R1 U1:X1">
    <cfRule type="containsText" dxfId="11169" priority="13" operator="containsText" text="ответ субподрядчика">
      <formula>NOT(ISERROR(SEARCH(("ответ субподрядчика"),(M1))))</formula>
    </cfRule>
  </conditionalFormatting>
  <conditionalFormatting sqref="G10:G24">
    <cfRule type="cellIs" dxfId="11168" priority="12" operator="equal">
      <formula>1</formula>
    </cfRule>
  </conditionalFormatting>
  <conditionalFormatting sqref="G10:G24">
    <cfRule type="cellIs" dxfId="11167" priority="11" operator="equal">
      <formula>0.5</formula>
    </cfRule>
  </conditionalFormatting>
  <conditionalFormatting sqref="G10:G24">
    <cfRule type="cellIs" dxfId="11166" priority="10" operator="equal">
      <formula>0.2</formula>
    </cfRule>
  </conditionalFormatting>
  <conditionalFormatting sqref="K3 K5:K24">
    <cfRule type="containsText" dxfId="11165" priority="9" operator="containsText" text="ПД">
      <formula>NOT(ISERROR(SEARCH(("ПД"),(K3))))</formula>
    </cfRule>
  </conditionalFormatting>
  <conditionalFormatting sqref="K3 K5:K24">
    <cfRule type="containsText" dxfId="11164" priority="8" operator="containsText" text="отменено">
      <formula>NOT(ISERROR(SEARCH(("отменено"),(K3))))</formula>
    </cfRule>
  </conditionalFormatting>
  <conditionalFormatting sqref="G1:H1 H3:X3 H5:H24 A9:G9">
    <cfRule type="cellIs" dxfId="11163" priority="7" operator="equal">
      <formula>"5 - Несоответствие решений ПД и РД"</formula>
    </cfRule>
  </conditionalFormatting>
  <conditionalFormatting sqref="G1:H1 H3:X3 H5:H24 A9:G9">
    <cfRule type="cellIs" dxfId="11162" priority="6" operator="equal">
      <formula>"4 - Несоответствие типовым решениям"</formula>
    </cfRule>
  </conditionalFormatting>
  <conditionalFormatting sqref="G1:H1 H3:X3 H5:H24 A9:G9">
    <cfRule type="cellIs" dxfId="11161" priority="5" operator="equal">
      <formula>"3 - Повторяющиеся замечания МФР"</formula>
    </cfRule>
  </conditionalFormatting>
  <conditionalFormatting sqref="G1:H1 H3:X3 H5:H24 A9:G9">
    <cfRule type="cellIs" dxfId="11160" priority="4" operator="equal">
      <formula>"2 - Несоотвествие смежным разделам"</formula>
    </cfRule>
  </conditionalFormatting>
  <conditionalFormatting sqref="G1:H1 H3:X3 H5:H24 A9:G9">
    <cfRule type="cellIs" dxfId="11159" priority="3" operator="equal">
      <formula>"1 - Ошибка проектировщика"</formula>
    </cfRule>
  </conditionalFormatting>
  <conditionalFormatting sqref="K3 K5:K24">
    <cfRule type="containsText" dxfId="11158" priority="2" operator="containsText" text="повторно">
      <formula>NOT(ISERROR(SEARCH(("повторно"),(K3))))</formula>
    </cfRule>
  </conditionalFormatting>
  <conditionalFormatting sqref="K3 K5:K24">
    <cfRule type="containsText" dxfId="11157" priority="1" operator="containsText" text="снято">
      <formula>NOT(ISERROR(SEARCH(("снято"),(K3))))</formula>
    </cfRule>
  </conditionalFormatting>
  <printOptions gridLines="1"/>
  <pageMargins left="0.7" right="0.7" top="0.75" bottom="0.75" header="0" footer="0"/>
  <pageSetup paperSize="9" fitToHeight="0" pageOrder="overThenDown" orientation="landscape" cellComments="atEnd"/>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G10:G24</xm:sqref>
        </x14:dataValidation>
        <x14:dataValidation type="list" allowBlank="1">
          <x14:formula1>
            <xm:f>Списки!$O:$O</xm:f>
          </x14:formula1>
          <xm:sqref>R1 U1 X1</xm:sqref>
        </x14:dataValidation>
        <x14:dataValidation type="list" allowBlank="1">
          <x14:formula1>
            <xm:f>Списки!$E$2:$E$1002</xm:f>
          </x14:formula1>
          <xm:sqref>H10:H24</xm:sqref>
        </x14:dataValidation>
        <x14:dataValidation type="list" allowBlank="1">
          <x14:formula1>
            <xm:f>Списки!$A$2:$A$1002</xm:f>
          </x14:formula1>
          <xm:sqref>K10:K24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2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22.28515625" customWidth="1"/>
    <col min="3" max="3" width="10.140625" customWidth="1"/>
    <col min="4" max="4" width="48.85546875" customWidth="1"/>
    <col min="5" max="5" width="49" customWidth="1"/>
    <col min="6" max="6" width="27.7109375" customWidth="1" collapsed="1"/>
    <col min="7" max="7" width="10.5703125" hidden="1" customWidth="1" outlineLevel="1"/>
    <col min="8" max="8" width="18.140625" hidden="1" customWidth="1" outlineLevel="1"/>
    <col min="10" max="10" width="10.42578125" customWidth="1"/>
    <col min="12" max="12" width="26.28515625" customWidth="1"/>
    <col min="13" max="13" width="9.7109375" customWidth="1"/>
    <col min="14" max="14" width="37.28515625" customWidth="1"/>
    <col min="15" max="15" width="25.28515625" customWidth="1"/>
    <col min="16" max="16" width="10.5703125" customWidth="1"/>
    <col min="17" max="17" width="38.42578125" customWidth="1"/>
    <col min="18" max="18" width="22.7109375" customWidth="1"/>
    <col min="19" max="19" width="11.42578125" customWidth="1"/>
    <col min="20" max="20" width="26.85546875" customWidth="1"/>
    <col min="21" max="24" width="25.5703125" hidden="1" customWidth="1"/>
  </cols>
  <sheetData>
    <row r="1" spans="1:24" ht="76.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574"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COUNTIF($H10:$H24,"1 - Несоответствие продуктовым требованиям ПИК-Стандарт")</f>
        <v>0</v>
      </c>
      <c r="I3" s="335">
        <f>COUNTIF($H10:$H24,"2 - Несоответствие Бренд-листам ПИК")</f>
        <v>0</v>
      </c>
      <c r="J3" s="335">
        <f>COUNTIF($H10:$H24,"3 - Несоответствие Каталогу отделки")</f>
        <v>0</v>
      </c>
      <c r="K3" s="335">
        <f>COUNTIF($H10:$H24,"5 - Ошибка в применении СТМ")</f>
        <v>0</v>
      </c>
      <c r="L3" s="335">
        <f>COUNTIF($H10:$H24,"4 - Несоответствие Каталогу оборудования")</f>
        <v>0</v>
      </c>
      <c r="M3" s="335">
        <f>COUNTIF($H10:$H24,"6 - Ошибка в применении сборных ЛМ")</f>
        <v>0</v>
      </c>
      <c r="N3" s="335">
        <f>COUNTIF($H10:$H24,"7 - Ошибка в применении шкаф-пакетов")</f>
        <v>0</v>
      </c>
      <c r="O3" s="335">
        <f>COUNTIF($H10:$H24,"8 - Ошибка в применении шахт-пакетов")</f>
        <v>0</v>
      </c>
      <c r="P3" s="335">
        <f>COUNTIF($H10:$H24,"9 - Несоответствие типологическим требованиям ПИК-Стандарт")</f>
        <v>0</v>
      </c>
      <c r="Q3" s="575">
        <f>COUNTIF($H10:$H24,"10 - Несоответствие НТД РФ")</f>
        <v>1</v>
      </c>
      <c r="R3" s="335">
        <f>COUNTIF($H10:$H24,"11 - Несоответствие ИРД (кроме ТУ, СТУ), АПР, ПД")</f>
        <v>0</v>
      </c>
      <c r="S3" s="335">
        <f>COUNTIF($H10:$H24,"12 - Несоответствие требованиям ТУ, СТУ")</f>
        <v>0</v>
      </c>
      <c r="T3" s="335">
        <f>COUNTIF($H10:$H24,"13 - Ошибка в технических решениях")</f>
        <v>0</v>
      </c>
      <c r="U3" s="335">
        <f>COUNTIF($H10:$H24,"14 - Неувязка м/у собой комплектов РД")</f>
        <v>0</v>
      </c>
      <c r="V3" s="335">
        <f>COUNTIF($H10:$H24,"15 - Недостаточность информации влияющей на СМР")</f>
        <v>12</v>
      </c>
      <c r="W3" s="335">
        <f>COUNTIF($H10:$H24,"16 - Нерациональное решение")</f>
        <v>0</v>
      </c>
      <c r="X3" s="335">
        <f>COUNTIF($H10:$H24,"17 - Оформление")</f>
        <v>0</v>
      </c>
    </row>
    <row r="4" spans="1:24" ht="25.5" hidden="1" outlineLevel="1">
      <c r="A4" s="111" t="s">
        <v>249</v>
      </c>
      <c r="B4" s="336">
        <v>13</v>
      </c>
      <c r="C4" s="336">
        <v>4</v>
      </c>
      <c r="D4" s="337">
        <f>C4/B4</f>
        <v>0.30769230769230771</v>
      </c>
      <c r="E4" s="337"/>
      <c r="G4" s="278"/>
      <c r="H4" s="112" t="s">
        <v>52</v>
      </c>
      <c r="I4" s="112" t="s">
        <v>52</v>
      </c>
      <c r="J4" s="112" t="s">
        <v>52</v>
      </c>
      <c r="K4" s="112" t="s">
        <v>52</v>
      </c>
      <c r="L4" s="112" t="s">
        <v>52</v>
      </c>
      <c r="M4" s="112" t="s">
        <v>52</v>
      </c>
      <c r="N4" s="112" t="s">
        <v>52</v>
      </c>
      <c r="O4" s="112" t="s">
        <v>52</v>
      </c>
      <c r="P4" s="112" t="s">
        <v>52</v>
      </c>
      <c r="Q4" s="497" t="s">
        <v>52</v>
      </c>
      <c r="R4" s="112" t="s">
        <v>52</v>
      </c>
      <c r="S4" s="112" t="s">
        <v>52</v>
      </c>
      <c r="T4" s="112" t="s">
        <v>52</v>
      </c>
      <c r="U4" s="112" t="s">
        <v>52</v>
      </c>
      <c r="V4" s="112" t="s">
        <v>52</v>
      </c>
      <c r="W4" s="112" t="s">
        <v>52</v>
      </c>
      <c r="X4" s="112" t="s">
        <v>52</v>
      </c>
    </row>
    <row r="5" spans="1:24" ht="14.25" hidden="1" outlineLevel="1">
      <c r="A5" s="338"/>
      <c r="B5" s="338"/>
      <c r="C5" s="338"/>
      <c r="D5" s="340"/>
      <c r="E5" s="341"/>
      <c r="G5" s="112" t="s">
        <v>52</v>
      </c>
      <c r="H5" s="342"/>
      <c r="I5" s="231"/>
      <c r="J5" s="249"/>
      <c r="K5" s="231"/>
      <c r="L5" s="365"/>
      <c r="M5" s="249"/>
      <c r="N5" s="231"/>
      <c r="O5" s="365"/>
      <c r="P5" s="249"/>
      <c r="Q5" s="230"/>
      <c r="R5" s="365"/>
      <c r="S5" s="365"/>
      <c r="T5" s="343"/>
      <c r="U5" s="343"/>
      <c r="V5" s="343"/>
      <c r="W5" s="343"/>
      <c r="X5" s="343"/>
    </row>
    <row r="6" spans="1:24" ht="14.25" hidden="1" outlineLevel="1">
      <c r="A6" s="18">
        <v>0.2</v>
      </c>
      <c r="B6" s="18">
        <v>0.5</v>
      </c>
      <c r="C6" s="18">
        <v>1</v>
      </c>
      <c r="D6" s="18" t="s">
        <v>39</v>
      </c>
      <c r="E6" s="18"/>
      <c r="F6" s="18" t="s">
        <v>253</v>
      </c>
      <c r="G6" s="345">
        <f>COUNTIFS(G10:G24,"0,2")</f>
        <v>4</v>
      </c>
      <c r="H6" s="346"/>
      <c r="I6" s="275"/>
      <c r="J6" s="250"/>
      <c r="K6" s="275"/>
      <c r="L6" s="366"/>
      <c r="M6" s="250"/>
      <c r="N6" s="275"/>
      <c r="O6" s="366"/>
      <c r="P6" s="250"/>
      <c r="Q6" s="277"/>
      <c r="R6" s="366"/>
      <c r="S6" s="366"/>
      <c r="T6" s="347"/>
      <c r="U6" s="347"/>
      <c r="V6" s="347"/>
      <c r="W6" s="347"/>
      <c r="X6" s="347"/>
    </row>
    <row r="7" spans="1:24" ht="15" hidden="1" outlineLevel="1">
      <c r="A7" s="348">
        <f>G6*0.2/B4</f>
        <v>6.1538461538461542E-2</v>
      </c>
      <c r="B7" s="348">
        <f>G7*0.5/B4</f>
        <v>0.30769230769230771</v>
      </c>
      <c r="C7" s="348">
        <f>G8*1/B4</f>
        <v>7.6923076923076927E-2</v>
      </c>
      <c r="D7" s="349">
        <f>(G6*A6+G7*B6+G8*C6)/SUM(G6:G8)</f>
        <v>0.44615384615384612</v>
      </c>
      <c r="E7" s="350"/>
      <c r="F7" s="129" t="s">
        <v>254</v>
      </c>
      <c r="G7" s="351">
        <f>COUNTIFS(G10:G24,"0,5")</f>
        <v>8</v>
      </c>
      <c r="H7" s="342"/>
      <c r="I7" s="352"/>
      <c r="J7" s="352"/>
      <c r="K7" s="352"/>
      <c r="L7" s="353"/>
      <c r="M7" s="352"/>
      <c r="N7" s="352"/>
      <c r="O7" s="353"/>
      <c r="P7" s="352"/>
      <c r="Q7" s="576"/>
      <c r="R7" s="353"/>
      <c r="S7" s="353"/>
      <c r="T7" s="353"/>
      <c r="U7" s="353"/>
      <c r="V7" s="353"/>
      <c r="W7" s="353"/>
      <c r="X7" s="353"/>
    </row>
    <row r="8" spans="1:24" ht="14.25" hidden="1" outlineLevel="1">
      <c r="A8" s="112" t="s">
        <v>52</v>
      </c>
      <c r="B8" s="112" t="s">
        <v>52</v>
      </c>
      <c r="C8" s="112" t="s">
        <v>52</v>
      </c>
      <c r="D8" s="112" t="s">
        <v>52</v>
      </c>
      <c r="E8" s="112"/>
      <c r="F8" s="18" t="s">
        <v>255</v>
      </c>
      <c r="G8" s="345">
        <f>COUNTIFS(G10:G24,"1")</f>
        <v>1</v>
      </c>
      <c r="H8" s="346"/>
      <c r="I8" s="275"/>
      <c r="J8" s="250"/>
      <c r="K8" s="275"/>
      <c r="L8" s="366"/>
      <c r="M8" s="250"/>
      <c r="N8" s="275"/>
      <c r="O8" s="366"/>
      <c r="P8" s="250"/>
      <c r="Q8" s="277"/>
      <c r="R8" s="366"/>
      <c r="S8" s="366"/>
      <c r="T8" s="347"/>
      <c r="U8" s="347"/>
      <c r="V8" s="347"/>
      <c r="W8" s="347"/>
      <c r="X8" s="347"/>
    </row>
    <row r="9" spans="1:24" ht="12.75">
      <c r="A9" s="131"/>
      <c r="B9" s="131"/>
      <c r="C9" s="131"/>
      <c r="D9" s="131"/>
      <c r="E9" s="131"/>
      <c r="F9" s="131"/>
      <c r="G9" s="131"/>
      <c r="H9" s="131"/>
      <c r="I9" s="226"/>
      <c r="J9" s="227"/>
      <c r="K9" s="226"/>
      <c r="L9" s="133"/>
      <c r="M9" s="227"/>
      <c r="N9" s="226"/>
      <c r="O9" s="133"/>
      <c r="P9" s="227"/>
      <c r="Q9" s="577"/>
      <c r="R9" s="133"/>
      <c r="S9" s="133"/>
      <c r="T9" s="132"/>
      <c r="U9" s="132"/>
      <c r="V9" s="132"/>
      <c r="W9" s="132"/>
      <c r="X9" s="132"/>
    </row>
    <row r="10" spans="1:24" ht="48">
      <c r="A10" s="275">
        <v>1</v>
      </c>
      <c r="B10" s="372" t="s">
        <v>1525</v>
      </c>
      <c r="C10" s="275">
        <v>3</v>
      </c>
      <c r="D10" s="277" t="s">
        <v>1526</v>
      </c>
      <c r="E10" s="356"/>
      <c r="F10" s="356"/>
      <c r="G10" s="278">
        <v>0.2</v>
      </c>
      <c r="H10" s="279" t="s">
        <v>29</v>
      </c>
      <c r="I10" s="275" t="s">
        <v>301</v>
      </c>
      <c r="J10" s="250">
        <v>45225</v>
      </c>
      <c r="K10" s="275" t="s">
        <v>260</v>
      </c>
      <c r="L10" s="505" t="s">
        <v>1527</v>
      </c>
      <c r="M10" s="250">
        <v>45230</v>
      </c>
      <c r="N10" s="275" t="s">
        <v>341</v>
      </c>
      <c r="O10" s="366"/>
      <c r="P10" s="250"/>
      <c r="Q10" s="277"/>
      <c r="R10" s="366"/>
      <c r="S10" s="366"/>
      <c r="T10" s="347"/>
      <c r="U10" s="347"/>
      <c r="V10" s="347"/>
      <c r="W10" s="347"/>
      <c r="X10" s="347"/>
    </row>
    <row r="11" spans="1:24" ht="48">
      <c r="A11" s="231">
        <v>2</v>
      </c>
      <c r="B11" s="370" t="s">
        <v>1525</v>
      </c>
      <c r="C11" s="231">
        <v>3</v>
      </c>
      <c r="D11" s="230" t="s">
        <v>1528</v>
      </c>
      <c r="E11" s="231"/>
      <c r="F11" s="231"/>
      <c r="G11" s="272">
        <v>0.2</v>
      </c>
      <c r="H11" s="273" t="s">
        <v>29</v>
      </c>
      <c r="I11" s="231" t="s">
        <v>301</v>
      </c>
      <c r="J11" s="249">
        <v>45225</v>
      </c>
      <c r="K11" s="231" t="s">
        <v>260</v>
      </c>
      <c r="L11" s="506" t="s">
        <v>1529</v>
      </c>
      <c r="M11" s="249">
        <v>45230</v>
      </c>
      <c r="N11" s="231" t="s">
        <v>666</v>
      </c>
      <c r="O11" s="506" t="s">
        <v>1529</v>
      </c>
      <c r="P11" s="249">
        <v>45232</v>
      </c>
      <c r="Q11" s="230" t="s">
        <v>341</v>
      </c>
      <c r="R11" s="343"/>
      <c r="S11" s="343"/>
      <c r="T11" s="343"/>
      <c r="U11" s="343"/>
      <c r="V11" s="343"/>
      <c r="W11" s="343"/>
      <c r="X11" s="343"/>
    </row>
    <row r="12" spans="1:24" ht="48">
      <c r="A12" s="275">
        <v>3</v>
      </c>
      <c r="B12" s="372" t="s">
        <v>1525</v>
      </c>
      <c r="C12" s="275">
        <v>4</v>
      </c>
      <c r="D12" s="277" t="s">
        <v>1530</v>
      </c>
      <c r="E12" s="356"/>
      <c r="F12" s="356"/>
      <c r="G12" s="278">
        <v>0.2</v>
      </c>
      <c r="H12" s="279" t="s">
        <v>29</v>
      </c>
      <c r="I12" s="275" t="s">
        <v>301</v>
      </c>
      <c r="J12" s="250">
        <v>45225</v>
      </c>
      <c r="K12" s="275" t="s">
        <v>260</v>
      </c>
      <c r="L12" s="505" t="s">
        <v>1527</v>
      </c>
      <c r="M12" s="250">
        <v>45230</v>
      </c>
      <c r="N12" s="275" t="s">
        <v>341</v>
      </c>
      <c r="O12" s="347"/>
      <c r="P12" s="275"/>
      <c r="Q12" s="277"/>
      <c r="R12" s="347"/>
      <c r="S12" s="347"/>
      <c r="T12" s="347"/>
      <c r="U12" s="347"/>
      <c r="V12" s="347"/>
      <c r="W12" s="347"/>
      <c r="X12" s="347"/>
    </row>
    <row r="13" spans="1:24" ht="48">
      <c r="A13" s="231">
        <v>4</v>
      </c>
      <c r="B13" s="370" t="s">
        <v>1525</v>
      </c>
      <c r="C13" s="231" t="s">
        <v>1531</v>
      </c>
      <c r="D13" s="230" t="s">
        <v>1532</v>
      </c>
      <c r="E13" s="358"/>
      <c r="F13" s="358"/>
      <c r="G13" s="272">
        <v>0.2</v>
      </c>
      <c r="H13" s="273" t="s">
        <v>29</v>
      </c>
      <c r="I13" s="231" t="s">
        <v>301</v>
      </c>
      <c r="J13" s="249">
        <v>45225</v>
      </c>
      <c r="K13" s="231" t="s">
        <v>260</v>
      </c>
      <c r="L13" s="506" t="s">
        <v>1533</v>
      </c>
      <c r="M13" s="249">
        <v>45230</v>
      </c>
      <c r="N13" s="231" t="s">
        <v>341</v>
      </c>
      <c r="O13" s="343"/>
      <c r="P13" s="231"/>
      <c r="Q13" s="230"/>
      <c r="R13" s="343"/>
      <c r="S13" s="343"/>
      <c r="T13" s="343"/>
      <c r="U13" s="343"/>
      <c r="V13" s="343"/>
      <c r="W13" s="343"/>
      <c r="X13" s="343"/>
    </row>
    <row r="14" spans="1:24" ht="57">
      <c r="A14" s="275">
        <v>5</v>
      </c>
      <c r="B14" s="372" t="s">
        <v>1525</v>
      </c>
      <c r="C14" s="275" t="s">
        <v>1169</v>
      </c>
      <c r="D14" s="277" t="s">
        <v>1534</v>
      </c>
      <c r="E14" s="356"/>
      <c r="F14" s="356"/>
      <c r="G14" s="278">
        <v>0.5</v>
      </c>
      <c r="H14" s="279" t="s">
        <v>29</v>
      </c>
      <c r="I14" s="275" t="s">
        <v>301</v>
      </c>
      <c r="J14" s="250">
        <v>45225</v>
      </c>
      <c r="K14" s="275" t="s">
        <v>260</v>
      </c>
      <c r="L14" s="505" t="s">
        <v>1535</v>
      </c>
      <c r="M14" s="250">
        <v>45230</v>
      </c>
      <c r="N14" s="275"/>
      <c r="O14" s="312" t="s">
        <v>1536</v>
      </c>
      <c r="P14" s="250">
        <v>45232</v>
      </c>
      <c r="Q14" s="277" t="s">
        <v>1537</v>
      </c>
      <c r="R14" s="505" t="s">
        <v>1538</v>
      </c>
      <c r="S14" s="250">
        <v>45233</v>
      </c>
      <c r="T14" s="275" t="s">
        <v>341</v>
      </c>
      <c r="U14" s="347"/>
      <c r="V14" s="347"/>
      <c r="W14" s="347"/>
      <c r="X14" s="347"/>
    </row>
    <row r="15" spans="1:24" ht="76.5">
      <c r="A15" s="231">
        <v>6</v>
      </c>
      <c r="B15" s="370" t="s">
        <v>1525</v>
      </c>
      <c r="C15" s="231" t="s">
        <v>1169</v>
      </c>
      <c r="D15" s="230" t="s">
        <v>1539</v>
      </c>
      <c r="E15" s="358"/>
      <c r="F15" s="358"/>
      <c r="G15" s="272">
        <v>0.5</v>
      </c>
      <c r="H15" s="273" t="s">
        <v>29</v>
      </c>
      <c r="I15" s="231" t="s">
        <v>301</v>
      </c>
      <c r="J15" s="249">
        <v>45225</v>
      </c>
      <c r="K15" s="231" t="s">
        <v>260</v>
      </c>
      <c r="L15" s="506" t="s">
        <v>1540</v>
      </c>
      <c r="M15" s="249">
        <v>45230</v>
      </c>
      <c r="N15" s="230" t="s">
        <v>1541</v>
      </c>
      <c r="O15" s="304" t="s">
        <v>1540</v>
      </c>
      <c r="P15" s="249">
        <v>45232</v>
      </c>
      <c r="Q15" s="230" t="s">
        <v>341</v>
      </c>
      <c r="R15" s="343"/>
      <c r="S15" s="343"/>
      <c r="T15" s="343"/>
      <c r="U15" s="343"/>
      <c r="V15" s="343"/>
      <c r="W15" s="343"/>
      <c r="X15" s="343"/>
    </row>
    <row r="16" spans="1:24" ht="48">
      <c r="A16" s="275">
        <v>7</v>
      </c>
      <c r="B16" s="372" t="s">
        <v>1525</v>
      </c>
      <c r="C16" s="275" t="s">
        <v>1169</v>
      </c>
      <c r="D16" s="277" t="s">
        <v>1542</v>
      </c>
      <c r="E16" s="356"/>
      <c r="F16" s="356"/>
      <c r="G16" s="278">
        <v>0.5</v>
      </c>
      <c r="H16" s="279" t="s">
        <v>29</v>
      </c>
      <c r="I16" s="275" t="s">
        <v>301</v>
      </c>
      <c r="J16" s="250">
        <v>45225</v>
      </c>
      <c r="K16" s="275" t="s">
        <v>260</v>
      </c>
      <c r="L16" s="505" t="s">
        <v>1540</v>
      </c>
      <c r="M16" s="250">
        <v>45230</v>
      </c>
      <c r="N16" s="275" t="s">
        <v>1543</v>
      </c>
      <c r="O16" s="312" t="s">
        <v>1540</v>
      </c>
      <c r="P16" s="250">
        <v>45232</v>
      </c>
      <c r="Q16" s="277" t="s">
        <v>341</v>
      </c>
      <c r="R16" s="347"/>
      <c r="S16" s="347"/>
      <c r="T16" s="347"/>
      <c r="U16" s="347"/>
      <c r="V16" s="347"/>
      <c r="W16" s="347"/>
      <c r="X16" s="347"/>
    </row>
    <row r="17" spans="1:24" ht="48">
      <c r="A17" s="231">
        <v>8</v>
      </c>
      <c r="B17" s="370" t="s">
        <v>1525</v>
      </c>
      <c r="C17" s="231" t="s">
        <v>1169</v>
      </c>
      <c r="D17" s="230" t="s">
        <v>1544</v>
      </c>
      <c r="E17" s="779"/>
      <c r="F17" s="774"/>
      <c r="G17" s="272">
        <v>0.5</v>
      </c>
      <c r="H17" s="273" t="s">
        <v>29</v>
      </c>
      <c r="I17" s="231" t="s">
        <v>301</v>
      </c>
      <c r="J17" s="249">
        <v>45225</v>
      </c>
      <c r="K17" s="231" t="s">
        <v>260</v>
      </c>
      <c r="L17" s="506" t="s">
        <v>1540</v>
      </c>
      <c r="M17" s="249">
        <v>45230</v>
      </c>
      <c r="N17" s="231" t="s">
        <v>1543</v>
      </c>
      <c r="O17" s="304" t="s">
        <v>1540</v>
      </c>
      <c r="P17" s="249">
        <v>45232</v>
      </c>
      <c r="Q17" s="230" t="s">
        <v>341</v>
      </c>
      <c r="R17" s="343"/>
      <c r="S17" s="343"/>
      <c r="T17" s="343"/>
      <c r="U17" s="343"/>
      <c r="V17" s="343"/>
      <c r="W17" s="343"/>
      <c r="X17" s="343"/>
    </row>
    <row r="18" spans="1:24" ht="63.75">
      <c r="A18" s="275">
        <v>9</v>
      </c>
      <c r="B18" s="372" t="s">
        <v>1525</v>
      </c>
      <c r="C18" s="275" t="s">
        <v>1169</v>
      </c>
      <c r="D18" s="277" t="s">
        <v>1545</v>
      </c>
      <c r="E18" s="275"/>
      <c r="F18" s="275"/>
      <c r="G18" s="278">
        <v>1</v>
      </c>
      <c r="H18" s="279" t="s">
        <v>23</v>
      </c>
      <c r="I18" s="275" t="s">
        <v>301</v>
      </c>
      <c r="J18" s="250">
        <v>45225</v>
      </c>
      <c r="K18" s="275" t="s">
        <v>260</v>
      </c>
      <c r="L18" s="505" t="s">
        <v>1540</v>
      </c>
      <c r="M18" s="250">
        <v>45230</v>
      </c>
      <c r="N18" s="275" t="s">
        <v>1543</v>
      </c>
      <c r="O18" s="312" t="s">
        <v>1540</v>
      </c>
      <c r="P18" s="250">
        <v>45232</v>
      </c>
      <c r="Q18" s="277" t="s">
        <v>341</v>
      </c>
      <c r="R18" s="347"/>
      <c r="S18" s="347"/>
      <c r="T18" s="347"/>
      <c r="U18" s="347"/>
      <c r="V18" s="347"/>
      <c r="W18" s="347"/>
      <c r="X18" s="347"/>
    </row>
    <row r="19" spans="1:24" ht="38.25">
      <c r="A19" s="231">
        <v>10</v>
      </c>
      <c r="B19" s="370" t="s">
        <v>1546</v>
      </c>
      <c r="C19" s="231" t="s">
        <v>1169</v>
      </c>
      <c r="D19" s="230" t="s">
        <v>1547</v>
      </c>
      <c r="E19" s="358"/>
      <c r="F19" s="358"/>
      <c r="G19" s="272">
        <v>0.5</v>
      </c>
      <c r="H19" s="273" t="s">
        <v>29</v>
      </c>
      <c r="I19" s="231" t="s">
        <v>301</v>
      </c>
      <c r="J19" s="249">
        <v>45230</v>
      </c>
      <c r="K19" s="231" t="s">
        <v>260</v>
      </c>
      <c r="L19" s="506"/>
      <c r="M19" s="249"/>
      <c r="N19" s="231"/>
      <c r="O19" s="231" t="s">
        <v>1548</v>
      </c>
      <c r="P19" s="249">
        <v>45232</v>
      </c>
      <c r="Q19" s="230" t="s">
        <v>341</v>
      </c>
      <c r="R19" s="343"/>
      <c r="S19" s="343"/>
      <c r="T19" s="343"/>
      <c r="U19" s="343"/>
      <c r="V19" s="343"/>
      <c r="W19" s="343"/>
      <c r="X19" s="343"/>
    </row>
    <row r="20" spans="1:24" ht="63.75">
      <c r="A20" s="275">
        <v>11</v>
      </c>
      <c r="B20" s="372" t="s">
        <v>1546</v>
      </c>
      <c r="C20" s="275" t="s">
        <v>1169</v>
      </c>
      <c r="D20" s="277" t="s">
        <v>1549</v>
      </c>
      <c r="E20" s="275"/>
      <c r="F20" s="275"/>
      <c r="G20" s="278">
        <v>0.5</v>
      </c>
      <c r="H20" s="279" t="s">
        <v>29</v>
      </c>
      <c r="I20" s="275" t="s">
        <v>301</v>
      </c>
      <c r="J20" s="250">
        <v>45230</v>
      </c>
      <c r="K20" s="275" t="s">
        <v>260</v>
      </c>
      <c r="L20" s="505"/>
      <c r="M20" s="250"/>
      <c r="N20" s="275"/>
      <c r="O20" s="275" t="s">
        <v>1548</v>
      </c>
      <c r="P20" s="250">
        <v>45232</v>
      </c>
      <c r="Q20" s="277" t="s">
        <v>341</v>
      </c>
      <c r="R20" s="347"/>
      <c r="S20" s="347"/>
      <c r="T20" s="347"/>
      <c r="U20" s="347"/>
      <c r="V20" s="347"/>
      <c r="W20" s="347"/>
      <c r="X20" s="347"/>
    </row>
    <row r="21" spans="1:24" ht="275.25" customHeight="1">
      <c r="A21" s="231">
        <v>12</v>
      </c>
      <c r="B21" s="370" t="s">
        <v>1546</v>
      </c>
      <c r="C21" s="231" t="s">
        <v>1169</v>
      </c>
      <c r="D21" s="230" t="s">
        <v>1550</v>
      </c>
      <c r="E21" s="343"/>
      <c r="F21" s="343"/>
      <c r="G21" s="272">
        <v>0.5</v>
      </c>
      <c r="H21" s="273" t="s">
        <v>29</v>
      </c>
      <c r="I21" s="231" t="s">
        <v>301</v>
      </c>
      <c r="J21" s="249">
        <v>45230</v>
      </c>
      <c r="K21" s="231" t="s">
        <v>260</v>
      </c>
      <c r="L21" s="343"/>
      <c r="M21" s="231"/>
      <c r="N21" s="231"/>
      <c r="O21" s="231" t="s">
        <v>1548</v>
      </c>
      <c r="P21" s="249">
        <v>45232</v>
      </c>
      <c r="Q21" s="230" t="s">
        <v>341</v>
      </c>
      <c r="R21" s="343"/>
      <c r="S21" s="343"/>
      <c r="T21" s="343"/>
      <c r="U21" s="343"/>
      <c r="V21" s="343"/>
      <c r="W21" s="343"/>
      <c r="X21" s="343"/>
    </row>
    <row r="22" spans="1:24" ht="84" customHeight="1">
      <c r="A22" s="275">
        <v>13</v>
      </c>
      <c r="B22" s="372" t="s">
        <v>1546</v>
      </c>
      <c r="C22" s="275" t="s">
        <v>1169</v>
      </c>
      <c r="D22" s="277" t="s">
        <v>1551</v>
      </c>
      <c r="E22" s="781"/>
      <c r="F22" s="774"/>
      <c r="G22" s="278">
        <v>0.5</v>
      </c>
      <c r="H22" s="279" t="s">
        <v>29</v>
      </c>
      <c r="I22" s="275" t="s">
        <v>301</v>
      </c>
      <c r="J22" s="250">
        <v>45230</v>
      </c>
      <c r="K22" s="275" t="s">
        <v>260</v>
      </c>
      <c r="L22" s="347"/>
      <c r="M22" s="275"/>
      <c r="N22" s="275"/>
      <c r="O22" s="275" t="s">
        <v>1548</v>
      </c>
      <c r="P22" s="250">
        <v>45232</v>
      </c>
      <c r="Q22" s="277" t="s">
        <v>341</v>
      </c>
      <c r="R22" s="347"/>
      <c r="S22" s="347"/>
      <c r="T22" s="347"/>
      <c r="U22" s="347"/>
      <c r="V22" s="347"/>
      <c r="W22" s="347"/>
      <c r="X22" s="347"/>
    </row>
    <row r="23" spans="1:24" ht="12.75">
      <c r="A23" s="231"/>
      <c r="B23" s="231"/>
      <c r="C23" s="231"/>
      <c r="D23" s="230"/>
      <c r="E23" s="358"/>
      <c r="F23" s="358"/>
      <c r="G23" s="272"/>
      <c r="H23" s="273"/>
      <c r="I23" s="231"/>
      <c r="J23" s="231"/>
      <c r="K23" s="231"/>
      <c r="L23" s="343"/>
      <c r="M23" s="231"/>
      <c r="N23" s="231"/>
      <c r="O23" s="343"/>
      <c r="P23" s="231"/>
      <c r="Q23" s="230"/>
      <c r="R23" s="343"/>
      <c r="S23" s="343"/>
      <c r="T23" s="343"/>
      <c r="U23" s="343"/>
      <c r="V23" s="343"/>
      <c r="W23" s="343"/>
      <c r="X23" s="343"/>
    </row>
    <row r="24" spans="1:24" ht="12.75">
      <c r="A24" s="275"/>
      <c r="B24" s="275"/>
      <c r="C24" s="275"/>
      <c r="D24" s="277"/>
      <c r="E24" s="356"/>
      <c r="F24" s="356"/>
      <c r="G24" s="278"/>
      <c r="H24" s="279"/>
      <c r="I24" s="275"/>
      <c r="J24" s="275"/>
      <c r="K24" s="275"/>
      <c r="L24" s="347"/>
      <c r="M24" s="405"/>
      <c r="N24" s="275"/>
      <c r="O24" s="347"/>
      <c r="P24" s="275"/>
      <c r="Q24" s="277"/>
      <c r="R24" s="347"/>
      <c r="S24" s="347"/>
      <c r="T24" s="347"/>
      <c r="U24" s="347"/>
      <c r="V24" s="347"/>
      <c r="W24" s="347"/>
      <c r="X24" s="347"/>
    </row>
  </sheetData>
  <mergeCells count="2">
    <mergeCell ref="E17:F17"/>
    <mergeCell ref="E22:F22"/>
  </mergeCells>
  <conditionalFormatting sqref="M1:N1 R1 U1:X1">
    <cfRule type="containsText" dxfId="11156" priority="13" operator="containsText" text="ответ субподрядчика">
      <formula>NOT(ISERROR(SEARCH(("ответ субподрядчика"),(M1))))</formula>
    </cfRule>
  </conditionalFormatting>
  <conditionalFormatting sqref="G10:G24">
    <cfRule type="cellIs" dxfId="11155" priority="12" operator="equal">
      <formula>1</formula>
    </cfRule>
  </conditionalFormatting>
  <conditionalFormatting sqref="G10:G24">
    <cfRule type="cellIs" dxfId="11154" priority="11" operator="equal">
      <formula>0.5</formula>
    </cfRule>
  </conditionalFormatting>
  <conditionalFormatting sqref="G10:G24">
    <cfRule type="cellIs" dxfId="11153" priority="10" operator="equal">
      <formula>0.2</formula>
    </cfRule>
  </conditionalFormatting>
  <conditionalFormatting sqref="K3 K5:K24">
    <cfRule type="containsText" dxfId="11152" priority="9" operator="containsText" text="ПД">
      <formula>NOT(ISERROR(SEARCH(("ПД"),(K3))))</formula>
    </cfRule>
  </conditionalFormatting>
  <conditionalFormatting sqref="K3 K5:K24">
    <cfRule type="containsText" dxfId="11151" priority="8" operator="containsText" text="отменено">
      <formula>NOT(ISERROR(SEARCH(("отменено"),(K3))))</formula>
    </cfRule>
  </conditionalFormatting>
  <conditionalFormatting sqref="G1:H1 H3:X3 H5:H24 A9:G9">
    <cfRule type="cellIs" dxfId="11150" priority="7" operator="equal">
      <formula>"5 - Несоответствие решений ПД и РД"</formula>
    </cfRule>
  </conditionalFormatting>
  <conditionalFormatting sqref="G1:H1 H3:X3 H5:H24 A9:G9">
    <cfRule type="cellIs" dxfId="11149" priority="6" operator="equal">
      <formula>"4 - Несоответствие типовым решениям"</formula>
    </cfRule>
  </conditionalFormatting>
  <conditionalFormatting sqref="G1:H1 H3:X3 H5:H24 A9:G9">
    <cfRule type="cellIs" dxfId="11148" priority="5" operator="equal">
      <formula>"3 - Повторяющиеся замечания МФР"</formula>
    </cfRule>
  </conditionalFormatting>
  <conditionalFormatting sqref="G1:H1 H3:X3 H5:H24 A9:G9">
    <cfRule type="cellIs" dxfId="11147" priority="4" operator="equal">
      <formula>"2 - Несоотвествие смежным разделам"</formula>
    </cfRule>
  </conditionalFormatting>
  <conditionalFormatting sqref="G1:H1 H3:X3 H5:H24 A9:G9">
    <cfRule type="cellIs" dxfId="11146" priority="3" operator="equal">
      <formula>"1 - Ошибка проектировщика"</formula>
    </cfRule>
  </conditionalFormatting>
  <conditionalFormatting sqref="K3 K5:K24">
    <cfRule type="containsText" dxfId="11145" priority="2" operator="containsText" text="повторно">
      <formula>NOT(ISERROR(SEARCH(("повторно"),(K3))))</formula>
    </cfRule>
  </conditionalFormatting>
  <conditionalFormatting sqref="K3 K5:K24">
    <cfRule type="containsText" dxfId="11144"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G10:G24</xm:sqref>
        </x14:dataValidation>
        <x14:dataValidation type="list" allowBlank="1">
          <x14:formula1>
            <xm:f>Списки!$O:$O</xm:f>
          </x14:formula1>
          <xm:sqref>R1 U1 X1</xm:sqref>
        </x14:dataValidation>
        <x14:dataValidation type="list" allowBlank="1">
          <x14:formula1>
            <xm:f>Списки!$E$2:$E$1002</xm:f>
          </x14:formula1>
          <xm:sqref>H10:H24</xm:sqref>
        </x14:dataValidation>
        <x14:dataValidation type="list" allowBlank="1">
          <x14:formula1>
            <xm:f>Списки!$A$2:$A$1002</xm:f>
          </x14:formula1>
          <xm:sqref>K10:K24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4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6.7109375" customWidth="1"/>
    <col min="3" max="3" width="8.140625" customWidth="1"/>
    <col min="4" max="4" width="53.42578125" customWidth="1"/>
    <col min="5" max="5" width="63.42578125" customWidth="1"/>
    <col min="6" max="6" width="16.7109375" customWidth="1" collapsed="1"/>
    <col min="7" max="7" width="10.5703125" hidden="1" customWidth="1" outlineLevel="1"/>
    <col min="8" max="8" width="13.5703125" hidden="1" customWidth="1" outlineLevel="1"/>
    <col min="10" max="10" width="8.85546875" customWidth="1"/>
    <col min="11" max="11" width="11.140625" customWidth="1"/>
    <col min="12" max="12" width="26.7109375" customWidth="1"/>
    <col min="13" max="13" width="10.28515625" customWidth="1"/>
    <col min="14" max="14" width="54.85546875" customWidth="1"/>
    <col min="15" max="15" width="29.140625" customWidth="1"/>
    <col min="16" max="16" width="10.42578125" customWidth="1"/>
    <col min="17" max="17" width="26.85546875" customWidth="1"/>
    <col min="18" max="18" width="22" customWidth="1"/>
    <col min="19" max="19" width="14.42578125" hidden="1" customWidth="1"/>
    <col min="20" max="20" width="26.85546875" hidden="1" customWidth="1"/>
    <col min="21" max="24" width="25.5703125" hidden="1" customWidth="1"/>
  </cols>
  <sheetData>
    <row r="1" spans="1:24" ht="102"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34"/>
      <c r="B3" s="18" t="s">
        <v>251</v>
      </c>
      <c r="C3" s="18" t="s">
        <v>252</v>
      </c>
      <c r="D3" s="18" t="s">
        <v>35</v>
      </c>
      <c r="E3" s="18"/>
      <c r="F3" s="18"/>
      <c r="G3" s="272"/>
      <c r="H3" s="335">
        <f>COUNTIF($H10:$H49,"1 - Несоответствие продуктовым требованиям ПИК-Стандарт")</f>
        <v>5</v>
      </c>
      <c r="I3" s="335">
        <f>COUNTIF($H10:$H49,"2 - Несоответствие Бренд-листам ПИК")</f>
        <v>0</v>
      </c>
      <c r="J3" s="335">
        <f>COUNTIF($H10:$H49,"3 - Несоответствие Каталогу отделки")</f>
        <v>0</v>
      </c>
      <c r="K3" s="335">
        <f>COUNTIF($H10:$H49,"5 - Ошибка в применении СТМ")</f>
        <v>0</v>
      </c>
      <c r="L3" s="335">
        <f>COUNTIF($H10:$H49,"4 - Несоответствие Каталогу оборудования")</f>
        <v>0</v>
      </c>
      <c r="M3" s="335">
        <f>COUNTIF($H10:$H49,"6 - Ошибка в применении сборных ЛМ")</f>
        <v>0</v>
      </c>
      <c r="N3" s="335">
        <f>COUNTIF($H10:$H49,"7 - Ошибка в применении шкаф-пакетов")</f>
        <v>0</v>
      </c>
      <c r="O3" s="335">
        <f>COUNTIF($H10:$H49,"8 - Ошибка в применении шахт-пакетов")</f>
        <v>0</v>
      </c>
      <c r="P3" s="335">
        <f>COUNTIF($H10:$H49,"9 - Несоответствие типологическим требованиям ПИК-Стандарт")</f>
        <v>0</v>
      </c>
      <c r="Q3" s="335">
        <f>COUNTIF($H10:$H49,"10 - Несоответствие НТД РФ")</f>
        <v>0</v>
      </c>
      <c r="R3" s="335">
        <f>COUNTIF($H10:$H49,"11 - Несоответствие ИРД (кроме ТУ, СТУ), АПР, ПД")</f>
        <v>0</v>
      </c>
      <c r="S3" s="335">
        <f>COUNTIF($H10:$H49,"12 - Несоответствие требованиям ТУ, СТУ")</f>
        <v>0</v>
      </c>
      <c r="T3" s="335">
        <f>COUNTIF($H10:$H49,"13 - Ошибка в технических решениях")</f>
        <v>0</v>
      </c>
      <c r="U3" s="335">
        <f>COUNTIF($H10:$H49,"14 - Неувязка м/у собой комплектов РД")</f>
        <v>0</v>
      </c>
      <c r="V3" s="335">
        <f>COUNTIF($H10:$H49,"15 - Недостаточность информации влияющей на СМР")</f>
        <v>15</v>
      </c>
      <c r="W3" s="335">
        <f>COUNTIF($H10:$H49,"16 - Нерациональное решение")</f>
        <v>0</v>
      </c>
      <c r="X3" s="335">
        <f>COUNTIF($H10:$H49,"17 - Оформление")</f>
        <v>1</v>
      </c>
    </row>
    <row r="4" spans="1:24" ht="25.5" hidden="1" outlineLevel="1">
      <c r="A4" s="111" t="s">
        <v>249</v>
      </c>
      <c r="B4" s="336">
        <v>7</v>
      </c>
      <c r="C4" s="336">
        <v>7</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COUNTIFS(G10:G49,"0,2")</f>
        <v>0</v>
      </c>
      <c r="H6" s="510"/>
      <c r="I6" s="275"/>
      <c r="J6" s="250"/>
      <c r="K6" s="275"/>
      <c r="L6" s="250"/>
      <c r="M6" s="250"/>
      <c r="N6" s="275"/>
      <c r="O6" s="250"/>
      <c r="P6" s="250"/>
      <c r="Q6" s="275"/>
      <c r="R6" s="250"/>
      <c r="S6" s="366"/>
      <c r="T6" s="347"/>
      <c r="U6" s="347"/>
      <c r="V6" s="347"/>
      <c r="W6" s="347"/>
      <c r="X6" s="347"/>
    </row>
    <row r="7" spans="1:24" ht="22.5" hidden="1" outlineLevel="1">
      <c r="A7" s="348">
        <f>G6*0.2/B4</f>
        <v>0</v>
      </c>
      <c r="B7" s="348">
        <f>G7*0.5/B4</f>
        <v>1.5</v>
      </c>
      <c r="C7" s="348">
        <f>G8*1/B4</f>
        <v>0</v>
      </c>
      <c r="D7" s="349">
        <f>(G6*A6+G7*B6+G8*C6)/SUM(G6:G8)</f>
        <v>0.5</v>
      </c>
      <c r="E7" s="350"/>
      <c r="F7" s="129" t="s">
        <v>254</v>
      </c>
      <c r="G7" s="351">
        <f>COUNTIFS(G10:G49,"0,5")</f>
        <v>21</v>
      </c>
      <c r="H7" s="509"/>
      <c r="I7" s="352"/>
      <c r="J7" s="352"/>
      <c r="K7" s="352"/>
      <c r="L7" s="352"/>
      <c r="M7" s="352"/>
      <c r="N7" s="352"/>
      <c r="O7" s="352"/>
      <c r="P7" s="352"/>
      <c r="Q7" s="352"/>
      <c r="R7" s="352"/>
      <c r="S7" s="353"/>
      <c r="T7" s="353"/>
      <c r="U7" s="353"/>
      <c r="V7" s="353"/>
      <c r="W7" s="353"/>
      <c r="X7" s="353"/>
    </row>
    <row r="8" spans="1:24" ht="25.5" hidden="1" outlineLevel="1">
      <c r="A8" s="112" t="s">
        <v>52</v>
      </c>
      <c r="B8" s="112" t="s">
        <v>52</v>
      </c>
      <c r="C8" s="112" t="s">
        <v>52</v>
      </c>
      <c r="D8" s="112" t="s">
        <v>52</v>
      </c>
      <c r="E8" s="112"/>
      <c r="F8" s="18" t="s">
        <v>255</v>
      </c>
      <c r="G8" s="345">
        <f>COUNTIFS(G10:G49,"1")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56.25">
      <c r="A10" s="275">
        <v>1</v>
      </c>
      <c r="B10" s="298" t="s">
        <v>1552</v>
      </c>
      <c r="C10" s="275" t="s">
        <v>1553</v>
      </c>
      <c r="D10" s="277" t="s">
        <v>1554</v>
      </c>
      <c r="E10" s="277"/>
      <c r="F10" s="277"/>
      <c r="G10" s="278">
        <v>0.5</v>
      </c>
      <c r="H10" s="279" t="s">
        <v>250</v>
      </c>
      <c r="I10" s="275" t="s">
        <v>76</v>
      </c>
      <c r="J10" s="250">
        <v>45230</v>
      </c>
      <c r="K10" s="275" t="s">
        <v>260</v>
      </c>
      <c r="L10" s="275" t="s">
        <v>1555</v>
      </c>
      <c r="M10" s="250">
        <v>45287</v>
      </c>
      <c r="N10" s="275" t="s">
        <v>1556</v>
      </c>
      <c r="O10" s="250"/>
      <c r="P10" s="250"/>
      <c r="Q10" s="275"/>
      <c r="R10" s="250"/>
      <c r="S10" s="366"/>
      <c r="T10" s="347"/>
      <c r="U10" s="347"/>
      <c r="V10" s="347"/>
      <c r="W10" s="347"/>
      <c r="X10" s="347"/>
    </row>
    <row r="11" spans="1:24" ht="56.25">
      <c r="A11" s="231">
        <v>2</v>
      </c>
      <c r="B11" s="292" t="s">
        <v>1552</v>
      </c>
      <c r="C11" s="231">
        <v>1</v>
      </c>
      <c r="D11" s="230" t="s">
        <v>1557</v>
      </c>
      <c r="E11" s="230"/>
      <c r="F11" s="230"/>
      <c r="G11" s="272">
        <v>0.5</v>
      </c>
      <c r="H11" s="273" t="s">
        <v>29</v>
      </c>
      <c r="I11" s="231" t="s">
        <v>76</v>
      </c>
      <c r="J11" s="249">
        <v>45230</v>
      </c>
      <c r="K11" s="231" t="s">
        <v>260</v>
      </c>
      <c r="L11" s="231" t="s">
        <v>1558</v>
      </c>
      <c r="M11" s="249">
        <v>45287</v>
      </c>
      <c r="N11" s="231" t="s">
        <v>360</v>
      </c>
      <c r="O11" s="231"/>
      <c r="P11" s="231"/>
      <c r="Q11" s="231"/>
      <c r="R11" s="231"/>
      <c r="S11" s="343"/>
      <c r="T11" s="343"/>
      <c r="U11" s="343"/>
      <c r="V11" s="343"/>
      <c r="W11" s="343"/>
      <c r="X11" s="343"/>
    </row>
    <row r="12" spans="1:24" ht="56.25">
      <c r="A12" s="275">
        <v>3</v>
      </c>
      <c r="B12" s="298" t="s">
        <v>1552</v>
      </c>
      <c r="C12" s="275">
        <v>1</v>
      </c>
      <c r="D12" s="277" t="s">
        <v>1559</v>
      </c>
      <c r="E12" s="277"/>
      <c r="F12" s="277"/>
      <c r="G12" s="278">
        <v>0.5</v>
      </c>
      <c r="H12" s="279" t="s">
        <v>250</v>
      </c>
      <c r="I12" s="275" t="s">
        <v>76</v>
      </c>
      <c r="J12" s="250">
        <v>45230</v>
      </c>
      <c r="K12" s="275" t="s">
        <v>260</v>
      </c>
      <c r="L12" s="275" t="s">
        <v>1558</v>
      </c>
      <c r="M12" s="250">
        <v>45287</v>
      </c>
      <c r="N12" s="275" t="s">
        <v>360</v>
      </c>
      <c r="O12" s="275"/>
      <c r="P12" s="275"/>
      <c r="Q12" s="275"/>
      <c r="R12" s="275"/>
      <c r="S12" s="347"/>
      <c r="T12" s="347"/>
      <c r="U12" s="347"/>
      <c r="V12" s="347"/>
      <c r="W12" s="347"/>
      <c r="X12" s="347"/>
    </row>
    <row r="13" spans="1:24" ht="56.25">
      <c r="A13" s="231">
        <v>4</v>
      </c>
      <c r="B13" s="292" t="s">
        <v>1552</v>
      </c>
      <c r="C13" s="231">
        <v>1</v>
      </c>
      <c r="D13" s="230" t="s">
        <v>1560</v>
      </c>
      <c r="E13" s="230"/>
      <c r="F13" s="230"/>
      <c r="G13" s="272">
        <v>0.5</v>
      </c>
      <c r="H13" s="273" t="s">
        <v>29</v>
      </c>
      <c r="I13" s="231" t="s">
        <v>76</v>
      </c>
      <c r="J13" s="249">
        <v>45230</v>
      </c>
      <c r="K13" s="231" t="s">
        <v>260</v>
      </c>
      <c r="L13" s="231" t="s">
        <v>1558</v>
      </c>
      <c r="M13" s="249">
        <v>45287</v>
      </c>
      <c r="N13" s="231" t="s">
        <v>360</v>
      </c>
      <c r="O13" s="231"/>
      <c r="P13" s="231"/>
      <c r="Q13" s="231"/>
      <c r="R13" s="231"/>
      <c r="S13" s="343"/>
      <c r="T13" s="343"/>
      <c r="U13" s="343"/>
      <c r="V13" s="343"/>
      <c r="W13" s="343"/>
      <c r="X13" s="343"/>
    </row>
    <row r="14" spans="1:24" ht="242.25">
      <c r="A14" s="275">
        <v>5</v>
      </c>
      <c r="B14" s="298" t="s">
        <v>1552</v>
      </c>
      <c r="C14" s="275">
        <v>1</v>
      </c>
      <c r="D14" s="395" t="s">
        <v>1561</v>
      </c>
      <c r="E14" s="277"/>
      <c r="F14" s="277"/>
      <c r="G14" s="278">
        <v>0.5</v>
      </c>
      <c r="H14" s="279" t="s">
        <v>29</v>
      </c>
      <c r="I14" s="275" t="s">
        <v>76</v>
      </c>
      <c r="J14" s="250">
        <v>45230</v>
      </c>
      <c r="K14" s="275" t="s">
        <v>260</v>
      </c>
      <c r="L14" s="275" t="s">
        <v>1558</v>
      </c>
      <c r="M14" s="250">
        <v>45287</v>
      </c>
      <c r="N14" s="275" t="s">
        <v>360</v>
      </c>
      <c r="O14" s="275"/>
      <c r="P14" s="275"/>
      <c r="Q14" s="275"/>
      <c r="R14" s="275"/>
      <c r="S14" s="347"/>
      <c r="T14" s="347"/>
      <c r="U14" s="347"/>
      <c r="V14" s="347"/>
      <c r="W14" s="347"/>
      <c r="X14" s="347"/>
    </row>
    <row r="15" spans="1:24" ht="76.5">
      <c r="A15" s="231">
        <v>6</v>
      </c>
      <c r="B15" s="292" t="s">
        <v>1552</v>
      </c>
      <c r="C15" s="231">
        <v>1</v>
      </c>
      <c r="D15" s="230" t="s">
        <v>1562</v>
      </c>
      <c r="E15" s="230"/>
      <c r="F15" s="230"/>
      <c r="G15" s="272">
        <v>0.5</v>
      </c>
      <c r="H15" s="273" t="s">
        <v>29</v>
      </c>
      <c r="I15" s="231" t="s">
        <v>76</v>
      </c>
      <c r="J15" s="249">
        <v>45230</v>
      </c>
      <c r="K15" s="231" t="s">
        <v>260</v>
      </c>
      <c r="L15" s="231" t="s">
        <v>1558</v>
      </c>
      <c r="M15" s="249">
        <v>45287</v>
      </c>
      <c r="N15" s="231" t="s">
        <v>360</v>
      </c>
      <c r="O15" s="231"/>
      <c r="P15" s="231"/>
      <c r="Q15" s="231"/>
      <c r="R15" s="231"/>
      <c r="S15" s="343"/>
      <c r="T15" s="343"/>
      <c r="U15" s="343"/>
      <c r="V15" s="343"/>
      <c r="W15" s="343"/>
      <c r="X15" s="343"/>
    </row>
    <row r="16" spans="1:24" ht="51">
      <c r="A16" s="275">
        <v>7</v>
      </c>
      <c r="B16" s="298" t="s">
        <v>1552</v>
      </c>
      <c r="C16" s="275">
        <v>1</v>
      </c>
      <c r="D16" s="277" t="s">
        <v>1563</v>
      </c>
      <c r="E16" s="277"/>
      <c r="F16" s="277"/>
      <c r="G16" s="278">
        <v>0.5</v>
      </c>
      <c r="H16" s="279" t="s">
        <v>32</v>
      </c>
      <c r="I16" s="275" t="s">
        <v>76</v>
      </c>
      <c r="J16" s="250">
        <v>45230</v>
      </c>
      <c r="K16" s="275" t="s">
        <v>260</v>
      </c>
      <c r="L16" s="275" t="s">
        <v>1564</v>
      </c>
      <c r="M16" s="250">
        <v>45287</v>
      </c>
      <c r="N16" s="275" t="s">
        <v>1565</v>
      </c>
      <c r="O16" s="275"/>
      <c r="P16" s="275"/>
      <c r="Q16" s="275"/>
      <c r="R16" s="275"/>
      <c r="S16" s="347"/>
      <c r="T16" s="347"/>
      <c r="U16" s="347"/>
      <c r="V16" s="347"/>
      <c r="W16" s="347"/>
      <c r="X16" s="347"/>
    </row>
    <row r="17" spans="1:24" ht="102" customHeight="1">
      <c r="A17" s="231">
        <v>8</v>
      </c>
      <c r="B17" s="292" t="s">
        <v>1552</v>
      </c>
      <c r="C17" s="231" t="s">
        <v>1566</v>
      </c>
      <c r="D17" s="230" t="s">
        <v>1567</v>
      </c>
      <c r="E17" s="231"/>
      <c r="F17" s="231"/>
      <c r="G17" s="272">
        <v>0.5</v>
      </c>
      <c r="H17" s="273" t="s">
        <v>250</v>
      </c>
      <c r="I17" s="231" t="s">
        <v>76</v>
      </c>
      <c r="J17" s="249">
        <v>45230</v>
      </c>
      <c r="K17" s="231" t="s">
        <v>260</v>
      </c>
      <c r="L17" s="231" t="s">
        <v>1568</v>
      </c>
      <c r="M17" s="249">
        <v>45287</v>
      </c>
      <c r="N17" s="231" t="s">
        <v>360</v>
      </c>
      <c r="O17" s="231"/>
      <c r="P17" s="231"/>
      <c r="Q17" s="231"/>
      <c r="R17" s="231"/>
      <c r="S17" s="343"/>
      <c r="T17" s="343"/>
      <c r="U17" s="343"/>
      <c r="V17" s="343"/>
      <c r="W17" s="343"/>
      <c r="X17" s="343"/>
    </row>
    <row r="18" spans="1:24" ht="173.25" customHeight="1">
      <c r="A18" s="275">
        <v>9</v>
      </c>
      <c r="B18" s="298" t="s">
        <v>1552</v>
      </c>
      <c r="C18" s="275" t="s">
        <v>1566</v>
      </c>
      <c r="D18" s="277" t="s">
        <v>1569</v>
      </c>
      <c r="E18" s="275"/>
      <c r="F18" s="275"/>
      <c r="G18" s="278">
        <v>0.5</v>
      </c>
      <c r="H18" s="279" t="s">
        <v>29</v>
      </c>
      <c r="I18" s="275" t="s">
        <v>76</v>
      </c>
      <c r="J18" s="250">
        <v>45230</v>
      </c>
      <c r="K18" s="275" t="s">
        <v>260</v>
      </c>
      <c r="L18" s="275" t="s">
        <v>1570</v>
      </c>
      <c r="M18" s="250">
        <v>45287</v>
      </c>
      <c r="N18" s="275" t="s">
        <v>1571</v>
      </c>
      <c r="O18" s="275" t="s">
        <v>1572</v>
      </c>
      <c r="P18" s="275"/>
      <c r="Q18" s="275"/>
      <c r="R18" s="275"/>
      <c r="S18" s="347"/>
      <c r="T18" s="347"/>
      <c r="U18" s="347"/>
      <c r="V18" s="347"/>
      <c r="W18" s="347"/>
      <c r="X18" s="347"/>
    </row>
    <row r="19" spans="1:24" ht="191.25" customHeight="1">
      <c r="A19" s="231">
        <v>10</v>
      </c>
      <c r="B19" s="292" t="s">
        <v>1552</v>
      </c>
      <c r="C19" s="231" t="s">
        <v>1203</v>
      </c>
      <c r="D19" s="230" t="s">
        <v>1573</v>
      </c>
      <c r="E19" s="780"/>
      <c r="F19" s="774"/>
      <c r="G19" s="272">
        <v>0.5</v>
      </c>
      <c r="H19" s="273" t="s">
        <v>250</v>
      </c>
      <c r="I19" s="231" t="s">
        <v>76</v>
      </c>
      <c r="J19" s="249">
        <v>45230</v>
      </c>
      <c r="K19" s="231" t="s">
        <v>260</v>
      </c>
      <c r="L19" s="231" t="s">
        <v>1555</v>
      </c>
      <c r="M19" s="249">
        <v>45287</v>
      </c>
      <c r="N19" s="231"/>
      <c r="O19" s="231" t="s">
        <v>1574</v>
      </c>
      <c r="P19" s="249">
        <v>45302</v>
      </c>
      <c r="Q19" s="231" t="s">
        <v>360</v>
      </c>
      <c r="R19" s="231"/>
      <c r="S19" s="343"/>
      <c r="T19" s="343"/>
      <c r="U19" s="343"/>
      <c r="V19" s="343"/>
      <c r="W19" s="343"/>
      <c r="X19" s="343"/>
    </row>
    <row r="20" spans="1:24" ht="90.75" customHeight="1">
      <c r="A20" s="275">
        <v>11</v>
      </c>
      <c r="B20" s="298" t="s">
        <v>1552</v>
      </c>
      <c r="C20" s="275" t="s">
        <v>1566</v>
      </c>
      <c r="D20" s="277" t="s">
        <v>1575</v>
      </c>
      <c r="E20" s="275"/>
      <c r="F20" s="277"/>
      <c r="G20" s="278">
        <v>0.5</v>
      </c>
      <c r="H20" s="279" t="s">
        <v>29</v>
      </c>
      <c r="I20" s="275" t="s">
        <v>76</v>
      </c>
      <c r="J20" s="250">
        <v>45230</v>
      </c>
      <c r="K20" s="275" t="s">
        <v>260</v>
      </c>
      <c r="L20" s="275" t="s">
        <v>1576</v>
      </c>
      <c r="M20" s="250">
        <v>45287</v>
      </c>
      <c r="N20" s="275" t="s">
        <v>1577</v>
      </c>
      <c r="O20" s="275" t="s">
        <v>1578</v>
      </c>
      <c r="P20" s="250">
        <v>45302</v>
      </c>
      <c r="Q20" s="275" t="s">
        <v>1579</v>
      </c>
      <c r="R20" s="275"/>
      <c r="S20" s="347"/>
      <c r="T20" s="347"/>
      <c r="U20" s="347"/>
      <c r="V20" s="347"/>
      <c r="W20" s="347"/>
      <c r="X20" s="347"/>
    </row>
    <row r="21" spans="1:24" ht="131.25" customHeight="1">
      <c r="A21" s="231">
        <v>12</v>
      </c>
      <c r="B21" s="292" t="s">
        <v>1552</v>
      </c>
      <c r="C21" s="231" t="s">
        <v>1566</v>
      </c>
      <c r="D21" s="230" t="s">
        <v>1580</v>
      </c>
      <c r="E21" s="231"/>
      <c r="F21" s="230"/>
      <c r="G21" s="272">
        <v>0.5</v>
      </c>
      <c r="H21" s="273" t="s">
        <v>29</v>
      </c>
      <c r="I21" s="231" t="s">
        <v>76</v>
      </c>
      <c r="J21" s="249">
        <v>45230</v>
      </c>
      <c r="K21" s="231" t="s">
        <v>260</v>
      </c>
      <c r="L21" s="231" t="s">
        <v>1576</v>
      </c>
      <c r="M21" s="249">
        <v>45287</v>
      </c>
      <c r="N21" s="231" t="s">
        <v>1581</v>
      </c>
      <c r="O21" s="231"/>
      <c r="P21" s="231"/>
      <c r="Q21" s="231"/>
      <c r="R21" s="231"/>
      <c r="S21" s="343"/>
      <c r="T21" s="343"/>
      <c r="U21" s="343"/>
      <c r="V21" s="343"/>
      <c r="W21" s="343"/>
      <c r="X21" s="343"/>
    </row>
    <row r="22" spans="1:24" ht="102">
      <c r="A22" s="275">
        <v>13</v>
      </c>
      <c r="B22" s="298" t="s">
        <v>1552</v>
      </c>
      <c r="C22" s="275" t="s">
        <v>1566</v>
      </c>
      <c r="D22" s="277" t="s">
        <v>1582</v>
      </c>
      <c r="E22" s="277"/>
      <c r="F22" s="277"/>
      <c r="G22" s="278"/>
      <c r="H22" s="279"/>
      <c r="I22" s="275" t="s">
        <v>76</v>
      </c>
      <c r="J22" s="250">
        <v>45230</v>
      </c>
      <c r="K22" s="275"/>
      <c r="L22" s="275" t="s">
        <v>333</v>
      </c>
      <c r="M22" s="275"/>
      <c r="N22" s="275"/>
      <c r="O22" s="275"/>
      <c r="P22" s="275"/>
      <c r="Q22" s="275"/>
      <c r="R22" s="275"/>
      <c r="S22" s="347"/>
      <c r="T22" s="347"/>
      <c r="U22" s="347"/>
      <c r="V22" s="347"/>
      <c r="W22" s="347"/>
      <c r="X22" s="347"/>
    </row>
    <row r="23" spans="1:24" ht="56.25">
      <c r="A23" s="231">
        <v>14</v>
      </c>
      <c r="B23" s="292" t="s">
        <v>1552</v>
      </c>
      <c r="C23" s="231">
        <v>2</v>
      </c>
      <c r="D23" s="358" t="s">
        <v>1583</v>
      </c>
      <c r="E23" s="231"/>
      <c r="F23" s="230"/>
      <c r="G23" s="272">
        <v>0.5</v>
      </c>
      <c r="H23" s="273" t="s">
        <v>29</v>
      </c>
      <c r="I23" s="231" t="s">
        <v>76</v>
      </c>
      <c r="J23" s="249">
        <v>45230</v>
      </c>
      <c r="K23" s="231" t="s">
        <v>260</v>
      </c>
      <c r="L23" s="231" t="s">
        <v>1584</v>
      </c>
      <c r="M23" s="249">
        <v>45287</v>
      </c>
      <c r="N23" s="231" t="s">
        <v>360</v>
      </c>
      <c r="O23" s="231"/>
      <c r="P23" s="231"/>
      <c r="Q23" s="231"/>
      <c r="R23" s="231"/>
      <c r="S23" s="343"/>
      <c r="T23" s="343"/>
      <c r="U23" s="343"/>
      <c r="V23" s="343"/>
      <c r="W23" s="343"/>
      <c r="X23" s="343"/>
    </row>
    <row r="24" spans="1:24" ht="153">
      <c r="A24" s="275">
        <v>15</v>
      </c>
      <c r="B24" s="298" t="s">
        <v>1552</v>
      </c>
      <c r="C24" s="275" t="s">
        <v>1585</v>
      </c>
      <c r="D24" s="277" t="s">
        <v>1586</v>
      </c>
      <c r="E24" s="275"/>
      <c r="F24" s="277"/>
      <c r="G24" s="278">
        <v>0.5</v>
      </c>
      <c r="H24" s="279" t="s">
        <v>29</v>
      </c>
      <c r="I24" s="275" t="s">
        <v>76</v>
      </c>
      <c r="J24" s="250">
        <v>45230</v>
      </c>
      <c r="K24" s="275" t="s">
        <v>260</v>
      </c>
      <c r="L24" s="275" t="s">
        <v>1587</v>
      </c>
      <c r="M24" s="250">
        <v>45287</v>
      </c>
      <c r="N24" s="275" t="s">
        <v>360</v>
      </c>
      <c r="O24" s="275"/>
      <c r="P24" s="275"/>
      <c r="Q24" s="275"/>
      <c r="R24" s="275"/>
      <c r="S24" s="347"/>
      <c r="T24" s="347"/>
      <c r="U24" s="347"/>
      <c r="V24" s="347"/>
      <c r="W24" s="347"/>
      <c r="X24" s="347"/>
    </row>
    <row r="25" spans="1:24" ht="165.75">
      <c r="A25" s="231">
        <v>16</v>
      </c>
      <c r="B25" s="292" t="s">
        <v>1552</v>
      </c>
      <c r="C25" s="231" t="s">
        <v>1588</v>
      </c>
      <c r="D25" s="358" t="s">
        <v>1589</v>
      </c>
      <c r="E25" s="231"/>
      <c r="F25" s="230"/>
      <c r="G25" s="272"/>
      <c r="H25" s="273"/>
      <c r="I25" s="231" t="s">
        <v>76</v>
      </c>
      <c r="J25" s="249">
        <v>45230</v>
      </c>
      <c r="K25" s="231"/>
      <c r="L25" s="231" t="s">
        <v>333</v>
      </c>
      <c r="M25" s="231"/>
      <c r="N25" s="231"/>
      <c r="O25" s="231"/>
      <c r="P25" s="231"/>
      <c r="Q25" s="231"/>
      <c r="R25" s="231"/>
      <c r="S25" s="343"/>
      <c r="T25" s="343"/>
      <c r="U25" s="343"/>
      <c r="V25" s="343"/>
      <c r="W25" s="343"/>
      <c r="X25" s="343"/>
    </row>
    <row r="26" spans="1:24" ht="121.5" customHeight="1">
      <c r="A26" s="275">
        <v>17</v>
      </c>
      <c r="B26" s="298" t="s">
        <v>1552</v>
      </c>
      <c r="C26" s="275">
        <v>6</v>
      </c>
      <c r="D26" s="277" t="s">
        <v>982</v>
      </c>
      <c r="E26" s="275"/>
      <c r="F26" s="277"/>
      <c r="G26" s="278">
        <v>0.5</v>
      </c>
      <c r="H26" s="279" t="s">
        <v>29</v>
      </c>
      <c r="I26" s="275" t="s">
        <v>76</v>
      </c>
      <c r="J26" s="250">
        <v>45230</v>
      </c>
      <c r="K26" s="275" t="s">
        <v>260</v>
      </c>
      <c r="L26" s="275" t="s">
        <v>1590</v>
      </c>
      <c r="M26" s="250">
        <v>45287</v>
      </c>
      <c r="N26" s="275" t="s">
        <v>360</v>
      </c>
      <c r="O26" s="275"/>
      <c r="P26" s="275"/>
      <c r="Q26" s="275"/>
      <c r="R26" s="275"/>
      <c r="S26" s="347"/>
      <c r="T26" s="347"/>
      <c r="U26" s="347"/>
      <c r="V26" s="347"/>
      <c r="W26" s="347"/>
      <c r="X26" s="347"/>
    </row>
    <row r="27" spans="1:24" ht="141" customHeight="1">
      <c r="A27" s="231">
        <v>18</v>
      </c>
      <c r="B27" s="292" t="s">
        <v>1552</v>
      </c>
      <c r="C27" s="231">
        <v>7</v>
      </c>
      <c r="D27" s="230" t="s">
        <v>1591</v>
      </c>
      <c r="E27" s="231"/>
      <c r="F27" s="230"/>
      <c r="G27" s="272">
        <v>0.5</v>
      </c>
      <c r="H27" s="273" t="s">
        <v>29</v>
      </c>
      <c r="I27" s="231" t="s">
        <v>76</v>
      </c>
      <c r="J27" s="249">
        <v>45230</v>
      </c>
      <c r="K27" s="231" t="s">
        <v>260</v>
      </c>
      <c r="L27" s="231" t="s">
        <v>1558</v>
      </c>
      <c r="M27" s="249">
        <v>45287</v>
      </c>
      <c r="N27" s="231" t="s">
        <v>360</v>
      </c>
      <c r="O27" s="231"/>
      <c r="P27" s="231"/>
      <c r="Q27" s="231"/>
      <c r="R27" s="231"/>
      <c r="S27" s="343"/>
      <c r="T27" s="343"/>
      <c r="U27" s="343"/>
      <c r="V27" s="343"/>
      <c r="W27" s="343"/>
      <c r="X27" s="343"/>
    </row>
    <row r="28" spans="1:24" ht="167.25" customHeight="1">
      <c r="A28" s="275">
        <v>19</v>
      </c>
      <c r="B28" s="298" t="s">
        <v>1552</v>
      </c>
      <c r="C28" s="275">
        <v>7</v>
      </c>
      <c r="D28" s="277" t="s">
        <v>1592</v>
      </c>
      <c r="E28" s="778"/>
      <c r="F28" s="774"/>
      <c r="G28" s="278">
        <v>0.5</v>
      </c>
      <c r="H28" s="279" t="s">
        <v>29</v>
      </c>
      <c r="I28" s="275" t="s">
        <v>76</v>
      </c>
      <c r="J28" s="250">
        <v>45230</v>
      </c>
      <c r="K28" s="275" t="s">
        <v>260</v>
      </c>
      <c r="L28" s="275" t="s">
        <v>1593</v>
      </c>
      <c r="M28" s="250">
        <v>45287</v>
      </c>
      <c r="N28" s="275" t="s">
        <v>360</v>
      </c>
      <c r="O28" s="275"/>
      <c r="P28" s="275"/>
      <c r="Q28" s="275"/>
      <c r="R28" s="275"/>
      <c r="S28" s="347"/>
      <c r="T28" s="347"/>
      <c r="U28" s="347"/>
      <c r="V28" s="347"/>
      <c r="W28" s="347"/>
      <c r="X28" s="347"/>
    </row>
    <row r="29" spans="1:24" ht="124.5" customHeight="1">
      <c r="A29" s="231">
        <v>20</v>
      </c>
      <c r="B29" s="292" t="s">
        <v>1552</v>
      </c>
      <c r="C29" s="231">
        <v>7</v>
      </c>
      <c r="D29" s="230" t="s">
        <v>1594</v>
      </c>
      <c r="E29" s="231"/>
      <c r="F29" s="230"/>
      <c r="G29" s="272">
        <v>0.5</v>
      </c>
      <c r="H29" s="273" t="s">
        <v>29</v>
      </c>
      <c r="I29" s="231" t="s">
        <v>76</v>
      </c>
      <c r="J29" s="249">
        <v>45230</v>
      </c>
      <c r="K29" s="231" t="s">
        <v>260</v>
      </c>
      <c r="L29" s="231" t="s">
        <v>1595</v>
      </c>
      <c r="M29" s="249">
        <v>45287</v>
      </c>
      <c r="N29" s="231" t="s">
        <v>360</v>
      </c>
      <c r="O29" s="231"/>
      <c r="P29" s="231"/>
      <c r="Q29" s="231"/>
      <c r="R29" s="231"/>
      <c r="S29" s="343"/>
      <c r="T29" s="343"/>
      <c r="U29" s="343"/>
      <c r="V29" s="343"/>
      <c r="W29" s="343"/>
      <c r="X29" s="343"/>
    </row>
    <row r="30" spans="1:24" ht="130.5" customHeight="1">
      <c r="A30" s="275">
        <v>21</v>
      </c>
      <c r="B30" s="298" t="s">
        <v>1552</v>
      </c>
      <c r="C30" s="275"/>
      <c r="D30" s="277" t="s">
        <v>1596</v>
      </c>
      <c r="E30" s="275"/>
      <c r="F30" s="277"/>
      <c r="G30" s="278">
        <v>0.5</v>
      </c>
      <c r="H30" s="279" t="s">
        <v>29</v>
      </c>
      <c r="I30" s="275" t="s">
        <v>76</v>
      </c>
      <c r="J30" s="250">
        <v>45230</v>
      </c>
      <c r="K30" s="275" t="s">
        <v>260</v>
      </c>
      <c r="L30" s="275" t="s">
        <v>1597</v>
      </c>
      <c r="M30" s="250">
        <v>45287</v>
      </c>
      <c r="N30" s="275" t="s">
        <v>360</v>
      </c>
      <c r="O30" s="275"/>
      <c r="P30" s="275"/>
      <c r="Q30" s="275"/>
      <c r="R30" s="275"/>
      <c r="S30" s="347"/>
      <c r="T30" s="347"/>
      <c r="U30" s="347"/>
      <c r="V30" s="347"/>
      <c r="W30" s="347"/>
      <c r="X30" s="347"/>
    </row>
    <row r="31" spans="1:24" ht="130.5" customHeight="1">
      <c r="A31" s="231">
        <v>22</v>
      </c>
      <c r="B31" s="292" t="s">
        <v>1552</v>
      </c>
      <c r="C31" s="231"/>
      <c r="D31" s="230" t="s">
        <v>1598</v>
      </c>
      <c r="E31" s="231"/>
      <c r="F31" s="230"/>
      <c r="G31" s="272">
        <v>0.5</v>
      </c>
      <c r="H31" s="273" t="s">
        <v>29</v>
      </c>
      <c r="I31" s="231" t="s">
        <v>76</v>
      </c>
      <c r="J31" s="249">
        <v>45230</v>
      </c>
      <c r="K31" s="231" t="s">
        <v>260</v>
      </c>
      <c r="L31" s="231" t="s">
        <v>1597</v>
      </c>
      <c r="M31" s="249">
        <v>45287</v>
      </c>
      <c r="N31" s="231" t="s">
        <v>360</v>
      </c>
      <c r="O31" s="231"/>
      <c r="P31" s="231"/>
      <c r="Q31" s="231"/>
      <c r="R31" s="231"/>
      <c r="S31" s="343"/>
      <c r="T31" s="343"/>
      <c r="U31" s="343"/>
      <c r="V31" s="343"/>
      <c r="W31" s="343"/>
      <c r="X31" s="343"/>
    </row>
    <row r="32" spans="1:24" ht="155.25" customHeight="1">
      <c r="A32" s="275">
        <v>23</v>
      </c>
      <c r="B32" s="298" t="s">
        <v>1552</v>
      </c>
      <c r="C32" s="275">
        <v>2</v>
      </c>
      <c r="D32" s="277" t="s">
        <v>1599</v>
      </c>
      <c r="E32" s="275"/>
      <c r="F32" s="277"/>
      <c r="G32" s="278">
        <v>0.5</v>
      </c>
      <c r="H32" s="279" t="s">
        <v>250</v>
      </c>
      <c r="I32" s="275" t="s">
        <v>76</v>
      </c>
      <c r="J32" s="361">
        <v>45289</v>
      </c>
      <c r="K32" s="275" t="s">
        <v>260</v>
      </c>
      <c r="L32" s="275"/>
      <c r="M32" s="275"/>
      <c r="N32" s="275"/>
      <c r="O32" s="275"/>
      <c r="P32" s="250">
        <v>45302</v>
      </c>
      <c r="Q32" s="275" t="s">
        <v>717</v>
      </c>
      <c r="R32" s="275"/>
      <c r="S32" s="347"/>
      <c r="T32" s="347"/>
      <c r="U32" s="347"/>
      <c r="V32" s="347"/>
      <c r="W32" s="347"/>
      <c r="X32" s="347"/>
    </row>
    <row r="33" spans="1:24" ht="12.75">
      <c r="A33" s="231"/>
      <c r="B33" s="343"/>
      <c r="C33" s="231"/>
      <c r="D33" s="230"/>
      <c r="E33" s="230"/>
      <c r="F33" s="230"/>
      <c r="G33" s="272"/>
      <c r="H33" s="273"/>
      <c r="I33" s="231"/>
      <c r="J33" s="231"/>
      <c r="K33" s="231"/>
      <c r="L33" s="231"/>
      <c r="M33" s="231"/>
      <c r="N33" s="231"/>
      <c r="O33" s="231"/>
      <c r="P33" s="231"/>
      <c r="Q33" s="231"/>
      <c r="R33" s="231"/>
      <c r="S33" s="343"/>
      <c r="T33" s="343"/>
      <c r="U33" s="343"/>
      <c r="V33" s="343"/>
      <c r="W33" s="343"/>
      <c r="X33" s="343"/>
    </row>
    <row r="34" spans="1:24" ht="12.75">
      <c r="A34" s="275"/>
      <c r="B34" s="347"/>
      <c r="C34" s="275"/>
      <c r="D34" s="277"/>
      <c r="E34" s="277"/>
      <c r="F34" s="277"/>
      <c r="G34" s="278"/>
      <c r="H34" s="279"/>
      <c r="I34" s="275"/>
      <c r="J34" s="275"/>
      <c r="K34" s="275"/>
      <c r="L34" s="275"/>
      <c r="M34" s="275"/>
      <c r="N34" s="275"/>
      <c r="O34" s="275"/>
      <c r="P34" s="275"/>
      <c r="Q34" s="275"/>
      <c r="R34" s="275"/>
      <c r="S34" s="347"/>
      <c r="T34" s="347"/>
      <c r="U34" s="347"/>
      <c r="V34" s="347"/>
      <c r="W34" s="347"/>
      <c r="X34" s="347"/>
    </row>
    <row r="35" spans="1:24" ht="12.75">
      <c r="A35" s="231"/>
      <c r="B35" s="343"/>
      <c r="C35" s="231"/>
      <c r="D35" s="230"/>
      <c r="E35" s="230" t="s">
        <v>1600</v>
      </c>
      <c r="F35" s="230"/>
      <c r="G35" s="272"/>
      <c r="H35" s="273"/>
      <c r="I35" s="231"/>
      <c r="J35" s="231"/>
      <c r="K35" s="231"/>
      <c r="L35" s="231"/>
      <c r="M35" s="231"/>
      <c r="N35" s="231"/>
      <c r="O35" s="231"/>
      <c r="P35" s="231"/>
      <c r="Q35" s="231"/>
      <c r="R35" s="231"/>
      <c r="S35" s="343"/>
      <c r="T35" s="343"/>
      <c r="U35" s="343"/>
      <c r="V35" s="343"/>
      <c r="W35" s="343"/>
      <c r="X35" s="343"/>
    </row>
    <row r="36" spans="1:24" ht="12.75">
      <c r="A36" s="275"/>
      <c r="B36" s="347"/>
      <c r="C36" s="275"/>
      <c r="D36" s="277"/>
      <c r="E36" s="277"/>
      <c r="F36" s="277"/>
      <c r="G36" s="278"/>
      <c r="H36" s="279"/>
      <c r="I36" s="275"/>
      <c r="J36" s="275"/>
      <c r="K36" s="275"/>
      <c r="L36" s="275"/>
      <c r="M36" s="275"/>
      <c r="N36" s="275"/>
      <c r="O36" s="275"/>
      <c r="P36" s="275"/>
      <c r="Q36" s="275"/>
      <c r="R36" s="275"/>
      <c r="S36" s="347"/>
      <c r="T36" s="347"/>
      <c r="U36" s="347"/>
      <c r="V36" s="347"/>
      <c r="W36" s="347"/>
      <c r="X36" s="347"/>
    </row>
    <row r="37" spans="1:24" ht="12.75">
      <c r="A37" s="231"/>
      <c r="B37" s="343"/>
      <c r="C37" s="231"/>
      <c r="D37" s="230"/>
      <c r="E37" s="230"/>
      <c r="F37" s="230"/>
      <c r="G37" s="272"/>
      <c r="H37" s="273"/>
      <c r="I37" s="231"/>
      <c r="J37" s="231"/>
      <c r="K37" s="231"/>
      <c r="L37" s="231"/>
      <c r="M37" s="231"/>
      <c r="N37" s="231"/>
      <c r="O37" s="231"/>
      <c r="P37" s="231"/>
      <c r="Q37" s="231"/>
      <c r="R37" s="231"/>
      <c r="S37" s="343"/>
      <c r="T37" s="343"/>
      <c r="U37" s="343"/>
      <c r="V37" s="343"/>
      <c r="W37" s="343"/>
      <c r="X37" s="343"/>
    </row>
    <row r="38" spans="1:24" ht="12.75">
      <c r="A38" s="275"/>
      <c r="B38" s="347"/>
      <c r="C38" s="275"/>
      <c r="D38" s="277"/>
      <c r="E38" s="277"/>
      <c r="F38" s="277"/>
      <c r="G38" s="278"/>
      <c r="H38" s="279"/>
      <c r="I38" s="275"/>
      <c r="J38" s="275"/>
      <c r="K38" s="275"/>
      <c r="L38" s="275"/>
      <c r="M38" s="275"/>
      <c r="N38" s="275"/>
      <c r="O38" s="275"/>
      <c r="P38" s="275"/>
      <c r="Q38" s="275"/>
      <c r="R38" s="275"/>
      <c r="S38" s="347"/>
      <c r="T38" s="347"/>
      <c r="U38" s="347"/>
      <c r="V38" s="347"/>
      <c r="W38" s="347"/>
      <c r="X38" s="347"/>
    </row>
    <row r="39" spans="1:24" ht="12.75">
      <c r="A39" s="231"/>
      <c r="B39" s="343"/>
      <c r="C39" s="231"/>
      <c r="D39" s="230"/>
      <c r="E39" s="230"/>
      <c r="F39" s="230"/>
      <c r="G39" s="272"/>
      <c r="H39" s="273"/>
      <c r="I39" s="231"/>
      <c r="J39" s="231"/>
      <c r="K39" s="231"/>
      <c r="L39" s="231"/>
      <c r="M39" s="231"/>
      <c r="N39" s="231"/>
      <c r="O39" s="231"/>
      <c r="P39" s="231"/>
      <c r="Q39" s="231"/>
      <c r="R39" s="231"/>
      <c r="S39" s="343"/>
      <c r="T39" s="343"/>
      <c r="U39" s="343"/>
      <c r="V39" s="343"/>
      <c r="W39" s="343"/>
      <c r="X39" s="343"/>
    </row>
    <row r="40" spans="1:24" ht="12.75">
      <c r="A40" s="275"/>
      <c r="B40" s="347"/>
      <c r="C40" s="275"/>
      <c r="D40" s="277"/>
      <c r="E40" s="277"/>
      <c r="F40" s="277"/>
      <c r="G40" s="278"/>
      <c r="H40" s="279"/>
      <c r="I40" s="275"/>
      <c r="J40" s="275"/>
      <c r="K40" s="275"/>
      <c r="L40" s="275"/>
      <c r="M40" s="275"/>
      <c r="N40" s="275"/>
      <c r="O40" s="275"/>
      <c r="P40" s="275"/>
      <c r="Q40" s="275"/>
      <c r="R40" s="275"/>
      <c r="S40" s="347"/>
      <c r="T40" s="347"/>
      <c r="U40" s="347"/>
      <c r="V40" s="347"/>
      <c r="W40" s="347"/>
      <c r="X40" s="347"/>
    </row>
    <row r="41" spans="1:24" ht="12.75">
      <c r="A41" s="231"/>
      <c r="B41" s="343"/>
      <c r="C41" s="231"/>
      <c r="D41" s="230"/>
      <c r="E41" s="230"/>
      <c r="F41" s="230"/>
      <c r="G41" s="272"/>
      <c r="H41" s="273"/>
      <c r="I41" s="231"/>
      <c r="J41" s="231"/>
      <c r="K41" s="231"/>
      <c r="L41" s="231"/>
      <c r="M41" s="231"/>
      <c r="N41" s="231"/>
      <c r="O41" s="231"/>
      <c r="P41" s="231"/>
      <c r="Q41" s="231"/>
      <c r="R41" s="231"/>
      <c r="S41" s="343"/>
      <c r="T41" s="343"/>
      <c r="U41" s="343"/>
      <c r="V41" s="343"/>
      <c r="W41" s="343"/>
      <c r="X41" s="343"/>
    </row>
    <row r="42" spans="1:24" ht="12.75">
      <c r="A42" s="275"/>
      <c r="B42" s="347"/>
      <c r="C42" s="275"/>
      <c r="D42" s="277"/>
      <c r="E42" s="277"/>
      <c r="F42" s="277"/>
      <c r="G42" s="278"/>
      <c r="H42" s="279"/>
      <c r="I42" s="275"/>
      <c r="J42" s="275"/>
      <c r="K42" s="275"/>
      <c r="L42" s="275"/>
      <c r="M42" s="275"/>
      <c r="N42" s="275"/>
      <c r="O42" s="275"/>
      <c r="P42" s="275"/>
      <c r="Q42" s="275"/>
      <c r="R42" s="275"/>
      <c r="S42" s="347"/>
      <c r="T42" s="347"/>
      <c r="U42" s="347"/>
      <c r="V42" s="347"/>
      <c r="W42" s="347"/>
      <c r="X42" s="347"/>
    </row>
    <row r="43" spans="1:24" ht="12.75">
      <c r="A43" s="231"/>
      <c r="B43" s="343"/>
      <c r="C43" s="231"/>
      <c r="D43" s="230"/>
      <c r="E43" s="230"/>
      <c r="F43" s="230"/>
      <c r="G43" s="272"/>
      <c r="H43" s="273"/>
      <c r="I43" s="231"/>
      <c r="J43" s="231"/>
      <c r="K43" s="231"/>
      <c r="L43" s="231"/>
      <c r="M43" s="231"/>
      <c r="N43" s="231"/>
      <c r="O43" s="231"/>
      <c r="P43" s="231"/>
      <c r="Q43" s="231"/>
      <c r="R43" s="231"/>
      <c r="S43" s="343"/>
      <c r="T43" s="343"/>
      <c r="U43" s="343"/>
      <c r="V43" s="343"/>
      <c r="W43" s="343"/>
      <c r="X43" s="343"/>
    </row>
    <row r="44" spans="1:24" ht="12.75">
      <c r="A44" s="275"/>
      <c r="B44" s="347"/>
      <c r="C44" s="275"/>
      <c r="D44" s="277"/>
      <c r="E44" s="277"/>
      <c r="F44" s="277"/>
      <c r="G44" s="278"/>
      <c r="H44" s="279"/>
      <c r="I44" s="275"/>
      <c r="J44" s="275"/>
      <c r="K44" s="275"/>
      <c r="L44" s="275"/>
      <c r="M44" s="275"/>
      <c r="N44" s="275"/>
      <c r="O44" s="275"/>
      <c r="P44" s="275"/>
      <c r="Q44" s="275"/>
      <c r="R44" s="275"/>
      <c r="S44" s="347"/>
      <c r="T44" s="347"/>
      <c r="U44" s="347"/>
      <c r="V44" s="347"/>
      <c r="W44" s="347"/>
      <c r="X44" s="347"/>
    </row>
    <row r="45" spans="1:24" ht="12.75">
      <c r="A45" s="231"/>
      <c r="B45" s="343"/>
      <c r="C45" s="231"/>
      <c r="D45" s="230"/>
      <c r="E45" s="230"/>
      <c r="F45" s="230"/>
      <c r="G45" s="272"/>
      <c r="H45" s="273"/>
      <c r="I45" s="231"/>
      <c r="J45" s="231"/>
      <c r="K45" s="231"/>
      <c r="L45" s="231"/>
      <c r="M45" s="231"/>
      <c r="N45" s="231"/>
      <c r="O45" s="231"/>
      <c r="P45" s="231"/>
      <c r="Q45" s="231"/>
      <c r="R45" s="231"/>
      <c r="S45" s="343"/>
      <c r="T45" s="343"/>
      <c r="U45" s="343"/>
      <c r="V45" s="343"/>
      <c r="W45" s="343"/>
      <c r="X45" s="343"/>
    </row>
    <row r="46" spans="1:24" ht="12.75">
      <c r="A46" s="275"/>
      <c r="B46" s="347"/>
      <c r="C46" s="275"/>
      <c r="D46" s="277"/>
      <c r="E46" s="277"/>
      <c r="F46" s="277"/>
      <c r="G46" s="278"/>
      <c r="H46" s="279"/>
      <c r="I46" s="275"/>
      <c r="J46" s="275"/>
      <c r="K46" s="275"/>
      <c r="L46" s="275"/>
      <c r="M46" s="275"/>
      <c r="N46" s="275"/>
      <c r="O46" s="275"/>
      <c r="P46" s="275"/>
      <c r="Q46" s="275"/>
      <c r="R46" s="275"/>
      <c r="S46" s="347"/>
      <c r="T46" s="347"/>
      <c r="U46" s="347"/>
      <c r="V46" s="347"/>
      <c r="W46" s="347"/>
      <c r="X46" s="347"/>
    </row>
    <row r="47" spans="1:24" ht="12.75">
      <c r="A47" s="231"/>
      <c r="B47" s="343"/>
      <c r="C47" s="231"/>
      <c r="D47" s="230"/>
      <c r="E47" s="230"/>
      <c r="F47" s="230"/>
      <c r="G47" s="272"/>
      <c r="H47" s="273"/>
      <c r="I47" s="231"/>
      <c r="J47" s="231"/>
      <c r="K47" s="231"/>
      <c r="L47" s="231"/>
      <c r="M47" s="231"/>
      <c r="N47" s="231"/>
      <c r="O47" s="231"/>
      <c r="P47" s="231"/>
      <c r="Q47" s="231"/>
      <c r="R47" s="231"/>
      <c r="S47" s="343"/>
      <c r="T47" s="343"/>
      <c r="U47" s="343"/>
      <c r="V47" s="343"/>
      <c r="W47" s="343"/>
      <c r="X47" s="343"/>
    </row>
    <row r="48" spans="1:24" ht="12.75">
      <c r="A48" s="275"/>
      <c r="B48" s="347"/>
      <c r="C48" s="275"/>
      <c r="D48" s="277"/>
      <c r="E48" s="277"/>
      <c r="F48" s="277"/>
      <c r="G48" s="278"/>
      <c r="H48" s="279"/>
      <c r="I48" s="275"/>
      <c r="J48" s="275"/>
      <c r="K48" s="275"/>
      <c r="L48" s="275"/>
      <c r="M48" s="275"/>
      <c r="N48" s="275"/>
      <c r="O48" s="275"/>
      <c r="P48" s="275"/>
      <c r="Q48" s="275"/>
      <c r="R48" s="275"/>
      <c r="S48" s="347"/>
      <c r="T48" s="347"/>
      <c r="U48" s="347"/>
      <c r="V48" s="347"/>
      <c r="W48" s="347"/>
      <c r="X48" s="347"/>
    </row>
    <row r="49" spans="1:24" ht="12.75">
      <c r="A49" s="231"/>
      <c r="B49" s="343"/>
      <c r="C49" s="231"/>
      <c r="D49" s="230"/>
      <c r="E49" s="230"/>
      <c r="F49" s="230"/>
      <c r="G49" s="272"/>
      <c r="H49" s="273"/>
      <c r="I49" s="231"/>
      <c r="J49" s="231"/>
      <c r="K49" s="231"/>
      <c r="L49" s="231"/>
      <c r="M49" s="231"/>
      <c r="N49" s="231"/>
      <c r="O49" s="231"/>
      <c r="P49" s="231"/>
      <c r="Q49" s="231"/>
      <c r="R49" s="231"/>
      <c r="S49" s="343"/>
      <c r="T49" s="343"/>
      <c r="U49" s="343"/>
      <c r="V49" s="343"/>
      <c r="W49" s="343"/>
      <c r="X49" s="343"/>
    </row>
  </sheetData>
  <mergeCells count="2">
    <mergeCell ref="E19:F19"/>
    <mergeCell ref="E28:F28"/>
  </mergeCells>
  <conditionalFormatting sqref="M1:N1 R1 U1:X1">
    <cfRule type="containsText" dxfId="11143" priority="13" operator="containsText" text="ответ субподрядчика">
      <formula>NOT(ISERROR(SEARCH(("ответ субподрядчика"),(M1))))</formula>
    </cfRule>
  </conditionalFormatting>
  <conditionalFormatting sqref="G10:G49">
    <cfRule type="cellIs" dxfId="11142" priority="12" operator="equal">
      <formula>1</formula>
    </cfRule>
  </conditionalFormatting>
  <conditionalFormatting sqref="G10:G49">
    <cfRule type="cellIs" dxfId="11141" priority="11" operator="equal">
      <formula>0.5</formula>
    </cfRule>
  </conditionalFormatting>
  <conditionalFormatting sqref="G10:G49">
    <cfRule type="cellIs" dxfId="11140" priority="10" operator="equal">
      <formula>0.2</formula>
    </cfRule>
  </conditionalFormatting>
  <conditionalFormatting sqref="K3 K5:K49">
    <cfRule type="containsText" dxfId="11139" priority="9" operator="containsText" text="ПД">
      <formula>NOT(ISERROR(SEARCH(("ПД"),(K3))))</formula>
    </cfRule>
  </conditionalFormatting>
  <conditionalFormatting sqref="K3 K5:K49">
    <cfRule type="containsText" dxfId="11138" priority="8" operator="containsText" text="отменено">
      <formula>NOT(ISERROR(SEARCH(("отменено"),(K3))))</formula>
    </cfRule>
  </conditionalFormatting>
  <conditionalFormatting sqref="G1:H1 H3:X3 H5:H49 A9:G9">
    <cfRule type="cellIs" dxfId="11137" priority="7" operator="equal">
      <formula>"5 - Несоответствие решений ПД и РД"</formula>
    </cfRule>
  </conditionalFormatting>
  <conditionalFormatting sqref="G1:H1 H3:X3 H5:H49 A9:G9">
    <cfRule type="cellIs" dxfId="11136" priority="6" operator="equal">
      <formula>"4 - Несоответствие типовым решениям"</formula>
    </cfRule>
  </conditionalFormatting>
  <conditionalFormatting sqref="G1:H1 H3:X3 H5:H49 A9:G9">
    <cfRule type="cellIs" dxfId="11135" priority="5" operator="equal">
      <formula>"3 - Повторяющиеся замечания МФР"</formula>
    </cfRule>
  </conditionalFormatting>
  <conditionalFormatting sqref="G1:H1 H3:X3 H5:H49 A9:G9">
    <cfRule type="cellIs" dxfId="11134" priority="4" operator="equal">
      <formula>"2 - Несоотвествие смежным разделам"</formula>
    </cfRule>
  </conditionalFormatting>
  <conditionalFormatting sqref="G1:H1 H3:X3 H5:H49 A9:G9">
    <cfRule type="cellIs" dxfId="11133" priority="3" operator="equal">
      <formula>"1 - Ошибка проектировщика"</formula>
    </cfRule>
  </conditionalFormatting>
  <conditionalFormatting sqref="K3 K5:K49">
    <cfRule type="containsText" dxfId="11132" priority="2" operator="containsText" text="повторно">
      <formula>NOT(ISERROR(SEARCH(("повторно"),(K3))))</formula>
    </cfRule>
  </conditionalFormatting>
  <conditionalFormatting sqref="K3 K5:K49">
    <cfRule type="containsText" dxfId="11131"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G10:G49</xm:sqref>
        </x14:dataValidation>
        <x14:dataValidation type="list" allowBlank="1">
          <x14:formula1>
            <xm:f>Списки!$O:$O</xm:f>
          </x14:formula1>
          <xm:sqref>R1 U1 X1</xm:sqref>
        </x14:dataValidation>
        <x14:dataValidation type="list" allowBlank="1">
          <x14:formula1>
            <xm:f>Списки!$E$2:$E$1002</xm:f>
          </x14:formula1>
          <xm:sqref>H10:H49</xm:sqref>
        </x14:dataValidation>
        <x14:dataValidation type="list" allowBlank="1">
          <x14:formula1>
            <xm:f>Списки!$A$2:$A$1002</xm:f>
          </x14:formula1>
          <xm:sqref>K10:K49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Y16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6.42578125" customWidth="1"/>
    <col min="2" max="2" width="18.5703125" customWidth="1"/>
    <col min="3" max="3" width="9.42578125" customWidth="1"/>
    <col min="4" max="4" width="53.42578125" customWidth="1"/>
    <col min="5" max="5" width="43.85546875" customWidth="1"/>
    <col min="6" max="6" width="21.42578125" customWidth="1" collapsed="1"/>
    <col min="7" max="8" width="14.140625" hidden="1" customWidth="1" outlineLevel="1"/>
    <col min="10" max="10" width="9.42578125" customWidth="1"/>
    <col min="12" max="12" width="31.85546875" customWidth="1"/>
    <col min="13" max="13" width="9.42578125" customWidth="1"/>
    <col min="14" max="15" width="31.42578125" customWidth="1" outlineLevel="1"/>
    <col min="16" max="16" width="39.140625" customWidth="1" outlineLevel="1"/>
    <col min="17" max="17" width="9.42578125" customWidth="1"/>
    <col min="18" max="18" width="31.42578125" customWidth="1"/>
    <col min="19" max="19" width="22" customWidth="1"/>
    <col min="20" max="20" width="9.42578125" customWidth="1"/>
    <col min="21" max="21" width="26.85546875" customWidth="1"/>
    <col min="22" max="25" width="25.5703125" customWidth="1"/>
  </cols>
  <sheetData>
    <row r="1" spans="1:25" ht="84" collapsed="1">
      <c r="A1" s="104" t="s">
        <v>235</v>
      </c>
      <c r="B1" s="578"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7" t="s">
        <v>395</v>
      </c>
      <c r="P1" s="106" t="s">
        <v>245</v>
      </c>
      <c r="Q1" s="108" t="s">
        <v>246</v>
      </c>
      <c r="R1" s="108" t="s">
        <v>247</v>
      </c>
      <c r="S1" s="107" t="s">
        <v>248</v>
      </c>
      <c r="T1" s="109" t="s">
        <v>246</v>
      </c>
      <c r="U1" s="109" t="s">
        <v>247</v>
      </c>
      <c r="V1" s="107" t="s">
        <v>248</v>
      </c>
      <c r="W1" s="109" t="s">
        <v>246</v>
      </c>
      <c r="X1" s="109" t="s">
        <v>247</v>
      </c>
      <c r="Y1" s="107" t="s">
        <v>248</v>
      </c>
    </row>
    <row r="2" spans="1:25" ht="90" hidden="1" outlineLevel="1">
      <c r="A2" s="110"/>
      <c r="B2" s="579" t="s">
        <v>249</v>
      </c>
      <c r="C2" s="111" t="s">
        <v>249</v>
      </c>
      <c r="D2" s="112" t="s">
        <v>52</v>
      </c>
      <c r="E2" s="113"/>
      <c r="F2" s="110"/>
      <c r="G2" s="115"/>
      <c r="H2" s="116" t="s">
        <v>250</v>
      </c>
      <c r="I2" s="116" t="s">
        <v>13</v>
      </c>
      <c r="J2" s="116" t="s">
        <v>14</v>
      </c>
      <c r="K2" s="116" t="s">
        <v>16</v>
      </c>
      <c r="L2" s="116" t="s">
        <v>15</v>
      </c>
      <c r="M2" s="116" t="s">
        <v>17</v>
      </c>
      <c r="N2" s="116" t="s">
        <v>18</v>
      </c>
      <c r="O2" s="116"/>
      <c r="P2" s="116" t="s">
        <v>19</v>
      </c>
      <c r="Q2" s="116" t="s">
        <v>21</v>
      </c>
      <c r="R2" s="574" t="s">
        <v>23</v>
      </c>
      <c r="S2" s="116" t="s">
        <v>24</v>
      </c>
      <c r="T2" s="116" t="s">
        <v>25</v>
      </c>
      <c r="U2" s="116" t="s">
        <v>27</v>
      </c>
      <c r="V2" s="116" t="s">
        <v>28</v>
      </c>
      <c r="W2" s="116" t="s">
        <v>29</v>
      </c>
      <c r="X2" s="116" t="s">
        <v>30</v>
      </c>
      <c r="Y2" s="116" t="s">
        <v>32</v>
      </c>
    </row>
    <row r="3" spans="1:25" ht="45" hidden="1" outlineLevel="1">
      <c r="A3" s="1"/>
      <c r="B3" s="18" t="s">
        <v>251</v>
      </c>
      <c r="C3" s="18" t="s">
        <v>252</v>
      </c>
      <c r="D3" s="18" t="s">
        <v>35</v>
      </c>
      <c r="E3" s="18"/>
      <c r="F3" s="18"/>
      <c r="G3" s="115"/>
      <c r="H3" s="118">
        <f>COUNTIF($H10:$H169,"1 - Несоответствие продуктовым требованиям ПИК-Стандарт")</f>
        <v>0</v>
      </c>
      <c r="I3" s="118">
        <f>COUNTIF($H10:$H169,"2 - Несоответствие Бренд-листам ПИК")</f>
        <v>0</v>
      </c>
      <c r="J3" s="118">
        <f>COUNTIF($H10:$H169,"3 - Несоответствие Каталогу отделки")</f>
        <v>0</v>
      </c>
      <c r="K3" s="118">
        <f>COUNTIF($H10:$H169,"5 - Ошибка в применении СТМ")</f>
        <v>0</v>
      </c>
      <c r="L3" s="118">
        <f>COUNTIF($H10:$H169,"4 - Несоответствие Каталогу оборудования")</f>
        <v>0</v>
      </c>
      <c r="M3" s="118">
        <f>COUNTIF($H10:$H169,"6 - Ошибка в применении сборных ЛМ")</f>
        <v>0</v>
      </c>
      <c r="N3" s="118">
        <f>COUNTIF($H10:$H169,"7 - Ошибка в применении шкаф-пакетов")</f>
        <v>0</v>
      </c>
      <c r="O3" s="118"/>
      <c r="P3" s="118">
        <f>COUNTIF($H10:$H169,"8 - Ошибка в применении шахт-пакетов")</f>
        <v>0</v>
      </c>
      <c r="Q3" s="118">
        <f>COUNTIF($H10:$H169,"9 - Несоответствие типологическим требованиям ПИК-Стандарт")</f>
        <v>7</v>
      </c>
      <c r="R3" s="580">
        <f>COUNTIF($H10:$H169,"10 - Несоответствие НТД РФ")</f>
        <v>0</v>
      </c>
      <c r="S3" s="118">
        <f>COUNTIF($H10:$H169,"11 - Несоответствие ИРД (кроме ТУ, СТУ), АПР, ПД")</f>
        <v>0</v>
      </c>
      <c r="T3" s="118">
        <f>COUNTIF($H10:$H169,"12 - Несоответствие требованиям ТУ, СТУ")</f>
        <v>0</v>
      </c>
      <c r="U3" s="118">
        <f>COUNTIF($H10:$H169,"13 - Ошибка в технических решениях")</f>
        <v>0</v>
      </c>
      <c r="V3" s="118">
        <f>COUNTIF($H10:$H169,"14 - Неувязка м/у собой комплектов РД")</f>
        <v>0</v>
      </c>
      <c r="W3" s="118">
        <f>COUNTIF($H10:$H169,"15 - Недостаточность информации влияющей на СМР")</f>
        <v>9</v>
      </c>
      <c r="X3" s="118">
        <f>COUNTIF($H10:$H169,"16 - Нерациональное решение")</f>
        <v>0</v>
      </c>
      <c r="Y3" s="118">
        <f>COUNTIF($H10:$H169,"17 - Оформление")</f>
        <v>0</v>
      </c>
    </row>
    <row r="4" spans="1:25" ht="51" hidden="1" outlineLevel="1">
      <c r="A4" s="111" t="s">
        <v>249</v>
      </c>
      <c r="B4" s="581">
        <v>6</v>
      </c>
      <c r="C4" s="119">
        <v>5</v>
      </c>
      <c r="D4" s="120">
        <f>C4/B4</f>
        <v>0.83333333333333337</v>
      </c>
      <c r="E4" s="218"/>
      <c r="F4" s="219"/>
      <c r="G4" s="115"/>
      <c r="H4" s="112" t="s">
        <v>52</v>
      </c>
      <c r="I4" s="112" t="s">
        <v>52</v>
      </c>
      <c r="J4" s="112" t="s">
        <v>52</v>
      </c>
      <c r="K4" s="112" t="s">
        <v>52</v>
      </c>
      <c r="L4" s="112" t="s">
        <v>52</v>
      </c>
      <c r="M4" s="112" t="s">
        <v>52</v>
      </c>
      <c r="N4" s="112" t="s">
        <v>52</v>
      </c>
      <c r="O4" s="112"/>
      <c r="P4" s="112" t="s">
        <v>52</v>
      </c>
      <c r="Q4" s="112" t="s">
        <v>52</v>
      </c>
      <c r="R4" s="497" t="s">
        <v>52</v>
      </c>
      <c r="S4" s="112" t="s">
        <v>52</v>
      </c>
      <c r="T4" s="112" t="s">
        <v>52</v>
      </c>
      <c r="U4" s="112" t="s">
        <v>52</v>
      </c>
      <c r="V4" s="112" t="s">
        <v>52</v>
      </c>
      <c r="W4" s="112" t="s">
        <v>52</v>
      </c>
      <c r="X4" s="112" t="s">
        <v>52</v>
      </c>
      <c r="Y4" s="112" t="s">
        <v>52</v>
      </c>
    </row>
    <row r="5" spans="1:25" ht="14.25" hidden="1" outlineLevel="1">
      <c r="A5" s="220"/>
      <c r="B5" s="582"/>
      <c r="C5" s="220"/>
      <c r="D5" s="262"/>
      <c r="E5" s="219"/>
      <c r="F5" s="219"/>
      <c r="G5" s="112" t="s">
        <v>52</v>
      </c>
      <c r="H5" s="222"/>
      <c r="I5" s="102"/>
      <c r="J5" s="223"/>
      <c r="K5" s="102"/>
      <c r="L5" s="223"/>
      <c r="M5" s="223"/>
      <c r="N5" s="102"/>
      <c r="O5" s="102"/>
      <c r="P5" s="223"/>
      <c r="Q5" s="223"/>
      <c r="R5" s="221"/>
      <c r="S5" s="223"/>
      <c r="T5" s="223"/>
      <c r="U5" s="102"/>
      <c r="V5" s="102"/>
      <c r="W5" s="102"/>
      <c r="X5" s="102"/>
      <c r="Y5" s="102"/>
    </row>
    <row r="6" spans="1:25" ht="22.5" hidden="1" outlineLevel="1">
      <c r="A6" s="18">
        <v>0.2</v>
      </c>
      <c r="B6" s="18">
        <v>0.5</v>
      </c>
      <c r="C6" s="18">
        <v>1</v>
      </c>
      <c r="D6" s="18" t="s">
        <v>39</v>
      </c>
      <c r="E6" s="18"/>
      <c r="F6" s="18" t="s">
        <v>253</v>
      </c>
      <c r="G6" s="125">
        <f>COUNTIFS(G10:G136,"0,2")</f>
        <v>0</v>
      </c>
      <c r="H6" s="222"/>
      <c r="I6" s="102"/>
      <c r="J6" s="223"/>
      <c r="K6" s="102"/>
      <c r="L6" s="223"/>
      <c r="M6" s="223"/>
      <c r="N6" s="102"/>
      <c r="O6" s="102"/>
      <c r="P6" s="223"/>
      <c r="Q6" s="223"/>
      <c r="R6" s="221"/>
      <c r="S6" s="223"/>
      <c r="T6" s="223"/>
      <c r="U6" s="102"/>
      <c r="V6" s="102"/>
      <c r="W6" s="102"/>
      <c r="X6" s="102"/>
      <c r="Y6" s="102"/>
    </row>
    <row r="7" spans="1:25" ht="22.5" hidden="1" outlineLevel="1">
      <c r="A7" s="126">
        <f>G6*0.2/B4</f>
        <v>0</v>
      </c>
      <c r="B7" s="583">
        <f>G7*0.5/B4</f>
        <v>0.91666666666666663</v>
      </c>
      <c r="C7" s="126">
        <f>G8*1/B4</f>
        <v>0.83333333333333337</v>
      </c>
      <c r="D7" s="127">
        <f>(G6*A6+G7*B6+G8*C6)/SUM(G6:G8)</f>
        <v>0.65625</v>
      </c>
      <c r="E7" s="224"/>
      <c r="F7" s="129" t="s">
        <v>254</v>
      </c>
      <c r="G7" s="125">
        <f>COUNTIFS(G10:G136,"0,5")</f>
        <v>11</v>
      </c>
      <c r="H7" s="222"/>
      <c r="I7" s="225"/>
      <c r="J7" s="225"/>
      <c r="K7" s="225"/>
      <c r="L7" s="225"/>
      <c r="M7" s="225"/>
      <c r="N7" s="225"/>
      <c r="O7" s="225"/>
      <c r="P7" s="225"/>
      <c r="Q7" s="225"/>
      <c r="R7" s="584"/>
      <c r="S7" s="225"/>
      <c r="T7" s="225"/>
      <c r="U7" s="225"/>
      <c r="V7" s="225"/>
      <c r="W7" s="225"/>
      <c r="X7" s="225"/>
      <c r="Y7" s="225"/>
    </row>
    <row r="8" spans="1:25" ht="25.5" hidden="1" outlineLevel="1">
      <c r="A8" s="112" t="s">
        <v>52</v>
      </c>
      <c r="B8" s="585" t="s">
        <v>52</v>
      </c>
      <c r="C8" s="112" t="s">
        <v>52</v>
      </c>
      <c r="D8" s="112" t="s">
        <v>52</v>
      </c>
      <c r="E8" s="112"/>
      <c r="F8" s="18" t="s">
        <v>255</v>
      </c>
      <c r="G8" s="125">
        <f>COUNTIFS(G10:G136,"1")</f>
        <v>5</v>
      </c>
      <c r="H8" s="222"/>
      <c r="I8" s="102"/>
      <c r="J8" s="223"/>
      <c r="K8" s="102"/>
      <c r="L8" s="223"/>
      <c r="M8" s="223"/>
      <c r="N8" s="102"/>
      <c r="O8" s="102"/>
      <c r="P8" s="223"/>
      <c r="Q8" s="223"/>
      <c r="R8" s="221"/>
      <c r="S8" s="223"/>
      <c r="T8" s="223"/>
      <c r="U8" s="102"/>
      <c r="V8" s="102"/>
      <c r="W8" s="102"/>
      <c r="X8" s="102"/>
      <c r="Y8" s="102"/>
    </row>
    <row r="9" spans="1:25" ht="12.75">
      <c r="A9" s="131"/>
      <c r="B9" s="131"/>
      <c r="C9" s="131"/>
      <c r="D9" s="131"/>
      <c r="E9" s="131"/>
      <c r="F9" s="131"/>
      <c r="G9" s="131"/>
      <c r="H9" s="131"/>
      <c r="I9" s="226"/>
      <c r="J9" s="227"/>
      <c r="K9" s="226"/>
      <c r="L9" s="227"/>
      <c r="M9" s="227"/>
      <c r="N9" s="226"/>
      <c r="O9" s="226"/>
      <c r="P9" s="227"/>
      <c r="Q9" s="227"/>
      <c r="R9" s="577"/>
      <c r="S9" s="227"/>
      <c r="T9" s="227"/>
      <c r="U9" s="226"/>
      <c r="V9" s="226"/>
      <c r="W9" s="226"/>
      <c r="X9" s="226"/>
      <c r="Y9" s="226"/>
    </row>
    <row r="10" spans="1:25" ht="125.25" customHeight="1">
      <c r="A10" s="102">
        <v>1</v>
      </c>
      <c r="B10" s="135" t="s">
        <v>1601</v>
      </c>
      <c r="C10" s="102">
        <v>1</v>
      </c>
      <c r="D10" s="221" t="s">
        <v>1602</v>
      </c>
      <c r="E10" s="102"/>
      <c r="F10" s="102"/>
      <c r="G10" s="115">
        <v>1</v>
      </c>
      <c r="H10" s="135" t="s">
        <v>21</v>
      </c>
      <c r="I10" s="102" t="s">
        <v>72</v>
      </c>
      <c r="J10" s="223">
        <v>45231</v>
      </c>
      <c r="K10" s="102" t="s">
        <v>260</v>
      </c>
      <c r="L10" s="102" t="s">
        <v>854</v>
      </c>
      <c r="M10" s="223">
        <v>45307</v>
      </c>
      <c r="N10" s="103"/>
      <c r="O10" s="103"/>
      <c r="P10" s="223"/>
      <c r="Q10" s="223"/>
      <c r="R10" s="221"/>
      <c r="S10" s="223"/>
      <c r="T10" s="223"/>
      <c r="U10" s="102"/>
      <c r="V10" s="102"/>
      <c r="W10" s="102"/>
      <c r="X10" s="102"/>
      <c r="Y10" s="102"/>
    </row>
    <row r="11" spans="1:25" ht="53.25" customHeight="1">
      <c r="A11" s="102">
        <f t="shared" ref="A11:A24" si="0">A10+1</f>
        <v>2</v>
      </c>
      <c r="B11" s="135" t="s">
        <v>1601</v>
      </c>
      <c r="C11" s="102">
        <v>1</v>
      </c>
      <c r="D11" s="221" t="s">
        <v>1603</v>
      </c>
      <c r="E11" s="102"/>
      <c r="F11" s="228" t="s">
        <v>1604</v>
      </c>
      <c r="G11" s="115">
        <v>0.5</v>
      </c>
      <c r="H11" s="135" t="s">
        <v>29</v>
      </c>
      <c r="I11" s="102" t="s">
        <v>72</v>
      </c>
      <c r="J11" s="223">
        <v>45231</v>
      </c>
      <c r="K11" s="102" t="s">
        <v>260</v>
      </c>
      <c r="L11" s="102" t="s">
        <v>1605</v>
      </c>
      <c r="M11" s="223">
        <v>45307</v>
      </c>
      <c r="N11" s="102"/>
      <c r="O11" s="102"/>
      <c r="P11" s="102"/>
      <c r="Q11" s="102"/>
      <c r="R11" s="221"/>
      <c r="S11" s="102"/>
      <c r="T11" s="102"/>
      <c r="U11" s="102"/>
      <c r="V11" s="102"/>
      <c r="W11" s="102"/>
      <c r="X11" s="102"/>
      <c r="Y11" s="102"/>
    </row>
    <row r="12" spans="1:25" ht="81" customHeight="1">
      <c r="A12" s="102">
        <f t="shared" si="0"/>
        <v>3</v>
      </c>
      <c r="B12" s="135" t="s">
        <v>1601</v>
      </c>
      <c r="C12" s="515">
        <v>45048</v>
      </c>
      <c r="D12" s="221" t="s">
        <v>1606</v>
      </c>
      <c r="E12" s="102"/>
      <c r="F12" s="228" t="s">
        <v>852</v>
      </c>
      <c r="G12" s="115">
        <v>1</v>
      </c>
      <c r="H12" s="135" t="s">
        <v>21</v>
      </c>
      <c r="I12" s="102" t="s">
        <v>72</v>
      </c>
      <c r="J12" s="223">
        <v>45231</v>
      </c>
      <c r="K12" s="516" t="s">
        <v>352</v>
      </c>
      <c r="L12" s="102" t="s">
        <v>1306</v>
      </c>
      <c r="M12" s="223">
        <v>45307</v>
      </c>
      <c r="N12" s="102" t="s">
        <v>1607</v>
      </c>
      <c r="O12" s="102"/>
      <c r="P12" s="102"/>
      <c r="Q12" s="102"/>
      <c r="R12" s="221"/>
      <c r="S12" s="102"/>
      <c r="T12" s="102"/>
      <c r="U12" s="102"/>
      <c r="V12" s="102"/>
      <c r="W12" s="102"/>
      <c r="X12" s="102"/>
      <c r="Y12" s="102"/>
    </row>
    <row r="13" spans="1:25" ht="148.5" customHeight="1">
      <c r="A13" s="102">
        <f t="shared" si="0"/>
        <v>4</v>
      </c>
      <c r="B13" s="135" t="s">
        <v>1608</v>
      </c>
      <c r="C13" s="515">
        <v>45048</v>
      </c>
      <c r="D13" s="221" t="s">
        <v>1609</v>
      </c>
      <c r="E13" s="102"/>
      <c r="F13" s="102"/>
      <c r="G13" s="115">
        <v>0.5</v>
      </c>
      <c r="H13" s="135" t="s">
        <v>29</v>
      </c>
      <c r="I13" s="102" t="s">
        <v>72</v>
      </c>
      <c r="J13" s="223">
        <v>45231</v>
      </c>
      <c r="K13" s="102" t="s">
        <v>260</v>
      </c>
      <c r="L13" s="102" t="s">
        <v>1610</v>
      </c>
      <c r="M13" s="223">
        <v>45307</v>
      </c>
      <c r="N13" s="102" t="s">
        <v>1611</v>
      </c>
      <c r="O13" s="102"/>
      <c r="P13" s="102" t="s">
        <v>1612</v>
      </c>
      <c r="Q13" s="223">
        <v>45320</v>
      </c>
      <c r="R13" s="221" t="s">
        <v>1613</v>
      </c>
      <c r="S13" s="102" t="s">
        <v>1614</v>
      </c>
      <c r="T13" s="223">
        <v>45329</v>
      </c>
      <c r="U13" s="102"/>
      <c r="V13" s="102"/>
      <c r="W13" s="102"/>
      <c r="X13" s="102"/>
      <c r="Y13" s="102"/>
    </row>
    <row r="14" spans="1:25" ht="183.75" customHeight="1">
      <c r="A14" s="102">
        <f t="shared" si="0"/>
        <v>5</v>
      </c>
      <c r="B14" s="135" t="s">
        <v>1608</v>
      </c>
      <c r="C14" s="515">
        <v>45048</v>
      </c>
      <c r="D14" s="221" t="s">
        <v>1615</v>
      </c>
      <c r="E14" s="102"/>
      <c r="F14" s="228" t="s">
        <v>1616</v>
      </c>
      <c r="G14" s="115">
        <v>0.5</v>
      </c>
      <c r="H14" s="135" t="s">
        <v>29</v>
      </c>
      <c r="I14" s="102" t="s">
        <v>72</v>
      </c>
      <c r="J14" s="223">
        <v>45231</v>
      </c>
      <c r="K14" s="516" t="s">
        <v>352</v>
      </c>
      <c r="L14" s="102" t="s">
        <v>1617</v>
      </c>
      <c r="M14" s="223">
        <v>45307</v>
      </c>
      <c r="N14" s="586" t="s">
        <v>1618</v>
      </c>
      <c r="O14" s="103"/>
      <c r="P14" s="102" t="s">
        <v>1619</v>
      </c>
      <c r="Q14" s="223">
        <v>45320</v>
      </c>
      <c r="R14" s="221" t="s">
        <v>1620</v>
      </c>
      <c r="S14" s="235" t="s">
        <v>1274</v>
      </c>
      <c r="T14" s="223">
        <v>45329</v>
      </c>
      <c r="U14" s="518" t="s">
        <v>1294</v>
      </c>
      <c r="V14" s="102"/>
      <c r="W14" s="102"/>
      <c r="X14" s="102"/>
      <c r="Y14" s="102"/>
    </row>
    <row r="15" spans="1:25" ht="114" customHeight="1">
      <c r="A15" s="102">
        <f t="shared" si="0"/>
        <v>6</v>
      </c>
      <c r="B15" s="135" t="s">
        <v>1601</v>
      </c>
      <c r="C15" s="515">
        <v>45048</v>
      </c>
      <c r="D15" s="221" t="s">
        <v>1621</v>
      </c>
      <c r="E15" s="229"/>
      <c r="F15" s="228" t="s">
        <v>1622</v>
      </c>
      <c r="G15" s="115">
        <v>1</v>
      </c>
      <c r="H15" s="135" t="s">
        <v>21</v>
      </c>
      <c r="I15" s="102" t="s">
        <v>72</v>
      </c>
      <c r="J15" s="223">
        <v>45231</v>
      </c>
      <c r="K15" s="102" t="s">
        <v>260</v>
      </c>
      <c r="L15" s="102" t="s">
        <v>1623</v>
      </c>
      <c r="M15" s="223">
        <v>45307</v>
      </c>
      <c r="N15" s="102"/>
      <c r="O15" s="102"/>
      <c r="P15" s="102"/>
      <c r="Q15" s="102"/>
      <c r="R15" s="221"/>
      <c r="S15" s="102"/>
      <c r="T15" s="102"/>
      <c r="U15" s="102"/>
      <c r="V15" s="102"/>
      <c r="W15" s="102"/>
      <c r="X15" s="102"/>
      <c r="Y15" s="102"/>
    </row>
    <row r="16" spans="1:25" ht="126" customHeight="1">
      <c r="A16" s="102">
        <f t="shared" si="0"/>
        <v>7</v>
      </c>
      <c r="B16" s="135" t="s">
        <v>1624</v>
      </c>
      <c r="C16" s="515">
        <v>45048</v>
      </c>
      <c r="D16" s="221" t="s">
        <v>1625</v>
      </c>
      <c r="E16" s="102"/>
      <c r="F16" s="228" t="s">
        <v>852</v>
      </c>
      <c r="G16" s="115">
        <v>1</v>
      </c>
      <c r="H16" s="135" t="s">
        <v>21</v>
      </c>
      <c r="I16" s="102" t="s">
        <v>72</v>
      </c>
      <c r="J16" s="223">
        <v>45231</v>
      </c>
      <c r="K16" s="102" t="s">
        <v>260</v>
      </c>
      <c r="L16" s="102" t="s">
        <v>1626</v>
      </c>
      <c r="M16" s="223">
        <v>45307</v>
      </c>
      <c r="N16" s="102" t="s">
        <v>1627</v>
      </c>
      <c r="O16" s="102"/>
      <c r="P16" s="102"/>
      <c r="Q16" s="223">
        <v>45320</v>
      </c>
      <c r="R16" s="221" t="s">
        <v>1628</v>
      </c>
      <c r="S16" s="102"/>
      <c r="T16" s="102"/>
      <c r="U16" s="102"/>
      <c r="V16" s="102"/>
      <c r="W16" s="102"/>
      <c r="X16" s="102"/>
      <c r="Y16" s="102"/>
    </row>
    <row r="17" spans="1:25" ht="63.75" customHeight="1">
      <c r="A17" s="102">
        <f t="shared" si="0"/>
        <v>8</v>
      </c>
      <c r="B17" s="135" t="s">
        <v>1624</v>
      </c>
      <c r="C17" s="515">
        <v>45048</v>
      </c>
      <c r="D17" s="221" t="s">
        <v>1629</v>
      </c>
      <c r="E17" s="102"/>
      <c r="F17" s="228" t="s">
        <v>852</v>
      </c>
      <c r="G17" s="115">
        <v>0.5</v>
      </c>
      <c r="H17" s="135" t="s">
        <v>29</v>
      </c>
      <c r="I17" s="102" t="s">
        <v>72</v>
      </c>
      <c r="J17" s="223">
        <v>45231</v>
      </c>
      <c r="K17" s="102" t="s">
        <v>260</v>
      </c>
      <c r="L17" s="102" t="s">
        <v>854</v>
      </c>
      <c r="M17" s="223">
        <v>45307</v>
      </c>
      <c r="N17" s="102" t="s">
        <v>1630</v>
      </c>
      <c r="O17" s="102"/>
      <c r="P17" s="235" t="s">
        <v>1631</v>
      </c>
      <c r="Q17" s="223">
        <v>45320</v>
      </c>
      <c r="R17" s="221"/>
      <c r="S17" s="102"/>
      <c r="T17" s="102"/>
      <c r="U17" s="102"/>
      <c r="V17" s="102"/>
      <c r="W17" s="102"/>
      <c r="X17" s="102"/>
      <c r="Y17" s="102"/>
    </row>
    <row r="18" spans="1:25" ht="60" customHeight="1">
      <c r="A18" s="102">
        <f t="shared" si="0"/>
        <v>9</v>
      </c>
      <c r="B18" s="135" t="s">
        <v>1601</v>
      </c>
      <c r="C18" s="515">
        <v>45048</v>
      </c>
      <c r="D18" s="221" t="s">
        <v>1632</v>
      </c>
      <c r="E18" s="102"/>
      <c r="F18" s="102"/>
      <c r="G18" s="115">
        <v>0.5</v>
      </c>
      <c r="H18" s="135" t="s">
        <v>29</v>
      </c>
      <c r="I18" s="102" t="s">
        <v>72</v>
      </c>
      <c r="J18" s="223">
        <v>45231</v>
      </c>
      <c r="K18" s="102" t="s">
        <v>260</v>
      </c>
      <c r="L18" s="102" t="s">
        <v>854</v>
      </c>
      <c r="M18" s="223">
        <v>45307</v>
      </c>
      <c r="N18" s="102"/>
      <c r="O18" s="102"/>
      <c r="P18" s="102"/>
      <c r="Q18" s="102"/>
      <c r="R18" s="221"/>
      <c r="S18" s="102"/>
      <c r="T18" s="102"/>
      <c r="U18" s="102"/>
      <c r="V18" s="102"/>
      <c r="W18" s="102"/>
      <c r="X18" s="102"/>
      <c r="Y18" s="102"/>
    </row>
    <row r="19" spans="1:25" ht="116.25" customHeight="1">
      <c r="A19" s="102">
        <f t="shared" si="0"/>
        <v>10</v>
      </c>
      <c r="B19" s="135" t="s">
        <v>1601</v>
      </c>
      <c r="C19" s="515">
        <v>45048</v>
      </c>
      <c r="D19" s="221" t="s">
        <v>1633</v>
      </c>
      <c r="E19" s="102"/>
      <c r="F19" s="102"/>
      <c r="G19" s="115">
        <v>1</v>
      </c>
      <c r="H19" s="135" t="s">
        <v>21</v>
      </c>
      <c r="I19" s="102" t="s">
        <v>72</v>
      </c>
      <c r="J19" s="223">
        <v>45231</v>
      </c>
      <c r="K19" s="516" t="s">
        <v>352</v>
      </c>
      <c r="L19" s="102" t="s">
        <v>1218</v>
      </c>
      <c r="M19" s="223">
        <v>45307</v>
      </c>
      <c r="N19" s="102" t="s">
        <v>1297</v>
      </c>
      <c r="O19" s="102"/>
      <c r="P19" s="102"/>
      <c r="Q19" s="102"/>
      <c r="R19" s="221"/>
      <c r="S19" s="102"/>
      <c r="T19" s="102"/>
      <c r="U19" s="102"/>
      <c r="V19" s="102"/>
      <c r="W19" s="102"/>
      <c r="X19" s="102"/>
      <c r="Y19" s="102"/>
    </row>
    <row r="20" spans="1:25" ht="109.5" customHeight="1">
      <c r="A20" s="102">
        <f t="shared" si="0"/>
        <v>11</v>
      </c>
      <c r="B20" s="135" t="s">
        <v>1601</v>
      </c>
      <c r="C20" s="102"/>
      <c r="D20" s="221" t="s">
        <v>1634</v>
      </c>
      <c r="E20" s="102"/>
      <c r="F20" s="102"/>
      <c r="G20" s="115">
        <v>0.5</v>
      </c>
      <c r="H20" s="135" t="s">
        <v>29</v>
      </c>
      <c r="I20" s="102" t="s">
        <v>72</v>
      </c>
      <c r="J20" s="223">
        <v>45231</v>
      </c>
      <c r="K20" s="516" t="s">
        <v>352</v>
      </c>
      <c r="L20" s="102" t="s">
        <v>1314</v>
      </c>
      <c r="M20" s="223">
        <v>45307</v>
      </c>
      <c r="N20" s="102" t="s">
        <v>1315</v>
      </c>
      <c r="O20" s="102"/>
      <c r="P20" s="102"/>
      <c r="Q20" s="102"/>
      <c r="R20" s="221"/>
      <c r="S20" s="102"/>
      <c r="T20" s="102"/>
      <c r="U20" s="102"/>
      <c r="V20" s="102"/>
      <c r="W20" s="102"/>
      <c r="X20" s="102"/>
      <c r="Y20" s="102"/>
    </row>
    <row r="21" spans="1:25" ht="191.25" customHeight="1">
      <c r="A21" s="102">
        <f t="shared" si="0"/>
        <v>12</v>
      </c>
      <c r="B21" s="135" t="s">
        <v>1601</v>
      </c>
      <c r="C21" s="102"/>
      <c r="D21" s="221" t="s">
        <v>1635</v>
      </c>
      <c r="E21" s="102"/>
      <c r="F21" s="102"/>
      <c r="G21" s="115">
        <v>0.5</v>
      </c>
      <c r="H21" s="135" t="s">
        <v>29</v>
      </c>
      <c r="I21" s="102" t="s">
        <v>72</v>
      </c>
      <c r="J21" s="223">
        <v>45231</v>
      </c>
      <c r="K21" s="102" t="s">
        <v>260</v>
      </c>
      <c r="L21" s="102" t="s">
        <v>1636</v>
      </c>
      <c r="M21" s="223">
        <v>45307</v>
      </c>
      <c r="N21" s="231"/>
      <c r="O21" s="102"/>
      <c r="P21" s="102"/>
      <c r="Q21" s="102"/>
      <c r="R21" s="221"/>
      <c r="S21" s="102"/>
      <c r="T21" s="102"/>
      <c r="U21" s="102"/>
      <c r="V21" s="102"/>
      <c r="W21" s="102"/>
      <c r="X21" s="102"/>
      <c r="Y21" s="102"/>
    </row>
    <row r="22" spans="1:25" ht="61.5" customHeight="1">
      <c r="A22" s="102">
        <f t="shared" si="0"/>
        <v>13</v>
      </c>
      <c r="B22" s="135" t="s">
        <v>1601</v>
      </c>
      <c r="C22" s="102">
        <v>2</v>
      </c>
      <c r="D22" s="221" t="s">
        <v>1637</v>
      </c>
      <c r="E22" s="102"/>
      <c r="F22" s="102"/>
      <c r="G22" s="115">
        <v>0.5</v>
      </c>
      <c r="H22" s="135" t="s">
        <v>29</v>
      </c>
      <c r="I22" s="102" t="s">
        <v>72</v>
      </c>
      <c r="J22" s="223">
        <v>45231</v>
      </c>
      <c r="K22" s="102" t="s">
        <v>260</v>
      </c>
      <c r="L22" s="102" t="s">
        <v>854</v>
      </c>
      <c r="M22" s="223">
        <v>45307</v>
      </c>
      <c r="N22" s="102"/>
      <c r="O22" s="102"/>
      <c r="P22" s="102"/>
      <c r="Q22" s="102"/>
      <c r="R22" s="221"/>
      <c r="S22" s="102"/>
      <c r="T22" s="102"/>
      <c r="U22" s="102"/>
      <c r="V22" s="102"/>
      <c r="W22" s="102"/>
      <c r="X22" s="102"/>
      <c r="Y22" s="102"/>
    </row>
    <row r="23" spans="1:25" ht="136.5" customHeight="1">
      <c r="A23" s="102">
        <f t="shared" si="0"/>
        <v>14</v>
      </c>
      <c r="B23" s="135" t="s">
        <v>1601</v>
      </c>
      <c r="C23" s="102">
        <v>2</v>
      </c>
      <c r="D23" s="221" t="s">
        <v>1638</v>
      </c>
      <c r="E23" s="102"/>
      <c r="F23" s="102"/>
      <c r="G23" s="115">
        <v>0.5</v>
      </c>
      <c r="H23" s="135" t="s">
        <v>29</v>
      </c>
      <c r="I23" s="102" t="s">
        <v>72</v>
      </c>
      <c r="J23" s="223">
        <v>45231</v>
      </c>
      <c r="K23" s="102" t="s">
        <v>260</v>
      </c>
      <c r="L23" s="102" t="s">
        <v>854</v>
      </c>
      <c r="M23" s="223">
        <v>45307</v>
      </c>
      <c r="N23" s="102"/>
      <c r="O23" s="102"/>
      <c r="P23" s="102"/>
      <c r="Q23" s="102"/>
      <c r="R23" s="221"/>
      <c r="S23" s="102"/>
      <c r="T23" s="102"/>
      <c r="U23" s="102"/>
      <c r="V23" s="102"/>
      <c r="W23" s="102"/>
      <c r="X23" s="102"/>
      <c r="Y23" s="102"/>
    </row>
    <row r="24" spans="1:25" ht="204">
      <c r="A24" s="102">
        <f t="shared" si="0"/>
        <v>15</v>
      </c>
      <c r="B24" s="135" t="s">
        <v>1639</v>
      </c>
      <c r="C24" s="102">
        <v>1</v>
      </c>
      <c r="D24" s="221" t="s">
        <v>1640</v>
      </c>
      <c r="E24" s="102"/>
      <c r="F24" s="102"/>
      <c r="G24" s="115">
        <v>0.5</v>
      </c>
      <c r="H24" s="135" t="s">
        <v>21</v>
      </c>
      <c r="I24" s="102" t="s">
        <v>72</v>
      </c>
      <c r="J24" s="223">
        <v>45231</v>
      </c>
      <c r="K24" s="102" t="s">
        <v>260</v>
      </c>
      <c r="L24" s="102" t="s">
        <v>854</v>
      </c>
      <c r="M24" s="223">
        <v>45307</v>
      </c>
      <c r="N24" s="221" t="s">
        <v>1322</v>
      </c>
      <c r="O24" s="102"/>
      <c r="P24" s="102" t="s">
        <v>1641</v>
      </c>
      <c r="Q24" s="223">
        <v>45320</v>
      </c>
      <c r="R24" s="221"/>
      <c r="S24" s="102"/>
      <c r="T24" s="102"/>
      <c r="U24" s="102"/>
      <c r="V24" s="102"/>
      <c r="W24" s="102"/>
      <c r="X24" s="102"/>
      <c r="Y24" s="102"/>
    </row>
    <row r="25" spans="1:25" ht="144.75" customHeight="1">
      <c r="A25" s="102">
        <v>16</v>
      </c>
      <c r="B25" s="135" t="s">
        <v>1642</v>
      </c>
      <c r="C25" s="102"/>
      <c r="D25" s="221" t="s">
        <v>1309</v>
      </c>
      <c r="E25" s="102"/>
      <c r="F25" s="102"/>
      <c r="G25" s="115">
        <v>0.5</v>
      </c>
      <c r="H25" s="135" t="s">
        <v>21</v>
      </c>
      <c r="I25" s="102" t="s">
        <v>72</v>
      </c>
      <c r="J25" s="223">
        <v>45307</v>
      </c>
      <c r="K25" s="102" t="s">
        <v>260</v>
      </c>
      <c r="L25" s="102" t="s">
        <v>1345</v>
      </c>
      <c r="M25" s="102"/>
      <c r="N25" s="102"/>
      <c r="O25" s="102"/>
      <c r="P25" s="102"/>
      <c r="Q25" s="223">
        <v>45320</v>
      </c>
      <c r="R25" s="221"/>
      <c r="S25" s="102"/>
      <c r="T25" s="102"/>
      <c r="U25" s="102"/>
      <c r="V25" s="102"/>
      <c r="W25" s="102"/>
      <c r="X25" s="102"/>
      <c r="Y25" s="102"/>
    </row>
    <row r="26" spans="1:25" ht="12.75">
      <c r="A26" s="102"/>
      <c r="B26" s="135"/>
      <c r="C26" s="102"/>
      <c r="D26" s="221"/>
      <c r="E26" s="102"/>
      <c r="F26" s="102"/>
      <c r="G26" s="115"/>
      <c r="H26" s="135"/>
      <c r="I26" s="102"/>
      <c r="J26" s="102"/>
      <c r="K26" s="102"/>
      <c r="L26" s="102"/>
      <c r="M26" s="136"/>
      <c r="N26" s="102"/>
      <c r="O26" s="102"/>
      <c r="P26" s="102"/>
      <c r="Q26" s="102"/>
      <c r="R26" s="221"/>
      <c r="S26" s="102"/>
      <c r="T26" s="102"/>
      <c r="U26" s="102"/>
      <c r="V26" s="102"/>
      <c r="W26" s="102"/>
      <c r="X26" s="102"/>
      <c r="Y26" s="102"/>
    </row>
    <row r="27" spans="1:25" ht="12.75" hidden="1">
      <c r="A27" s="102"/>
      <c r="B27" s="135"/>
      <c r="C27" s="102"/>
      <c r="D27" s="221"/>
      <c r="E27" s="102"/>
      <c r="F27" s="102"/>
      <c r="G27" s="115"/>
      <c r="H27" s="135"/>
      <c r="I27" s="102"/>
      <c r="J27" s="102"/>
      <c r="K27" s="102"/>
      <c r="L27" s="102"/>
      <c r="M27" s="102"/>
      <c r="N27" s="102"/>
      <c r="O27" s="102"/>
      <c r="P27" s="102"/>
      <c r="Q27" s="102"/>
      <c r="R27" s="221"/>
      <c r="S27" s="102"/>
      <c r="T27" s="102"/>
      <c r="U27" s="102"/>
      <c r="V27" s="102"/>
      <c r="W27" s="102"/>
      <c r="X27" s="102"/>
      <c r="Y27" s="102"/>
    </row>
    <row r="28" spans="1:25" ht="12.75" hidden="1">
      <c r="A28" s="102"/>
      <c r="B28" s="135"/>
      <c r="C28" s="102"/>
      <c r="D28" s="221"/>
      <c r="E28" s="102"/>
      <c r="F28" s="102"/>
      <c r="G28" s="115"/>
      <c r="H28" s="135"/>
      <c r="I28" s="102"/>
      <c r="J28" s="102"/>
      <c r="K28" s="102"/>
      <c r="L28" s="102"/>
      <c r="M28" s="102"/>
      <c r="N28" s="102"/>
      <c r="O28" s="102"/>
      <c r="P28" s="102"/>
      <c r="Q28" s="102"/>
      <c r="R28" s="221"/>
      <c r="S28" s="102"/>
      <c r="T28" s="102"/>
      <c r="U28" s="102"/>
      <c r="V28" s="102"/>
      <c r="W28" s="102"/>
      <c r="X28" s="102"/>
      <c r="Y28" s="102"/>
    </row>
    <row r="29" spans="1:25" ht="12.75" hidden="1">
      <c r="A29" s="102"/>
      <c r="B29" s="135"/>
      <c r="C29" s="102"/>
      <c r="D29" s="221"/>
      <c r="E29" s="102"/>
      <c r="F29" s="102"/>
      <c r="G29" s="115"/>
      <c r="H29" s="135"/>
      <c r="I29" s="102"/>
      <c r="J29" s="102"/>
      <c r="K29" s="102"/>
      <c r="L29" s="102"/>
      <c r="M29" s="102"/>
      <c r="N29" s="102"/>
      <c r="O29" s="102"/>
      <c r="P29" s="102"/>
      <c r="Q29" s="102"/>
      <c r="R29" s="221"/>
      <c r="S29" s="102"/>
      <c r="T29" s="102"/>
      <c r="U29" s="102"/>
      <c r="V29" s="102"/>
      <c r="W29" s="102"/>
      <c r="X29" s="102"/>
      <c r="Y29" s="102"/>
    </row>
    <row r="30" spans="1:25" ht="12.75" hidden="1">
      <c r="A30" s="102"/>
      <c r="B30" s="135"/>
      <c r="C30" s="102"/>
      <c r="D30" s="221"/>
      <c r="E30" s="102"/>
      <c r="F30" s="102"/>
      <c r="G30" s="115"/>
      <c r="H30" s="135"/>
      <c r="I30" s="102"/>
      <c r="J30" s="102"/>
      <c r="K30" s="102"/>
      <c r="L30" s="102"/>
      <c r="M30" s="102"/>
      <c r="N30" s="102"/>
      <c r="O30" s="102"/>
      <c r="P30" s="102"/>
      <c r="Q30" s="102"/>
      <c r="R30" s="221"/>
      <c r="S30" s="102"/>
      <c r="T30" s="102"/>
      <c r="U30" s="102"/>
      <c r="V30" s="102"/>
      <c r="W30" s="102"/>
      <c r="X30" s="102"/>
      <c r="Y30" s="102"/>
    </row>
    <row r="31" spans="1:25" ht="12.75" hidden="1">
      <c r="A31" s="102"/>
      <c r="B31" s="135"/>
      <c r="C31" s="102"/>
      <c r="D31" s="221"/>
      <c r="E31" s="102"/>
      <c r="F31" s="102"/>
      <c r="G31" s="115"/>
      <c r="H31" s="135"/>
      <c r="I31" s="102"/>
      <c r="J31" s="102"/>
      <c r="K31" s="102"/>
      <c r="L31" s="102"/>
      <c r="M31" s="102"/>
      <c r="N31" s="102"/>
      <c r="O31" s="102"/>
      <c r="P31" s="102"/>
      <c r="Q31" s="102"/>
      <c r="R31" s="221"/>
      <c r="S31" s="102"/>
      <c r="T31" s="102"/>
      <c r="U31" s="102"/>
      <c r="V31" s="102"/>
      <c r="W31" s="102"/>
      <c r="X31" s="102"/>
      <c r="Y31" s="102"/>
    </row>
    <row r="32" spans="1:25" ht="12.75" hidden="1">
      <c r="A32" s="102"/>
      <c r="B32" s="135"/>
      <c r="C32" s="102"/>
      <c r="D32" s="221"/>
      <c r="E32" s="102"/>
      <c r="F32" s="102"/>
      <c r="G32" s="115"/>
      <c r="H32" s="135"/>
      <c r="I32" s="102"/>
      <c r="J32" s="102"/>
      <c r="K32" s="102"/>
      <c r="L32" s="102"/>
      <c r="M32" s="102"/>
      <c r="N32" s="102"/>
      <c r="O32" s="102"/>
      <c r="P32" s="102"/>
      <c r="Q32" s="102"/>
      <c r="R32" s="221"/>
      <c r="S32" s="102"/>
      <c r="T32" s="102"/>
      <c r="U32" s="102"/>
      <c r="V32" s="102"/>
      <c r="W32" s="102"/>
      <c r="X32" s="102"/>
      <c r="Y32" s="102"/>
    </row>
    <row r="33" spans="1:25" ht="12.75" hidden="1">
      <c r="A33" s="102"/>
      <c r="B33" s="135"/>
      <c r="C33" s="102"/>
      <c r="D33" s="221"/>
      <c r="E33" s="102"/>
      <c r="F33" s="102"/>
      <c r="G33" s="115"/>
      <c r="H33" s="135"/>
      <c r="I33" s="102"/>
      <c r="J33" s="102"/>
      <c r="K33" s="102"/>
      <c r="L33" s="102"/>
      <c r="M33" s="102"/>
      <c r="N33" s="102"/>
      <c r="O33" s="102"/>
      <c r="P33" s="102"/>
      <c r="Q33" s="102"/>
      <c r="R33" s="221"/>
      <c r="S33" s="102"/>
      <c r="T33" s="102"/>
      <c r="U33" s="102"/>
      <c r="V33" s="102"/>
      <c r="W33" s="102"/>
      <c r="X33" s="102"/>
      <c r="Y33" s="102"/>
    </row>
    <row r="34" spans="1:25" ht="12.75" hidden="1">
      <c r="A34" s="102"/>
      <c r="B34" s="135"/>
      <c r="C34" s="102"/>
      <c r="D34" s="221"/>
      <c r="E34" s="102"/>
      <c r="F34" s="102"/>
      <c r="G34" s="115"/>
      <c r="H34" s="135"/>
      <c r="I34" s="102"/>
      <c r="J34" s="102"/>
      <c r="K34" s="102"/>
      <c r="L34" s="102"/>
      <c r="M34" s="102"/>
      <c r="N34" s="102"/>
      <c r="O34" s="102"/>
      <c r="P34" s="102"/>
      <c r="Q34" s="102"/>
      <c r="R34" s="221"/>
      <c r="S34" s="102"/>
      <c r="T34" s="102"/>
      <c r="U34" s="102"/>
      <c r="V34" s="102"/>
      <c r="W34" s="102"/>
      <c r="X34" s="102"/>
      <c r="Y34" s="102"/>
    </row>
    <row r="35" spans="1:25" ht="12.75" hidden="1">
      <c r="A35" s="102"/>
      <c r="B35" s="135"/>
      <c r="C35" s="102"/>
      <c r="D35" s="221"/>
      <c r="E35" s="102"/>
      <c r="F35" s="102"/>
      <c r="G35" s="115"/>
      <c r="H35" s="135"/>
      <c r="I35" s="102"/>
      <c r="J35" s="102"/>
      <c r="K35" s="102"/>
      <c r="L35" s="102"/>
      <c r="M35" s="102"/>
      <c r="N35" s="102"/>
      <c r="O35" s="102"/>
      <c r="P35" s="102"/>
      <c r="Q35" s="102"/>
      <c r="R35" s="221"/>
      <c r="S35" s="102"/>
      <c r="T35" s="102"/>
      <c r="U35" s="102"/>
      <c r="V35" s="102"/>
      <c r="W35" s="102"/>
      <c r="X35" s="102"/>
      <c r="Y35" s="102"/>
    </row>
    <row r="36" spans="1:25" ht="12.75" hidden="1">
      <c r="A36" s="102"/>
      <c r="B36" s="135"/>
      <c r="C36" s="102"/>
      <c r="D36" s="221"/>
      <c r="E36" s="102"/>
      <c r="F36" s="102"/>
      <c r="G36" s="115"/>
      <c r="H36" s="135"/>
      <c r="I36" s="102"/>
      <c r="J36" s="102"/>
      <c r="K36" s="102"/>
      <c r="L36" s="102"/>
      <c r="M36" s="102"/>
      <c r="N36" s="102"/>
      <c r="O36" s="102"/>
      <c r="P36" s="102"/>
      <c r="Q36" s="102"/>
      <c r="R36" s="221"/>
      <c r="S36" s="102"/>
      <c r="T36" s="102"/>
      <c r="U36" s="102"/>
      <c r="V36" s="102"/>
      <c r="W36" s="102"/>
      <c r="X36" s="102"/>
      <c r="Y36" s="102"/>
    </row>
    <row r="37" spans="1:25" ht="12.75" hidden="1">
      <c r="A37" s="102"/>
      <c r="B37" s="135"/>
      <c r="C37" s="102"/>
      <c r="D37" s="221"/>
      <c r="E37" s="102"/>
      <c r="F37" s="102"/>
      <c r="G37" s="115"/>
      <c r="H37" s="135"/>
      <c r="I37" s="102"/>
      <c r="J37" s="102"/>
      <c r="K37" s="102"/>
      <c r="L37" s="102"/>
      <c r="M37" s="102"/>
      <c r="N37" s="102"/>
      <c r="O37" s="102"/>
      <c r="P37" s="102"/>
      <c r="Q37" s="102"/>
      <c r="R37" s="221"/>
      <c r="S37" s="102"/>
      <c r="T37" s="102"/>
      <c r="U37" s="102"/>
      <c r="V37" s="102"/>
      <c r="W37" s="102"/>
      <c r="X37" s="102"/>
      <c r="Y37" s="102"/>
    </row>
    <row r="38" spans="1:25" ht="12.75" hidden="1">
      <c r="A38" s="102"/>
      <c r="B38" s="135"/>
      <c r="C38" s="102"/>
      <c r="D38" s="221"/>
      <c r="E38" s="102"/>
      <c r="F38" s="102"/>
      <c r="G38" s="115"/>
      <c r="H38" s="135"/>
      <c r="I38" s="102"/>
      <c r="J38" s="102"/>
      <c r="K38" s="102"/>
      <c r="L38" s="102"/>
      <c r="M38" s="102"/>
      <c r="N38" s="102"/>
      <c r="O38" s="102"/>
      <c r="P38" s="102"/>
      <c r="Q38" s="102"/>
      <c r="R38" s="221"/>
      <c r="S38" s="102"/>
      <c r="T38" s="102"/>
      <c r="U38" s="102"/>
      <c r="V38" s="102"/>
      <c r="W38" s="102"/>
      <c r="X38" s="102"/>
      <c r="Y38" s="102"/>
    </row>
    <row r="39" spans="1:25" ht="12.75" hidden="1">
      <c r="A39" s="102"/>
      <c r="B39" s="135"/>
      <c r="C39" s="102"/>
      <c r="D39" s="221"/>
      <c r="E39" s="102"/>
      <c r="F39" s="102"/>
      <c r="G39" s="115"/>
      <c r="H39" s="135"/>
      <c r="I39" s="102"/>
      <c r="J39" s="102"/>
      <c r="K39" s="102"/>
      <c r="L39" s="102"/>
      <c r="M39" s="102"/>
      <c r="N39" s="102"/>
      <c r="O39" s="102"/>
      <c r="P39" s="102"/>
      <c r="Q39" s="102"/>
      <c r="R39" s="221"/>
      <c r="S39" s="102"/>
      <c r="T39" s="102"/>
      <c r="U39" s="102"/>
      <c r="V39" s="102"/>
      <c r="W39" s="102"/>
      <c r="X39" s="102"/>
      <c r="Y39" s="102"/>
    </row>
    <row r="40" spans="1:25" ht="12.75" hidden="1">
      <c r="A40" s="102"/>
      <c r="B40" s="135"/>
      <c r="C40" s="102"/>
      <c r="D40" s="221"/>
      <c r="E40" s="102"/>
      <c r="F40" s="102"/>
      <c r="G40" s="115"/>
      <c r="H40" s="135"/>
      <c r="I40" s="102"/>
      <c r="J40" s="102"/>
      <c r="K40" s="102"/>
      <c r="L40" s="102"/>
      <c r="M40" s="102"/>
      <c r="N40" s="102"/>
      <c r="O40" s="102"/>
      <c r="P40" s="102"/>
      <c r="Q40" s="102"/>
      <c r="R40" s="221"/>
      <c r="S40" s="102"/>
      <c r="T40" s="102"/>
      <c r="U40" s="102"/>
      <c r="V40" s="102"/>
      <c r="W40" s="102"/>
      <c r="X40" s="102"/>
      <c r="Y40" s="102"/>
    </row>
    <row r="41" spans="1:25" ht="12.75" hidden="1">
      <c r="A41" s="102"/>
      <c r="B41" s="135"/>
      <c r="C41" s="102"/>
      <c r="D41" s="221"/>
      <c r="E41" s="102"/>
      <c r="F41" s="102"/>
      <c r="G41" s="115"/>
      <c r="H41" s="135"/>
      <c r="I41" s="102"/>
      <c r="J41" s="102"/>
      <c r="K41" s="102"/>
      <c r="L41" s="102"/>
      <c r="M41" s="102"/>
      <c r="N41" s="102"/>
      <c r="O41" s="102"/>
      <c r="P41" s="102"/>
      <c r="Q41" s="102"/>
      <c r="R41" s="221"/>
      <c r="S41" s="102"/>
      <c r="T41" s="102"/>
      <c r="U41" s="102"/>
      <c r="V41" s="102"/>
      <c r="W41" s="102"/>
      <c r="X41" s="102"/>
      <c r="Y41" s="102"/>
    </row>
    <row r="42" spans="1:25" ht="12.75" hidden="1">
      <c r="A42" s="102"/>
      <c r="B42" s="135"/>
      <c r="C42" s="102"/>
      <c r="D42" s="221"/>
      <c r="E42" s="102"/>
      <c r="F42" s="102"/>
      <c r="G42" s="115"/>
      <c r="H42" s="135"/>
      <c r="I42" s="102"/>
      <c r="J42" s="102"/>
      <c r="K42" s="102"/>
      <c r="L42" s="102"/>
      <c r="M42" s="102"/>
      <c r="N42" s="102"/>
      <c r="O42" s="102"/>
      <c r="P42" s="102"/>
      <c r="Q42" s="102"/>
      <c r="R42" s="221"/>
      <c r="S42" s="102"/>
      <c r="T42" s="102"/>
      <c r="U42" s="102"/>
      <c r="V42" s="102"/>
      <c r="W42" s="102"/>
      <c r="X42" s="102"/>
      <c r="Y42" s="102"/>
    </row>
    <row r="43" spans="1:25" ht="12.75" hidden="1">
      <c r="A43" s="102"/>
      <c r="B43" s="135"/>
      <c r="C43" s="102"/>
      <c r="D43" s="221"/>
      <c r="E43" s="102"/>
      <c r="F43" s="102"/>
      <c r="G43" s="115"/>
      <c r="H43" s="135"/>
      <c r="I43" s="102"/>
      <c r="J43" s="102"/>
      <c r="K43" s="102"/>
      <c r="L43" s="102"/>
      <c r="M43" s="102"/>
      <c r="N43" s="102"/>
      <c r="O43" s="102"/>
      <c r="P43" s="102"/>
      <c r="Q43" s="102"/>
      <c r="R43" s="221"/>
      <c r="S43" s="102"/>
      <c r="T43" s="102"/>
      <c r="U43" s="102"/>
      <c r="V43" s="102"/>
      <c r="W43" s="102"/>
      <c r="X43" s="102"/>
      <c r="Y43" s="102"/>
    </row>
    <row r="44" spans="1:25" ht="12.75" hidden="1">
      <c r="A44" s="102"/>
      <c r="B44" s="135"/>
      <c r="C44" s="102"/>
      <c r="D44" s="221"/>
      <c r="E44" s="102"/>
      <c r="F44" s="102"/>
      <c r="G44" s="115"/>
      <c r="H44" s="135"/>
      <c r="I44" s="102"/>
      <c r="J44" s="102"/>
      <c r="K44" s="102"/>
      <c r="L44" s="102"/>
      <c r="M44" s="102"/>
      <c r="N44" s="102"/>
      <c r="O44" s="102"/>
      <c r="P44" s="102"/>
      <c r="Q44" s="102"/>
      <c r="R44" s="221"/>
      <c r="S44" s="102"/>
      <c r="T44" s="102"/>
      <c r="U44" s="102"/>
      <c r="V44" s="102"/>
      <c r="W44" s="102"/>
      <c r="X44" s="102"/>
      <c r="Y44" s="102"/>
    </row>
    <row r="45" spans="1:25" ht="12.75" hidden="1">
      <c r="A45" s="102"/>
      <c r="B45" s="135"/>
      <c r="C45" s="102"/>
      <c r="D45" s="221"/>
      <c r="E45" s="102"/>
      <c r="F45" s="102"/>
      <c r="G45" s="115"/>
      <c r="H45" s="135"/>
      <c r="I45" s="102"/>
      <c r="J45" s="102"/>
      <c r="K45" s="102"/>
      <c r="L45" s="102"/>
      <c r="M45" s="102"/>
      <c r="N45" s="102"/>
      <c r="O45" s="102"/>
      <c r="P45" s="102"/>
      <c r="Q45" s="102"/>
      <c r="R45" s="221"/>
      <c r="S45" s="102"/>
      <c r="T45" s="102"/>
      <c r="U45" s="102"/>
      <c r="V45" s="102"/>
      <c r="W45" s="102"/>
      <c r="X45" s="102"/>
      <c r="Y45" s="102"/>
    </row>
    <row r="46" spans="1:25" ht="12.75" hidden="1">
      <c r="A46" s="102"/>
      <c r="B46" s="135"/>
      <c r="C46" s="102"/>
      <c r="D46" s="221"/>
      <c r="E46" s="102"/>
      <c r="F46" s="102"/>
      <c r="G46" s="115"/>
      <c r="H46" s="135"/>
      <c r="I46" s="102"/>
      <c r="J46" s="102"/>
      <c r="K46" s="102"/>
      <c r="L46" s="102"/>
      <c r="M46" s="102"/>
      <c r="N46" s="102"/>
      <c r="O46" s="102"/>
      <c r="P46" s="102"/>
      <c r="Q46" s="102"/>
      <c r="R46" s="221"/>
      <c r="S46" s="102"/>
      <c r="T46" s="102"/>
      <c r="U46" s="102"/>
      <c r="V46" s="102"/>
      <c r="W46" s="102"/>
      <c r="X46" s="102"/>
      <c r="Y46" s="102"/>
    </row>
    <row r="47" spans="1:25" ht="12.75" hidden="1">
      <c r="A47" s="102"/>
      <c r="B47" s="135"/>
      <c r="C47" s="102"/>
      <c r="D47" s="221"/>
      <c r="E47" s="102"/>
      <c r="F47" s="102"/>
      <c r="G47" s="115"/>
      <c r="H47" s="135"/>
      <c r="I47" s="102"/>
      <c r="J47" s="102"/>
      <c r="K47" s="102"/>
      <c r="L47" s="102"/>
      <c r="M47" s="102"/>
      <c r="N47" s="102"/>
      <c r="O47" s="102"/>
      <c r="P47" s="102"/>
      <c r="Q47" s="102"/>
      <c r="R47" s="221"/>
      <c r="S47" s="102"/>
      <c r="T47" s="102"/>
      <c r="U47" s="102"/>
      <c r="V47" s="102"/>
      <c r="W47" s="102"/>
      <c r="X47" s="102"/>
      <c r="Y47" s="102"/>
    </row>
    <row r="48" spans="1:25" ht="12.75" hidden="1">
      <c r="A48" s="102"/>
      <c r="B48" s="135"/>
      <c r="C48" s="102"/>
      <c r="D48" s="221"/>
      <c r="E48" s="102"/>
      <c r="F48" s="102"/>
      <c r="G48" s="115"/>
      <c r="H48" s="135"/>
      <c r="I48" s="102"/>
      <c r="J48" s="102"/>
      <c r="K48" s="102"/>
      <c r="L48" s="102"/>
      <c r="M48" s="102"/>
      <c r="N48" s="102"/>
      <c r="O48" s="102"/>
      <c r="P48" s="102"/>
      <c r="Q48" s="102"/>
      <c r="R48" s="221"/>
      <c r="S48" s="102"/>
      <c r="T48" s="102"/>
      <c r="U48" s="102"/>
      <c r="V48" s="102"/>
      <c r="W48" s="102"/>
      <c r="X48" s="102"/>
      <c r="Y48" s="102"/>
    </row>
    <row r="49" spans="1:25" ht="12.75" hidden="1">
      <c r="A49" s="102"/>
      <c r="B49" s="135"/>
      <c r="C49" s="102"/>
      <c r="D49" s="221"/>
      <c r="E49" s="102"/>
      <c r="F49" s="102"/>
      <c r="G49" s="115"/>
      <c r="H49" s="135"/>
      <c r="I49" s="102"/>
      <c r="J49" s="102"/>
      <c r="K49" s="102"/>
      <c r="L49" s="102"/>
      <c r="M49" s="102"/>
      <c r="N49" s="102"/>
      <c r="O49" s="102"/>
      <c r="P49" s="102"/>
      <c r="Q49" s="102"/>
      <c r="R49" s="221"/>
      <c r="S49" s="102"/>
      <c r="T49" s="102"/>
      <c r="U49" s="102"/>
      <c r="V49" s="102"/>
      <c r="W49" s="102"/>
      <c r="X49" s="102"/>
      <c r="Y49" s="102"/>
    </row>
    <row r="50" spans="1:25" ht="12.75" hidden="1">
      <c r="A50" s="102"/>
      <c r="B50" s="135"/>
      <c r="C50" s="102"/>
      <c r="D50" s="221"/>
      <c r="E50" s="102"/>
      <c r="F50" s="102"/>
      <c r="G50" s="115"/>
      <c r="H50" s="135"/>
      <c r="I50" s="102"/>
      <c r="J50" s="102"/>
      <c r="K50" s="102"/>
      <c r="L50" s="102"/>
      <c r="M50" s="102"/>
      <c r="N50" s="102"/>
      <c r="O50" s="102"/>
      <c r="P50" s="102"/>
      <c r="Q50" s="102"/>
      <c r="R50" s="221"/>
      <c r="S50" s="102"/>
      <c r="T50" s="102"/>
      <c r="U50" s="102"/>
      <c r="V50" s="102"/>
      <c r="W50" s="102"/>
      <c r="X50" s="102"/>
      <c r="Y50" s="102"/>
    </row>
    <row r="51" spans="1:25" ht="12.75" hidden="1">
      <c r="A51" s="102"/>
      <c r="B51" s="135"/>
      <c r="C51" s="102"/>
      <c r="D51" s="221"/>
      <c r="E51" s="102"/>
      <c r="F51" s="102"/>
      <c r="G51" s="115"/>
      <c r="H51" s="135"/>
      <c r="I51" s="102"/>
      <c r="J51" s="102"/>
      <c r="K51" s="102"/>
      <c r="L51" s="102"/>
      <c r="M51" s="102"/>
      <c r="N51" s="102"/>
      <c r="O51" s="102"/>
      <c r="P51" s="102"/>
      <c r="Q51" s="102"/>
      <c r="R51" s="221"/>
      <c r="S51" s="102"/>
      <c r="T51" s="102"/>
      <c r="U51" s="102"/>
      <c r="V51" s="102"/>
      <c r="W51" s="102"/>
      <c r="X51" s="102"/>
      <c r="Y51" s="102"/>
    </row>
    <row r="52" spans="1:25" ht="12.75" hidden="1">
      <c r="A52" s="102"/>
      <c r="B52" s="135"/>
      <c r="C52" s="102"/>
      <c r="D52" s="221"/>
      <c r="E52" s="102"/>
      <c r="F52" s="102"/>
      <c r="G52" s="115"/>
      <c r="H52" s="135"/>
      <c r="I52" s="102"/>
      <c r="J52" s="102"/>
      <c r="K52" s="102"/>
      <c r="L52" s="102"/>
      <c r="M52" s="102"/>
      <c r="N52" s="102"/>
      <c r="O52" s="102"/>
      <c r="P52" s="102"/>
      <c r="Q52" s="102"/>
      <c r="R52" s="221"/>
      <c r="S52" s="102"/>
      <c r="T52" s="102"/>
      <c r="U52" s="102"/>
      <c r="V52" s="102"/>
      <c r="W52" s="102"/>
      <c r="X52" s="102"/>
      <c r="Y52" s="102"/>
    </row>
    <row r="53" spans="1:25" ht="12.75" hidden="1">
      <c r="A53" s="102"/>
      <c r="B53" s="135"/>
      <c r="C53" s="102"/>
      <c r="D53" s="221"/>
      <c r="E53" s="102"/>
      <c r="F53" s="102"/>
      <c r="G53" s="115"/>
      <c r="H53" s="135"/>
      <c r="I53" s="102"/>
      <c r="J53" s="102"/>
      <c r="K53" s="102"/>
      <c r="L53" s="102"/>
      <c r="M53" s="102"/>
      <c r="N53" s="102"/>
      <c r="O53" s="102"/>
      <c r="P53" s="102"/>
      <c r="Q53" s="102"/>
      <c r="R53" s="221"/>
      <c r="S53" s="102"/>
      <c r="T53" s="102"/>
      <c r="U53" s="102"/>
      <c r="V53" s="102"/>
      <c r="W53" s="102"/>
      <c r="X53" s="102"/>
      <c r="Y53" s="102"/>
    </row>
    <row r="54" spans="1:25" ht="12.75" hidden="1">
      <c r="A54" s="102"/>
      <c r="B54" s="135"/>
      <c r="C54" s="102"/>
      <c r="D54" s="221"/>
      <c r="E54" s="102"/>
      <c r="F54" s="102"/>
      <c r="G54" s="115"/>
      <c r="H54" s="135"/>
      <c r="I54" s="102"/>
      <c r="J54" s="102"/>
      <c r="K54" s="102"/>
      <c r="L54" s="102"/>
      <c r="M54" s="102"/>
      <c r="N54" s="102"/>
      <c r="O54" s="102"/>
      <c r="P54" s="102"/>
      <c r="Q54" s="102"/>
      <c r="R54" s="221"/>
      <c r="S54" s="102"/>
      <c r="T54" s="102"/>
      <c r="U54" s="102"/>
      <c r="V54" s="102"/>
      <c r="W54" s="102"/>
      <c r="X54" s="102"/>
      <c r="Y54" s="102"/>
    </row>
    <row r="55" spans="1:25" ht="12.75" hidden="1">
      <c r="A55" s="102"/>
      <c r="B55" s="135"/>
      <c r="C55" s="102"/>
      <c r="D55" s="221"/>
      <c r="E55" s="102"/>
      <c r="F55" s="102"/>
      <c r="G55" s="115"/>
      <c r="H55" s="135"/>
      <c r="I55" s="102"/>
      <c r="J55" s="102"/>
      <c r="K55" s="102"/>
      <c r="L55" s="102"/>
      <c r="M55" s="102"/>
      <c r="N55" s="102"/>
      <c r="O55" s="102"/>
      <c r="P55" s="102"/>
      <c r="Q55" s="102"/>
      <c r="R55" s="221"/>
      <c r="S55" s="102"/>
      <c r="T55" s="102"/>
      <c r="U55" s="102"/>
      <c r="V55" s="102"/>
      <c r="W55" s="102"/>
      <c r="X55" s="102"/>
      <c r="Y55" s="102"/>
    </row>
    <row r="56" spans="1:25" ht="12.75" hidden="1">
      <c r="A56" s="102"/>
      <c r="B56" s="135"/>
      <c r="C56" s="102"/>
      <c r="D56" s="221"/>
      <c r="E56" s="102"/>
      <c r="F56" s="102"/>
      <c r="G56" s="115"/>
      <c r="H56" s="135"/>
      <c r="I56" s="102"/>
      <c r="J56" s="102"/>
      <c r="K56" s="102"/>
      <c r="L56" s="102"/>
      <c r="M56" s="102"/>
      <c r="N56" s="102"/>
      <c r="O56" s="102"/>
      <c r="P56" s="102"/>
      <c r="Q56" s="102"/>
      <c r="R56" s="221"/>
      <c r="S56" s="102"/>
      <c r="T56" s="102"/>
      <c r="U56" s="102"/>
      <c r="V56" s="102"/>
      <c r="W56" s="102"/>
      <c r="X56" s="102"/>
      <c r="Y56" s="102"/>
    </row>
    <row r="57" spans="1:25" ht="12.75" hidden="1">
      <c r="A57" s="102"/>
      <c r="B57" s="135"/>
      <c r="C57" s="102"/>
      <c r="D57" s="221"/>
      <c r="E57" s="102"/>
      <c r="F57" s="102"/>
      <c r="G57" s="115"/>
      <c r="H57" s="135"/>
      <c r="I57" s="102"/>
      <c r="J57" s="102"/>
      <c r="K57" s="102"/>
      <c r="L57" s="102"/>
      <c r="M57" s="102"/>
      <c r="N57" s="102"/>
      <c r="O57" s="102"/>
      <c r="P57" s="102"/>
      <c r="Q57" s="102"/>
      <c r="R57" s="221"/>
      <c r="S57" s="102"/>
      <c r="T57" s="102"/>
      <c r="U57" s="102"/>
      <c r="V57" s="102"/>
      <c r="W57" s="102"/>
      <c r="X57" s="102"/>
      <c r="Y57" s="102"/>
    </row>
    <row r="58" spans="1:25" ht="12.75" hidden="1">
      <c r="A58" s="102"/>
      <c r="B58" s="135"/>
      <c r="C58" s="102"/>
      <c r="D58" s="221"/>
      <c r="E58" s="102"/>
      <c r="F58" s="102"/>
      <c r="G58" s="115"/>
      <c r="H58" s="135"/>
      <c r="I58" s="102"/>
      <c r="J58" s="102"/>
      <c r="K58" s="102"/>
      <c r="L58" s="102"/>
      <c r="M58" s="102"/>
      <c r="N58" s="102"/>
      <c r="O58" s="102"/>
      <c r="P58" s="102"/>
      <c r="Q58" s="102"/>
      <c r="R58" s="221"/>
      <c r="S58" s="102"/>
      <c r="T58" s="102"/>
      <c r="U58" s="102"/>
      <c r="V58" s="102"/>
      <c r="W58" s="102"/>
      <c r="X58" s="102"/>
      <c r="Y58" s="102"/>
    </row>
    <row r="59" spans="1:25" ht="12.75" hidden="1">
      <c r="A59" s="102"/>
      <c r="B59" s="135"/>
      <c r="C59" s="102"/>
      <c r="D59" s="221"/>
      <c r="E59" s="102"/>
      <c r="F59" s="102"/>
      <c r="G59" s="115"/>
      <c r="H59" s="135"/>
      <c r="I59" s="102"/>
      <c r="J59" s="102"/>
      <c r="K59" s="102"/>
      <c r="L59" s="102"/>
      <c r="M59" s="102"/>
      <c r="N59" s="102"/>
      <c r="O59" s="102"/>
      <c r="P59" s="102"/>
      <c r="Q59" s="102"/>
      <c r="R59" s="221"/>
      <c r="S59" s="102"/>
      <c r="T59" s="102"/>
      <c r="U59" s="102"/>
      <c r="V59" s="102"/>
      <c r="W59" s="102"/>
      <c r="X59" s="102"/>
      <c r="Y59" s="102"/>
    </row>
    <row r="60" spans="1:25" ht="12.75" hidden="1">
      <c r="A60" s="102"/>
      <c r="B60" s="135"/>
      <c r="C60" s="102"/>
      <c r="D60" s="221"/>
      <c r="E60" s="102"/>
      <c r="F60" s="102"/>
      <c r="G60" s="115"/>
      <c r="H60" s="135"/>
      <c r="I60" s="102"/>
      <c r="J60" s="102"/>
      <c r="K60" s="102"/>
      <c r="L60" s="102"/>
      <c r="M60" s="102"/>
      <c r="N60" s="102"/>
      <c r="O60" s="102"/>
      <c r="P60" s="102"/>
      <c r="Q60" s="102"/>
      <c r="R60" s="221"/>
      <c r="S60" s="102"/>
      <c r="T60" s="102"/>
      <c r="U60" s="102"/>
      <c r="V60" s="102"/>
      <c r="W60" s="102"/>
      <c r="X60" s="102"/>
      <c r="Y60" s="102"/>
    </row>
    <row r="61" spans="1:25" ht="12.75" hidden="1">
      <c r="A61" s="102"/>
      <c r="B61" s="135"/>
      <c r="C61" s="102"/>
      <c r="D61" s="221"/>
      <c r="E61" s="102"/>
      <c r="F61" s="102"/>
      <c r="G61" s="115"/>
      <c r="H61" s="135"/>
      <c r="I61" s="102"/>
      <c r="J61" s="102"/>
      <c r="K61" s="102"/>
      <c r="L61" s="102"/>
      <c r="M61" s="102"/>
      <c r="N61" s="102"/>
      <c r="O61" s="102"/>
      <c r="P61" s="102"/>
      <c r="Q61" s="102"/>
      <c r="R61" s="221"/>
      <c r="S61" s="102"/>
      <c r="T61" s="102"/>
      <c r="U61" s="102"/>
      <c r="V61" s="102"/>
      <c r="W61" s="102"/>
      <c r="X61" s="102"/>
      <c r="Y61" s="102"/>
    </row>
    <row r="62" spans="1:25" ht="12.75" hidden="1">
      <c r="A62" s="102"/>
      <c r="B62" s="135"/>
      <c r="C62" s="102"/>
      <c r="D62" s="221"/>
      <c r="E62" s="102"/>
      <c r="F62" s="102"/>
      <c r="G62" s="115"/>
      <c r="H62" s="135"/>
      <c r="I62" s="102"/>
      <c r="J62" s="102"/>
      <c r="K62" s="102"/>
      <c r="L62" s="102"/>
      <c r="M62" s="102"/>
      <c r="N62" s="102"/>
      <c r="O62" s="102"/>
      <c r="P62" s="102"/>
      <c r="Q62" s="102"/>
      <c r="R62" s="221"/>
      <c r="S62" s="102"/>
      <c r="T62" s="102"/>
      <c r="U62" s="102"/>
      <c r="V62" s="102"/>
      <c r="W62" s="102"/>
      <c r="X62" s="102"/>
      <c r="Y62" s="102"/>
    </row>
    <row r="63" spans="1:25" ht="12.75" hidden="1">
      <c r="A63" s="102"/>
      <c r="B63" s="135"/>
      <c r="C63" s="102"/>
      <c r="D63" s="221"/>
      <c r="E63" s="102"/>
      <c r="F63" s="102"/>
      <c r="G63" s="115"/>
      <c r="H63" s="135"/>
      <c r="I63" s="102"/>
      <c r="J63" s="102"/>
      <c r="K63" s="102"/>
      <c r="L63" s="102"/>
      <c r="M63" s="102"/>
      <c r="N63" s="102"/>
      <c r="O63" s="102"/>
      <c r="P63" s="102"/>
      <c r="Q63" s="102"/>
      <c r="R63" s="221"/>
      <c r="S63" s="102"/>
      <c r="T63" s="102"/>
      <c r="U63" s="102"/>
      <c r="V63" s="102"/>
      <c r="W63" s="102"/>
      <c r="X63" s="102"/>
      <c r="Y63" s="102"/>
    </row>
    <row r="64" spans="1:25" ht="12.75" hidden="1">
      <c r="A64" s="102"/>
      <c r="B64" s="135"/>
      <c r="C64" s="102"/>
      <c r="D64" s="221"/>
      <c r="E64" s="102"/>
      <c r="F64" s="102"/>
      <c r="G64" s="115"/>
      <c r="H64" s="135"/>
      <c r="I64" s="102"/>
      <c r="J64" s="102"/>
      <c r="K64" s="102"/>
      <c r="L64" s="102"/>
      <c r="M64" s="102"/>
      <c r="N64" s="102"/>
      <c r="O64" s="102"/>
      <c r="P64" s="102"/>
      <c r="Q64" s="102"/>
      <c r="R64" s="221"/>
      <c r="S64" s="102"/>
      <c r="T64" s="102"/>
      <c r="U64" s="102"/>
      <c r="V64" s="102"/>
      <c r="W64" s="102"/>
      <c r="X64" s="102"/>
      <c r="Y64" s="102"/>
    </row>
    <row r="65" spans="1:25" ht="12.75" hidden="1">
      <c r="A65" s="102"/>
      <c r="B65" s="135"/>
      <c r="C65" s="102"/>
      <c r="D65" s="221"/>
      <c r="E65" s="102"/>
      <c r="F65" s="102"/>
      <c r="G65" s="115"/>
      <c r="H65" s="135"/>
      <c r="I65" s="102"/>
      <c r="J65" s="102"/>
      <c r="K65" s="102"/>
      <c r="L65" s="102"/>
      <c r="M65" s="102"/>
      <c r="N65" s="102"/>
      <c r="O65" s="102"/>
      <c r="P65" s="102"/>
      <c r="Q65" s="102"/>
      <c r="R65" s="221"/>
      <c r="S65" s="102"/>
      <c r="T65" s="102"/>
      <c r="U65" s="102"/>
      <c r="V65" s="102"/>
      <c r="W65" s="102"/>
      <c r="X65" s="102"/>
      <c r="Y65" s="102"/>
    </row>
    <row r="66" spans="1:25" ht="12.75" hidden="1">
      <c r="A66" s="102"/>
      <c r="B66" s="135"/>
      <c r="C66" s="102"/>
      <c r="D66" s="221"/>
      <c r="E66" s="102"/>
      <c r="F66" s="102"/>
      <c r="G66" s="115"/>
      <c r="H66" s="135"/>
      <c r="I66" s="102"/>
      <c r="J66" s="102"/>
      <c r="K66" s="102"/>
      <c r="L66" s="102"/>
      <c r="M66" s="102"/>
      <c r="N66" s="102"/>
      <c r="O66" s="102"/>
      <c r="P66" s="102"/>
      <c r="Q66" s="102"/>
      <c r="R66" s="221"/>
      <c r="S66" s="102"/>
      <c r="T66" s="102"/>
      <c r="U66" s="102"/>
      <c r="V66" s="102"/>
      <c r="W66" s="102"/>
      <c r="X66" s="102"/>
      <c r="Y66" s="102"/>
    </row>
    <row r="67" spans="1:25" ht="12.75" hidden="1">
      <c r="A67" s="102"/>
      <c r="B67" s="135"/>
      <c r="C67" s="102"/>
      <c r="D67" s="221"/>
      <c r="E67" s="102"/>
      <c r="F67" s="102"/>
      <c r="G67" s="115"/>
      <c r="H67" s="135"/>
      <c r="I67" s="102"/>
      <c r="J67" s="102"/>
      <c r="K67" s="102"/>
      <c r="L67" s="102"/>
      <c r="M67" s="102"/>
      <c r="N67" s="102"/>
      <c r="O67" s="102"/>
      <c r="P67" s="102"/>
      <c r="Q67" s="102"/>
      <c r="R67" s="221"/>
      <c r="S67" s="102"/>
      <c r="T67" s="102"/>
      <c r="U67" s="102"/>
      <c r="V67" s="102"/>
      <c r="W67" s="102"/>
      <c r="X67" s="102"/>
      <c r="Y67" s="102"/>
    </row>
    <row r="68" spans="1:25" ht="12.75" hidden="1">
      <c r="A68" s="102"/>
      <c r="B68" s="135"/>
      <c r="C68" s="102"/>
      <c r="D68" s="221"/>
      <c r="E68" s="102"/>
      <c r="F68" s="102"/>
      <c r="G68" s="115"/>
      <c r="H68" s="135"/>
      <c r="I68" s="102"/>
      <c r="J68" s="102"/>
      <c r="K68" s="102"/>
      <c r="L68" s="102"/>
      <c r="M68" s="102"/>
      <c r="N68" s="102"/>
      <c r="O68" s="102"/>
      <c r="P68" s="102"/>
      <c r="Q68" s="102"/>
      <c r="R68" s="221"/>
      <c r="S68" s="102"/>
      <c r="T68" s="102"/>
      <c r="U68" s="102"/>
      <c r="V68" s="102"/>
      <c r="W68" s="102"/>
      <c r="X68" s="102"/>
      <c r="Y68" s="102"/>
    </row>
    <row r="69" spans="1:25" ht="12.75" hidden="1">
      <c r="A69" s="102"/>
      <c r="B69" s="135"/>
      <c r="C69" s="102"/>
      <c r="D69" s="221"/>
      <c r="E69" s="102"/>
      <c r="F69" s="102"/>
      <c r="G69" s="115"/>
      <c r="H69" s="135"/>
      <c r="I69" s="102"/>
      <c r="J69" s="102"/>
      <c r="K69" s="102"/>
      <c r="L69" s="102"/>
      <c r="M69" s="102"/>
      <c r="N69" s="102"/>
      <c r="O69" s="102"/>
      <c r="P69" s="102"/>
      <c r="Q69" s="102"/>
      <c r="R69" s="221"/>
      <c r="S69" s="102"/>
      <c r="T69" s="102"/>
      <c r="U69" s="102"/>
      <c r="V69" s="102"/>
      <c r="W69" s="102"/>
      <c r="X69" s="102"/>
      <c r="Y69" s="102"/>
    </row>
    <row r="70" spans="1:25" ht="12.75" hidden="1">
      <c r="A70" s="102"/>
      <c r="B70" s="135"/>
      <c r="C70" s="102"/>
      <c r="D70" s="221"/>
      <c r="E70" s="102"/>
      <c r="F70" s="102"/>
      <c r="G70" s="115"/>
      <c r="H70" s="135"/>
      <c r="I70" s="102"/>
      <c r="J70" s="102"/>
      <c r="K70" s="102"/>
      <c r="L70" s="102"/>
      <c r="M70" s="102"/>
      <c r="N70" s="102"/>
      <c r="O70" s="102"/>
      <c r="P70" s="102"/>
      <c r="Q70" s="102"/>
      <c r="R70" s="221"/>
      <c r="S70" s="102"/>
      <c r="T70" s="102"/>
      <c r="U70" s="102"/>
      <c r="V70" s="102"/>
      <c r="W70" s="102"/>
      <c r="X70" s="102"/>
      <c r="Y70" s="102"/>
    </row>
    <row r="71" spans="1:25" ht="12.75" hidden="1">
      <c r="A71" s="102"/>
      <c r="B71" s="135"/>
      <c r="C71" s="102"/>
      <c r="D71" s="221"/>
      <c r="E71" s="102"/>
      <c r="F71" s="102"/>
      <c r="G71" s="115"/>
      <c r="H71" s="135"/>
      <c r="I71" s="102"/>
      <c r="J71" s="102"/>
      <c r="K71" s="102"/>
      <c r="L71" s="102"/>
      <c r="M71" s="102"/>
      <c r="N71" s="102"/>
      <c r="O71" s="102"/>
      <c r="P71" s="102"/>
      <c r="Q71" s="102"/>
      <c r="R71" s="221"/>
      <c r="S71" s="102"/>
      <c r="T71" s="102"/>
      <c r="U71" s="102"/>
      <c r="V71" s="102"/>
      <c r="W71" s="102"/>
      <c r="X71" s="102"/>
      <c r="Y71" s="102"/>
    </row>
    <row r="72" spans="1:25" ht="12.75" hidden="1">
      <c r="A72" s="102"/>
      <c r="B72" s="135"/>
      <c r="C72" s="102"/>
      <c r="D72" s="221"/>
      <c r="E72" s="102"/>
      <c r="F72" s="102"/>
      <c r="G72" s="115"/>
      <c r="H72" s="135"/>
      <c r="I72" s="102"/>
      <c r="J72" s="102"/>
      <c r="K72" s="102"/>
      <c r="L72" s="102"/>
      <c r="M72" s="102"/>
      <c r="N72" s="102"/>
      <c r="O72" s="102"/>
      <c r="P72" s="102"/>
      <c r="Q72" s="102"/>
      <c r="R72" s="221"/>
      <c r="S72" s="102"/>
      <c r="T72" s="102"/>
      <c r="U72" s="102"/>
      <c r="V72" s="102"/>
      <c r="W72" s="102"/>
      <c r="X72" s="102"/>
      <c r="Y72" s="102"/>
    </row>
    <row r="73" spans="1:25" ht="12.75" hidden="1">
      <c r="A73" s="102"/>
      <c r="B73" s="135"/>
      <c r="C73" s="102"/>
      <c r="D73" s="221"/>
      <c r="E73" s="102"/>
      <c r="F73" s="102"/>
      <c r="G73" s="115"/>
      <c r="H73" s="135"/>
      <c r="I73" s="102"/>
      <c r="J73" s="102"/>
      <c r="K73" s="102"/>
      <c r="L73" s="102"/>
      <c r="M73" s="102"/>
      <c r="N73" s="102"/>
      <c r="O73" s="102"/>
      <c r="P73" s="102"/>
      <c r="Q73" s="102"/>
      <c r="R73" s="221"/>
      <c r="S73" s="102"/>
      <c r="T73" s="102"/>
      <c r="U73" s="102"/>
      <c r="V73" s="102"/>
      <c r="W73" s="102"/>
      <c r="X73" s="102"/>
      <c r="Y73" s="102"/>
    </row>
    <row r="74" spans="1:25" ht="12.75" hidden="1">
      <c r="A74" s="102"/>
      <c r="B74" s="135"/>
      <c r="C74" s="102"/>
      <c r="D74" s="221"/>
      <c r="E74" s="102"/>
      <c r="F74" s="102"/>
      <c r="G74" s="115"/>
      <c r="H74" s="135"/>
      <c r="I74" s="102"/>
      <c r="J74" s="102"/>
      <c r="K74" s="102"/>
      <c r="L74" s="102"/>
      <c r="M74" s="102"/>
      <c r="N74" s="102"/>
      <c r="O74" s="102"/>
      <c r="P74" s="102"/>
      <c r="Q74" s="102"/>
      <c r="R74" s="221"/>
      <c r="S74" s="102"/>
      <c r="T74" s="102"/>
      <c r="U74" s="102"/>
      <c r="V74" s="102"/>
      <c r="W74" s="102"/>
      <c r="X74" s="102"/>
      <c r="Y74" s="102"/>
    </row>
    <row r="75" spans="1:25" ht="12.75" hidden="1">
      <c r="A75" s="102"/>
      <c r="B75" s="135"/>
      <c r="C75" s="102"/>
      <c r="D75" s="221"/>
      <c r="E75" s="102"/>
      <c r="F75" s="102"/>
      <c r="G75" s="115"/>
      <c r="H75" s="135"/>
      <c r="I75" s="102"/>
      <c r="J75" s="102"/>
      <c r="K75" s="102"/>
      <c r="L75" s="102"/>
      <c r="M75" s="102"/>
      <c r="N75" s="102"/>
      <c r="O75" s="102"/>
      <c r="P75" s="102"/>
      <c r="Q75" s="102"/>
      <c r="R75" s="221"/>
      <c r="S75" s="102"/>
      <c r="T75" s="102"/>
      <c r="U75" s="102"/>
      <c r="V75" s="102"/>
      <c r="W75" s="102"/>
      <c r="X75" s="102"/>
      <c r="Y75" s="102"/>
    </row>
    <row r="76" spans="1:25" ht="12.75" hidden="1">
      <c r="A76" s="102"/>
      <c r="B76" s="135"/>
      <c r="C76" s="102"/>
      <c r="D76" s="221"/>
      <c r="E76" s="102"/>
      <c r="F76" s="102"/>
      <c r="G76" s="115"/>
      <c r="H76" s="135"/>
      <c r="I76" s="102"/>
      <c r="J76" s="102"/>
      <c r="K76" s="102"/>
      <c r="L76" s="102"/>
      <c r="M76" s="102"/>
      <c r="N76" s="102"/>
      <c r="O76" s="102"/>
      <c r="P76" s="102"/>
      <c r="Q76" s="102"/>
      <c r="R76" s="221"/>
      <c r="S76" s="102"/>
      <c r="T76" s="102"/>
      <c r="U76" s="102"/>
      <c r="V76" s="102"/>
      <c r="W76" s="102"/>
      <c r="X76" s="102"/>
      <c r="Y76" s="102"/>
    </row>
    <row r="77" spans="1:25" ht="12.75" hidden="1">
      <c r="A77" s="102"/>
      <c r="B77" s="135"/>
      <c r="C77" s="102"/>
      <c r="D77" s="221"/>
      <c r="E77" s="102"/>
      <c r="F77" s="102"/>
      <c r="G77" s="115"/>
      <c r="H77" s="135"/>
      <c r="I77" s="102"/>
      <c r="J77" s="102"/>
      <c r="K77" s="102"/>
      <c r="L77" s="102"/>
      <c r="M77" s="102"/>
      <c r="N77" s="102"/>
      <c r="O77" s="102"/>
      <c r="P77" s="102"/>
      <c r="Q77" s="102"/>
      <c r="R77" s="221"/>
      <c r="S77" s="102"/>
      <c r="T77" s="102"/>
      <c r="U77" s="102"/>
      <c r="V77" s="102"/>
      <c r="W77" s="102"/>
      <c r="X77" s="102"/>
      <c r="Y77" s="102"/>
    </row>
    <row r="78" spans="1:25" ht="12.75" hidden="1">
      <c r="A78" s="102"/>
      <c r="B78" s="135"/>
      <c r="C78" s="102"/>
      <c r="D78" s="221"/>
      <c r="E78" s="102"/>
      <c r="F78" s="102"/>
      <c r="G78" s="115"/>
      <c r="H78" s="135"/>
      <c r="I78" s="102"/>
      <c r="J78" s="102"/>
      <c r="K78" s="102"/>
      <c r="L78" s="102"/>
      <c r="M78" s="102"/>
      <c r="N78" s="102"/>
      <c r="O78" s="102"/>
      <c r="P78" s="102"/>
      <c r="Q78" s="102"/>
      <c r="R78" s="221"/>
      <c r="S78" s="102"/>
      <c r="T78" s="102"/>
      <c r="U78" s="102"/>
      <c r="V78" s="102"/>
      <c r="W78" s="102"/>
      <c r="X78" s="102"/>
      <c r="Y78" s="102"/>
    </row>
    <row r="79" spans="1:25" ht="12.75" hidden="1">
      <c r="A79" s="102"/>
      <c r="B79" s="135"/>
      <c r="C79" s="102"/>
      <c r="D79" s="221"/>
      <c r="E79" s="102"/>
      <c r="F79" s="102"/>
      <c r="G79" s="115"/>
      <c r="H79" s="135"/>
      <c r="I79" s="102"/>
      <c r="J79" s="102"/>
      <c r="K79" s="102"/>
      <c r="L79" s="102"/>
      <c r="M79" s="102"/>
      <c r="N79" s="102"/>
      <c r="O79" s="102"/>
      <c r="P79" s="102"/>
      <c r="Q79" s="102"/>
      <c r="R79" s="221"/>
      <c r="S79" s="102"/>
      <c r="T79" s="102"/>
      <c r="U79" s="102"/>
      <c r="V79" s="102"/>
      <c r="W79" s="102"/>
      <c r="X79" s="102"/>
      <c r="Y79" s="102"/>
    </row>
    <row r="80" spans="1:25" ht="12.75" hidden="1">
      <c r="A80" s="102"/>
      <c r="B80" s="135"/>
      <c r="C80" s="102"/>
      <c r="D80" s="221"/>
      <c r="E80" s="102"/>
      <c r="F80" s="102"/>
      <c r="G80" s="115"/>
      <c r="H80" s="135"/>
      <c r="I80" s="102"/>
      <c r="J80" s="102"/>
      <c r="K80" s="102"/>
      <c r="L80" s="102"/>
      <c r="M80" s="102"/>
      <c r="N80" s="102"/>
      <c r="O80" s="102"/>
      <c r="P80" s="102"/>
      <c r="Q80" s="102"/>
      <c r="R80" s="221"/>
      <c r="S80" s="102"/>
      <c r="T80" s="102"/>
      <c r="U80" s="102"/>
      <c r="V80" s="102"/>
      <c r="W80" s="102"/>
      <c r="X80" s="102"/>
      <c r="Y80" s="102"/>
    </row>
    <row r="81" spans="1:25" ht="12.75" hidden="1">
      <c r="A81" s="102"/>
      <c r="B81" s="135"/>
      <c r="C81" s="102"/>
      <c r="D81" s="221"/>
      <c r="E81" s="102"/>
      <c r="F81" s="102"/>
      <c r="G81" s="115"/>
      <c r="H81" s="135"/>
      <c r="I81" s="102"/>
      <c r="J81" s="102"/>
      <c r="K81" s="102"/>
      <c r="L81" s="102"/>
      <c r="M81" s="102"/>
      <c r="N81" s="102"/>
      <c r="O81" s="102"/>
      <c r="P81" s="102"/>
      <c r="Q81" s="102"/>
      <c r="R81" s="221"/>
      <c r="S81" s="102"/>
      <c r="T81" s="102"/>
      <c r="U81" s="102"/>
      <c r="V81" s="102"/>
      <c r="W81" s="102"/>
      <c r="X81" s="102"/>
      <c r="Y81" s="102"/>
    </row>
    <row r="82" spans="1:25" ht="12.75" hidden="1">
      <c r="A82" s="102"/>
      <c r="B82" s="135"/>
      <c r="C82" s="102"/>
      <c r="D82" s="221"/>
      <c r="E82" s="102"/>
      <c r="F82" s="102"/>
      <c r="G82" s="115"/>
      <c r="H82" s="135"/>
      <c r="I82" s="102"/>
      <c r="J82" s="102"/>
      <c r="K82" s="102"/>
      <c r="L82" s="102"/>
      <c r="M82" s="102"/>
      <c r="N82" s="102"/>
      <c r="O82" s="102"/>
      <c r="P82" s="102"/>
      <c r="Q82" s="102"/>
      <c r="R82" s="221"/>
      <c r="S82" s="102"/>
      <c r="T82" s="102"/>
      <c r="U82" s="102"/>
      <c r="V82" s="102"/>
      <c r="W82" s="102"/>
      <c r="X82" s="102"/>
      <c r="Y82" s="102"/>
    </row>
    <row r="83" spans="1:25" ht="12.75" hidden="1">
      <c r="A83" s="102"/>
      <c r="B83" s="135"/>
      <c r="C83" s="102"/>
      <c r="D83" s="221"/>
      <c r="E83" s="102"/>
      <c r="F83" s="102"/>
      <c r="G83" s="115"/>
      <c r="H83" s="135"/>
      <c r="I83" s="102"/>
      <c r="J83" s="102"/>
      <c r="K83" s="102"/>
      <c r="L83" s="102"/>
      <c r="M83" s="102"/>
      <c r="N83" s="102"/>
      <c r="O83" s="102"/>
      <c r="P83" s="102"/>
      <c r="Q83" s="102"/>
      <c r="R83" s="221"/>
      <c r="S83" s="102"/>
      <c r="T83" s="102"/>
      <c r="U83" s="102"/>
      <c r="V83" s="102"/>
      <c r="W83" s="102"/>
      <c r="X83" s="102"/>
      <c r="Y83" s="102"/>
    </row>
    <row r="84" spans="1:25" ht="12.75" hidden="1">
      <c r="A84" s="102"/>
      <c r="B84" s="135"/>
      <c r="C84" s="102"/>
      <c r="D84" s="221"/>
      <c r="E84" s="102"/>
      <c r="F84" s="102"/>
      <c r="G84" s="115"/>
      <c r="H84" s="135"/>
      <c r="I84" s="102"/>
      <c r="J84" s="102"/>
      <c r="K84" s="102"/>
      <c r="L84" s="102"/>
      <c r="M84" s="102"/>
      <c r="N84" s="102"/>
      <c r="O84" s="102"/>
      <c r="P84" s="102"/>
      <c r="Q84" s="102"/>
      <c r="R84" s="221"/>
      <c r="S84" s="102"/>
      <c r="T84" s="102"/>
      <c r="U84" s="102"/>
      <c r="V84" s="102"/>
      <c r="W84" s="102"/>
      <c r="X84" s="102"/>
      <c r="Y84" s="102"/>
    </row>
    <row r="85" spans="1:25" ht="12.75" hidden="1">
      <c r="A85" s="102"/>
      <c r="B85" s="135"/>
      <c r="C85" s="102"/>
      <c r="D85" s="221"/>
      <c r="E85" s="102"/>
      <c r="F85" s="102"/>
      <c r="G85" s="115"/>
      <c r="H85" s="135"/>
      <c r="I85" s="102"/>
      <c r="J85" s="102"/>
      <c r="K85" s="102"/>
      <c r="L85" s="102"/>
      <c r="M85" s="102"/>
      <c r="N85" s="102"/>
      <c r="O85" s="102"/>
      <c r="P85" s="102"/>
      <c r="Q85" s="102"/>
      <c r="R85" s="221"/>
      <c r="S85" s="102"/>
      <c r="T85" s="102"/>
      <c r="U85" s="102"/>
      <c r="V85" s="102"/>
      <c r="W85" s="102"/>
      <c r="X85" s="102"/>
      <c r="Y85" s="102"/>
    </row>
    <row r="86" spans="1:25" ht="12.75" hidden="1">
      <c r="A86" s="102"/>
      <c r="B86" s="135"/>
      <c r="C86" s="102"/>
      <c r="D86" s="221"/>
      <c r="E86" s="102"/>
      <c r="F86" s="102"/>
      <c r="G86" s="115"/>
      <c r="H86" s="135"/>
      <c r="I86" s="102"/>
      <c r="J86" s="102"/>
      <c r="K86" s="102"/>
      <c r="L86" s="102"/>
      <c r="M86" s="102"/>
      <c r="N86" s="102"/>
      <c r="O86" s="102"/>
      <c r="P86" s="102"/>
      <c r="Q86" s="102"/>
      <c r="R86" s="221"/>
      <c r="S86" s="102"/>
      <c r="T86" s="102"/>
      <c r="U86" s="102"/>
      <c r="V86" s="102"/>
      <c r="W86" s="102"/>
      <c r="X86" s="102"/>
      <c r="Y86" s="102"/>
    </row>
    <row r="87" spans="1:25" ht="12.75" hidden="1">
      <c r="A87" s="102"/>
      <c r="B87" s="135"/>
      <c r="C87" s="102"/>
      <c r="D87" s="221"/>
      <c r="E87" s="102"/>
      <c r="F87" s="102"/>
      <c r="G87" s="115"/>
      <c r="H87" s="135"/>
      <c r="I87" s="102"/>
      <c r="J87" s="102"/>
      <c r="K87" s="102"/>
      <c r="L87" s="102"/>
      <c r="M87" s="102"/>
      <c r="N87" s="102"/>
      <c r="O87" s="102"/>
      <c r="P87" s="102"/>
      <c r="Q87" s="102"/>
      <c r="R87" s="221"/>
      <c r="S87" s="102"/>
      <c r="T87" s="102"/>
      <c r="U87" s="102"/>
      <c r="V87" s="102"/>
      <c r="W87" s="102"/>
      <c r="X87" s="102"/>
      <c r="Y87" s="102"/>
    </row>
    <row r="88" spans="1:25" ht="12.75" hidden="1">
      <c r="A88" s="102"/>
      <c r="B88" s="135"/>
      <c r="C88" s="102"/>
      <c r="D88" s="221"/>
      <c r="E88" s="102"/>
      <c r="F88" s="102"/>
      <c r="G88" s="115"/>
      <c r="H88" s="135"/>
      <c r="I88" s="102"/>
      <c r="J88" s="102"/>
      <c r="K88" s="102"/>
      <c r="L88" s="102"/>
      <c r="M88" s="102"/>
      <c r="N88" s="102"/>
      <c r="O88" s="102"/>
      <c r="P88" s="102"/>
      <c r="Q88" s="102"/>
      <c r="R88" s="221"/>
      <c r="S88" s="102"/>
      <c r="T88" s="102"/>
      <c r="U88" s="102"/>
      <c r="V88" s="102"/>
      <c r="W88" s="102"/>
      <c r="X88" s="102"/>
      <c r="Y88" s="102"/>
    </row>
    <row r="89" spans="1:25" ht="12.75" hidden="1">
      <c r="A89" s="102"/>
      <c r="B89" s="135"/>
      <c r="C89" s="102"/>
      <c r="D89" s="221"/>
      <c r="E89" s="102"/>
      <c r="F89" s="102"/>
      <c r="G89" s="115"/>
      <c r="H89" s="135"/>
      <c r="I89" s="102"/>
      <c r="J89" s="102"/>
      <c r="K89" s="102"/>
      <c r="L89" s="102"/>
      <c r="M89" s="102"/>
      <c r="N89" s="102"/>
      <c r="O89" s="102"/>
      <c r="P89" s="102"/>
      <c r="Q89" s="102"/>
      <c r="R89" s="221"/>
      <c r="S89" s="102"/>
      <c r="T89" s="102"/>
      <c r="U89" s="102"/>
      <c r="V89" s="102"/>
      <c r="W89" s="102"/>
      <c r="X89" s="102"/>
      <c r="Y89" s="102"/>
    </row>
    <row r="90" spans="1:25" ht="12.75" hidden="1">
      <c r="A90" s="102"/>
      <c r="B90" s="135"/>
      <c r="C90" s="102"/>
      <c r="D90" s="221"/>
      <c r="E90" s="102"/>
      <c r="F90" s="102"/>
      <c r="G90" s="115"/>
      <c r="H90" s="135"/>
      <c r="I90" s="102"/>
      <c r="J90" s="102"/>
      <c r="K90" s="102"/>
      <c r="L90" s="102"/>
      <c r="M90" s="102"/>
      <c r="N90" s="102"/>
      <c r="O90" s="102"/>
      <c r="P90" s="102"/>
      <c r="Q90" s="102"/>
      <c r="R90" s="221"/>
      <c r="S90" s="102"/>
      <c r="T90" s="102"/>
      <c r="U90" s="102"/>
      <c r="V90" s="102"/>
      <c r="W90" s="102"/>
      <c r="X90" s="102"/>
      <c r="Y90" s="102"/>
    </row>
    <row r="91" spans="1:25" ht="12.75" hidden="1">
      <c r="A91" s="102"/>
      <c r="B91" s="135"/>
      <c r="C91" s="102"/>
      <c r="D91" s="221"/>
      <c r="E91" s="102"/>
      <c r="F91" s="102"/>
      <c r="G91" s="115"/>
      <c r="H91" s="135"/>
      <c r="I91" s="102"/>
      <c r="J91" s="102"/>
      <c r="K91" s="102"/>
      <c r="L91" s="102"/>
      <c r="M91" s="102"/>
      <c r="N91" s="102"/>
      <c r="O91" s="102"/>
      <c r="P91" s="102"/>
      <c r="Q91" s="102"/>
      <c r="R91" s="221"/>
      <c r="S91" s="102"/>
      <c r="T91" s="102"/>
      <c r="U91" s="102"/>
      <c r="V91" s="102"/>
      <c r="W91" s="102"/>
      <c r="X91" s="102"/>
      <c r="Y91" s="102"/>
    </row>
    <row r="92" spans="1:25" ht="12.75" hidden="1">
      <c r="A92" s="102"/>
      <c r="B92" s="135"/>
      <c r="C92" s="102"/>
      <c r="D92" s="221"/>
      <c r="E92" s="102"/>
      <c r="F92" s="102"/>
      <c r="G92" s="115"/>
      <c r="H92" s="135"/>
      <c r="I92" s="102"/>
      <c r="J92" s="102"/>
      <c r="K92" s="102"/>
      <c r="L92" s="102"/>
      <c r="M92" s="102"/>
      <c r="N92" s="102"/>
      <c r="O92" s="102"/>
      <c r="P92" s="102"/>
      <c r="Q92" s="102"/>
      <c r="R92" s="221"/>
      <c r="S92" s="102"/>
      <c r="T92" s="102"/>
      <c r="U92" s="102"/>
      <c r="V92" s="102"/>
      <c r="W92" s="102"/>
      <c r="X92" s="102"/>
      <c r="Y92" s="102"/>
    </row>
    <row r="93" spans="1:25" ht="12.75" hidden="1">
      <c r="A93" s="102"/>
      <c r="B93" s="135"/>
      <c r="C93" s="102"/>
      <c r="D93" s="221"/>
      <c r="E93" s="102"/>
      <c r="F93" s="102"/>
      <c r="G93" s="115"/>
      <c r="H93" s="135"/>
      <c r="I93" s="102"/>
      <c r="J93" s="102"/>
      <c r="K93" s="102"/>
      <c r="L93" s="102"/>
      <c r="M93" s="102"/>
      <c r="N93" s="102"/>
      <c r="O93" s="102"/>
      <c r="P93" s="102"/>
      <c r="Q93" s="102"/>
      <c r="R93" s="221"/>
      <c r="S93" s="102"/>
      <c r="T93" s="102"/>
      <c r="U93" s="102"/>
      <c r="V93" s="102"/>
      <c r="W93" s="102"/>
      <c r="X93" s="102"/>
      <c r="Y93" s="102"/>
    </row>
    <row r="94" spans="1:25" ht="12.75" hidden="1">
      <c r="A94" s="102"/>
      <c r="B94" s="135"/>
      <c r="C94" s="102"/>
      <c r="D94" s="221"/>
      <c r="E94" s="102"/>
      <c r="F94" s="102"/>
      <c r="G94" s="115"/>
      <c r="H94" s="135"/>
      <c r="I94" s="102"/>
      <c r="J94" s="102"/>
      <c r="K94" s="102"/>
      <c r="L94" s="102"/>
      <c r="M94" s="102"/>
      <c r="N94" s="102"/>
      <c r="O94" s="102"/>
      <c r="P94" s="102"/>
      <c r="Q94" s="102"/>
      <c r="R94" s="221"/>
      <c r="S94" s="102"/>
      <c r="T94" s="102"/>
      <c r="U94" s="102"/>
      <c r="V94" s="102"/>
      <c r="W94" s="102"/>
      <c r="X94" s="102"/>
      <c r="Y94" s="102"/>
    </row>
    <row r="95" spans="1:25" ht="12.75" hidden="1">
      <c r="A95" s="102"/>
      <c r="B95" s="135"/>
      <c r="C95" s="102"/>
      <c r="D95" s="221"/>
      <c r="E95" s="102"/>
      <c r="F95" s="102"/>
      <c r="G95" s="115"/>
      <c r="H95" s="135"/>
      <c r="I95" s="102"/>
      <c r="J95" s="102"/>
      <c r="K95" s="102"/>
      <c r="L95" s="102"/>
      <c r="M95" s="102"/>
      <c r="N95" s="102"/>
      <c r="O95" s="102"/>
      <c r="P95" s="102"/>
      <c r="Q95" s="102"/>
      <c r="R95" s="221"/>
      <c r="S95" s="102"/>
      <c r="T95" s="102"/>
      <c r="U95" s="102"/>
      <c r="V95" s="102"/>
      <c r="W95" s="102"/>
      <c r="X95" s="102"/>
      <c r="Y95" s="102"/>
    </row>
    <row r="96" spans="1:25" ht="12.75" hidden="1">
      <c r="A96" s="102"/>
      <c r="B96" s="135"/>
      <c r="C96" s="102"/>
      <c r="D96" s="221"/>
      <c r="E96" s="102"/>
      <c r="F96" s="102"/>
      <c r="G96" s="115"/>
      <c r="H96" s="135"/>
      <c r="I96" s="102"/>
      <c r="J96" s="102"/>
      <c r="K96" s="102"/>
      <c r="L96" s="102"/>
      <c r="M96" s="102"/>
      <c r="N96" s="102"/>
      <c r="O96" s="102"/>
      <c r="P96" s="102"/>
      <c r="Q96" s="102"/>
      <c r="R96" s="221"/>
      <c r="S96" s="102"/>
      <c r="T96" s="102"/>
      <c r="U96" s="102"/>
      <c r="V96" s="102"/>
      <c r="W96" s="102"/>
      <c r="X96" s="102"/>
      <c r="Y96" s="102"/>
    </row>
    <row r="97" spans="1:25" ht="12.75" hidden="1">
      <c r="A97" s="102"/>
      <c r="B97" s="135"/>
      <c r="C97" s="102"/>
      <c r="D97" s="221"/>
      <c r="E97" s="102"/>
      <c r="F97" s="102"/>
      <c r="G97" s="115"/>
      <c r="H97" s="135"/>
      <c r="I97" s="102"/>
      <c r="J97" s="102"/>
      <c r="K97" s="102"/>
      <c r="L97" s="102"/>
      <c r="M97" s="102"/>
      <c r="N97" s="102"/>
      <c r="O97" s="102"/>
      <c r="P97" s="102"/>
      <c r="Q97" s="102"/>
      <c r="R97" s="221"/>
      <c r="S97" s="102"/>
      <c r="T97" s="102"/>
      <c r="U97" s="102"/>
      <c r="V97" s="102"/>
      <c r="W97" s="102"/>
      <c r="X97" s="102"/>
      <c r="Y97" s="102"/>
    </row>
    <row r="98" spans="1:25" ht="12.75" hidden="1">
      <c r="A98" s="102"/>
      <c r="B98" s="135"/>
      <c r="C98" s="102"/>
      <c r="D98" s="221"/>
      <c r="E98" s="102"/>
      <c r="F98" s="102"/>
      <c r="G98" s="115"/>
      <c r="H98" s="135"/>
      <c r="I98" s="102"/>
      <c r="J98" s="102"/>
      <c r="K98" s="102"/>
      <c r="L98" s="102"/>
      <c r="M98" s="102"/>
      <c r="N98" s="102"/>
      <c r="O98" s="102"/>
      <c r="P98" s="102"/>
      <c r="Q98" s="102"/>
      <c r="R98" s="221"/>
      <c r="S98" s="102"/>
      <c r="T98" s="102"/>
      <c r="U98" s="102"/>
      <c r="V98" s="102"/>
      <c r="W98" s="102"/>
      <c r="X98" s="102"/>
      <c r="Y98" s="102"/>
    </row>
    <row r="99" spans="1:25" ht="12.75" hidden="1">
      <c r="A99" s="102"/>
      <c r="B99" s="135"/>
      <c r="C99" s="102"/>
      <c r="D99" s="221"/>
      <c r="E99" s="102"/>
      <c r="F99" s="102"/>
      <c r="G99" s="115"/>
      <c r="H99" s="135"/>
      <c r="I99" s="102"/>
      <c r="J99" s="102"/>
      <c r="K99" s="102"/>
      <c r="L99" s="102"/>
      <c r="M99" s="102"/>
      <c r="N99" s="102"/>
      <c r="O99" s="102"/>
      <c r="P99" s="102"/>
      <c r="Q99" s="102"/>
      <c r="R99" s="221"/>
      <c r="S99" s="102"/>
      <c r="T99" s="102"/>
      <c r="U99" s="102"/>
      <c r="V99" s="102"/>
      <c r="W99" s="102"/>
      <c r="X99" s="102"/>
      <c r="Y99" s="102"/>
    </row>
    <row r="100" spans="1:25" ht="12.75" hidden="1">
      <c r="A100" s="102"/>
      <c r="B100" s="135"/>
      <c r="C100" s="102"/>
      <c r="D100" s="221"/>
      <c r="E100" s="102"/>
      <c r="F100" s="102"/>
      <c r="G100" s="115"/>
      <c r="H100" s="135"/>
      <c r="I100" s="102"/>
      <c r="J100" s="102"/>
      <c r="K100" s="102"/>
      <c r="L100" s="102"/>
      <c r="M100" s="102"/>
      <c r="N100" s="102"/>
      <c r="O100" s="102"/>
      <c r="P100" s="102"/>
      <c r="Q100" s="102"/>
      <c r="R100" s="221"/>
      <c r="S100" s="102"/>
      <c r="T100" s="102"/>
      <c r="U100" s="102"/>
      <c r="V100" s="102"/>
      <c r="W100" s="102"/>
      <c r="X100" s="102"/>
      <c r="Y100" s="102"/>
    </row>
    <row r="101" spans="1:25" ht="12.75" hidden="1">
      <c r="A101" s="102"/>
      <c r="B101" s="135"/>
      <c r="C101" s="102"/>
      <c r="D101" s="221"/>
      <c r="E101" s="102"/>
      <c r="F101" s="102"/>
      <c r="G101" s="115"/>
      <c r="H101" s="135"/>
      <c r="I101" s="102"/>
      <c r="J101" s="102"/>
      <c r="K101" s="102"/>
      <c r="L101" s="102"/>
      <c r="M101" s="102"/>
      <c r="N101" s="102"/>
      <c r="O101" s="102"/>
      <c r="P101" s="102"/>
      <c r="Q101" s="102"/>
      <c r="R101" s="221"/>
      <c r="S101" s="102"/>
      <c r="T101" s="102"/>
      <c r="U101" s="102"/>
      <c r="V101" s="102"/>
      <c r="W101" s="102"/>
      <c r="X101" s="102"/>
      <c r="Y101" s="102"/>
    </row>
    <row r="102" spans="1:25" ht="12.75" hidden="1">
      <c r="A102" s="102"/>
      <c r="B102" s="135"/>
      <c r="C102" s="102"/>
      <c r="D102" s="221"/>
      <c r="E102" s="102"/>
      <c r="F102" s="102"/>
      <c r="G102" s="115"/>
      <c r="H102" s="135"/>
      <c r="I102" s="102"/>
      <c r="J102" s="102"/>
      <c r="K102" s="102"/>
      <c r="L102" s="102"/>
      <c r="M102" s="102"/>
      <c r="N102" s="102"/>
      <c r="O102" s="102"/>
      <c r="P102" s="102"/>
      <c r="Q102" s="102"/>
      <c r="R102" s="221"/>
      <c r="S102" s="102"/>
      <c r="T102" s="102"/>
      <c r="U102" s="102"/>
      <c r="V102" s="102"/>
      <c r="W102" s="102"/>
      <c r="X102" s="102"/>
      <c r="Y102" s="102"/>
    </row>
    <row r="103" spans="1:25" ht="12.75" hidden="1">
      <c r="A103" s="102"/>
      <c r="B103" s="135"/>
      <c r="C103" s="102"/>
      <c r="D103" s="221"/>
      <c r="E103" s="102"/>
      <c r="F103" s="102"/>
      <c r="G103" s="115"/>
      <c r="H103" s="135"/>
      <c r="I103" s="102"/>
      <c r="J103" s="102"/>
      <c r="K103" s="102"/>
      <c r="L103" s="102"/>
      <c r="M103" s="102"/>
      <c r="N103" s="102"/>
      <c r="O103" s="102"/>
      <c r="P103" s="102"/>
      <c r="Q103" s="102"/>
      <c r="R103" s="221"/>
      <c r="S103" s="102"/>
      <c r="T103" s="102"/>
      <c r="U103" s="102"/>
      <c r="V103" s="102"/>
      <c r="W103" s="102"/>
      <c r="X103" s="102"/>
      <c r="Y103" s="102"/>
    </row>
    <row r="104" spans="1:25" ht="12.75" hidden="1">
      <c r="A104" s="102"/>
      <c r="B104" s="135"/>
      <c r="C104" s="102"/>
      <c r="D104" s="221"/>
      <c r="E104" s="102"/>
      <c r="F104" s="102"/>
      <c r="G104" s="115"/>
      <c r="H104" s="135"/>
      <c r="I104" s="102"/>
      <c r="J104" s="102"/>
      <c r="K104" s="102"/>
      <c r="L104" s="102"/>
      <c r="M104" s="102"/>
      <c r="N104" s="102"/>
      <c r="O104" s="102"/>
      <c r="P104" s="102"/>
      <c r="Q104" s="102"/>
      <c r="R104" s="221"/>
      <c r="S104" s="102"/>
      <c r="T104" s="102"/>
      <c r="U104" s="102"/>
      <c r="V104" s="102"/>
      <c r="W104" s="102"/>
      <c r="X104" s="102"/>
      <c r="Y104" s="102"/>
    </row>
    <row r="105" spans="1:25" ht="12.75" hidden="1">
      <c r="A105" s="102"/>
      <c r="B105" s="135"/>
      <c r="C105" s="102"/>
      <c r="D105" s="221"/>
      <c r="E105" s="102"/>
      <c r="F105" s="102"/>
      <c r="G105" s="115"/>
      <c r="H105" s="135"/>
      <c r="I105" s="102"/>
      <c r="J105" s="102"/>
      <c r="K105" s="102"/>
      <c r="L105" s="102"/>
      <c r="M105" s="102"/>
      <c r="N105" s="102"/>
      <c r="O105" s="102"/>
      <c r="P105" s="102"/>
      <c r="Q105" s="102"/>
      <c r="R105" s="221"/>
      <c r="S105" s="102"/>
      <c r="T105" s="102"/>
      <c r="U105" s="102"/>
      <c r="V105" s="102"/>
      <c r="W105" s="102"/>
      <c r="X105" s="102"/>
      <c r="Y105" s="102"/>
    </row>
    <row r="106" spans="1:25" ht="12.75" hidden="1">
      <c r="A106" s="102"/>
      <c r="B106" s="135"/>
      <c r="C106" s="102"/>
      <c r="D106" s="221"/>
      <c r="E106" s="102"/>
      <c r="F106" s="102"/>
      <c r="G106" s="115"/>
      <c r="H106" s="135"/>
      <c r="I106" s="102"/>
      <c r="J106" s="102"/>
      <c r="K106" s="102"/>
      <c r="L106" s="102"/>
      <c r="M106" s="102"/>
      <c r="N106" s="102"/>
      <c r="O106" s="102"/>
      <c r="P106" s="102"/>
      <c r="Q106" s="102"/>
      <c r="R106" s="221"/>
      <c r="S106" s="102"/>
      <c r="T106" s="102"/>
      <c r="U106" s="102"/>
      <c r="V106" s="102"/>
      <c r="W106" s="102"/>
      <c r="X106" s="102"/>
      <c r="Y106" s="102"/>
    </row>
    <row r="107" spans="1:25" ht="12.75" hidden="1">
      <c r="A107" s="102"/>
      <c r="B107" s="135"/>
      <c r="C107" s="102"/>
      <c r="D107" s="221"/>
      <c r="E107" s="102"/>
      <c r="F107" s="102"/>
      <c r="G107" s="115"/>
      <c r="H107" s="135"/>
      <c r="I107" s="102"/>
      <c r="J107" s="102"/>
      <c r="K107" s="102"/>
      <c r="L107" s="102"/>
      <c r="M107" s="102"/>
      <c r="N107" s="102"/>
      <c r="O107" s="102"/>
      <c r="P107" s="102"/>
      <c r="Q107" s="102"/>
      <c r="R107" s="221"/>
      <c r="S107" s="102"/>
      <c r="T107" s="102"/>
      <c r="U107" s="102"/>
      <c r="V107" s="102"/>
      <c r="W107" s="102"/>
      <c r="X107" s="102"/>
      <c r="Y107" s="102"/>
    </row>
    <row r="108" spans="1:25" ht="12.75" hidden="1">
      <c r="A108" s="102"/>
      <c r="B108" s="135"/>
      <c r="C108" s="102"/>
      <c r="D108" s="221"/>
      <c r="E108" s="102"/>
      <c r="F108" s="102"/>
      <c r="G108" s="115"/>
      <c r="H108" s="135"/>
      <c r="I108" s="102"/>
      <c r="J108" s="102"/>
      <c r="K108" s="102"/>
      <c r="L108" s="102"/>
      <c r="M108" s="102"/>
      <c r="N108" s="102"/>
      <c r="O108" s="102"/>
      <c r="P108" s="102"/>
      <c r="Q108" s="102"/>
      <c r="R108" s="221"/>
      <c r="S108" s="102"/>
      <c r="T108" s="102"/>
      <c r="U108" s="102"/>
      <c r="V108" s="102"/>
      <c r="W108" s="102"/>
      <c r="X108" s="102"/>
      <c r="Y108" s="102"/>
    </row>
    <row r="109" spans="1:25" ht="12.75" hidden="1">
      <c r="A109" s="102"/>
      <c r="B109" s="135"/>
      <c r="C109" s="102"/>
      <c r="D109" s="221"/>
      <c r="E109" s="102"/>
      <c r="F109" s="102"/>
      <c r="G109" s="115"/>
      <c r="H109" s="135"/>
      <c r="I109" s="102"/>
      <c r="J109" s="102"/>
      <c r="K109" s="102"/>
      <c r="L109" s="102"/>
      <c r="M109" s="102"/>
      <c r="N109" s="102"/>
      <c r="O109" s="102"/>
      <c r="P109" s="102"/>
      <c r="Q109" s="102"/>
      <c r="R109" s="221"/>
      <c r="S109" s="102"/>
      <c r="T109" s="102"/>
      <c r="U109" s="102"/>
      <c r="V109" s="102"/>
      <c r="W109" s="102"/>
      <c r="X109" s="102"/>
      <c r="Y109" s="102"/>
    </row>
    <row r="110" spans="1:25" ht="12.75" hidden="1">
      <c r="A110" s="102"/>
      <c r="B110" s="135"/>
      <c r="C110" s="102"/>
      <c r="D110" s="221"/>
      <c r="E110" s="102"/>
      <c r="F110" s="102"/>
      <c r="G110" s="115"/>
      <c r="H110" s="135"/>
      <c r="I110" s="102"/>
      <c r="J110" s="102"/>
      <c r="K110" s="102"/>
      <c r="L110" s="102"/>
      <c r="M110" s="102"/>
      <c r="N110" s="102"/>
      <c r="O110" s="102"/>
      <c r="P110" s="102"/>
      <c r="Q110" s="102"/>
      <c r="R110" s="221"/>
      <c r="S110" s="102"/>
      <c r="T110" s="102"/>
      <c r="U110" s="102"/>
      <c r="V110" s="102"/>
      <c r="W110" s="102"/>
      <c r="X110" s="102"/>
      <c r="Y110" s="102"/>
    </row>
    <row r="111" spans="1:25" ht="12.75" hidden="1">
      <c r="A111" s="102"/>
      <c r="B111" s="135"/>
      <c r="C111" s="102"/>
      <c r="D111" s="221"/>
      <c r="E111" s="102"/>
      <c r="F111" s="102"/>
      <c r="G111" s="115"/>
      <c r="H111" s="135"/>
      <c r="I111" s="102"/>
      <c r="J111" s="102"/>
      <c r="K111" s="102"/>
      <c r="L111" s="102"/>
      <c r="M111" s="102"/>
      <c r="N111" s="102"/>
      <c r="O111" s="102"/>
      <c r="P111" s="102"/>
      <c r="Q111" s="102"/>
      <c r="R111" s="221"/>
      <c r="S111" s="102"/>
      <c r="T111" s="102"/>
      <c r="U111" s="102"/>
      <c r="V111" s="102"/>
      <c r="W111" s="102"/>
      <c r="X111" s="102"/>
      <c r="Y111" s="102"/>
    </row>
    <row r="112" spans="1:25" ht="12.75" hidden="1">
      <c r="A112" s="102"/>
      <c r="B112" s="135"/>
      <c r="C112" s="102"/>
      <c r="D112" s="221"/>
      <c r="E112" s="102"/>
      <c r="F112" s="102"/>
      <c r="G112" s="115"/>
      <c r="H112" s="135"/>
      <c r="I112" s="102"/>
      <c r="J112" s="102"/>
      <c r="K112" s="102"/>
      <c r="L112" s="102"/>
      <c r="M112" s="102"/>
      <c r="N112" s="102"/>
      <c r="O112" s="102"/>
      <c r="P112" s="102"/>
      <c r="Q112" s="102"/>
      <c r="R112" s="221"/>
      <c r="S112" s="102"/>
      <c r="T112" s="102"/>
      <c r="U112" s="102"/>
      <c r="V112" s="102"/>
      <c r="W112" s="102"/>
      <c r="X112" s="102"/>
      <c r="Y112" s="102"/>
    </row>
    <row r="113" spans="1:25" ht="12.75" hidden="1">
      <c r="A113" s="102"/>
      <c r="B113" s="135"/>
      <c r="C113" s="102"/>
      <c r="D113" s="221"/>
      <c r="E113" s="102"/>
      <c r="F113" s="102"/>
      <c r="G113" s="115"/>
      <c r="H113" s="135"/>
      <c r="I113" s="102"/>
      <c r="J113" s="102"/>
      <c r="K113" s="102"/>
      <c r="L113" s="102"/>
      <c r="M113" s="102"/>
      <c r="N113" s="102"/>
      <c r="O113" s="102"/>
      <c r="P113" s="102"/>
      <c r="Q113" s="102"/>
      <c r="R113" s="221"/>
      <c r="S113" s="102"/>
      <c r="T113" s="102"/>
      <c r="U113" s="102"/>
      <c r="V113" s="102"/>
      <c r="W113" s="102"/>
      <c r="X113" s="102"/>
      <c r="Y113" s="102"/>
    </row>
    <row r="114" spans="1:25" ht="12.75" hidden="1">
      <c r="A114" s="102"/>
      <c r="B114" s="135"/>
      <c r="C114" s="102"/>
      <c r="D114" s="221"/>
      <c r="E114" s="102"/>
      <c r="F114" s="102"/>
      <c r="G114" s="115"/>
      <c r="H114" s="135"/>
      <c r="I114" s="102"/>
      <c r="J114" s="102"/>
      <c r="K114" s="102"/>
      <c r="L114" s="102"/>
      <c r="M114" s="102"/>
      <c r="N114" s="102"/>
      <c r="O114" s="102"/>
      <c r="P114" s="102"/>
      <c r="Q114" s="102"/>
      <c r="R114" s="221"/>
      <c r="S114" s="102"/>
      <c r="T114" s="102"/>
      <c r="U114" s="102"/>
      <c r="V114" s="102"/>
      <c r="W114" s="102"/>
      <c r="X114" s="102"/>
      <c r="Y114" s="102"/>
    </row>
    <row r="115" spans="1:25" ht="12.75" hidden="1">
      <c r="A115" s="102"/>
      <c r="B115" s="135"/>
      <c r="C115" s="102"/>
      <c r="D115" s="221"/>
      <c r="E115" s="102"/>
      <c r="F115" s="102"/>
      <c r="G115" s="115"/>
      <c r="H115" s="135"/>
      <c r="I115" s="102"/>
      <c r="J115" s="102"/>
      <c r="K115" s="102"/>
      <c r="L115" s="102"/>
      <c r="M115" s="102"/>
      <c r="N115" s="102"/>
      <c r="O115" s="102"/>
      <c r="P115" s="102"/>
      <c r="Q115" s="102"/>
      <c r="R115" s="221"/>
      <c r="S115" s="102"/>
      <c r="T115" s="102"/>
      <c r="U115" s="102"/>
      <c r="V115" s="102"/>
      <c r="W115" s="102"/>
      <c r="X115" s="102"/>
      <c r="Y115" s="102"/>
    </row>
    <row r="116" spans="1:25" ht="12.75" hidden="1">
      <c r="A116" s="102"/>
      <c r="B116" s="135"/>
      <c r="C116" s="102"/>
      <c r="D116" s="221"/>
      <c r="E116" s="102"/>
      <c r="F116" s="102"/>
      <c r="G116" s="115"/>
      <c r="H116" s="135"/>
      <c r="I116" s="102"/>
      <c r="J116" s="102"/>
      <c r="K116" s="102"/>
      <c r="L116" s="102"/>
      <c r="M116" s="102"/>
      <c r="N116" s="102"/>
      <c r="O116" s="102"/>
      <c r="P116" s="102"/>
      <c r="Q116" s="102"/>
      <c r="R116" s="221"/>
      <c r="S116" s="102"/>
      <c r="T116" s="102"/>
      <c r="U116" s="102"/>
      <c r="V116" s="102"/>
      <c r="W116" s="102"/>
      <c r="X116" s="102"/>
      <c r="Y116" s="102"/>
    </row>
    <row r="117" spans="1:25" ht="12.75" hidden="1">
      <c r="A117" s="102"/>
      <c r="B117" s="135"/>
      <c r="C117" s="102"/>
      <c r="D117" s="221"/>
      <c r="E117" s="102"/>
      <c r="F117" s="102"/>
      <c r="G117" s="115"/>
      <c r="H117" s="135"/>
      <c r="I117" s="102"/>
      <c r="J117" s="102"/>
      <c r="K117" s="102"/>
      <c r="L117" s="102"/>
      <c r="M117" s="102"/>
      <c r="N117" s="102"/>
      <c r="O117" s="102"/>
      <c r="P117" s="102"/>
      <c r="Q117" s="102"/>
      <c r="R117" s="221"/>
      <c r="S117" s="102"/>
      <c r="T117" s="102"/>
      <c r="U117" s="102"/>
      <c r="V117" s="102"/>
      <c r="W117" s="102"/>
      <c r="X117" s="102"/>
      <c r="Y117" s="102"/>
    </row>
    <row r="118" spans="1:25" ht="12.75" hidden="1">
      <c r="A118" s="102"/>
      <c r="B118" s="135"/>
      <c r="C118" s="102"/>
      <c r="D118" s="221"/>
      <c r="E118" s="102"/>
      <c r="F118" s="102"/>
      <c r="G118" s="115"/>
      <c r="H118" s="135"/>
      <c r="I118" s="102"/>
      <c r="J118" s="102"/>
      <c r="K118" s="102"/>
      <c r="L118" s="102"/>
      <c r="M118" s="102"/>
      <c r="N118" s="102"/>
      <c r="O118" s="102"/>
      <c r="P118" s="102"/>
      <c r="Q118" s="102"/>
      <c r="R118" s="221"/>
      <c r="S118" s="102"/>
      <c r="T118" s="102"/>
      <c r="U118" s="102"/>
      <c r="V118" s="102"/>
      <c r="W118" s="102"/>
      <c r="X118" s="102"/>
      <c r="Y118" s="102"/>
    </row>
    <row r="119" spans="1:25" ht="12.75" hidden="1">
      <c r="A119" s="102"/>
      <c r="B119" s="135"/>
      <c r="C119" s="102"/>
      <c r="D119" s="221"/>
      <c r="E119" s="102"/>
      <c r="F119" s="102"/>
      <c r="G119" s="115"/>
      <c r="H119" s="135"/>
      <c r="I119" s="102"/>
      <c r="J119" s="102"/>
      <c r="K119" s="102"/>
      <c r="L119" s="102"/>
      <c r="M119" s="102"/>
      <c r="N119" s="102"/>
      <c r="O119" s="102"/>
      <c r="P119" s="102"/>
      <c r="Q119" s="102"/>
      <c r="R119" s="221"/>
      <c r="S119" s="102"/>
      <c r="T119" s="102"/>
      <c r="U119" s="102"/>
      <c r="V119" s="102"/>
      <c r="W119" s="102"/>
      <c r="X119" s="102"/>
      <c r="Y119" s="102"/>
    </row>
    <row r="120" spans="1:25" ht="12.75" hidden="1">
      <c r="A120" s="102"/>
      <c r="B120" s="135"/>
      <c r="C120" s="102"/>
      <c r="D120" s="221"/>
      <c r="E120" s="102"/>
      <c r="F120" s="102"/>
      <c r="G120" s="115"/>
      <c r="H120" s="135"/>
      <c r="I120" s="102"/>
      <c r="J120" s="102"/>
      <c r="K120" s="102"/>
      <c r="L120" s="102"/>
      <c r="M120" s="102"/>
      <c r="N120" s="102"/>
      <c r="O120" s="102"/>
      <c r="P120" s="102"/>
      <c r="Q120" s="102"/>
      <c r="R120" s="221"/>
      <c r="S120" s="102"/>
      <c r="T120" s="102"/>
      <c r="U120" s="102"/>
      <c r="V120" s="102"/>
      <c r="W120" s="102"/>
      <c r="X120" s="102"/>
      <c r="Y120" s="102"/>
    </row>
    <row r="121" spans="1:25" ht="12.75" hidden="1">
      <c r="A121" s="102"/>
      <c r="B121" s="135"/>
      <c r="C121" s="102"/>
      <c r="D121" s="221"/>
      <c r="E121" s="102"/>
      <c r="F121" s="102"/>
      <c r="G121" s="115"/>
      <c r="H121" s="135"/>
      <c r="I121" s="102"/>
      <c r="J121" s="102"/>
      <c r="K121" s="102"/>
      <c r="L121" s="102"/>
      <c r="M121" s="102"/>
      <c r="N121" s="102"/>
      <c r="O121" s="102"/>
      <c r="P121" s="102"/>
      <c r="Q121" s="102"/>
      <c r="R121" s="221"/>
      <c r="S121" s="102"/>
      <c r="T121" s="102"/>
      <c r="U121" s="102"/>
      <c r="V121" s="102"/>
      <c r="W121" s="102"/>
      <c r="X121" s="102"/>
      <c r="Y121" s="102"/>
    </row>
    <row r="122" spans="1:25" ht="12.75" hidden="1">
      <c r="A122" s="102"/>
      <c r="B122" s="135"/>
      <c r="C122" s="102"/>
      <c r="D122" s="221"/>
      <c r="E122" s="102"/>
      <c r="F122" s="102"/>
      <c r="G122" s="115"/>
      <c r="H122" s="135"/>
      <c r="I122" s="102"/>
      <c r="J122" s="102"/>
      <c r="K122" s="102"/>
      <c r="L122" s="102"/>
      <c r="M122" s="102"/>
      <c r="N122" s="102"/>
      <c r="O122" s="102"/>
      <c r="P122" s="102"/>
      <c r="Q122" s="102"/>
      <c r="R122" s="221"/>
      <c r="S122" s="102"/>
      <c r="T122" s="102"/>
      <c r="U122" s="102"/>
      <c r="V122" s="102"/>
      <c r="W122" s="102"/>
      <c r="X122" s="102"/>
      <c r="Y122" s="102"/>
    </row>
    <row r="123" spans="1:25" ht="12.75" hidden="1">
      <c r="A123" s="102"/>
      <c r="B123" s="135"/>
      <c r="C123" s="102"/>
      <c r="D123" s="221"/>
      <c r="E123" s="102"/>
      <c r="F123" s="102"/>
      <c r="G123" s="115"/>
      <c r="H123" s="135"/>
      <c r="I123" s="102"/>
      <c r="J123" s="102"/>
      <c r="K123" s="102"/>
      <c r="L123" s="102"/>
      <c r="M123" s="102"/>
      <c r="N123" s="102"/>
      <c r="O123" s="102"/>
      <c r="P123" s="102"/>
      <c r="Q123" s="102"/>
      <c r="R123" s="221"/>
      <c r="S123" s="102"/>
      <c r="T123" s="102"/>
      <c r="U123" s="102"/>
      <c r="V123" s="102"/>
      <c r="W123" s="102"/>
      <c r="X123" s="102"/>
      <c r="Y123" s="102"/>
    </row>
    <row r="124" spans="1:25" ht="12.75" hidden="1">
      <c r="A124" s="102"/>
      <c r="B124" s="135"/>
      <c r="C124" s="102"/>
      <c r="D124" s="221"/>
      <c r="E124" s="102"/>
      <c r="F124" s="102"/>
      <c r="G124" s="115"/>
      <c r="H124" s="135"/>
      <c r="I124" s="102"/>
      <c r="J124" s="102"/>
      <c r="K124" s="102"/>
      <c r="L124" s="102"/>
      <c r="M124" s="102"/>
      <c r="N124" s="102"/>
      <c r="O124" s="102"/>
      <c r="P124" s="102"/>
      <c r="Q124" s="102"/>
      <c r="R124" s="221"/>
      <c r="S124" s="102"/>
      <c r="T124" s="102"/>
      <c r="U124" s="102"/>
      <c r="V124" s="102"/>
      <c r="W124" s="102"/>
      <c r="X124" s="102"/>
      <c r="Y124" s="102"/>
    </row>
    <row r="125" spans="1:25" ht="12.75" hidden="1">
      <c r="A125" s="102"/>
      <c r="B125" s="135"/>
      <c r="C125" s="102"/>
      <c r="D125" s="221"/>
      <c r="E125" s="102"/>
      <c r="F125" s="102"/>
      <c r="G125" s="115"/>
      <c r="H125" s="135"/>
      <c r="I125" s="102"/>
      <c r="J125" s="102"/>
      <c r="K125" s="102"/>
      <c r="L125" s="102"/>
      <c r="M125" s="102"/>
      <c r="N125" s="102"/>
      <c r="O125" s="102"/>
      <c r="P125" s="102"/>
      <c r="Q125" s="102"/>
      <c r="R125" s="221"/>
      <c r="S125" s="102"/>
      <c r="T125" s="102"/>
      <c r="U125" s="102"/>
      <c r="V125" s="102"/>
      <c r="W125" s="102"/>
      <c r="X125" s="102"/>
      <c r="Y125" s="102"/>
    </row>
    <row r="126" spans="1:25" ht="12.75" hidden="1">
      <c r="A126" s="102"/>
      <c r="B126" s="135"/>
      <c r="C126" s="102"/>
      <c r="D126" s="221"/>
      <c r="E126" s="102"/>
      <c r="F126" s="102"/>
      <c r="G126" s="115"/>
      <c r="H126" s="135"/>
      <c r="I126" s="102"/>
      <c r="J126" s="102"/>
      <c r="K126" s="102"/>
      <c r="L126" s="102"/>
      <c r="M126" s="102"/>
      <c r="N126" s="102"/>
      <c r="O126" s="102"/>
      <c r="P126" s="102"/>
      <c r="Q126" s="102"/>
      <c r="R126" s="221"/>
      <c r="S126" s="102"/>
      <c r="T126" s="102"/>
      <c r="U126" s="102"/>
      <c r="V126" s="102"/>
      <c r="W126" s="102"/>
      <c r="X126" s="102"/>
      <c r="Y126" s="102"/>
    </row>
    <row r="127" spans="1:25" ht="12.75" hidden="1">
      <c r="A127" s="102"/>
      <c r="B127" s="135"/>
      <c r="C127" s="102"/>
      <c r="D127" s="221"/>
      <c r="E127" s="102"/>
      <c r="F127" s="102"/>
      <c r="G127" s="115"/>
      <c r="H127" s="135"/>
      <c r="I127" s="102"/>
      <c r="J127" s="102"/>
      <c r="K127" s="102"/>
      <c r="L127" s="102"/>
      <c r="M127" s="102"/>
      <c r="N127" s="102"/>
      <c r="O127" s="102"/>
      <c r="P127" s="102"/>
      <c r="Q127" s="102"/>
      <c r="R127" s="221"/>
      <c r="S127" s="102"/>
      <c r="T127" s="102"/>
      <c r="U127" s="102"/>
      <c r="V127" s="102"/>
      <c r="W127" s="102"/>
      <c r="X127" s="102"/>
      <c r="Y127" s="102"/>
    </row>
    <row r="128" spans="1:25" ht="12.75" hidden="1">
      <c r="A128" s="102"/>
      <c r="B128" s="135"/>
      <c r="C128" s="102"/>
      <c r="D128" s="221"/>
      <c r="E128" s="102"/>
      <c r="F128" s="102"/>
      <c r="G128" s="115"/>
      <c r="H128" s="135"/>
      <c r="I128" s="102"/>
      <c r="J128" s="102"/>
      <c r="K128" s="102"/>
      <c r="L128" s="102"/>
      <c r="M128" s="102"/>
      <c r="N128" s="102"/>
      <c r="O128" s="102"/>
      <c r="P128" s="102"/>
      <c r="Q128" s="102"/>
      <c r="R128" s="221"/>
      <c r="S128" s="102"/>
      <c r="T128" s="102"/>
      <c r="U128" s="102"/>
      <c r="V128" s="102"/>
      <c r="W128" s="102"/>
      <c r="X128" s="102"/>
      <c r="Y128" s="102"/>
    </row>
    <row r="129" spans="1:25" ht="12.75" hidden="1">
      <c r="A129" s="102"/>
      <c r="B129" s="135"/>
      <c r="C129" s="102"/>
      <c r="D129" s="221"/>
      <c r="E129" s="102"/>
      <c r="F129" s="102"/>
      <c r="G129" s="115"/>
      <c r="H129" s="135"/>
      <c r="I129" s="102"/>
      <c r="J129" s="102"/>
      <c r="K129" s="102"/>
      <c r="L129" s="102"/>
      <c r="M129" s="102"/>
      <c r="N129" s="102"/>
      <c r="O129" s="102"/>
      <c r="P129" s="102"/>
      <c r="Q129" s="102"/>
      <c r="R129" s="221"/>
      <c r="S129" s="102"/>
      <c r="T129" s="102"/>
      <c r="U129" s="102"/>
      <c r="V129" s="102"/>
      <c r="W129" s="102"/>
      <c r="X129" s="102"/>
      <c r="Y129" s="102"/>
    </row>
    <row r="130" spans="1:25" ht="12.75" hidden="1">
      <c r="A130" s="102"/>
      <c r="B130" s="135"/>
      <c r="C130" s="102"/>
      <c r="D130" s="221"/>
      <c r="E130" s="102"/>
      <c r="F130" s="102"/>
      <c r="G130" s="115"/>
      <c r="H130" s="135"/>
      <c r="I130" s="102"/>
      <c r="J130" s="102"/>
      <c r="K130" s="102"/>
      <c r="L130" s="102"/>
      <c r="M130" s="102"/>
      <c r="N130" s="102"/>
      <c r="O130" s="102"/>
      <c r="P130" s="102"/>
      <c r="Q130" s="102"/>
      <c r="R130" s="221"/>
      <c r="S130" s="102"/>
      <c r="T130" s="102"/>
      <c r="U130" s="102"/>
      <c r="V130" s="102"/>
      <c r="W130" s="102"/>
      <c r="X130" s="102"/>
      <c r="Y130" s="102"/>
    </row>
    <row r="131" spans="1:25" ht="12.75" hidden="1">
      <c r="A131" s="102"/>
      <c r="B131" s="135"/>
      <c r="C131" s="102"/>
      <c r="D131" s="221"/>
      <c r="E131" s="102"/>
      <c r="F131" s="102"/>
      <c r="G131" s="115"/>
      <c r="H131" s="135"/>
      <c r="I131" s="102"/>
      <c r="J131" s="102"/>
      <c r="K131" s="102"/>
      <c r="L131" s="102"/>
      <c r="M131" s="102"/>
      <c r="N131" s="102"/>
      <c r="O131" s="102"/>
      <c r="P131" s="102"/>
      <c r="Q131" s="102"/>
      <c r="R131" s="221"/>
      <c r="S131" s="102"/>
      <c r="T131" s="102"/>
      <c r="U131" s="102"/>
      <c r="V131" s="102"/>
      <c r="W131" s="102"/>
      <c r="X131" s="102"/>
      <c r="Y131" s="102"/>
    </row>
    <row r="132" spans="1:25" ht="12.75" hidden="1">
      <c r="A132" s="102"/>
      <c r="B132" s="135"/>
      <c r="C132" s="102"/>
      <c r="D132" s="221"/>
      <c r="E132" s="102"/>
      <c r="F132" s="102"/>
      <c r="G132" s="115"/>
      <c r="H132" s="135"/>
      <c r="I132" s="102"/>
      <c r="J132" s="102"/>
      <c r="K132" s="102"/>
      <c r="L132" s="102"/>
      <c r="M132" s="102"/>
      <c r="N132" s="102"/>
      <c r="O132" s="102"/>
      <c r="P132" s="102"/>
      <c r="Q132" s="102"/>
      <c r="R132" s="221"/>
      <c r="S132" s="102"/>
      <c r="T132" s="102"/>
      <c r="U132" s="102"/>
      <c r="V132" s="102"/>
      <c r="W132" s="102"/>
      <c r="X132" s="102"/>
      <c r="Y132" s="102"/>
    </row>
    <row r="133" spans="1:25" ht="12.75" hidden="1">
      <c r="A133" s="102"/>
      <c r="B133" s="135"/>
      <c r="C133" s="102"/>
      <c r="D133" s="221"/>
      <c r="E133" s="102"/>
      <c r="F133" s="102"/>
      <c r="G133" s="115"/>
      <c r="H133" s="135"/>
      <c r="I133" s="102"/>
      <c r="J133" s="102"/>
      <c r="K133" s="102"/>
      <c r="L133" s="102"/>
      <c r="M133" s="102"/>
      <c r="N133" s="102"/>
      <c r="O133" s="102"/>
      <c r="P133" s="102"/>
      <c r="Q133" s="102"/>
      <c r="R133" s="221"/>
      <c r="S133" s="102"/>
      <c r="T133" s="102"/>
      <c r="U133" s="102"/>
      <c r="V133" s="102"/>
      <c r="W133" s="102"/>
      <c r="X133" s="102"/>
      <c r="Y133" s="102"/>
    </row>
    <row r="134" spans="1:25" ht="12.75" hidden="1">
      <c r="A134" s="102"/>
      <c r="B134" s="135"/>
      <c r="C134" s="102"/>
      <c r="D134" s="221"/>
      <c r="E134" s="102"/>
      <c r="F134" s="102"/>
      <c r="G134" s="115"/>
      <c r="H134" s="135"/>
      <c r="I134" s="102"/>
      <c r="J134" s="102"/>
      <c r="K134" s="102"/>
      <c r="L134" s="102"/>
      <c r="M134" s="102"/>
      <c r="N134" s="102"/>
      <c r="O134" s="102"/>
      <c r="P134" s="102"/>
      <c r="Q134" s="102"/>
      <c r="R134" s="221"/>
      <c r="S134" s="102"/>
      <c r="T134" s="102"/>
      <c r="U134" s="102"/>
      <c r="V134" s="102"/>
      <c r="W134" s="102"/>
      <c r="X134" s="102"/>
      <c r="Y134" s="102"/>
    </row>
    <row r="135" spans="1:25" ht="12.75" hidden="1">
      <c r="A135" s="102"/>
      <c r="B135" s="135"/>
      <c r="C135" s="102"/>
      <c r="D135" s="221"/>
      <c r="E135" s="102"/>
      <c r="F135" s="102"/>
      <c r="G135" s="115"/>
      <c r="H135" s="135"/>
      <c r="I135" s="102"/>
      <c r="J135" s="102"/>
      <c r="K135" s="102"/>
      <c r="L135" s="102"/>
      <c r="M135" s="102"/>
      <c r="N135" s="102"/>
      <c r="O135" s="102"/>
      <c r="P135" s="102"/>
      <c r="Q135" s="102"/>
      <c r="R135" s="221"/>
      <c r="S135" s="102"/>
      <c r="T135" s="102"/>
      <c r="U135" s="102"/>
      <c r="V135" s="102"/>
      <c r="W135" s="102"/>
      <c r="X135" s="102"/>
      <c r="Y135" s="102"/>
    </row>
    <row r="136" spans="1:25" ht="12.75" hidden="1">
      <c r="A136" s="102"/>
      <c r="B136" s="135"/>
      <c r="C136" s="102"/>
      <c r="D136" s="221"/>
      <c r="E136" s="102"/>
      <c r="F136" s="102"/>
      <c r="G136" s="115"/>
      <c r="H136" s="135"/>
      <c r="I136" s="102"/>
      <c r="J136" s="102"/>
      <c r="K136" s="102"/>
      <c r="L136" s="102"/>
      <c r="M136" s="102"/>
      <c r="N136" s="102"/>
      <c r="O136" s="102"/>
      <c r="P136" s="102"/>
      <c r="Q136" s="102"/>
      <c r="R136" s="221"/>
      <c r="S136" s="102"/>
      <c r="T136" s="102"/>
      <c r="U136" s="102"/>
      <c r="V136" s="102"/>
      <c r="W136" s="102"/>
      <c r="X136" s="102"/>
      <c r="Y136" s="102"/>
    </row>
    <row r="137" spans="1:25" ht="12.75" hidden="1">
      <c r="A137" s="102"/>
      <c r="B137" s="135"/>
      <c r="C137" s="102"/>
      <c r="D137" s="221"/>
      <c r="E137" s="102"/>
      <c r="F137" s="102"/>
      <c r="G137" s="115"/>
      <c r="H137" s="135"/>
      <c r="I137" s="102"/>
      <c r="J137" s="102"/>
      <c r="K137" s="102"/>
      <c r="L137" s="102"/>
      <c r="M137" s="102"/>
      <c r="N137" s="102"/>
      <c r="O137" s="102"/>
      <c r="P137" s="102"/>
      <c r="Q137" s="102"/>
      <c r="R137" s="221"/>
      <c r="S137" s="102"/>
      <c r="T137" s="102"/>
      <c r="U137" s="102"/>
      <c r="V137" s="102"/>
      <c r="W137" s="102"/>
      <c r="X137" s="102"/>
      <c r="Y137" s="102"/>
    </row>
    <row r="138" spans="1:25" ht="12.75" hidden="1">
      <c r="A138" s="102"/>
      <c r="B138" s="135"/>
      <c r="C138" s="102"/>
      <c r="D138" s="221"/>
      <c r="E138" s="102"/>
      <c r="F138" s="102"/>
      <c r="G138" s="115"/>
      <c r="H138" s="135"/>
      <c r="I138" s="102"/>
      <c r="J138" s="102"/>
      <c r="K138" s="102"/>
      <c r="L138" s="102"/>
      <c r="M138" s="102"/>
      <c r="N138" s="102"/>
      <c r="O138" s="102"/>
      <c r="P138" s="102"/>
      <c r="Q138" s="102"/>
      <c r="R138" s="221"/>
      <c r="S138" s="102"/>
      <c r="T138" s="102"/>
      <c r="U138" s="102"/>
      <c r="V138" s="102"/>
      <c r="W138" s="102"/>
      <c r="X138" s="102"/>
      <c r="Y138" s="102"/>
    </row>
    <row r="139" spans="1:25" ht="12.75" hidden="1">
      <c r="A139" s="102"/>
      <c r="B139" s="135"/>
      <c r="C139" s="102"/>
      <c r="D139" s="221"/>
      <c r="E139" s="102"/>
      <c r="F139" s="102"/>
      <c r="G139" s="115"/>
      <c r="H139" s="135"/>
      <c r="I139" s="102"/>
      <c r="J139" s="102"/>
      <c r="K139" s="102"/>
      <c r="L139" s="102"/>
      <c r="M139" s="102"/>
      <c r="N139" s="102"/>
      <c r="O139" s="102"/>
      <c r="P139" s="102"/>
      <c r="Q139" s="102"/>
      <c r="R139" s="221"/>
      <c r="S139" s="102"/>
      <c r="T139" s="102"/>
      <c r="U139" s="102"/>
      <c r="V139" s="102"/>
      <c r="W139" s="102"/>
      <c r="X139" s="102"/>
      <c r="Y139" s="102"/>
    </row>
    <row r="140" spans="1:25" ht="12.75" hidden="1">
      <c r="A140" s="102"/>
      <c r="B140" s="135"/>
      <c r="C140" s="102"/>
      <c r="D140" s="221"/>
      <c r="E140" s="102"/>
      <c r="F140" s="102"/>
      <c r="G140" s="115"/>
      <c r="H140" s="135"/>
      <c r="I140" s="102"/>
      <c r="J140" s="102"/>
      <c r="K140" s="102"/>
      <c r="L140" s="102"/>
      <c r="M140" s="102"/>
      <c r="N140" s="102"/>
      <c r="O140" s="102"/>
      <c r="P140" s="102"/>
      <c r="Q140" s="102"/>
      <c r="R140" s="221"/>
      <c r="S140" s="102"/>
      <c r="T140" s="102"/>
      <c r="U140" s="102"/>
      <c r="V140" s="102"/>
      <c r="W140" s="102"/>
      <c r="X140" s="102"/>
      <c r="Y140" s="102"/>
    </row>
    <row r="141" spans="1:25" ht="12.75" hidden="1">
      <c r="A141" s="102"/>
      <c r="B141" s="135"/>
      <c r="C141" s="102"/>
      <c r="D141" s="221"/>
      <c r="E141" s="102"/>
      <c r="F141" s="102"/>
      <c r="G141" s="115"/>
      <c r="H141" s="135"/>
      <c r="I141" s="102"/>
      <c r="J141" s="102"/>
      <c r="K141" s="102"/>
      <c r="L141" s="102"/>
      <c r="M141" s="102"/>
      <c r="N141" s="102"/>
      <c r="O141" s="102"/>
      <c r="P141" s="102"/>
      <c r="Q141" s="102"/>
      <c r="R141" s="221"/>
      <c r="S141" s="102"/>
      <c r="T141" s="102"/>
      <c r="U141" s="102"/>
      <c r="V141" s="102"/>
      <c r="W141" s="102"/>
      <c r="X141" s="102"/>
      <c r="Y141" s="102"/>
    </row>
    <row r="142" spans="1:25" ht="12.75" hidden="1">
      <c r="A142" s="102"/>
      <c r="B142" s="135"/>
      <c r="C142" s="102"/>
      <c r="D142" s="221"/>
      <c r="E142" s="102"/>
      <c r="F142" s="102"/>
      <c r="G142" s="115"/>
      <c r="H142" s="135"/>
      <c r="I142" s="102"/>
      <c r="J142" s="102"/>
      <c r="K142" s="102"/>
      <c r="L142" s="102"/>
      <c r="M142" s="102"/>
      <c r="N142" s="102"/>
      <c r="O142" s="102"/>
      <c r="P142" s="102"/>
      <c r="Q142" s="102"/>
      <c r="R142" s="221"/>
      <c r="S142" s="102"/>
      <c r="T142" s="102"/>
      <c r="U142" s="102"/>
      <c r="V142" s="102"/>
      <c r="W142" s="102"/>
      <c r="X142" s="102"/>
      <c r="Y142" s="102"/>
    </row>
    <row r="143" spans="1:25" ht="12.75" hidden="1">
      <c r="A143" s="102"/>
      <c r="B143" s="135"/>
      <c r="C143" s="102"/>
      <c r="D143" s="221"/>
      <c r="E143" s="102"/>
      <c r="F143" s="102"/>
      <c r="G143" s="115"/>
      <c r="H143" s="135"/>
      <c r="I143" s="102"/>
      <c r="J143" s="102"/>
      <c r="K143" s="102"/>
      <c r="L143" s="102"/>
      <c r="M143" s="102"/>
      <c r="N143" s="102"/>
      <c r="O143" s="102"/>
      <c r="P143" s="102"/>
      <c r="Q143" s="102"/>
      <c r="R143" s="221"/>
      <c r="S143" s="102"/>
      <c r="T143" s="102"/>
      <c r="U143" s="102"/>
      <c r="V143" s="102"/>
      <c r="W143" s="102"/>
      <c r="X143" s="102"/>
      <c r="Y143" s="102"/>
    </row>
    <row r="144" spans="1:25" ht="12.75" hidden="1">
      <c r="A144" s="102"/>
      <c r="B144" s="135"/>
      <c r="C144" s="102"/>
      <c r="D144" s="221"/>
      <c r="E144" s="102"/>
      <c r="F144" s="102"/>
      <c r="G144" s="115"/>
      <c r="H144" s="135"/>
      <c r="I144" s="102"/>
      <c r="J144" s="102"/>
      <c r="K144" s="102"/>
      <c r="L144" s="102"/>
      <c r="M144" s="102"/>
      <c r="N144" s="102"/>
      <c r="O144" s="102"/>
      <c r="P144" s="102"/>
      <c r="Q144" s="102"/>
      <c r="R144" s="221"/>
      <c r="S144" s="102"/>
      <c r="T144" s="102"/>
      <c r="U144" s="102"/>
      <c r="V144" s="102"/>
      <c r="W144" s="102"/>
      <c r="X144" s="102"/>
      <c r="Y144" s="102"/>
    </row>
    <row r="145" spans="1:25" ht="12.75" hidden="1">
      <c r="A145" s="102"/>
      <c r="B145" s="135"/>
      <c r="C145" s="102"/>
      <c r="D145" s="221"/>
      <c r="E145" s="102"/>
      <c r="F145" s="102"/>
      <c r="G145" s="115"/>
      <c r="H145" s="135"/>
      <c r="I145" s="102"/>
      <c r="J145" s="102"/>
      <c r="K145" s="102"/>
      <c r="L145" s="102"/>
      <c r="M145" s="102"/>
      <c r="N145" s="102"/>
      <c r="O145" s="102"/>
      <c r="P145" s="102"/>
      <c r="Q145" s="102"/>
      <c r="R145" s="221"/>
      <c r="S145" s="102"/>
      <c r="T145" s="102"/>
      <c r="U145" s="102"/>
      <c r="V145" s="102"/>
      <c r="W145" s="102"/>
      <c r="X145" s="102"/>
      <c r="Y145" s="102"/>
    </row>
    <row r="146" spans="1:25" ht="12.75" hidden="1">
      <c r="A146" s="102"/>
      <c r="B146" s="135"/>
      <c r="C146" s="102"/>
      <c r="D146" s="221"/>
      <c r="E146" s="102"/>
      <c r="F146" s="102"/>
      <c r="G146" s="115"/>
      <c r="H146" s="135"/>
      <c r="I146" s="102"/>
      <c r="J146" s="102"/>
      <c r="K146" s="102"/>
      <c r="L146" s="102"/>
      <c r="M146" s="102"/>
      <c r="N146" s="102"/>
      <c r="O146" s="102"/>
      <c r="P146" s="102"/>
      <c r="Q146" s="102"/>
      <c r="R146" s="221"/>
      <c r="S146" s="102"/>
      <c r="T146" s="102"/>
      <c r="U146" s="102"/>
      <c r="V146" s="102"/>
      <c r="W146" s="102"/>
      <c r="X146" s="102"/>
      <c r="Y146" s="102"/>
    </row>
    <row r="147" spans="1:25" ht="12.75" hidden="1">
      <c r="A147" s="102"/>
      <c r="B147" s="135"/>
      <c r="C147" s="102"/>
      <c r="D147" s="221"/>
      <c r="E147" s="102"/>
      <c r="F147" s="102"/>
      <c r="G147" s="115"/>
      <c r="H147" s="135"/>
      <c r="I147" s="102"/>
      <c r="J147" s="102"/>
      <c r="K147" s="102"/>
      <c r="L147" s="102"/>
      <c r="M147" s="102"/>
      <c r="N147" s="102"/>
      <c r="O147" s="102"/>
      <c r="P147" s="102"/>
      <c r="Q147" s="102"/>
      <c r="R147" s="221"/>
      <c r="S147" s="102"/>
      <c r="T147" s="102"/>
      <c r="U147" s="102"/>
      <c r="V147" s="102"/>
      <c r="W147" s="102"/>
      <c r="X147" s="102"/>
      <c r="Y147" s="102"/>
    </row>
    <row r="148" spans="1:25" ht="12.75" hidden="1">
      <c r="A148" s="102"/>
      <c r="B148" s="135"/>
      <c r="C148" s="102"/>
      <c r="D148" s="221"/>
      <c r="E148" s="102"/>
      <c r="F148" s="102"/>
      <c r="G148" s="115"/>
      <c r="H148" s="135"/>
      <c r="I148" s="102"/>
      <c r="J148" s="102"/>
      <c r="K148" s="102"/>
      <c r="L148" s="102"/>
      <c r="M148" s="102"/>
      <c r="N148" s="102"/>
      <c r="O148" s="102"/>
      <c r="P148" s="102"/>
      <c r="Q148" s="102"/>
      <c r="R148" s="221"/>
      <c r="S148" s="102"/>
      <c r="T148" s="102"/>
      <c r="U148" s="102"/>
      <c r="V148" s="102"/>
      <c r="W148" s="102"/>
      <c r="X148" s="102"/>
      <c r="Y148" s="102"/>
    </row>
    <row r="149" spans="1:25" ht="12.75" hidden="1">
      <c r="A149" s="102"/>
      <c r="B149" s="135"/>
      <c r="C149" s="102"/>
      <c r="D149" s="221"/>
      <c r="E149" s="102"/>
      <c r="F149" s="102"/>
      <c r="G149" s="115"/>
      <c r="H149" s="135"/>
      <c r="I149" s="102"/>
      <c r="J149" s="102"/>
      <c r="K149" s="102"/>
      <c r="L149" s="102"/>
      <c r="M149" s="102"/>
      <c r="N149" s="102"/>
      <c r="O149" s="102"/>
      <c r="P149" s="102"/>
      <c r="Q149" s="102"/>
      <c r="R149" s="221"/>
      <c r="S149" s="102"/>
      <c r="T149" s="102"/>
      <c r="U149" s="102"/>
      <c r="V149" s="102"/>
      <c r="W149" s="102"/>
      <c r="X149" s="102"/>
      <c r="Y149" s="102"/>
    </row>
    <row r="150" spans="1:25" ht="12.75" hidden="1">
      <c r="A150" s="102"/>
      <c r="B150" s="135"/>
      <c r="C150" s="102"/>
      <c r="D150" s="221"/>
      <c r="E150" s="102"/>
      <c r="F150" s="102"/>
      <c r="G150" s="115"/>
      <c r="H150" s="135"/>
      <c r="I150" s="102"/>
      <c r="J150" s="102"/>
      <c r="K150" s="102"/>
      <c r="L150" s="102"/>
      <c r="M150" s="102"/>
      <c r="N150" s="102"/>
      <c r="O150" s="102"/>
      <c r="P150" s="102"/>
      <c r="Q150" s="102"/>
      <c r="R150" s="221"/>
      <c r="S150" s="102"/>
      <c r="T150" s="102"/>
      <c r="U150" s="102"/>
      <c r="V150" s="102"/>
      <c r="W150" s="102"/>
      <c r="X150" s="102"/>
      <c r="Y150" s="102"/>
    </row>
    <row r="151" spans="1:25" ht="12.75" hidden="1">
      <c r="A151" s="102"/>
      <c r="B151" s="135"/>
      <c r="C151" s="102"/>
      <c r="D151" s="221"/>
      <c r="E151" s="102"/>
      <c r="F151" s="102"/>
      <c r="G151" s="115"/>
      <c r="H151" s="135"/>
      <c r="I151" s="102"/>
      <c r="J151" s="102"/>
      <c r="K151" s="102"/>
      <c r="L151" s="102"/>
      <c r="M151" s="102"/>
      <c r="N151" s="102"/>
      <c r="O151" s="102"/>
      <c r="P151" s="102"/>
      <c r="Q151" s="102"/>
      <c r="R151" s="221"/>
      <c r="S151" s="102"/>
      <c r="T151" s="102"/>
      <c r="U151" s="102"/>
      <c r="V151" s="102"/>
      <c r="W151" s="102"/>
      <c r="X151" s="102"/>
      <c r="Y151" s="102"/>
    </row>
    <row r="152" spans="1:25" ht="12.75" hidden="1">
      <c r="A152" s="102"/>
      <c r="B152" s="135"/>
      <c r="C152" s="102"/>
      <c r="D152" s="221"/>
      <c r="E152" s="102"/>
      <c r="F152" s="102"/>
      <c r="G152" s="115"/>
      <c r="H152" s="135"/>
      <c r="I152" s="102"/>
      <c r="J152" s="102"/>
      <c r="K152" s="102"/>
      <c r="L152" s="102"/>
      <c r="M152" s="102"/>
      <c r="N152" s="102"/>
      <c r="O152" s="102"/>
      <c r="P152" s="102"/>
      <c r="Q152" s="102"/>
      <c r="R152" s="221"/>
      <c r="S152" s="102"/>
      <c r="T152" s="102"/>
      <c r="U152" s="102"/>
      <c r="V152" s="102"/>
      <c r="W152" s="102"/>
      <c r="X152" s="102"/>
      <c r="Y152" s="102"/>
    </row>
    <row r="153" spans="1:25" ht="12.75" hidden="1">
      <c r="A153" s="102"/>
      <c r="B153" s="135"/>
      <c r="C153" s="102"/>
      <c r="D153" s="221"/>
      <c r="E153" s="102"/>
      <c r="F153" s="102"/>
      <c r="G153" s="115"/>
      <c r="H153" s="135"/>
      <c r="I153" s="102"/>
      <c r="J153" s="102"/>
      <c r="K153" s="102"/>
      <c r="L153" s="102"/>
      <c r="M153" s="102"/>
      <c r="N153" s="102"/>
      <c r="O153" s="102"/>
      <c r="P153" s="102"/>
      <c r="Q153" s="102"/>
      <c r="R153" s="221"/>
      <c r="S153" s="102"/>
      <c r="T153" s="102"/>
      <c r="U153" s="102"/>
      <c r="V153" s="102"/>
      <c r="W153" s="102"/>
      <c r="X153" s="102"/>
      <c r="Y153" s="102"/>
    </row>
    <row r="154" spans="1:25" ht="12.75" hidden="1">
      <c r="A154" s="102"/>
      <c r="B154" s="135"/>
      <c r="C154" s="102"/>
      <c r="D154" s="221"/>
      <c r="E154" s="102"/>
      <c r="F154" s="102"/>
      <c r="G154" s="115"/>
      <c r="H154" s="135"/>
      <c r="I154" s="102"/>
      <c r="J154" s="102"/>
      <c r="K154" s="102"/>
      <c r="L154" s="102"/>
      <c r="M154" s="102"/>
      <c r="N154" s="102"/>
      <c r="O154" s="102"/>
      <c r="P154" s="102"/>
      <c r="Q154" s="102"/>
      <c r="R154" s="221"/>
      <c r="S154" s="102"/>
      <c r="T154" s="102"/>
      <c r="U154" s="102"/>
      <c r="V154" s="102"/>
      <c r="W154" s="102"/>
      <c r="X154" s="102"/>
      <c r="Y154" s="102"/>
    </row>
    <row r="155" spans="1:25" ht="12.75" hidden="1">
      <c r="A155" s="102"/>
      <c r="B155" s="135"/>
      <c r="C155" s="102"/>
      <c r="D155" s="221"/>
      <c r="E155" s="102"/>
      <c r="F155" s="102"/>
      <c r="G155" s="115"/>
      <c r="H155" s="135"/>
      <c r="I155" s="102"/>
      <c r="J155" s="102"/>
      <c r="K155" s="102"/>
      <c r="L155" s="102"/>
      <c r="M155" s="102"/>
      <c r="N155" s="102"/>
      <c r="O155" s="102"/>
      <c r="P155" s="102"/>
      <c r="Q155" s="102"/>
      <c r="R155" s="221"/>
      <c r="S155" s="102"/>
      <c r="T155" s="102"/>
      <c r="U155" s="102"/>
      <c r="V155" s="102"/>
      <c r="W155" s="102"/>
      <c r="X155" s="102"/>
      <c r="Y155" s="102"/>
    </row>
    <row r="156" spans="1:25" ht="12.75" hidden="1">
      <c r="A156" s="102"/>
      <c r="B156" s="135"/>
      <c r="C156" s="102"/>
      <c r="D156" s="221"/>
      <c r="E156" s="102"/>
      <c r="F156" s="102"/>
      <c r="G156" s="115"/>
      <c r="H156" s="135"/>
      <c r="I156" s="102"/>
      <c r="J156" s="102"/>
      <c r="K156" s="102"/>
      <c r="L156" s="102"/>
      <c r="M156" s="102"/>
      <c r="N156" s="102"/>
      <c r="O156" s="102"/>
      <c r="P156" s="102"/>
      <c r="Q156" s="102"/>
      <c r="R156" s="221"/>
      <c r="S156" s="102"/>
      <c r="T156" s="102"/>
      <c r="U156" s="102"/>
      <c r="V156" s="102"/>
      <c r="W156" s="102"/>
      <c r="X156" s="102"/>
      <c r="Y156" s="102"/>
    </row>
    <row r="157" spans="1:25" ht="12.75" hidden="1">
      <c r="A157" s="102"/>
      <c r="B157" s="135"/>
      <c r="C157" s="102"/>
      <c r="D157" s="221"/>
      <c r="E157" s="102"/>
      <c r="F157" s="102"/>
      <c r="G157" s="115"/>
      <c r="H157" s="135"/>
      <c r="I157" s="102"/>
      <c r="J157" s="102"/>
      <c r="K157" s="102"/>
      <c r="L157" s="102"/>
      <c r="M157" s="102"/>
      <c r="N157" s="102"/>
      <c r="O157" s="102"/>
      <c r="P157" s="102"/>
      <c r="Q157" s="102"/>
      <c r="R157" s="221"/>
      <c r="S157" s="102"/>
      <c r="T157" s="102"/>
      <c r="U157" s="102"/>
      <c r="V157" s="102"/>
      <c r="W157" s="102"/>
      <c r="X157" s="102"/>
      <c r="Y157" s="102"/>
    </row>
    <row r="158" spans="1:25" ht="12.75" hidden="1">
      <c r="A158" s="102"/>
      <c r="B158" s="135"/>
      <c r="C158" s="102"/>
      <c r="D158" s="221"/>
      <c r="E158" s="102"/>
      <c r="F158" s="102"/>
      <c r="G158" s="115"/>
      <c r="H158" s="135"/>
      <c r="I158" s="102"/>
      <c r="J158" s="102"/>
      <c r="K158" s="102"/>
      <c r="L158" s="102"/>
      <c r="M158" s="102"/>
      <c r="N158" s="102"/>
      <c r="O158" s="102"/>
      <c r="P158" s="102"/>
      <c r="Q158" s="102"/>
      <c r="R158" s="221"/>
      <c r="S158" s="102"/>
      <c r="T158" s="102"/>
      <c r="U158" s="102"/>
      <c r="V158" s="102"/>
      <c r="W158" s="102"/>
      <c r="X158" s="102"/>
      <c r="Y158" s="102"/>
    </row>
    <row r="159" spans="1:25" ht="12.75" hidden="1">
      <c r="A159" s="102"/>
      <c r="B159" s="135"/>
      <c r="C159" s="102"/>
      <c r="D159" s="221"/>
      <c r="E159" s="102"/>
      <c r="F159" s="102"/>
      <c r="G159" s="115"/>
      <c r="H159" s="135"/>
      <c r="I159" s="102"/>
      <c r="J159" s="102"/>
      <c r="K159" s="102"/>
      <c r="L159" s="102"/>
      <c r="M159" s="102"/>
      <c r="N159" s="102"/>
      <c r="O159" s="102"/>
      <c r="P159" s="102"/>
      <c r="Q159" s="102"/>
      <c r="R159" s="221"/>
      <c r="S159" s="102"/>
      <c r="T159" s="102"/>
      <c r="U159" s="102"/>
      <c r="V159" s="102"/>
      <c r="W159" s="102"/>
      <c r="X159" s="102"/>
      <c r="Y159" s="102"/>
    </row>
    <row r="160" spans="1:25" ht="12.75" hidden="1">
      <c r="A160" s="102"/>
      <c r="B160" s="135"/>
      <c r="C160" s="102"/>
      <c r="D160" s="221"/>
      <c r="E160" s="102"/>
      <c r="F160" s="102"/>
      <c r="G160" s="115"/>
      <c r="H160" s="135"/>
      <c r="I160" s="102"/>
      <c r="J160" s="102"/>
      <c r="K160" s="102"/>
      <c r="L160" s="102"/>
      <c r="M160" s="102"/>
      <c r="N160" s="102"/>
      <c r="O160" s="102"/>
      <c r="P160" s="102"/>
      <c r="Q160" s="102"/>
      <c r="R160" s="221"/>
      <c r="S160" s="102"/>
      <c r="T160" s="102"/>
      <c r="U160" s="102"/>
      <c r="V160" s="102"/>
      <c r="W160" s="102"/>
      <c r="X160" s="102"/>
      <c r="Y160" s="102"/>
    </row>
    <row r="161" spans="1:25" ht="12.75" hidden="1">
      <c r="A161" s="102"/>
      <c r="B161" s="135"/>
      <c r="C161" s="102"/>
      <c r="D161" s="221"/>
      <c r="E161" s="102"/>
      <c r="F161" s="102"/>
      <c r="G161" s="115"/>
      <c r="H161" s="135"/>
      <c r="I161" s="102"/>
      <c r="J161" s="102"/>
      <c r="K161" s="102"/>
      <c r="L161" s="102"/>
      <c r="M161" s="102"/>
      <c r="N161" s="102"/>
      <c r="O161" s="102"/>
      <c r="P161" s="102"/>
      <c r="Q161" s="102"/>
      <c r="R161" s="221"/>
      <c r="S161" s="102"/>
      <c r="T161" s="102"/>
      <c r="U161" s="102"/>
      <c r="V161" s="102"/>
      <c r="W161" s="102"/>
      <c r="X161" s="102"/>
      <c r="Y161" s="102"/>
    </row>
    <row r="162" spans="1:25" ht="12.75" hidden="1">
      <c r="A162" s="102"/>
      <c r="B162" s="135"/>
      <c r="C162" s="102"/>
      <c r="D162" s="221"/>
      <c r="E162" s="102"/>
      <c r="F162" s="102"/>
      <c r="G162" s="115"/>
      <c r="H162" s="135"/>
      <c r="I162" s="102"/>
      <c r="J162" s="102"/>
      <c r="K162" s="102"/>
      <c r="L162" s="102"/>
      <c r="M162" s="102"/>
      <c r="N162" s="102"/>
      <c r="O162" s="102"/>
      <c r="P162" s="102"/>
      <c r="Q162" s="102"/>
      <c r="R162" s="221"/>
      <c r="S162" s="102"/>
      <c r="T162" s="102"/>
      <c r="U162" s="102"/>
      <c r="V162" s="102"/>
      <c r="W162" s="102"/>
      <c r="X162" s="102"/>
      <c r="Y162" s="102"/>
    </row>
    <row r="163" spans="1:25" ht="12.75" hidden="1">
      <c r="A163" s="102"/>
      <c r="B163" s="135"/>
      <c r="C163" s="102"/>
      <c r="D163" s="221"/>
      <c r="E163" s="102"/>
      <c r="F163" s="102"/>
      <c r="G163" s="115"/>
      <c r="H163" s="135"/>
      <c r="I163" s="102"/>
      <c r="J163" s="102"/>
      <c r="K163" s="102"/>
      <c r="L163" s="102"/>
      <c r="M163" s="102"/>
      <c r="N163" s="102"/>
      <c r="O163" s="102"/>
      <c r="P163" s="102"/>
      <c r="Q163" s="102"/>
      <c r="R163" s="221"/>
      <c r="S163" s="102"/>
      <c r="T163" s="102"/>
      <c r="U163" s="102"/>
      <c r="V163" s="102"/>
      <c r="W163" s="102"/>
      <c r="X163" s="102"/>
      <c r="Y163" s="102"/>
    </row>
    <row r="164" spans="1:25" ht="12.75" hidden="1">
      <c r="A164" s="102"/>
      <c r="B164" s="135"/>
      <c r="C164" s="102"/>
      <c r="D164" s="221"/>
      <c r="E164" s="102"/>
      <c r="F164" s="102"/>
      <c r="G164" s="115"/>
      <c r="H164" s="135"/>
      <c r="I164" s="102"/>
      <c r="J164" s="102"/>
      <c r="K164" s="102"/>
      <c r="L164" s="102"/>
      <c r="M164" s="102"/>
      <c r="N164" s="102"/>
      <c r="O164" s="102"/>
      <c r="P164" s="102"/>
      <c r="Q164" s="102"/>
      <c r="R164" s="221"/>
      <c r="S164" s="102"/>
      <c r="T164" s="102"/>
      <c r="U164" s="102"/>
      <c r="V164" s="102"/>
      <c r="W164" s="102"/>
      <c r="X164" s="102"/>
      <c r="Y164" s="102"/>
    </row>
    <row r="165" spans="1:25" ht="12.75" hidden="1">
      <c r="A165" s="102"/>
      <c r="B165" s="135"/>
      <c r="C165" s="102"/>
      <c r="D165" s="221"/>
      <c r="E165" s="102"/>
      <c r="F165" s="102"/>
      <c r="G165" s="115"/>
      <c r="H165" s="135"/>
      <c r="I165" s="102"/>
      <c r="J165" s="102"/>
      <c r="K165" s="102"/>
      <c r="L165" s="102"/>
      <c r="M165" s="102"/>
      <c r="N165" s="102"/>
      <c r="O165" s="102"/>
      <c r="P165" s="102"/>
      <c r="Q165" s="102"/>
      <c r="R165" s="221"/>
      <c r="S165" s="102"/>
      <c r="T165" s="102"/>
      <c r="U165" s="102"/>
      <c r="V165" s="102"/>
      <c r="W165" s="102"/>
      <c r="X165" s="102"/>
      <c r="Y165" s="102"/>
    </row>
    <row r="166" spans="1:25" ht="12.75" hidden="1">
      <c r="A166" s="102"/>
      <c r="B166" s="135"/>
      <c r="C166" s="102"/>
      <c r="D166" s="221"/>
      <c r="E166" s="102"/>
      <c r="F166" s="102"/>
      <c r="G166" s="115"/>
      <c r="H166" s="135"/>
      <c r="I166" s="102"/>
      <c r="J166" s="102"/>
      <c r="K166" s="102"/>
      <c r="L166" s="102"/>
      <c r="M166" s="102"/>
      <c r="N166" s="102"/>
      <c r="O166" s="102"/>
      <c r="P166" s="102"/>
      <c r="Q166" s="102"/>
      <c r="R166" s="221"/>
      <c r="S166" s="102"/>
      <c r="T166" s="102"/>
      <c r="U166" s="102"/>
      <c r="V166" s="102"/>
      <c r="W166" s="102"/>
      <c r="X166" s="102"/>
      <c r="Y166" s="102"/>
    </row>
    <row r="167" spans="1:25" ht="12.75" hidden="1">
      <c r="A167" s="102"/>
      <c r="B167" s="135"/>
      <c r="C167" s="102"/>
      <c r="D167" s="221"/>
      <c r="E167" s="102"/>
      <c r="F167" s="102"/>
      <c r="G167" s="115"/>
      <c r="H167" s="135"/>
      <c r="I167" s="102"/>
      <c r="J167" s="102"/>
      <c r="K167" s="102"/>
      <c r="L167" s="102"/>
      <c r="M167" s="102"/>
      <c r="N167" s="102"/>
      <c r="O167" s="102"/>
      <c r="P167" s="102"/>
      <c r="Q167" s="102"/>
      <c r="R167" s="221"/>
      <c r="S167" s="102"/>
      <c r="T167" s="102"/>
      <c r="U167" s="102"/>
      <c r="V167" s="102"/>
      <c r="W167" s="102"/>
      <c r="X167" s="102"/>
      <c r="Y167" s="102"/>
    </row>
    <row r="168" spans="1:25" ht="12.75" hidden="1">
      <c r="A168" s="102"/>
      <c r="B168" s="135"/>
      <c r="C168" s="102"/>
      <c r="D168" s="221"/>
      <c r="E168" s="102"/>
      <c r="F168" s="102"/>
      <c r="G168" s="115"/>
      <c r="H168" s="135"/>
      <c r="I168" s="102"/>
      <c r="J168" s="102"/>
      <c r="K168" s="102"/>
      <c r="L168" s="102"/>
      <c r="M168" s="102"/>
      <c r="N168" s="102"/>
      <c r="O168" s="102"/>
      <c r="P168" s="102"/>
      <c r="Q168" s="102"/>
      <c r="R168" s="221"/>
      <c r="S168" s="102"/>
      <c r="T168" s="102"/>
      <c r="U168" s="102"/>
      <c r="V168" s="102"/>
      <c r="W168" s="102"/>
      <c r="X168" s="102"/>
      <c r="Y168" s="102"/>
    </row>
    <row r="169" spans="1:25" ht="12.75" hidden="1">
      <c r="A169" s="102"/>
      <c r="B169" s="135"/>
      <c r="C169" s="102"/>
      <c r="D169" s="221"/>
      <c r="E169" s="102"/>
      <c r="F169" s="102"/>
      <c r="G169" s="115"/>
      <c r="H169" s="135"/>
      <c r="I169" s="102"/>
      <c r="J169" s="102"/>
      <c r="K169" s="102"/>
      <c r="L169" s="102"/>
      <c r="M169" s="102"/>
      <c r="N169" s="102"/>
      <c r="O169" s="102"/>
      <c r="P169" s="102"/>
      <c r="Q169" s="102"/>
      <c r="R169" s="221"/>
      <c r="S169" s="102"/>
      <c r="T169" s="102"/>
      <c r="U169" s="102"/>
      <c r="V169" s="102"/>
      <c r="W169" s="102"/>
      <c r="X169" s="102"/>
      <c r="Y169" s="102"/>
    </row>
  </sheetData>
  <conditionalFormatting sqref="M1:O1 S1 V1:Y1">
    <cfRule type="containsText" dxfId="11130" priority="13" operator="containsText" text="ответ субподрядчика">
      <formula>NOT(ISERROR(SEARCH(("ответ субподрядчика"),(M1))))</formula>
    </cfRule>
  </conditionalFormatting>
  <conditionalFormatting sqref="G10:G169">
    <cfRule type="cellIs" dxfId="11129" priority="12" operator="equal">
      <formula>1</formula>
    </cfRule>
  </conditionalFormatting>
  <conditionalFormatting sqref="G10:G169">
    <cfRule type="cellIs" dxfId="11128" priority="11" operator="equal">
      <formula>0.5</formula>
    </cfRule>
  </conditionalFormatting>
  <conditionalFormatting sqref="G10:G169">
    <cfRule type="cellIs" dxfId="11127" priority="10" operator="equal">
      <formula>0.2</formula>
    </cfRule>
  </conditionalFormatting>
  <conditionalFormatting sqref="K3 K5:K169">
    <cfRule type="containsText" dxfId="11126" priority="9" operator="containsText" text="ПД">
      <formula>NOT(ISERROR(SEARCH(("ПД"),(K3))))</formula>
    </cfRule>
  </conditionalFormatting>
  <conditionalFormatting sqref="K3 K5:K169">
    <cfRule type="containsText" dxfId="11125" priority="8" operator="containsText" text="отменено">
      <formula>NOT(ISERROR(SEARCH(("отменено"),(K3))))</formula>
    </cfRule>
  </conditionalFormatting>
  <conditionalFormatting sqref="G1:H1 H3:Y3 H5:H169 A9:G9">
    <cfRule type="cellIs" dxfId="11124" priority="7" operator="equal">
      <formula>"5 - Несоответствие решений ПД и РД"</formula>
    </cfRule>
  </conditionalFormatting>
  <conditionalFormatting sqref="G1:H1 H3:Y3 H5:H169 A9:G9">
    <cfRule type="cellIs" dxfId="11123" priority="6" operator="equal">
      <formula>"4 - Несоответствие типовым решениям"</formula>
    </cfRule>
  </conditionalFormatting>
  <conditionalFormatting sqref="G1:H1 H3:Y3 H5:H169 A9:G9">
    <cfRule type="cellIs" dxfId="11122" priority="5" operator="equal">
      <formula>"3 - Повторяющиеся замечания МФР"</formula>
    </cfRule>
  </conditionalFormatting>
  <conditionalFormatting sqref="G1:H1 H3:Y3 H5:H169 A9:G9">
    <cfRule type="cellIs" dxfId="11121" priority="4" operator="equal">
      <formula>"2 - Несоотвествие смежным разделам"</formula>
    </cfRule>
  </conditionalFormatting>
  <conditionalFormatting sqref="G1:H1 H3:Y3 H5:H169 A9:G9">
    <cfRule type="cellIs" dxfId="11120" priority="3" operator="equal">
      <formula>"1 - Ошибка проектировщика"</formula>
    </cfRule>
  </conditionalFormatting>
  <conditionalFormatting sqref="K3 K5:K169">
    <cfRule type="containsText" dxfId="11119" priority="2" operator="containsText" text="повторно">
      <formula>NOT(ISERROR(SEARCH(("повторно"),(K3))))</formula>
    </cfRule>
  </conditionalFormatting>
  <conditionalFormatting sqref="K3 K5:K169">
    <cfRule type="containsText" dxfId="11118" priority="1" operator="containsText" text="снято">
      <formula>NOT(ISERROR(SEARCH(("снято"),(K3))))</formula>
    </cfRule>
  </conditionalFormatting>
  <hyperlinks>
    <hyperlink ref="F11" r:id="rId1"/>
    <hyperlink ref="F12" r:id="rId2"/>
    <hyperlink ref="F14" r:id="rId3"/>
    <hyperlink ref="F15" r:id="rId4"/>
    <hyperlink ref="F16" r:id="rId5"/>
    <hyperlink ref="F17" r:id="rId6"/>
  </hyperlinks>
  <pageMargins left="0.70078740157480324" right="0.70078740157480324" top="0.75196850393700787" bottom="0.75196850393700787" header="0.3" footer="0.3"/>
  <pageSetup paperSize="9" orientation="portrait"/>
  <drawing r:id="rId7"/>
  <tableParts count="1">
    <tablePart r:id="rId8"/>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G10:G169</xm:sqref>
        </x14:dataValidation>
        <x14:dataValidation type="list" allowBlank="1">
          <x14:formula1>
            <xm:f>Списки!$O:$O</xm:f>
          </x14:formula1>
          <xm:sqref>S1 V1 Y1</xm:sqref>
        </x14:dataValidation>
        <x14:dataValidation type="list" allowBlank="1">
          <x14:formula1>
            <xm:f>Списки!$E$2:$E$1002</xm:f>
          </x14:formula1>
          <xm:sqref>H10:H169</xm:sqref>
        </x14:dataValidation>
        <x14:dataValidation type="list" allowBlank="1">
          <x14:formula1>
            <xm:f>Списки!$A$2:$A$1002</xm:f>
          </x14:formula1>
          <xm:sqref>K10:K169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16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6.42578125" customWidth="1"/>
    <col min="2" max="2" width="18.5703125" customWidth="1"/>
    <col min="3" max="3" width="9.42578125" customWidth="1"/>
    <col min="4" max="4" width="53.42578125" customWidth="1"/>
    <col min="5" max="5" width="34.140625" customWidth="1"/>
    <col min="6" max="6" width="21.42578125" customWidth="1" collapsed="1"/>
    <col min="7" max="8" width="14.140625" hidden="1" customWidth="1" outlineLevel="1"/>
    <col min="10" max="10" width="9.42578125" customWidth="1"/>
    <col min="12" max="12" width="31.85546875" customWidth="1"/>
    <col min="13" max="13" width="9.42578125" customWidth="1"/>
    <col min="14" max="14" width="25" customWidth="1"/>
    <col min="15" max="15" width="39.140625" customWidth="1"/>
    <col min="16" max="16" width="9.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18" t="s">
        <v>252</v>
      </c>
      <c r="D3" s="18" t="s">
        <v>35</v>
      </c>
      <c r="E3" s="18"/>
      <c r="F3" s="18"/>
      <c r="G3" s="115"/>
      <c r="H3" s="118">
        <f>COUNTIF($H10:$H168,"1 - Несоответствие продуктовым требованиям ПИК-Стандарт")</f>
        <v>0</v>
      </c>
      <c r="I3" s="118">
        <f>COUNTIF($H10:$H168,"2 - Несоответствие Бренд-листам ПИК")</f>
        <v>0</v>
      </c>
      <c r="J3" s="118">
        <f>COUNTIF($H10:$H168,"3 - Несоответствие Каталогу отделки")</f>
        <v>0</v>
      </c>
      <c r="K3" s="118">
        <f>COUNTIF($H10:$H168,"5 - Ошибка в применении СТМ")</f>
        <v>0</v>
      </c>
      <c r="L3" s="118">
        <f>COUNTIF($H10:$H168,"4 - Несоответствие Каталогу оборудования")</f>
        <v>0</v>
      </c>
      <c r="M3" s="118">
        <f>COUNTIF($H10:$H168,"6 - Ошибка в применении сборных ЛМ")</f>
        <v>0</v>
      </c>
      <c r="N3" s="118">
        <f>COUNTIF($H10:$H168,"7 - Ошибка в применении шкаф-пакетов")</f>
        <v>0</v>
      </c>
      <c r="O3" s="118">
        <f>COUNTIF($H10:$H168,"8 - Ошибка в применении шахт-пакетов")</f>
        <v>0</v>
      </c>
      <c r="P3" s="118">
        <f>COUNTIF($H10:$H168,"9 - Несоответствие типологическим требованиям ПИК-Стандарт")</f>
        <v>0</v>
      </c>
      <c r="Q3" s="118">
        <f>COUNTIF($H10:$H168,"10 - Несоответствие НТД РФ")</f>
        <v>0</v>
      </c>
      <c r="R3" s="118">
        <f>COUNTIF($H10:$H168,"11 - Несоответствие ИРД (кроме ТУ, СТУ), АПР, ПД")</f>
        <v>0</v>
      </c>
      <c r="S3" s="118">
        <f>COUNTIF($H10:$H168,"12 - Несоответствие требованиям ТУ, СТУ")</f>
        <v>0</v>
      </c>
      <c r="T3" s="118">
        <f>COUNTIF($H10:$H168,"13 - Ошибка в технических решениях")</f>
        <v>0</v>
      </c>
      <c r="U3" s="118">
        <f>COUNTIF($H10:$H168,"14 - Неувязка м/у собой комплектов РД")</f>
        <v>0</v>
      </c>
      <c r="V3" s="118">
        <f>COUNTIF($H10:$H168,"15 - Недостаточность информации влияющей на СМР")</f>
        <v>0</v>
      </c>
      <c r="W3" s="118">
        <f>COUNTIF($H10:$H168,"16 - Нерациональное решение")</f>
        <v>0</v>
      </c>
      <c r="X3" s="118">
        <f>COUNTIF($H10:$H168,"17 - Оформление")</f>
        <v>0</v>
      </c>
    </row>
    <row r="4" spans="1:24" ht="51" hidden="1" outlineLevel="1">
      <c r="A4" s="111" t="s">
        <v>249</v>
      </c>
      <c r="B4" s="119">
        <v>25</v>
      </c>
      <c r="C4" s="119">
        <v>10</v>
      </c>
      <c r="D4" s="120">
        <f>C4/B4</f>
        <v>0.4</v>
      </c>
      <c r="E4" s="120"/>
      <c r="F4" s="2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220"/>
      <c r="B5" s="220"/>
      <c r="C5" s="220"/>
      <c r="D5" s="262"/>
      <c r="E5" s="262"/>
      <c r="F5" s="220"/>
      <c r="G5" s="112" t="s">
        <v>52</v>
      </c>
      <c r="H5" s="222"/>
      <c r="I5" s="102"/>
      <c r="J5" s="223"/>
      <c r="K5" s="102"/>
      <c r="L5" s="223"/>
      <c r="M5" s="223"/>
      <c r="N5" s="102"/>
      <c r="O5" s="223"/>
      <c r="P5" s="223"/>
      <c r="Q5" s="102"/>
      <c r="R5" s="223"/>
      <c r="S5" s="223"/>
      <c r="T5" s="102"/>
      <c r="U5" s="102"/>
      <c r="V5" s="102"/>
      <c r="W5" s="102"/>
      <c r="X5" s="102"/>
    </row>
    <row r="6" spans="1:24" ht="22.5" hidden="1" outlineLevel="1">
      <c r="A6" s="18">
        <v>0.2</v>
      </c>
      <c r="B6" s="18">
        <v>0.5</v>
      </c>
      <c r="C6" s="18">
        <v>1</v>
      </c>
      <c r="D6" s="18" t="s">
        <v>39</v>
      </c>
      <c r="E6" s="18"/>
      <c r="F6" s="18" t="s">
        <v>253</v>
      </c>
      <c r="G6" s="125">
        <f>COUNTIFS(G10:G135,"0,2")</f>
        <v>0</v>
      </c>
      <c r="H6" s="222"/>
      <c r="I6" s="102"/>
      <c r="J6" s="223"/>
      <c r="K6" s="102"/>
      <c r="L6" s="223"/>
      <c r="M6" s="223"/>
      <c r="N6" s="102"/>
      <c r="O6" s="223"/>
      <c r="P6" s="223"/>
      <c r="Q6" s="102"/>
      <c r="R6" s="223"/>
      <c r="S6" s="223"/>
      <c r="T6" s="102"/>
      <c r="U6" s="102"/>
      <c r="V6" s="102"/>
      <c r="W6" s="102"/>
      <c r="X6" s="102"/>
    </row>
    <row r="7" spans="1:24" ht="22.5" hidden="1" outlineLevel="1">
      <c r="A7" s="126">
        <f>G6*0.2/B4</f>
        <v>0</v>
      </c>
      <c r="B7" s="126">
        <f>G7*0.5/B4</f>
        <v>0</v>
      </c>
      <c r="C7" s="126">
        <f>G8*1/B4</f>
        <v>0</v>
      </c>
      <c r="D7" s="127" t="e">
        <f>(G6*A6+G7*B6+G8*C6)/SUM(G6:G8)</f>
        <v>#DIV/0!</v>
      </c>
      <c r="E7" s="128"/>
      <c r="F7" s="129" t="s">
        <v>254</v>
      </c>
      <c r="G7" s="125">
        <f>COUNTIFS(G10:G135,"0,5")</f>
        <v>0</v>
      </c>
      <c r="H7" s="222"/>
      <c r="I7" s="225"/>
      <c r="J7" s="225"/>
      <c r="K7" s="225"/>
      <c r="L7" s="225"/>
      <c r="M7" s="225"/>
      <c r="N7" s="225"/>
      <c r="O7" s="225"/>
      <c r="P7" s="225"/>
      <c r="Q7" s="225"/>
      <c r="R7" s="225"/>
      <c r="S7" s="225"/>
      <c r="T7" s="225"/>
      <c r="U7" s="225"/>
      <c r="V7" s="225"/>
      <c r="W7" s="225"/>
      <c r="X7" s="225"/>
    </row>
    <row r="8" spans="1:24" ht="25.5" hidden="1" outlineLevel="1">
      <c r="A8" s="112" t="s">
        <v>52</v>
      </c>
      <c r="B8" s="112" t="s">
        <v>52</v>
      </c>
      <c r="C8" s="112" t="s">
        <v>52</v>
      </c>
      <c r="D8" s="112" t="s">
        <v>52</v>
      </c>
      <c r="E8" s="112"/>
      <c r="F8" s="18" t="s">
        <v>255</v>
      </c>
      <c r="G8" s="125">
        <f>COUNTIFS(G10:G135,"1")</f>
        <v>0</v>
      </c>
      <c r="H8" s="222"/>
      <c r="I8" s="102"/>
      <c r="J8" s="223"/>
      <c r="K8" s="102"/>
      <c r="L8" s="223"/>
      <c r="M8" s="223"/>
      <c r="N8" s="102"/>
      <c r="O8" s="223"/>
      <c r="P8" s="223"/>
      <c r="Q8" s="102"/>
      <c r="R8" s="223"/>
      <c r="S8" s="223"/>
      <c r="T8" s="102"/>
      <c r="U8" s="102"/>
      <c r="V8" s="102"/>
      <c r="W8" s="102"/>
      <c r="X8" s="102"/>
    </row>
    <row r="9" spans="1:24" ht="12.75">
      <c r="A9" s="131"/>
      <c r="B9" s="131"/>
      <c r="C9" s="131"/>
      <c r="D9" s="131"/>
      <c r="E9" s="131"/>
      <c r="F9" s="131"/>
      <c r="G9" s="131"/>
      <c r="H9" s="131"/>
      <c r="I9" s="226"/>
      <c r="J9" s="227"/>
      <c r="K9" s="226"/>
      <c r="L9" s="227"/>
      <c r="M9" s="227"/>
      <c r="N9" s="226"/>
      <c r="O9" s="227"/>
      <c r="P9" s="227"/>
      <c r="Q9" s="226"/>
      <c r="R9" s="227"/>
      <c r="S9" s="227"/>
      <c r="T9" s="226"/>
      <c r="U9" s="226"/>
      <c r="V9" s="226"/>
      <c r="W9" s="226"/>
      <c r="X9" s="226"/>
    </row>
    <row r="10" spans="1:24" ht="33.75">
      <c r="A10" s="102">
        <v>1</v>
      </c>
      <c r="B10" s="501" t="s">
        <v>1643</v>
      </c>
      <c r="C10" s="102"/>
      <c r="D10" s="221" t="s">
        <v>1644</v>
      </c>
      <c r="E10" s="221"/>
      <c r="F10" s="221"/>
      <c r="G10" s="115"/>
      <c r="H10" s="135"/>
      <c r="I10" s="102" t="s">
        <v>72</v>
      </c>
      <c r="J10" s="223">
        <v>45231</v>
      </c>
      <c r="K10" s="102" t="s">
        <v>149</v>
      </c>
      <c r="L10" s="223"/>
      <c r="M10" s="223"/>
      <c r="N10" s="102"/>
      <c r="O10" s="223"/>
      <c r="P10" s="223"/>
      <c r="Q10" s="102"/>
      <c r="R10" s="223"/>
      <c r="S10" s="223"/>
      <c r="T10" s="102"/>
      <c r="U10" s="102"/>
      <c r="V10" s="102"/>
      <c r="W10" s="102"/>
      <c r="X10" s="102"/>
    </row>
    <row r="11" spans="1:24" ht="27" customHeight="1">
      <c r="A11" s="587"/>
      <c r="B11" s="588"/>
      <c r="C11" s="587"/>
      <c r="D11" s="589" t="s">
        <v>1645</v>
      </c>
      <c r="E11" s="589"/>
      <c r="F11" s="589"/>
      <c r="G11" s="590"/>
      <c r="H11" s="591"/>
      <c r="I11" s="587"/>
      <c r="J11" s="587"/>
      <c r="K11" s="587"/>
      <c r="L11" s="587"/>
      <c r="M11" s="587"/>
      <c r="N11" s="587"/>
      <c r="O11" s="587"/>
      <c r="P11" s="587"/>
      <c r="Q11" s="587"/>
      <c r="R11" s="587"/>
      <c r="S11" s="587"/>
      <c r="T11" s="587"/>
      <c r="U11" s="587"/>
      <c r="V11" s="587"/>
      <c r="W11" s="587"/>
      <c r="X11" s="587"/>
    </row>
    <row r="12" spans="1:24" ht="45">
      <c r="A12" s="102"/>
      <c r="B12" s="501" t="s">
        <v>1646</v>
      </c>
      <c r="C12" s="102">
        <v>13</v>
      </c>
      <c r="D12" s="221" t="s">
        <v>1647</v>
      </c>
      <c r="E12" s="221"/>
      <c r="F12" s="221"/>
      <c r="G12" s="115"/>
      <c r="H12" s="135"/>
      <c r="I12" s="102" t="s">
        <v>1648</v>
      </c>
      <c r="J12" s="592">
        <v>45239</v>
      </c>
      <c r="K12" s="102"/>
      <c r="L12" s="102"/>
      <c r="M12" s="592">
        <v>45247</v>
      </c>
      <c r="N12" s="102" t="s">
        <v>1649</v>
      </c>
      <c r="O12" s="102"/>
      <c r="P12" s="236"/>
      <c r="Q12" s="102"/>
      <c r="R12" s="102"/>
      <c r="S12" s="102"/>
      <c r="T12" s="102"/>
      <c r="U12" s="102"/>
      <c r="V12" s="102"/>
      <c r="W12" s="102"/>
      <c r="X12" s="102"/>
    </row>
    <row r="13" spans="1:24" ht="33.75">
      <c r="A13" s="102"/>
      <c r="B13" s="501" t="s">
        <v>1650</v>
      </c>
      <c r="C13" s="102"/>
      <c r="D13" s="221" t="s">
        <v>1651</v>
      </c>
      <c r="E13" s="221"/>
      <c r="F13" s="221"/>
      <c r="G13" s="115"/>
      <c r="H13" s="135"/>
      <c r="I13" s="102"/>
      <c r="J13" s="102"/>
      <c r="K13" s="102" t="s">
        <v>260</v>
      </c>
      <c r="L13" s="102"/>
      <c r="M13" s="102"/>
      <c r="N13" s="102"/>
      <c r="O13" s="102"/>
      <c r="P13" s="236">
        <v>45250</v>
      </c>
      <c r="Q13" s="102"/>
      <c r="R13" s="102"/>
      <c r="S13" s="102"/>
      <c r="T13" s="102"/>
      <c r="U13" s="102"/>
      <c r="V13" s="102"/>
      <c r="W13" s="102"/>
      <c r="X13" s="102"/>
    </row>
    <row r="14" spans="1:24" ht="12.75" hidden="1">
      <c r="A14" s="102"/>
      <c r="B14" s="501"/>
      <c r="C14" s="102"/>
      <c r="D14" s="221"/>
      <c r="E14" s="221"/>
      <c r="F14" s="221"/>
      <c r="G14" s="115"/>
      <c r="H14" s="135"/>
      <c r="I14" s="102"/>
      <c r="J14" s="102"/>
      <c r="K14" s="102"/>
      <c r="L14" s="102"/>
      <c r="M14" s="102"/>
      <c r="N14" s="102"/>
      <c r="O14" s="102"/>
      <c r="P14" s="102"/>
      <c r="Q14" s="102"/>
      <c r="R14" s="102"/>
      <c r="S14" s="102"/>
      <c r="T14" s="102"/>
      <c r="U14" s="102"/>
      <c r="V14" s="102"/>
      <c r="W14" s="102"/>
      <c r="X14" s="102"/>
    </row>
    <row r="15" spans="1:24" ht="12.75" hidden="1">
      <c r="A15" s="102"/>
      <c r="B15" s="102"/>
      <c r="C15" s="102"/>
      <c r="D15" s="221"/>
      <c r="E15" s="221"/>
      <c r="F15" s="221"/>
      <c r="G15" s="115"/>
      <c r="H15" s="135"/>
      <c r="I15" s="102"/>
      <c r="J15" s="102"/>
      <c r="K15" s="102"/>
      <c r="L15" s="102"/>
      <c r="M15" s="102"/>
      <c r="N15" s="102"/>
      <c r="O15" s="102"/>
      <c r="P15" s="102"/>
      <c r="Q15" s="102"/>
      <c r="R15" s="102"/>
      <c r="S15" s="102"/>
      <c r="T15" s="102"/>
      <c r="U15" s="102"/>
      <c r="V15" s="102"/>
      <c r="W15" s="102"/>
      <c r="X15" s="102"/>
    </row>
    <row r="16" spans="1:24" ht="12.75" hidden="1">
      <c r="A16" s="102"/>
      <c r="B16" s="102"/>
      <c r="C16" s="102"/>
      <c r="D16" s="221"/>
      <c r="E16" s="221"/>
      <c r="F16" s="221"/>
      <c r="G16" s="115"/>
      <c r="H16" s="135"/>
      <c r="I16" s="102"/>
      <c r="J16" s="102"/>
      <c r="K16" s="102"/>
      <c r="L16" s="102"/>
      <c r="M16" s="102"/>
      <c r="N16" s="102"/>
      <c r="O16" s="102"/>
      <c r="P16" s="102"/>
      <c r="Q16" s="102"/>
      <c r="R16" s="102"/>
      <c r="S16" s="102"/>
      <c r="T16" s="102"/>
      <c r="U16" s="102"/>
      <c r="V16" s="102"/>
      <c r="W16" s="102"/>
      <c r="X16" s="102"/>
    </row>
    <row r="17" spans="1:24" ht="12.75" hidden="1">
      <c r="A17" s="102"/>
      <c r="B17" s="102"/>
      <c r="C17" s="102"/>
      <c r="D17" s="221"/>
      <c r="E17" s="221"/>
      <c r="F17" s="221"/>
      <c r="G17" s="115"/>
      <c r="H17" s="135"/>
      <c r="I17" s="102"/>
      <c r="J17" s="102"/>
      <c r="K17" s="102"/>
      <c r="L17" s="102"/>
      <c r="M17" s="102"/>
      <c r="N17" s="102"/>
      <c r="O17" s="102"/>
      <c r="P17" s="102"/>
      <c r="Q17" s="102"/>
      <c r="R17" s="102"/>
      <c r="S17" s="102"/>
      <c r="T17" s="102"/>
      <c r="U17" s="102"/>
      <c r="V17" s="102"/>
      <c r="W17" s="102"/>
      <c r="X17" s="102"/>
    </row>
    <row r="18" spans="1:24" ht="12.75" hidden="1">
      <c r="A18" s="102"/>
      <c r="B18" s="102"/>
      <c r="C18" s="102"/>
      <c r="D18" s="221"/>
      <c r="E18" s="221"/>
      <c r="F18" s="221"/>
      <c r="G18" s="115"/>
      <c r="H18" s="135"/>
      <c r="I18" s="102"/>
      <c r="J18" s="102"/>
      <c r="K18" s="102"/>
      <c r="L18" s="102"/>
      <c r="M18" s="102"/>
      <c r="N18" s="102"/>
      <c r="O18" s="102"/>
      <c r="P18" s="102"/>
      <c r="Q18" s="102"/>
      <c r="R18" s="102"/>
      <c r="S18" s="102"/>
      <c r="T18" s="102"/>
      <c r="U18" s="102"/>
      <c r="V18" s="102"/>
      <c r="W18" s="102"/>
      <c r="X18" s="102"/>
    </row>
    <row r="19" spans="1:24" ht="12.75" hidden="1">
      <c r="A19" s="102"/>
      <c r="B19" s="102"/>
      <c r="C19" s="102"/>
      <c r="D19" s="221"/>
      <c r="E19" s="221"/>
      <c r="F19" s="221"/>
      <c r="G19" s="115"/>
      <c r="H19" s="135"/>
      <c r="I19" s="102"/>
      <c r="J19" s="102"/>
      <c r="K19" s="102"/>
      <c r="L19" s="102"/>
      <c r="M19" s="102"/>
      <c r="N19" s="102"/>
      <c r="O19" s="102"/>
      <c r="P19" s="102"/>
      <c r="Q19" s="102"/>
      <c r="R19" s="102"/>
      <c r="S19" s="102"/>
      <c r="T19" s="102"/>
      <c r="U19" s="102"/>
      <c r="V19" s="102"/>
      <c r="W19" s="102"/>
      <c r="X19" s="102"/>
    </row>
    <row r="20" spans="1:24" ht="12.75" hidden="1">
      <c r="A20" s="102"/>
      <c r="B20" s="102"/>
      <c r="C20" s="102"/>
      <c r="D20" s="221"/>
      <c r="E20" s="221"/>
      <c r="F20" s="221"/>
      <c r="G20" s="115"/>
      <c r="H20" s="135"/>
      <c r="I20" s="102"/>
      <c r="J20" s="102"/>
      <c r="K20" s="102"/>
      <c r="L20" s="102"/>
      <c r="M20" s="102"/>
      <c r="N20" s="102"/>
      <c r="O20" s="102"/>
      <c r="P20" s="102"/>
      <c r="Q20" s="102"/>
      <c r="R20" s="102"/>
      <c r="S20" s="102"/>
      <c r="T20" s="102"/>
      <c r="U20" s="102"/>
      <c r="V20" s="102"/>
      <c r="W20" s="102"/>
      <c r="X20" s="102"/>
    </row>
    <row r="21" spans="1:24" ht="12.75" hidden="1">
      <c r="A21" s="102"/>
      <c r="B21" s="102"/>
      <c r="C21" s="102"/>
      <c r="D21" s="221"/>
      <c r="E21" s="221"/>
      <c r="F21" s="221"/>
      <c r="G21" s="115"/>
      <c r="H21" s="135"/>
      <c r="I21" s="102"/>
      <c r="J21" s="102"/>
      <c r="K21" s="102"/>
      <c r="L21" s="102"/>
      <c r="M21" s="102"/>
      <c r="N21" s="102"/>
      <c r="O21" s="102"/>
      <c r="P21" s="102"/>
      <c r="Q21" s="102"/>
      <c r="R21" s="102"/>
      <c r="S21" s="102"/>
      <c r="T21" s="102"/>
      <c r="U21" s="102"/>
      <c r="V21" s="102"/>
      <c r="W21" s="102"/>
      <c r="X21" s="102"/>
    </row>
    <row r="22" spans="1:24" ht="12.75" hidden="1">
      <c r="A22" s="102"/>
      <c r="B22" s="102"/>
      <c r="C22" s="102"/>
      <c r="D22" s="221"/>
      <c r="E22" s="221"/>
      <c r="F22" s="221"/>
      <c r="G22" s="115"/>
      <c r="H22" s="135"/>
      <c r="I22" s="102"/>
      <c r="J22" s="102"/>
      <c r="K22" s="102"/>
      <c r="L22" s="102"/>
      <c r="M22" s="102"/>
      <c r="N22" s="102"/>
      <c r="O22" s="102"/>
      <c r="P22" s="102"/>
      <c r="Q22" s="102"/>
      <c r="R22" s="102"/>
      <c r="S22" s="102"/>
      <c r="T22" s="102"/>
      <c r="U22" s="102"/>
      <c r="V22" s="102"/>
      <c r="W22" s="102"/>
      <c r="X22" s="102"/>
    </row>
    <row r="23" spans="1:24" ht="12.75" hidden="1">
      <c r="A23" s="102"/>
      <c r="B23" s="102"/>
      <c r="C23" s="102"/>
      <c r="D23" s="221"/>
      <c r="E23" s="221"/>
      <c r="F23" s="221"/>
      <c r="G23" s="115"/>
      <c r="H23" s="135"/>
      <c r="I23" s="102"/>
      <c r="J23" s="102"/>
      <c r="K23" s="102"/>
      <c r="L23" s="102"/>
      <c r="M23" s="102"/>
      <c r="N23" s="102"/>
      <c r="O23" s="102"/>
      <c r="P23" s="102"/>
      <c r="Q23" s="102"/>
      <c r="R23" s="102"/>
      <c r="S23" s="102"/>
      <c r="T23" s="102"/>
      <c r="U23" s="102"/>
      <c r="V23" s="102"/>
      <c r="W23" s="102"/>
      <c r="X23" s="102"/>
    </row>
    <row r="24" spans="1:24" ht="12.75" hidden="1">
      <c r="A24" s="102"/>
      <c r="B24" s="102"/>
      <c r="C24" s="102"/>
      <c r="D24" s="221"/>
      <c r="E24" s="221"/>
      <c r="F24" s="221"/>
      <c r="G24" s="115"/>
      <c r="H24" s="135"/>
      <c r="I24" s="102"/>
      <c r="J24" s="102"/>
      <c r="K24" s="102"/>
      <c r="L24" s="102"/>
      <c r="M24" s="102"/>
      <c r="N24" s="102"/>
      <c r="O24" s="102"/>
      <c r="P24" s="102"/>
      <c r="Q24" s="102"/>
      <c r="R24" s="102"/>
      <c r="S24" s="102"/>
      <c r="T24" s="102"/>
      <c r="U24" s="102"/>
      <c r="V24" s="102"/>
      <c r="W24" s="102"/>
      <c r="X24" s="102"/>
    </row>
    <row r="25" spans="1:24" ht="12.75" hidden="1">
      <c r="A25" s="102"/>
      <c r="B25" s="102"/>
      <c r="C25" s="102"/>
      <c r="D25" s="221"/>
      <c r="E25" s="221"/>
      <c r="F25" s="221"/>
      <c r="G25" s="115"/>
      <c r="H25" s="135"/>
      <c r="I25" s="102"/>
      <c r="J25" s="102"/>
      <c r="K25" s="102"/>
      <c r="L25" s="102"/>
      <c r="M25" s="136"/>
      <c r="N25" s="102"/>
      <c r="O25" s="102"/>
      <c r="P25" s="102"/>
      <c r="Q25" s="102"/>
      <c r="R25" s="102"/>
      <c r="S25" s="102"/>
      <c r="T25" s="102"/>
      <c r="U25" s="102"/>
      <c r="V25" s="102"/>
      <c r="W25" s="102"/>
      <c r="X25" s="102"/>
    </row>
    <row r="26" spans="1:24" ht="12.75" hidden="1">
      <c r="A26" s="102"/>
      <c r="B26" s="102"/>
      <c r="C26" s="102"/>
      <c r="D26" s="221"/>
      <c r="E26" s="221"/>
      <c r="F26" s="221"/>
      <c r="G26" s="115"/>
      <c r="H26" s="135"/>
      <c r="I26" s="102"/>
      <c r="J26" s="102"/>
      <c r="K26" s="102"/>
      <c r="L26" s="102"/>
      <c r="M26" s="102"/>
      <c r="N26" s="102"/>
      <c r="O26" s="102"/>
      <c r="P26" s="102"/>
      <c r="Q26" s="102"/>
      <c r="R26" s="102"/>
      <c r="S26" s="102"/>
      <c r="T26" s="102"/>
      <c r="U26" s="102"/>
      <c r="V26" s="102"/>
      <c r="W26" s="102"/>
      <c r="X26" s="102"/>
    </row>
    <row r="27" spans="1:24" ht="12.75" hidden="1">
      <c r="A27" s="102"/>
      <c r="B27" s="102"/>
      <c r="C27" s="102"/>
      <c r="D27" s="221"/>
      <c r="E27" s="221"/>
      <c r="F27" s="221"/>
      <c r="G27" s="115"/>
      <c r="H27" s="135"/>
      <c r="I27" s="102"/>
      <c r="J27" s="102"/>
      <c r="K27" s="102"/>
      <c r="L27" s="102"/>
      <c r="M27" s="102"/>
      <c r="N27" s="102"/>
      <c r="O27" s="102"/>
      <c r="P27" s="102"/>
      <c r="Q27" s="102"/>
      <c r="R27" s="102"/>
      <c r="S27" s="102"/>
      <c r="T27" s="102"/>
      <c r="U27" s="102"/>
      <c r="V27" s="102"/>
      <c r="W27" s="102"/>
      <c r="X27" s="102"/>
    </row>
    <row r="28" spans="1:24" ht="12.75" hidden="1">
      <c r="A28" s="102"/>
      <c r="B28" s="102"/>
      <c r="C28" s="102"/>
      <c r="D28" s="221"/>
      <c r="E28" s="221"/>
      <c r="F28" s="221"/>
      <c r="G28" s="115"/>
      <c r="H28" s="135"/>
      <c r="I28" s="102"/>
      <c r="J28" s="102"/>
      <c r="K28" s="102"/>
      <c r="L28" s="102"/>
      <c r="M28" s="102"/>
      <c r="N28" s="102"/>
      <c r="O28" s="102"/>
      <c r="P28" s="102"/>
      <c r="Q28" s="102"/>
      <c r="R28" s="102"/>
      <c r="S28" s="102"/>
      <c r="T28" s="102"/>
      <c r="U28" s="102"/>
      <c r="V28" s="102"/>
      <c r="W28" s="102"/>
      <c r="X28" s="102"/>
    </row>
    <row r="29" spans="1:24" ht="12.75" hidden="1">
      <c r="A29" s="102"/>
      <c r="B29" s="102"/>
      <c r="C29" s="102"/>
      <c r="D29" s="221"/>
      <c r="E29" s="221"/>
      <c r="F29" s="221"/>
      <c r="G29" s="115"/>
      <c r="H29" s="135"/>
      <c r="I29" s="102"/>
      <c r="J29" s="102"/>
      <c r="K29" s="102"/>
      <c r="L29" s="102"/>
      <c r="M29" s="102"/>
      <c r="N29" s="102"/>
      <c r="O29" s="102"/>
      <c r="P29" s="102"/>
      <c r="Q29" s="102"/>
      <c r="R29" s="102"/>
      <c r="S29" s="102"/>
      <c r="T29" s="102"/>
      <c r="U29" s="102"/>
      <c r="V29" s="102"/>
      <c r="W29" s="102"/>
      <c r="X29" s="102"/>
    </row>
    <row r="30" spans="1:24" ht="12.75" hidden="1">
      <c r="A30" s="102"/>
      <c r="B30" s="102"/>
      <c r="C30" s="102"/>
      <c r="D30" s="221"/>
      <c r="E30" s="221"/>
      <c r="F30" s="221"/>
      <c r="G30" s="115"/>
      <c r="H30" s="135"/>
      <c r="I30" s="102"/>
      <c r="J30" s="102"/>
      <c r="K30" s="102"/>
      <c r="L30" s="102"/>
      <c r="M30" s="102"/>
      <c r="N30" s="102"/>
      <c r="O30" s="102"/>
      <c r="P30" s="102"/>
      <c r="Q30" s="102"/>
      <c r="R30" s="102"/>
      <c r="S30" s="102"/>
      <c r="T30" s="102"/>
      <c r="U30" s="102"/>
      <c r="V30" s="102"/>
      <c r="W30" s="102"/>
      <c r="X30" s="102"/>
    </row>
    <row r="31" spans="1:24" ht="12.75" hidden="1">
      <c r="A31" s="102"/>
      <c r="B31" s="102"/>
      <c r="C31" s="102"/>
      <c r="D31" s="221"/>
      <c r="E31" s="221"/>
      <c r="F31" s="221"/>
      <c r="G31" s="115"/>
      <c r="H31" s="135"/>
      <c r="I31" s="102"/>
      <c r="J31" s="102"/>
      <c r="K31" s="102"/>
      <c r="L31" s="102"/>
      <c r="M31" s="102"/>
      <c r="N31" s="102"/>
      <c r="O31" s="102"/>
      <c r="P31" s="102"/>
      <c r="Q31" s="102"/>
      <c r="R31" s="102"/>
      <c r="S31" s="102"/>
      <c r="T31" s="102"/>
      <c r="U31" s="102"/>
      <c r="V31" s="102"/>
      <c r="W31" s="102"/>
      <c r="X31" s="102"/>
    </row>
    <row r="32" spans="1:24" ht="12.75" hidden="1">
      <c r="A32" s="102"/>
      <c r="B32" s="102"/>
      <c r="C32" s="102"/>
      <c r="D32" s="221"/>
      <c r="E32" s="221"/>
      <c r="F32" s="221"/>
      <c r="G32" s="115"/>
      <c r="H32" s="135"/>
      <c r="I32" s="102"/>
      <c r="J32" s="102"/>
      <c r="K32" s="102"/>
      <c r="L32" s="102"/>
      <c r="M32" s="102"/>
      <c r="N32" s="102"/>
      <c r="O32" s="102"/>
      <c r="P32" s="102"/>
      <c r="Q32" s="102"/>
      <c r="R32" s="102"/>
      <c r="S32" s="102"/>
      <c r="T32" s="102"/>
      <c r="U32" s="102"/>
      <c r="V32" s="102"/>
      <c r="W32" s="102"/>
      <c r="X32" s="102"/>
    </row>
    <row r="33" spans="1:24" ht="12.75" hidden="1">
      <c r="A33" s="102"/>
      <c r="B33" s="102"/>
      <c r="C33" s="102"/>
      <c r="D33" s="221"/>
      <c r="E33" s="221"/>
      <c r="F33" s="221"/>
      <c r="G33" s="115"/>
      <c r="H33" s="135"/>
      <c r="I33" s="102"/>
      <c r="J33" s="102"/>
      <c r="K33" s="102"/>
      <c r="L33" s="102"/>
      <c r="M33" s="102"/>
      <c r="N33" s="102"/>
      <c r="O33" s="102"/>
      <c r="P33" s="102"/>
      <c r="Q33" s="102"/>
      <c r="R33" s="102"/>
      <c r="S33" s="102"/>
      <c r="T33" s="102"/>
      <c r="U33" s="102"/>
      <c r="V33" s="102"/>
      <c r="W33" s="102"/>
      <c r="X33" s="102"/>
    </row>
    <row r="34" spans="1:24" ht="12.75" hidden="1">
      <c r="A34" s="102"/>
      <c r="B34" s="102"/>
      <c r="C34" s="102"/>
      <c r="D34" s="221"/>
      <c r="E34" s="221"/>
      <c r="F34" s="221"/>
      <c r="G34" s="115"/>
      <c r="H34" s="135"/>
      <c r="I34" s="102"/>
      <c r="J34" s="102"/>
      <c r="K34" s="102"/>
      <c r="L34" s="102"/>
      <c r="M34" s="102"/>
      <c r="N34" s="102"/>
      <c r="O34" s="102"/>
      <c r="P34" s="102"/>
      <c r="Q34" s="102"/>
      <c r="R34" s="102"/>
      <c r="S34" s="102"/>
      <c r="T34" s="102"/>
      <c r="U34" s="102"/>
      <c r="V34" s="102"/>
      <c r="W34" s="102"/>
      <c r="X34" s="102"/>
    </row>
    <row r="35" spans="1:24" ht="12.75" hidden="1">
      <c r="A35" s="102"/>
      <c r="B35" s="102"/>
      <c r="C35" s="102"/>
      <c r="D35" s="221"/>
      <c r="E35" s="221"/>
      <c r="F35" s="221"/>
      <c r="G35" s="115"/>
      <c r="H35" s="135"/>
      <c r="I35" s="102"/>
      <c r="J35" s="102"/>
      <c r="K35" s="102"/>
      <c r="L35" s="102"/>
      <c r="M35" s="102"/>
      <c r="N35" s="102"/>
      <c r="O35" s="102"/>
      <c r="P35" s="102"/>
      <c r="Q35" s="102"/>
      <c r="R35" s="102"/>
      <c r="S35" s="102"/>
      <c r="T35" s="102"/>
      <c r="U35" s="102"/>
      <c r="V35" s="102"/>
      <c r="W35" s="102"/>
      <c r="X35" s="102"/>
    </row>
    <row r="36" spans="1:24" ht="12.75" hidden="1">
      <c r="A36" s="102"/>
      <c r="B36" s="102"/>
      <c r="C36" s="102"/>
      <c r="D36" s="221"/>
      <c r="E36" s="221"/>
      <c r="F36" s="221"/>
      <c r="G36" s="115"/>
      <c r="H36" s="135"/>
      <c r="I36" s="102"/>
      <c r="J36" s="102"/>
      <c r="K36" s="102"/>
      <c r="L36" s="102"/>
      <c r="M36" s="102"/>
      <c r="N36" s="102"/>
      <c r="O36" s="102"/>
      <c r="P36" s="102"/>
      <c r="Q36" s="102"/>
      <c r="R36" s="102"/>
      <c r="S36" s="102"/>
      <c r="T36" s="102"/>
      <c r="U36" s="102"/>
      <c r="V36" s="102"/>
      <c r="W36" s="102"/>
      <c r="X36" s="102"/>
    </row>
    <row r="37" spans="1:24" ht="12.75" hidden="1">
      <c r="A37" s="102"/>
      <c r="B37" s="102"/>
      <c r="C37" s="102"/>
      <c r="D37" s="221"/>
      <c r="E37" s="221"/>
      <c r="F37" s="221"/>
      <c r="G37" s="115"/>
      <c r="H37" s="135"/>
      <c r="I37" s="102"/>
      <c r="J37" s="102"/>
      <c r="K37" s="102"/>
      <c r="L37" s="102"/>
      <c r="M37" s="102"/>
      <c r="N37" s="102"/>
      <c r="O37" s="102"/>
      <c r="P37" s="102"/>
      <c r="Q37" s="102"/>
      <c r="R37" s="102"/>
      <c r="S37" s="102"/>
      <c r="T37" s="102"/>
      <c r="U37" s="102"/>
      <c r="V37" s="102"/>
      <c r="W37" s="102"/>
      <c r="X37" s="102"/>
    </row>
    <row r="38" spans="1:24" ht="12.75" hidden="1">
      <c r="A38" s="102"/>
      <c r="B38" s="102"/>
      <c r="C38" s="102"/>
      <c r="D38" s="221"/>
      <c r="E38" s="221"/>
      <c r="F38" s="221"/>
      <c r="G38" s="115"/>
      <c r="H38" s="135"/>
      <c r="I38" s="102"/>
      <c r="J38" s="102"/>
      <c r="K38" s="102"/>
      <c r="L38" s="102"/>
      <c r="M38" s="102"/>
      <c r="N38" s="102"/>
      <c r="O38" s="102"/>
      <c r="P38" s="102"/>
      <c r="Q38" s="102"/>
      <c r="R38" s="102"/>
      <c r="S38" s="102"/>
      <c r="T38" s="102"/>
      <c r="U38" s="102"/>
      <c r="V38" s="102"/>
      <c r="W38" s="102"/>
      <c r="X38" s="102"/>
    </row>
    <row r="39" spans="1:24" ht="12.75" hidden="1">
      <c r="A39" s="102"/>
      <c r="B39" s="102"/>
      <c r="C39" s="102"/>
      <c r="D39" s="221"/>
      <c r="E39" s="221"/>
      <c r="F39" s="221"/>
      <c r="G39" s="115"/>
      <c r="H39" s="135"/>
      <c r="I39" s="102"/>
      <c r="J39" s="102"/>
      <c r="K39" s="102"/>
      <c r="L39" s="102"/>
      <c r="M39" s="102"/>
      <c r="N39" s="102"/>
      <c r="O39" s="102"/>
      <c r="P39" s="102"/>
      <c r="Q39" s="102"/>
      <c r="R39" s="102"/>
      <c r="S39" s="102"/>
      <c r="T39" s="102"/>
      <c r="U39" s="102"/>
      <c r="V39" s="102"/>
      <c r="W39" s="102"/>
      <c r="X39" s="102"/>
    </row>
    <row r="40" spans="1:24" ht="12.75" hidden="1">
      <c r="A40" s="102"/>
      <c r="B40" s="102"/>
      <c r="C40" s="102"/>
      <c r="D40" s="221"/>
      <c r="E40" s="221"/>
      <c r="F40" s="221"/>
      <c r="G40" s="115"/>
      <c r="H40" s="135"/>
      <c r="I40" s="102"/>
      <c r="J40" s="102"/>
      <c r="K40" s="102"/>
      <c r="L40" s="102"/>
      <c r="M40" s="102"/>
      <c r="N40" s="102"/>
      <c r="O40" s="102"/>
      <c r="P40" s="102"/>
      <c r="Q40" s="102"/>
      <c r="R40" s="102"/>
      <c r="S40" s="102"/>
      <c r="T40" s="102"/>
      <c r="U40" s="102"/>
      <c r="V40" s="102"/>
      <c r="W40" s="102"/>
      <c r="X40" s="102"/>
    </row>
    <row r="41" spans="1:24" ht="12.75" hidden="1">
      <c r="A41" s="102"/>
      <c r="B41" s="102"/>
      <c r="C41" s="102"/>
      <c r="D41" s="221"/>
      <c r="E41" s="221"/>
      <c r="F41" s="221"/>
      <c r="G41" s="115"/>
      <c r="H41" s="135"/>
      <c r="I41" s="102"/>
      <c r="J41" s="102"/>
      <c r="K41" s="102"/>
      <c r="L41" s="102"/>
      <c r="M41" s="102"/>
      <c r="N41" s="102"/>
      <c r="O41" s="102"/>
      <c r="P41" s="102"/>
      <c r="Q41" s="102"/>
      <c r="R41" s="102"/>
      <c r="S41" s="102"/>
      <c r="T41" s="102"/>
      <c r="U41" s="102"/>
      <c r="V41" s="102"/>
      <c r="W41" s="102"/>
      <c r="X41" s="102"/>
    </row>
    <row r="42" spans="1:24" ht="12.75" hidden="1">
      <c r="A42" s="102"/>
      <c r="B42" s="102"/>
      <c r="C42" s="102"/>
      <c r="D42" s="221"/>
      <c r="E42" s="221"/>
      <c r="F42" s="221"/>
      <c r="G42" s="115"/>
      <c r="H42" s="135"/>
      <c r="I42" s="102"/>
      <c r="J42" s="102"/>
      <c r="K42" s="102"/>
      <c r="L42" s="102"/>
      <c r="M42" s="102"/>
      <c r="N42" s="102"/>
      <c r="O42" s="102"/>
      <c r="P42" s="102"/>
      <c r="Q42" s="102"/>
      <c r="R42" s="102"/>
      <c r="S42" s="102"/>
      <c r="T42" s="102"/>
      <c r="U42" s="102"/>
      <c r="V42" s="102"/>
      <c r="W42" s="102"/>
      <c r="X42" s="102"/>
    </row>
    <row r="43" spans="1:24" ht="12.75" hidden="1">
      <c r="A43" s="102"/>
      <c r="B43" s="102"/>
      <c r="C43" s="102"/>
      <c r="D43" s="221"/>
      <c r="E43" s="221"/>
      <c r="F43" s="221"/>
      <c r="G43" s="115"/>
      <c r="H43" s="135"/>
      <c r="I43" s="102"/>
      <c r="J43" s="102"/>
      <c r="K43" s="102"/>
      <c r="L43" s="102"/>
      <c r="M43" s="102"/>
      <c r="N43" s="102"/>
      <c r="O43" s="102"/>
      <c r="P43" s="102"/>
      <c r="Q43" s="102"/>
      <c r="R43" s="102"/>
      <c r="S43" s="102"/>
      <c r="T43" s="102"/>
      <c r="U43" s="102"/>
      <c r="V43" s="102"/>
      <c r="W43" s="102"/>
      <c r="X43" s="102"/>
    </row>
    <row r="44" spans="1:24" ht="12.75" hidden="1">
      <c r="A44" s="102"/>
      <c r="B44" s="102"/>
      <c r="C44" s="102"/>
      <c r="D44" s="221"/>
      <c r="E44" s="221"/>
      <c r="F44" s="221"/>
      <c r="G44" s="115"/>
      <c r="H44" s="135"/>
      <c r="I44" s="102"/>
      <c r="J44" s="102"/>
      <c r="K44" s="102"/>
      <c r="L44" s="102"/>
      <c r="M44" s="102"/>
      <c r="N44" s="102"/>
      <c r="O44" s="102"/>
      <c r="P44" s="102"/>
      <c r="Q44" s="102"/>
      <c r="R44" s="102"/>
      <c r="S44" s="102"/>
      <c r="T44" s="102"/>
      <c r="U44" s="102"/>
      <c r="V44" s="102"/>
      <c r="W44" s="102"/>
      <c r="X44" s="102"/>
    </row>
    <row r="45" spans="1:24" ht="12.75" hidden="1">
      <c r="A45" s="102"/>
      <c r="B45" s="102"/>
      <c r="C45" s="102"/>
      <c r="D45" s="221"/>
      <c r="E45" s="221"/>
      <c r="F45" s="221"/>
      <c r="G45" s="115"/>
      <c r="H45" s="135"/>
      <c r="I45" s="102"/>
      <c r="J45" s="102"/>
      <c r="K45" s="102"/>
      <c r="L45" s="102"/>
      <c r="M45" s="102"/>
      <c r="N45" s="102"/>
      <c r="O45" s="102"/>
      <c r="P45" s="102"/>
      <c r="Q45" s="102"/>
      <c r="R45" s="102"/>
      <c r="S45" s="102"/>
      <c r="T45" s="102"/>
      <c r="U45" s="102"/>
      <c r="V45" s="102"/>
      <c r="W45" s="102"/>
      <c r="X45" s="102"/>
    </row>
    <row r="46" spans="1:24" ht="12.75" hidden="1">
      <c r="A46" s="102"/>
      <c r="B46" s="102"/>
      <c r="C46" s="102"/>
      <c r="D46" s="221"/>
      <c r="E46" s="221"/>
      <c r="F46" s="221"/>
      <c r="G46" s="115"/>
      <c r="H46" s="135"/>
      <c r="I46" s="102"/>
      <c r="J46" s="102"/>
      <c r="K46" s="102"/>
      <c r="L46" s="102"/>
      <c r="M46" s="102"/>
      <c r="N46" s="102"/>
      <c r="O46" s="102"/>
      <c r="P46" s="102"/>
      <c r="Q46" s="102"/>
      <c r="R46" s="102"/>
      <c r="S46" s="102"/>
      <c r="T46" s="102"/>
      <c r="U46" s="102"/>
      <c r="V46" s="102"/>
      <c r="W46" s="102"/>
      <c r="X46" s="102"/>
    </row>
    <row r="47" spans="1:24" ht="12.75" hidden="1">
      <c r="A47" s="102"/>
      <c r="B47" s="102"/>
      <c r="C47" s="102"/>
      <c r="D47" s="221"/>
      <c r="E47" s="221"/>
      <c r="F47" s="221"/>
      <c r="G47" s="115"/>
      <c r="H47" s="135"/>
      <c r="I47" s="102"/>
      <c r="J47" s="102"/>
      <c r="K47" s="102"/>
      <c r="L47" s="102"/>
      <c r="M47" s="102"/>
      <c r="N47" s="102"/>
      <c r="O47" s="102"/>
      <c r="P47" s="102"/>
      <c r="Q47" s="102"/>
      <c r="R47" s="102"/>
      <c r="S47" s="102"/>
      <c r="T47" s="102"/>
      <c r="U47" s="102"/>
      <c r="V47" s="102"/>
      <c r="W47" s="102"/>
      <c r="X47" s="102"/>
    </row>
    <row r="48" spans="1:24" ht="12.75" hidden="1">
      <c r="A48" s="102"/>
      <c r="B48" s="102"/>
      <c r="C48" s="102"/>
      <c r="D48" s="221"/>
      <c r="E48" s="221"/>
      <c r="F48" s="221"/>
      <c r="G48" s="115"/>
      <c r="H48" s="135"/>
      <c r="I48" s="102"/>
      <c r="J48" s="102"/>
      <c r="K48" s="102"/>
      <c r="L48" s="102"/>
      <c r="M48" s="102"/>
      <c r="N48" s="102"/>
      <c r="O48" s="102"/>
      <c r="P48" s="102"/>
      <c r="Q48" s="102"/>
      <c r="R48" s="102"/>
      <c r="S48" s="102"/>
      <c r="T48" s="102"/>
      <c r="U48" s="102"/>
      <c r="V48" s="102"/>
      <c r="W48" s="102"/>
      <c r="X48" s="102"/>
    </row>
    <row r="49" spans="1:24" ht="12.75" hidden="1">
      <c r="A49" s="102"/>
      <c r="B49" s="102"/>
      <c r="C49" s="102"/>
      <c r="D49" s="221"/>
      <c r="E49" s="221"/>
      <c r="F49" s="221"/>
      <c r="G49" s="115"/>
      <c r="H49" s="135"/>
      <c r="I49" s="102"/>
      <c r="J49" s="102"/>
      <c r="K49" s="102"/>
      <c r="L49" s="102"/>
      <c r="M49" s="102"/>
      <c r="N49" s="102"/>
      <c r="O49" s="102"/>
      <c r="P49" s="102"/>
      <c r="Q49" s="102"/>
      <c r="R49" s="102"/>
      <c r="S49" s="102"/>
      <c r="T49" s="102"/>
      <c r="U49" s="102"/>
      <c r="V49" s="102"/>
      <c r="W49" s="102"/>
      <c r="X49" s="102"/>
    </row>
    <row r="50" spans="1:24" ht="12.75" hidden="1">
      <c r="A50" s="102"/>
      <c r="B50" s="102"/>
      <c r="C50" s="102"/>
      <c r="D50" s="221"/>
      <c r="E50" s="221"/>
      <c r="F50" s="221"/>
      <c r="G50" s="115"/>
      <c r="H50" s="135"/>
      <c r="I50" s="102"/>
      <c r="J50" s="102"/>
      <c r="K50" s="102"/>
      <c r="L50" s="102"/>
      <c r="M50" s="102"/>
      <c r="N50" s="102"/>
      <c r="O50" s="102"/>
      <c r="P50" s="102"/>
      <c r="Q50" s="102"/>
      <c r="R50" s="102"/>
      <c r="S50" s="102"/>
      <c r="T50" s="102"/>
      <c r="U50" s="102"/>
      <c r="V50" s="102"/>
      <c r="W50" s="102"/>
      <c r="X50" s="102"/>
    </row>
    <row r="51" spans="1:24" ht="12.75" hidden="1">
      <c r="A51" s="102"/>
      <c r="B51" s="102"/>
      <c r="C51" s="102"/>
      <c r="D51" s="221"/>
      <c r="E51" s="221"/>
      <c r="F51" s="221"/>
      <c r="G51" s="115"/>
      <c r="H51" s="135"/>
      <c r="I51" s="102"/>
      <c r="J51" s="102"/>
      <c r="K51" s="102"/>
      <c r="L51" s="102"/>
      <c r="M51" s="102"/>
      <c r="N51" s="102"/>
      <c r="O51" s="102"/>
      <c r="P51" s="102"/>
      <c r="Q51" s="102"/>
      <c r="R51" s="102"/>
      <c r="S51" s="102"/>
      <c r="T51" s="102"/>
      <c r="U51" s="102"/>
      <c r="V51" s="102"/>
      <c r="W51" s="102"/>
      <c r="X51" s="102"/>
    </row>
    <row r="52" spans="1:24" ht="12.75" hidden="1">
      <c r="A52" s="102"/>
      <c r="B52" s="102"/>
      <c r="C52" s="102"/>
      <c r="D52" s="221"/>
      <c r="E52" s="221"/>
      <c r="F52" s="221"/>
      <c r="G52" s="115"/>
      <c r="H52" s="135"/>
      <c r="I52" s="102"/>
      <c r="J52" s="102"/>
      <c r="K52" s="102"/>
      <c r="L52" s="102"/>
      <c r="M52" s="102"/>
      <c r="N52" s="102"/>
      <c r="O52" s="102"/>
      <c r="P52" s="102"/>
      <c r="Q52" s="102"/>
      <c r="R52" s="102"/>
      <c r="S52" s="102"/>
      <c r="T52" s="102"/>
      <c r="U52" s="102"/>
      <c r="V52" s="102"/>
      <c r="W52" s="102"/>
      <c r="X52" s="102"/>
    </row>
    <row r="53" spans="1:24" ht="12.75" hidden="1">
      <c r="A53" s="102"/>
      <c r="B53" s="102"/>
      <c r="C53" s="102"/>
      <c r="D53" s="221"/>
      <c r="E53" s="221"/>
      <c r="F53" s="221"/>
      <c r="G53" s="115"/>
      <c r="H53" s="135"/>
      <c r="I53" s="102"/>
      <c r="J53" s="102"/>
      <c r="K53" s="102"/>
      <c r="L53" s="102"/>
      <c r="M53" s="102"/>
      <c r="N53" s="102"/>
      <c r="O53" s="102"/>
      <c r="P53" s="102"/>
      <c r="Q53" s="102"/>
      <c r="R53" s="102"/>
      <c r="S53" s="102"/>
      <c r="T53" s="102"/>
      <c r="U53" s="102"/>
      <c r="V53" s="102"/>
      <c r="W53" s="102"/>
      <c r="X53" s="102"/>
    </row>
    <row r="54" spans="1:24" ht="12.75" hidden="1">
      <c r="A54" s="102"/>
      <c r="B54" s="102"/>
      <c r="C54" s="102"/>
      <c r="D54" s="221"/>
      <c r="E54" s="221"/>
      <c r="F54" s="221"/>
      <c r="G54" s="115"/>
      <c r="H54" s="135"/>
      <c r="I54" s="102"/>
      <c r="J54" s="102"/>
      <c r="K54" s="102"/>
      <c r="L54" s="102"/>
      <c r="M54" s="102"/>
      <c r="N54" s="102"/>
      <c r="O54" s="102"/>
      <c r="P54" s="102"/>
      <c r="Q54" s="102"/>
      <c r="R54" s="102"/>
      <c r="S54" s="102"/>
      <c r="T54" s="102"/>
      <c r="U54" s="102"/>
      <c r="V54" s="102"/>
      <c r="W54" s="102"/>
      <c r="X54" s="102"/>
    </row>
    <row r="55" spans="1:24" ht="12.75" hidden="1">
      <c r="A55" s="102"/>
      <c r="B55" s="102"/>
      <c r="C55" s="102"/>
      <c r="D55" s="221"/>
      <c r="E55" s="221"/>
      <c r="F55" s="221"/>
      <c r="G55" s="115"/>
      <c r="H55" s="135"/>
      <c r="I55" s="102"/>
      <c r="J55" s="102"/>
      <c r="K55" s="102"/>
      <c r="L55" s="102"/>
      <c r="M55" s="102"/>
      <c r="N55" s="102"/>
      <c r="O55" s="102"/>
      <c r="P55" s="102"/>
      <c r="Q55" s="102"/>
      <c r="R55" s="102"/>
      <c r="S55" s="102"/>
      <c r="T55" s="102"/>
      <c r="U55" s="102"/>
      <c r="V55" s="102"/>
      <c r="W55" s="102"/>
      <c r="X55" s="102"/>
    </row>
    <row r="56" spans="1:24" ht="12.75" hidden="1">
      <c r="A56" s="102"/>
      <c r="B56" s="102"/>
      <c r="C56" s="102"/>
      <c r="D56" s="221"/>
      <c r="E56" s="221"/>
      <c r="F56" s="221"/>
      <c r="G56" s="115"/>
      <c r="H56" s="135"/>
      <c r="I56" s="102"/>
      <c r="J56" s="102"/>
      <c r="K56" s="102"/>
      <c r="L56" s="102"/>
      <c r="M56" s="102"/>
      <c r="N56" s="102"/>
      <c r="O56" s="102"/>
      <c r="P56" s="102"/>
      <c r="Q56" s="102"/>
      <c r="R56" s="102"/>
      <c r="S56" s="102"/>
      <c r="T56" s="102"/>
      <c r="U56" s="102"/>
      <c r="V56" s="102"/>
      <c r="W56" s="102"/>
      <c r="X56" s="102"/>
    </row>
    <row r="57" spans="1:24" ht="12.75" hidden="1">
      <c r="A57" s="102"/>
      <c r="B57" s="102"/>
      <c r="C57" s="102"/>
      <c r="D57" s="221"/>
      <c r="E57" s="221"/>
      <c r="F57" s="221"/>
      <c r="G57" s="115"/>
      <c r="H57" s="135"/>
      <c r="I57" s="102"/>
      <c r="J57" s="102"/>
      <c r="K57" s="102"/>
      <c r="L57" s="102"/>
      <c r="M57" s="102"/>
      <c r="N57" s="102"/>
      <c r="O57" s="102"/>
      <c r="P57" s="102"/>
      <c r="Q57" s="102"/>
      <c r="R57" s="102"/>
      <c r="S57" s="102"/>
      <c r="T57" s="102"/>
      <c r="U57" s="102"/>
      <c r="V57" s="102"/>
      <c r="W57" s="102"/>
      <c r="X57" s="102"/>
    </row>
    <row r="58" spans="1:24" ht="12.75" hidden="1">
      <c r="A58" s="102"/>
      <c r="B58" s="102"/>
      <c r="C58" s="102"/>
      <c r="D58" s="221"/>
      <c r="E58" s="221"/>
      <c r="F58" s="221"/>
      <c r="G58" s="115"/>
      <c r="H58" s="135"/>
      <c r="I58" s="102"/>
      <c r="J58" s="102"/>
      <c r="K58" s="102"/>
      <c r="L58" s="102"/>
      <c r="M58" s="102"/>
      <c r="N58" s="102"/>
      <c r="O58" s="102"/>
      <c r="P58" s="102"/>
      <c r="Q58" s="102"/>
      <c r="R58" s="102"/>
      <c r="S58" s="102"/>
      <c r="T58" s="102"/>
      <c r="U58" s="102"/>
      <c r="V58" s="102"/>
      <c r="W58" s="102"/>
      <c r="X58" s="102"/>
    </row>
    <row r="59" spans="1:24" ht="12.75" hidden="1">
      <c r="A59" s="102"/>
      <c r="B59" s="102"/>
      <c r="C59" s="102"/>
      <c r="D59" s="221"/>
      <c r="E59" s="221"/>
      <c r="F59" s="221"/>
      <c r="G59" s="115"/>
      <c r="H59" s="135"/>
      <c r="I59" s="102"/>
      <c r="J59" s="102"/>
      <c r="K59" s="102"/>
      <c r="L59" s="102"/>
      <c r="M59" s="102"/>
      <c r="N59" s="102"/>
      <c r="O59" s="102"/>
      <c r="P59" s="102"/>
      <c r="Q59" s="102"/>
      <c r="R59" s="102"/>
      <c r="S59" s="102"/>
      <c r="T59" s="102"/>
      <c r="U59" s="102"/>
      <c r="V59" s="102"/>
      <c r="W59" s="102"/>
      <c r="X59" s="102"/>
    </row>
    <row r="60" spans="1:24" ht="12.75" hidden="1">
      <c r="A60" s="102"/>
      <c r="B60" s="102"/>
      <c r="C60" s="102"/>
      <c r="D60" s="221"/>
      <c r="E60" s="221"/>
      <c r="F60" s="221"/>
      <c r="G60" s="115"/>
      <c r="H60" s="135"/>
      <c r="I60" s="102"/>
      <c r="J60" s="102"/>
      <c r="K60" s="102"/>
      <c r="L60" s="102"/>
      <c r="M60" s="102"/>
      <c r="N60" s="102"/>
      <c r="O60" s="102"/>
      <c r="P60" s="102"/>
      <c r="Q60" s="102"/>
      <c r="R60" s="102"/>
      <c r="S60" s="102"/>
      <c r="T60" s="102"/>
      <c r="U60" s="102"/>
      <c r="V60" s="102"/>
      <c r="W60" s="102"/>
      <c r="X60" s="102"/>
    </row>
    <row r="61" spans="1:24" ht="12.75" hidden="1">
      <c r="A61" s="102"/>
      <c r="B61" s="102"/>
      <c r="C61" s="102"/>
      <c r="D61" s="221"/>
      <c r="E61" s="221"/>
      <c r="F61" s="221"/>
      <c r="G61" s="115"/>
      <c r="H61" s="135"/>
      <c r="I61" s="102"/>
      <c r="J61" s="102"/>
      <c r="K61" s="102"/>
      <c r="L61" s="102"/>
      <c r="M61" s="102"/>
      <c r="N61" s="102"/>
      <c r="O61" s="102"/>
      <c r="P61" s="102"/>
      <c r="Q61" s="102"/>
      <c r="R61" s="102"/>
      <c r="S61" s="102"/>
      <c r="T61" s="102"/>
      <c r="U61" s="102"/>
      <c r="V61" s="102"/>
      <c r="W61" s="102"/>
      <c r="X61" s="102"/>
    </row>
    <row r="62" spans="1:24" ht="12.75" hidden="1">
      <c r="A62" s="102"/>
      <c r="B62" s="102"/>
      <c r="C62" s="102"/>
      <c r="D62" s="221"/>
      <c r="E62" s="221"/>
      <c r="F62" s="221"/>
      <c r="G62" s="115"/>
      <c r="H62" s="135"/>
      <c r="I62" s="102"/>
      <c r="J62" s="102"/>
      <c r="K62" s="102"/>
      <c r="L62" s="102"/>
      <c r="M62" s="102"/>
      <c r="N62" s="102"/>
      <c r="O62" s="102"/>
      <c r="P62" s="102"/>
      <c r="Q62" s="102"/>
      <c r="R62" s="102"/>
      <c r="S62" s="102"/>
      <c r="T62" s="102"/>
      <c r="U62" s="102"/>
      <c r="V62" s="102"/>
      <c r="W62" s="102"/>
      <c r="X62" s="102"/>
    </row>
    <row r="63" spans="1:24" ht="12.75" hidden="1">
      <c r="A63" s="102"/>
      <c r="B63" s="102"/>
      <c r="C63" s="102"/>
      <c r="D63" s="221"/>
      <c r="E63" s="221"/>
      <c r="F63" s="221"/>
      <c r="G63" s="115"/>
      <c r="H63" s="135"/>
      <c r="I63" s="102"/>
      <c r="J63" s="102"/>
      <c r="K63" s="102"/>
      <c r="L63" s="102"/>
      <c r="M63" s="102"/>
      <c r="N63" s="102"/>
      <c r="O63" s="102"/>
      <c r="P63" s="102"/>
      <c r="Q63" s="102"/>
      <c r="R63" s="102"/>
      <c r="S63" s="102"/>
      <c r="T63" s="102"/>
      <c r="U63" s="102"/>
      <c r="V63" s="102"/>
      <c r="W63" s="102"/>
      <c r="X63" s="102"/>
    </row>
    <row r="64" spans="1:24" ht="12.75" hidden="1">
      <c r="A64" s="102"/>
      <c r="B64" s="102"/>
      <c r="C64" s="102"/>
      <c r="D64" s="221"/>
      <c r="E64" s="221"/>
      <c r="F64" s="221"/>
      <c r="G64" s="115"/>
      <c r="H64" s="135"/>
      <c r="I64" s="102"/>
      <c r="J64" s="102"/>
      <c r="K64" s="102"/>
      <c r="L64" s="102"/>
      <c r="M64" s="102"/>
      <c r="N64" s="102"/>
      <c r="O64" s="102"/>
      <c r="P64" s="102"/>
      <c r="Q64" s="102"/>
      <c r="R64" s="102"/>
      <c r="S64" s="102"/>
      <c r="T64" s="102"/>
      <c r="U64" s="102"/>
      <c r="V64" s="102"/>
      <c r="W64" s="102"/>
      <c r="X64" s="102"/>
    </row>
    <row r="65" spans="1:24" ht="12.75" hidden="1">
      <c r="A65" s="102"/>
      <c r="B65" s="102"/>
      <c r="C65" s="102"/>
      <c r="D65" s="221"/>
      <c r="E65" s="221"/>
      <c r="F65" s="221"/>
      <c r="G65" s="115"/>
      <c r="H65" s="135"/>
      <c r="I65" s="102"/>
      <c r="J65" s="102"/>
      <c r="K65" s="102"/>
      <c r="L65" s="102"/>
      <c r="M65" s="102"/>
      <c r="N65" s="102"/>
      <c r="O65" s="102"/>
      <c r="P65" s="102"/>
      <c r="Q65" s="102"/>
      <c r="R65" s="102"/>
      <c r="S65" s="102"/>
      <c r="T65" s="102"/>
      <c r="U65" s="102"/>
      <c r="V65" s="102"/>
      <c r="W65" s="102"/>
      <c r="X65" s="102"/>
    </row>
    <row r="66" spans="1:24" ht="12.75" hidden="1">
      <c r="A66" s="102"/>
      <c r="B66" s="102"/>
      <c r="C66" s="102"/>
      <c r="D66" s="221"/>
      <c r="E66" s="221"/>
      <c r="F66" s="221"/>
      <c r="G66" s="115"/>
      <c r="H66" s="135"/>
      <c r="I66" s="102"/>
      <c r="J66" s="102"/>
      <c r="K66" s="102"/>
      <c r="L66" s="102"/>
      <c r="M66" s="102"/>
      <c r="N66" s="102"/>
      <c r="O66" s="102"/>
      <c r="P66" s="102"/>
      <c r="Q66" s="102"/>
      <c r="R66" s="102"/>
      <c r="S66" s="102"/>
      <c r="T66" s="102"/>
      <c r="U66" s="102"/>
      <c r="V66" s="102"/>
      <c r="W66" s="102"/>
      <c r="X66" s="102"/>
    </row>
    <row r="67" spans="1:24" ht="12.75" hidden="1">
      <c r="A67" s="102"/>
      <c r="B67" s="102"/>
      <c r="C67" s="102"/>
      <c r="D67" s="221"/>
      <c r="E67" s="221"/>
      <c r="F67" s="221"/>
      <c r="G67" s="115"/>
      <c r="H67" s="135"/>
      <c r="I67" s="102"/>
      <c r="J67" s="102"/>
      <c r="K67" s="102"/>
      <c r="L67" s="102"/>
      <c r="M67" s="102"/>
      <c r="N67" s="102"/>
      <c r="O67" s="102"/>
      <c r="P67" s="102"/>
      <c r="Q67" s="102"/>
      <c r="R67" s="102"/>
      <c r="S67" s="102"/>
      <c r="T67" s="102"/>
      <c r="U67" s="102"/>
      <c r="V67" s="102"/>
      <c r="W67" s="102"/>
      <c r="X67" s="102"/>
    </row>
    <row r="68" spans="1:24" ht="12.75" hidden="1">
      <c r="A68" s="102"/>
      <c r="B68" s="102"/>
      <c r="C68" s="102"/>
      <c r="D68" s="221"/>
      <c r="E68" s="221"/>
      <c r="F68" s="221"/>
      <c r="G68" s="115"/>
      <c r="H68" s="135"/>
      <c r="I68" s="102"/>
      <c r="J68" s="102"/>
      <c r="K68" s="102"/>
      <c r="L68" s="102"/>
      <c r="M68" s="102"/>
      <c r="N68" s="102"/>
      <c r="O68" s="102"/>
      <c r="P68" s="102"/>
      <c r="Q68" s="102"/>
      <c r="R68" s="102"/>
      <c r="S68" s="102"/>
      <c r="T68" s="102"/>
      <c r="U68" s="102"/>
      <c r="V68" s="102"/>
      <c r="W68" s="102"/>
      <c r="X68" s="102"/>
    </row>
    <row r="69" spans="1:24" ht="12.75" hidden="1">
      <c r="A69" s="102"/>
      <c r="B69" s="102"/>
      <c r="C69" s="102"/>
      <c r="D69" s="221"/>
      <c r="E69" s="221"/>
      <c r="F69" s="221"/>
      <c r="G69" s="115"/>
      <c r="H69" s="135"/>
      <c r="I69" s="102"/>
      <c r="J69" s="102"/>
      <c r="K69" s="102"/>
      <c r="L69" s="102"/>
      <c r="M69" s="102"/>
      <c r="N69" s="102"/>
      <c r="O69" s="102"/>
      <c r="P69" s="102"/>
      <c r="Q69" s="102"/>
      <c r="R69" s="102"/>
      <c r="S69" s="102"/>
      <c r="T69" s="102"/>
      <c r="U69" s="102"/>
      <c r="V69" s="102"/>
      <c r="W69" s="102"/>
      <c r="X69" s="102"/>
    </row>
    <row r="70" spans="1:24" ht="12.75" hidden="1">
      <c r="A70" s="102"/>
      <c r="B70" s="102"/>
      <c r="C70" s="102"/>
      <c r="D70" s="221"/>
      <c r="E70" s="221"/>
      <c r="F70" s="221"/>
      <c r="G70" s="115"/>
      <c r="H70" s="135"/>
      <c r="I70" s="102"/>
      <c r="J70" s="102"/>
      <c r="K70" s="102"/>
      <c r="L70" s="102"/>
      <c r="M70" s="102"/>
      <c r="N70" s="102"/>
      <c r="O70" s="102"/>
      <c r="P70" s="102"/>
      <c r="Q70" s="102"/>
      <c r="R70" s="102"/>
      <c r="S70" s="102"/>
      <c r="T70" s="102"/>
      <c r="U70" s="102"/>
      <c r="V70" s="102"/>
      <c r="W70" s="102"/>
      <c r="X70" s="102"/>
    </row>
    <row r="71" spans="1:24" ht="12.75" hidden="1">
      <c r="A71" s="102"/>
      <c r="B71" s="102"/>
      <c r="C71" s="102"/>
      <c r="D71" s="221"/>
      <c r="E71" s="221"/>
      <c r="F71" s="221"/>
      <c r="G71" s="115"/>
      <c r="H71" s="135"/>
      <c r="I71" s="102"/>
      <c r="J71" s="102"/>
      <c r="K71" s="102"/>
      <c r="L71" s="102"/>
      <c r="M71" s="102"/>
      <c r="N71" s="102"/>
      <c r="O71" s="102"/>
      <c r="P71" s="102"/>
      <c r="Q71" s="102"/>
      <c r="R71" s="102"/>
      <c r="S71" s="102"/>
      <c r="T71" s="102"/>
      <c r="U71" s="102"/>
      <c r="V71" s="102"/>
      <c r="W71" s="102"/>
      <c r="X71" s="102"/>
    </row>
    <row r="72" spans="1:24" ht="12.75" hidden="1">
      <c r="A72" s="102"/>
      <c r="B72" s="102"/>
      <c r="C72" s="102"/>
      <c r="D72" s="221"/>
      <c r="E72" s="221"/>
      <c r="F72" s="221"/>
      <c r="G72" s="115"/>
      <c r="H72" s="135"/>
      <c r="I72" s="102"/>
      <c r="J72" s="102"/>
      <c r="K72" s="102"/>
      <c r="L72" s="102"/>
      <c r="M72" s="102"/>
      <c r="N72" s="102"/>
      <c r="O72" s="102"/>
      <c r="P72" s="102"/>
      <c r="Q72" s="102"/>
      <c r="R72" s="102"/>
      <c r="S72" s="102"/>
      <c r="T72" s="102"/>
      <c r="U72" s="102"/>
      <c r="V72" s="102"/>
      <c r="W72" s="102"/>
      <c r="X72" s="102"/>
    </row>
    <row r="73" spans="1:24" ht="12.75" hidden="1">
      <c r="A73" s="102"/>
      <c r="B73" s="102"/>
      <c r="C73" s="102"/>
      <c r="D73" s="221"/>
      <c r="E73" s="221"/>
      <c r="F73" s="221"/>
      <c r="G73" s="115"/>
      <c r="H73" s="135"/>
      <c r="I73" s="102"/>
      <c r="J73" s="102"/>
      <c r="K73" s="102"/>
      <c r="L73" s="102"/>
      <c r="M73" s="102"/>
      <c r="N73" s="102"/>
      <c r="O73" s="102"/>
      <c r="P73" s="102"/>
      <c r="Q73" s="102"/>
      <c r="R73" s="102"/>
      <c r="S73" s="102"/>
      <c r="T73" s="102"/>
      <c r="U73" s="102"/>
      <c r="V73" s="102"/>
      <c r="W73" s="102"/>
      <c r="X73" s="102"/>
    </row>
    <row r="74" spans="1:24" ht="12.75" hidden="1">
      <c r="A74" s="102"/>
      <c r="B74" s="102"/>
      <c r="C74" s="102"/>
      <c r="D74" s="221"/>
      <c r="E74" s="221"/>
      <c r="F74" s="221"/>
      <c r="G74" s="115"/>
      <c r="H74" s="135"/>
      <c r="I74" s="102"/>
      <c r="J74" s="102"/>
      <c r="K74" s="102"/>
      <c r="L74" s="102"/>
      <c r="M74" s="102"/>
      <c r="N74" s="102"/>
      <c r="O74" s="102"/>
      <c r="P74" s="102"/>
      <c r="Q74" s="102"/>
      <c r="R74" s="102"/>
      <c r="S74" s="102"/>
      <c r="T74" s="102"/>
      <c r="U74" s="102"/>
      <c r="V74" s="102"/>
      <c r="W74" s="102"/>
      <c r="X74" s="102"/>
    </row>
    <row r="75" spans="1:24" ht="12.75" hidden="1">
      <c r="A75" s="102"/>
      <c r="B75" s="102"/>
      <c r="C75" s="102"/>
      <c r="D75" s="221"/>
      <c r="E75" s="221"/>
      <c r="F75" s="221"/>
      <c r="G75" s="115"/>
      <c r="H75" s="135"/>
      <c r="I75" s="102"/>
      <c r="J75" s="102"/>
      <c r="K75" s="102"/>
      <c r="L75" s="102"/>
      <c r="M75" s="102"/>
      <c r="N75" s="102"/>
      <c r="O75" s="102"/>
      <c r="P75" s="102"/>
      <c r="Q75" s="102"/>
      <c r="R75" s="102"/>
      <c r="S75" s="102"/>
      <c r="T75" s="102"/>
      <c r="U75" s="102"/>
      <c r="V75" s="102"/>
      <c r="W75" s="102"/>
      <c r="X75" s="102"/>
    </row>
    <row r="76" spans="1:24" ht="12.75" hidden="1">
      <c r="A76" s="102"/>
      <c r="B76" s="102"/>
      <c r="C76" s="102"/>
      <c r="D76" s="221"/>
      <c r="E76" s="221"/>
      <c r="F76" s="221"/>
      <c r="G76" s="115"/>
      <c r="H76" s="135"/>
      <c r="I76" s="102"/>
      <c r="J76" s="102"/>
      <c r="K76" s="102"/>
      <c r="L76" s="102"/>
      <c r="M76" s="102"/>
      <c r="N76" s="102"/>
      <c r="O76" s="102"/>
      <c r="P76" s="102"/>
      <c r="Q76" s="102"/>
      <c r="R76" s="102"/>
      <c r="S76" s="102"/>
      <c r="T76" s="102"/>
      <c r="U76" s="102"/>
      <c r="V76" s="102"/>
      <c r="W76" s="102"/>
      <c r="X76" s="102"/>
    </row>
    <row r="77" spans="1:24" ht="12.75" hidden="1">
      <c r="A77" s="102"/>
      <c r="B77" s="102"/>
      <c r="C77" s="102"/>
      <c r="D77" s="221"/>
      <c r="E77" s="221"/>
      <c r="F77" s="221"/>
      <c r="G77" s="115"/>
      <c r="H77" s="135"/>
      <c r="I77" s="102"/>
      <c r="J77" s="102"/>
      <c r="K77" s="102"/>
      <c r="L77" s="102"/>
      <c r="M77" s="102"/>
      <c r="N77" s="102"/>
      <c r="O77" s="102"/>
      <c r="P77" s="102"/>
      <c r="Q77" s="102"/>
      <c r="R77" s="102"/>
      <c r="S77" s="102"/>
      <c r="T77" s="102"/>
      <c r="U77" s="102"/>
      <c r="V77" s="102"/>
      <c r="W77" s="102"/>
      <c r="X77" s="102"/>
    </row>
    <row r="78" spans="1:24" ht="12.75" hidden="1">
      <c r="A78" s="102"/>
      <c r="B78" s="102"/>
      <c r="C78" s="102"/>
      <c r="D78" s="221"/>
      <c r="E78" s="221"/>
      <c r="F78" s="221"/>
      <c r="G78" s="115"/>
      <c r="H78" s="135"/>
      <c r="I78" s="102"/>
      <c r="J78" s="102"/>
      <c r="K78" s="102"/>
      <c r="L78" s="102"/>
      <c r="M78" s="102"/>
      <c r="N78" s="102"/>
      <c r="O78" s="102"/>
      <c r="P78" s="102"/>
      <c r="Q78" s="102"/>
      <c r="R78" s="102"/>
      <c r="S78" s="102"/>
      <c r="T78" s="102"/>
      <c r="U78" s="102"/>
      <c r="V78" s="102"/>
      <c r="W78" s="102"/>
      <c r="X78" s="102"/>
    </row>
    <row r="79" spans="1:24" ht="12.75" hidden="1">
      <c r="A79" s="102"/>
      <c r="B79" s="102"/>
      <c r="C79" s="102"/>
      <c r="D79" s="221"/>
      <c r="E79" s="221"/>
      <c r="F79" s="221"/>
      <c r="G79" s="115"/>
      <c r="H79" s="135"/>
      <c r="I79" s="102"/>
      <c r="J79" s="102"/>
      <c r="K79" s="102"/>
      <c r="L79" s="102"/>
      <c r="M79" s="102"/>
      <c r="N79" s="102"/>
      <c r="O79" s="102"/>
      <c r="P79" s="102"/>
      <c r="Q79" s="102"/>
      <c r="R79" s="102"/>
      <c r="S79" s="102"/>
      <c r="T79" s="102"/>
      <c r="U79" s="102"/>
      <c r="V79" s="102"/>
      <c r="W79" s="102"/>
      <c r="X79" s="102"/>
    </row>
    <row r="80" spans="1:24" ht="12.75" hidden="1">
      <c r="A80" s="102"/>
      <c r="B80" s="102"/>
      <c r="C80" s="102"/>
      <c r="D80" s="221"/>
      <c r="E80" s="221"/>
      <c r="F80" s="221"/>
      <c r="G80" s="115"/>
      <c r="H80" s="135"/>
      <c r="I80" s="102"/>
      <c r="J80" s="102"/>
      <c r="K80" s="102"/>
      <c r="L80" s="102"/>
      <c r="M80" s="102"/>
      <c r="N80" s="102"/>
      <c r="O80" s="102"/>
      <c r="P80" s="102"/>
      <c r="Q80" s="102"/>
      <c r="R80" s="102"/>
      <c r="S80" s="102"/>
      <c r="T80" s="102"/>
      <c r="U80" s="102"/>
      <c r="V80" s="102"/>
      <c r="W80" s="102"/>
      <c r="X80" s="102"/>
    </row>
    <row r="81" spans="1:24" ht="12.75" hidden="1">
      <c r="A81" s="102"/>
      <c r="B81" s="102"/>
      <c r="C81" s="102"/>
      <c r="D81" s="221"/>
      <c r="E81" s="221"/>
      <c r="F81" s="221"/>
      <c r="G81" s="115"/>
      <c r="H81" s="135"/>
      <c r="I81" s="102"/>
      <c r="J81" s="102"/>
      <c r="K81" s="102"/>
      <c r="L81" s="102"/>
      <c r="M81" s="102"/>
      <c r="N81" s="102"/>
      <c r="O81" s="102"/>
      <c r="P81" s="102"/>
      <c r="Q81" s="102"/>
      <c r="R81" s="102"/>
      <c r="S81" s="102"/>
      <c r="T81" s="102"/>
      <c r="U81" s="102"/>
      <c r="V81" s="102"/>
      <c r="W81" s="102"/>
      <c r="X81" s="102"/>
    </row>
    <row r="82" spans="1:24" ht="12.75" hidden="1">
      <c r="A82" s="102"/>
      <c r="B82" s="102"/>
      <c r="C82" s="102"/>
      <c r="D82" s="221"/>
      <c r="E82" s="221"/>
      <c r="F82" s="221"/>
      <c r="G82" s="115"/>
      <c r="H82" s="135"/>
      <c r="I82" s="102"/>
      <c r="J82" s="102"/>
      <c r="K82" s="102"/>
      <c r="L82" s="102"/>
      <c r="M82" s="102"/>
      <c r="N82" s="102"/>
      <c r="O82" s="102"/>
      <c r="P82" s="102"/>
      <c r="Q82" s="102"/>
      <c r="R82" s="102"/>
      <c r="S82" s="102"/>
      <c r="T82" s="102"/>
      <c r="U82" s="102"/>
      <c r="V82" s="102"/>
      <c r="W82" s="102"/>
      <c r="X82" s="102"/>
    </row>
    <row r="83" spans="1:24" ht="12.75" hidden="1">
      <c r="A83" s="102"/>
      <c r="B83" s="102"/>
      <c r="C83" s="102"/>
      <c r="D83" s="221"/>
      <c r="E83" s="221"/>
      <c r="F83" s="221"/>
      <c r="G83" s="115"/>
      <c r="H83" s="135"/>
      <c r="I83" s="102"/>
      <c r="J83" s="102"/>
      <c r="K83" s="102"/>
      <c r="L83" s="102"/>
      <c r="M83" s="102"/>
      <c r="N83" s="102"/>
      <c r="O83" s="102"/>
      <c r="P83" s="102"/>
      <c r="Q83" s="102"/>
      <c r="R83" s="102"/>
      <c r="S83" s="102"/>
      <c r="T83" s="102"/>
      <c r="U83" s="102"/>
      <c r="V83" s="102"/>
      <c r="W83" s="102"/>
      <c r="X83" s="102"/>
    </row>
    <row r="84" spans="1:24" ht="12.75" hidden="1">
      <c r="A84" s="102"/>
      <c r="B84" s="102"/>
      <c r="C84" s="102"/>
      <c r="D84" s="221"/>
      <c r="E84" s="221"/>
      <c r="F84" s="221"/>
      <c r="G84" s="115"/>
      <c r="H84" s="135"/>
      <c r="I84" s="102"/>
      <c r="J84" s="102"/>
      <c r="K84" s="102"/>
      <c r="L84" s="102"/>
      <c r="M84" s="102"/>
      <c r="N84" s="102"/>
      <c r="O84" s="102"/>
      <c r="P84" s="102"/>
      <c r="Q84" s="102"/>
      <c r="R84" s="102"/>
      <c r="S84" s="102"/>
      <c r="T84" s="102"/>
      <c r="U84" s="102"/>
      <c r="V84" s="102"/>
      <c r="W84" s="102"/>
      <c r="X84" s="102"/>
    </row>
    <row r="85" spans="1:24" ht="12.75" hidden="1">
      <c r="A85" s="102"/>
      <c r="B85" s="102"/>
      <c r="C85" s="102"/>
      <c r="D85" s="221"/>
      <c r="E85" s="221"/>
      <c r="F85" s="221"/>
      <c r="G85" s="115"/>
      <c r="H85" s="135"/>
      <c r="I85" s="102"/>
      <c r="J85" s="102"/>
      <c r="K85" s="102"/>
      <c r="L85" s="102"/>
      <c r="M85" s="102"/>
      <c r="N85" s="102"/>
      <c r="O85" s="102"/>
      <c r="P85" s="102"/>
      <c r="Q85" s="102"/>
      <c r="R85" s="102"/>
      <c r="S85" s="102"/>
      <c r="T85" s="102"/>
      <c r="U85" s="102"/>
      <c r="V85" s="102"/>
      <c r="W85" s="102"/>
      <c r="X85" s="102"/>
    </row>
    <row r="86" spans="1:24" ht="12.75" hidden="1">
      <c r="A86" s="102"/>
      <c r="B86" s="102"/>
      <c r="C86" s="102"/>
      <c r="D86" s="221"/>
      <c r="E86" s="221"/>
      <c r="F86" s="221"/>
      <c r="G86" s="115"/>
      <c r="H86" s="135"/>
      <c r="I86" s="102"/>
      <c r="J86" s="102"/>
      <c r="K86" s="102"/>
      <c r="L86" s="102"/>
      <c r="M86" s="102"/>
      <c r="N86" s="102"/>
      <c r="O86" s="102"/>
      <c r="P86" s="102"/>
      <c r="Q86" s="102"/>
      <c r="R86" s="102"/>
      <c r="S86" s="102"/>
      <c r="T86" s="102"/>
      <c r="U86" s="102"/>
      <c r="V86" s="102"/>
      <c r="W86" s="102"/>
      <c r="X86" s="102"/>
    </row>
    <row r="87" spans="1:24" ht="12.75" hidden="1">
      <c r="A87" s="102"/>
      <c r="B87" s="102"/>
      <c r="C87" s="102"/>
      <c r="D87" s="221"/>
      <c r="E87" s="221"/>
      <c r="F87" s="221"/>
      <c r="G87" s="115"/>
      <c r="H87" s="135"/>
      <c r="I87" s="102"/>
      <c r="J87" s="102"/>
      <c r="K87" s="102"/>
      <c r="L87" s="102"/>
      <c r="M87" s="102"/>
      <c r="N87" s="102"/>
      <c r="O87" s="102"/>
      <c r="P87" s="102"/>
      <c r="Q87" s="102"/>
      <c r="R87" s="102"/>
      <c r="S87" s="102"/>
      <c r="T87" s="102"/>
      <c r="U87" s="102"/>
      <c r="V87" s="102"/>
      <c r="W87" s="102"/>
      <c r="X87" s="102"/>
    </row>
    <row r="88" spans="1:24" ht="12.75" hidden="1">
      <c r="A88" s="102"/>
      <c r="B88" s="102"/>
      <c r="C88" s="102"/>
      <c r="D88" s="221"/>
      <c r="E88" s="221"/>
      <c r="F88" s="221"/>
      <c r="G88" s="115"/>
      <c r="H88" s="135"/>
      <c r="I88" s="102"/>
      <c r="J88" s="102"/>
      <c r="K88" s="102"/>
      <c r="L88" s="102"/>
      <c r="M88" s="102"/>
      <c r="N88" s="102"/>
      <c r="O88" s="102"/>
      <c r="P88" s="102"/>
      <c r="Q88" s="102"/>
      <c r="R88" s="102"/>
      <c r="S88" s="102"/>
      <c r="T88" s="102"/>
      <c r="U88" s="102"/>
      <c r="V88" s="102"/>
      <c r="W88" s="102"/>
      <c r="X88" s="102"/>
    </row>
    <row r="89" spans="1:24" ht="12.75" hidden="1">
      <c r="A89" s="102"/>
      <c r="B89" s="102"/>
      <c r="C89" s="102"/>
      <c r="D89" s="221"/>
      <c r="E89" s="221"/>
      <c r="F89" s="221"/>
      <c r="G89" s="115"/>
      <c r="H89" s="135"/>
      <c r="I89" s="102"/>
      <c r="J89" s="102"/>
      <c r="K89" s="102"/>
      <c r="L89" s="102"/>
      <c r="M89" s="102"/>
      <c r="N89" s="102"/>
      <c r="O89" s="102"/>
      <c r="P89" s="102"/>
      <c r="Q89" s="102"/>
      <c r="R89" s="102"/>
      <c r="S89" s="102"/>
      <c r="T89" s="102"/>
      <c r="U89" s="102"/>
      <c r="V89" s="102"/>
      <c r="W89" s="102"/>
      <c r="X89" s="102"/>
    </row>
    <row r="90" spans="1:24" ht="12.75" hidden="1">
      <c r="A90" s="102"/>
      <c r="B90" s="102"/>
      <c r="C90" s="102"/>
      <c r="D90" s="221"/>
      <c r="E90" s="221"/>
      <c r="F90" s="221"/>
      <c r="G90" s="115"/>
      <c r="H90" s="135"/>
      <c r="I90" s="102"/>
      <c r="J90" s="102"/>
      <c r="K90" s="102"/>
      <c r="L90" s="102"/>
      <c r="M90" s="102"/>
      <c r="N90" s="102"/>
      <c r="O90" s="102"/>
      <c r="P90" s="102"/>
      <c r="Q90" s="102"/>
      <c r="R90" s="102"/>
      <c r="S90" s="102"/>
      <c r="T90" s="102"/>
      <c r="U90" s="102"/>
      <c r="V90" s="102"/>
      <c r="W90" s="102"/>
      <c r="X90" s="102"/>
    </row>
    <row r="91" spans="1:24" ht="12.75" hidden="1">
      <c r="A91" s="102"/>
      <c r="B91" s="102"/>
      <c r="C91" s="102"/>
      <c r="D91" s="221"/>
      <c r="E91" s="221"/>
      <c r="F91" s="221"/>
      <c r="G91" s="115"/>
      <c r="H91" s="135"/>
      <c r="I91" s="102"/>
      <c r="J91" s="102"/>
      <c r="K91" s="102"/>
      <c r="L91" s="102"/>
      <c r="M91" s="102"/>
      <c r="N91" s="102"/>
      <c r="O91" s="102"/>
      <c r="P91" s="102"/>
      <c r="Q91" s="102"/>
      <c r="R91" s="102"/>
      <c r="S91" s="102"/>
      <c r="T91" s="102"/>
      <c r="U91" s="102"/>
      <c r="V91" s="102"/>
      <c r="W91" s="102"/>
      <c r="X91" s="102"/>
    </row>
    <row r="92" spans="1:24" ht="12.75" hidden="1">
      <c r="A92" s="102"/>
      <c r="B92" s="102"/>
      <c r="C92" s="102"/>
      <c r="D92" s="221"/>
      <c r="E92" s="221"/>
      <c r="F92" s="221"/>
      <c r="G92" s="115"/>
      <c r="H92" s="135"/>
      <c r="I92" s="102"/>
      <c r="J92" s="102"/>
      <c r="K92" s="102"/>
      <c r="L92" s="102"/>
      <c r="M92" s="102"/>
      <c r="N92" s="102"/>
      <c r="O92" s="102"/>
      <c r="P92" s="102"/>
      <c r="Q92" s="102"/>
      <c r="R92" s="102"/>
      <c r="S92" s="102"/>
      <c r="T92" s="102"/>
      <c r="U92" s="102"/>
      <c r="V92" s="102"/>
      <c r="W92" s="102"/>
      <c r="X92" s="102"/>
    </row>
    <row r="93" spans="1:24" ht="12.75" hidden="1">
      <c r="A93" s="102"/>
      <c r="B93" s="102"/>
      <c r="C93" s="102"/>
      <c r="D93" s="221"/>
      <c r="E93" s="221"/>
      <c r="F93" s="221"/>
      <c r="G93" s="115"/>
      <c r="H93" s="135"/>
      <c r="I93" s="102"/>
      <c r="J93" s="102"/>
      <c r="K93" s="102"/>
      <c r="L93" s="102"/>
      <c r="M93" s="102"/>
      <c r="N93" s="102"/>
      <c r="O93" s="102"/>
      <c r="P93" s="102"/>
      <c r="Q93" s="102"/>
      <c r="R93" s="102"/>
      <c r="S93" s="102"/>
      <c r="T93" s="102"/>
      <c r="U93" s="102"/>
      <c r="V93" s="102"/>
      <c r="W93" s="102"/>
      <c r="X93" s="102"/>
    </row>
    <row r="94" spans="1:24" ht="12.75" hidden="1">
      <c r="A94" s="102"/>
      <c r="B94" s="102"/>
      <c r="C94" s="102"/>
      <c r="D94" s="221"/>
      <c r="E94" s="221"/>
      <c r="F94" s="221"/>
      <c r="G94" s="115"/>
      <c r="H94" s="135"/>
      <c r="I94" s="102"/>
      <c r="J94" s="102"/>
      <c r="K94" s="102"/>
      <c r="L94" s="102"/>
      <c r="M94" s="102"/>
      <c r="N94" s="102"/>
      <c r="O94" s="102"/>
      <c r="P94" s="102"/>
      <c r="Q94" s="102"/>
      <c r="R94" s="102"/>
      <c r="S94" s="102"/>
      <c r="T94" s="102"/>
      <c r="U94" s="102"/>
      <c r="V94" s="102"/>
      <c r="W94" s="102"/>
      <c r="X94" s="102"/>
    </row>
    <row r="95" spans="1:24" ht="12.75" hidden="1">
      <c r="A95" s="102"/>
      <c r="B95" s="102"/>
      <c r="C95" s="102"/>
      <c r="D95" s="221"/>
      <c r="E95" s="221"/>
      <c r="F95" s="221"/>
      <c r="G95" s="115"/>
      <c r="H95" s="135"/>
      <c r="I95" s="102"/>
      <c r="J95" s="102"/>
      <c r="K95" s="102"/>
      <c r="L95" s="102"/>
      <c r="M95" s="102"/>
      <c r="N95" s="102"/>
      <c r="O95" s="102"/>
      <c r="P95" s="102"/>
      <c r="Q95" s="102"/>
      <c r="R95" s="102"/>
      <c r="S95" s="102"/>
      <c r="T95" s="102"/>
      <c r="U95" s="102"/>
      <c r="V95" s="102"/>
      <c r="W95" s="102"/>
      <c r="X95" s="102"/>
    </row>
    <row r="96" spans="1:24" ht="12.75" hidden="1">
      <c r="A96" s="102"/>
      <c r="B96" s="102"/>
      <c r="C96" s="102"/>
      <c r="D96" s="221"/>
      <c r="E96" s="221"/>
      <c r="F96" s="221"/>
      <c r="G96" s="115"/>
      <c r="H96" s="135"/>
      <c r="I96" s="102"/>
      <c r="J96" s="102"/>
      <c r="K96" s="102"/>
      <c r="L96" s="102"/>
      <c r="M96" s="102"/>
      <c r="N96" s="102"/>
      <c r="O96" s="102"/>
      <c r="P96" s="102"/>
      <c r="Q96" s="102"/>
      <c r="R96" s="102"/>
      <c r="S96" s="102"/>
      <c r="T96" s="102"/>
      <c r="U96" s="102"/>
      <c r="V96" s="102"/>
      <c r="W96" s="102"/>
      <c r="X96" s="102"/>
    </row>
    <row r="97" spans="1:24" ht="12.75" hidden="1">
      <c r="A97" s="102"/>
      <c r="B97" s="102"/>
      <c r="C97" s="102"/>
      <c r="D97" s="221"/>
      <c r="E97" s="221"/>
      <c r="F97" s="221"/>
      <c r="G97" s="115"/>
      <c r="H97" s="135"/>
      <c r="I97" s="102"/>
      <c r="J97" s="102"/>
      <c r="K97" s="102"/>
      <c r="L97" s="102"/>
      <c r="M97" s="102"/>
      <c r="N97" s="102"/>
      <c r="O97" s="102"/>
      <c r="P97" s="102"/>
      <c r="Q97" s="102"/>
      <c r="R97" s="102"/>
      <c r="S97" s="102"/>
      <c r="T97" s="102"/>
      <c r="U97" s="102"/>
      <c r="V97" s="102"/>
      <c r="W97" s="102"/>
      <c r="X97" s="102"/>
    </row>
    <row r="98" spans="1:24" ht="12.75" hidden="1">
      <c r="A98" s="102"/>
      <c r="B98" s="102"/>
      <c r="C98" s="102"/>
      <c r="D98" s="221"/>
      <c r="E98" s="221"/>
      <c r="F98" s="221"/>
      <c r="G98" s="115"/>
      <c r="H98" s="135"/>
      <c r="I98" s="102"/>
      <c r="J98" s="102"/>
      <c r="K98" s="102"/>
      <c r="L98" s="102"/>
      <c r="M98" s="102"/>
      <c r="N98" s="102"/>
      <c r="O98" s="102"/>
      <c r="P98" s="102"/>
      <c r="Q98" s="102"/>
      <c r="R98" s="102"/>
      <c r="S98" s="102"/>
      <c r="T98" s="102"/>
      <c r="U98" s="102"/>
      <c r="V98" s="102"/>
      <c r="W98" s="102"/>
      <c r="X98" s="102"/>
    </row>
    <row r="99" spans="1:24" ht="12.75" hidden="1">
      <c r="A99" s="102"/>
      <c r="B99" s="102"/>
      <c r="C99" s="102"/>
      <c r="D99" s="221"/>
      <c r="E99" s="221"/>
      <c r="F99" s="221"/>
      <c r="G99" s="115"/>
      <c r="H99" s="135"/>
      <c r="I99" s="102"/>
      <c r="J99" s="102"/>
      <c r="K99" s="102"/>
      <c r="L99" s="102"/>
      <c r="M99" s="102"/>
      <c r="N99" s="102"/>
      <c r="O99" s="102"/>
      <c r="P99" s="102"/>
      <c r="Q99" s="102"/>
      <c r="R99" s="102"/>
      <c r="S99" s="102"/>
      <c r="T99" s="102"/>
      <c r="U99" s="102"/>
      <c r="V99" s="102"/>
      <c r="W99" s="102"/>
      <c r="X99" s="102"/>
    </row>
    <row r="100" spans="1:24" ht="12.75" hidden="1">
      <c r="A100" s="102"/>
      <c r="B100" s="102"/>
      <c r="C100" s="102"/>
      <c r="D100" s="221"/>
      <c r="E100" s="221"/>
      <c r="F100" s="221"/>
      <c r="G100" s="115"/>
      <c r="H100" s="135"/>
      <c r="I100" s="102"/>
      <c r="J100" s="102"/>
      <c r="K100" s="102"/>
      <c r="L100" s="102"/>
      <c r="M100" s="102"/>
      <c r="N100" s="102"/>
      <c r="O100" s="102"/>
      <c r="P100" s="102"/>
      <c r="Q100" s="102"/>
      <c r="R100" s="102"/>
      <c r="S100" s="102"/>
      <c r="T100" s="102"/>
      <c r="U100" s="102"/>
      <c r="V100" s="102"/>
      <c r="W100" s="102"/>
      <c r="X100" s="102"/>
    </row>
    <row r="101" spans="1:24" ht="12.75" hidden="1">
      <c r="A101" s="102"/>
      <c r="B101" s="102"/>
      <c r="C101" s="102"/>
      <c r="D101" s="221"/>
      <c r="E101" s="221"/>
      <c r="F101" s="221"/>
      <c r="G101" s="115"/>
      <c r="H101" s="135"/>
      <c r="I101" s="102"/>
      <c r="J101" s="102"/>
      <c r="K101" s="102"/>
      <c r="L101" s="102"/>
      <c r="M101" s="102"/>
      <c r="N101" s="102"/>
      <c r="O101" s="102"/>
      <c r="P101" s="102"/>
      <c r="Q101" s="102"/>
      <c r="R101" s="102"/>
      <c r="S101" s="102"/>
      <c r="T101" s="102"/>
      <c r="U101" s="102"/>
      <c r="V101" s="102"/>
      <c r="W101" s="102"/>
      <c r="X101" s="102"/>
    </row>
    <row r="102" spans="1:24" ht="12.75" hidden="1">
      <c r="A102" s="102"/>
      <c r="B102" s="102"/>
      <c r="C102" s="102"/>
      <c r="D102" s="221"/>
      <c r="E102" s="221"/>
      <c r="F102" s="221"/>
      <c r="G102" s="115"/>
      <c r="H102" s="135"/>
      <c r="I102" s="102"/>
      <c r="J102" s="102"/>
      <c r="K102" s="102"/>
      <c r="L102" s="102"/>
      <c r="M102" s="102"/>
      <c r="N102" s="102"/>
      <c r="O102" s="102"/>
      <c r="P102" s="102"/>
      <c r="Q102" s="102"/>
      <c r="R102" s="102"/>
      <c r="S102" s="102"/>
      <c r="T102" s="102"/>
      <c r="U102" s="102"/>
      <c r="V102" s="102"/>
      <c r="W102" s="102"/>
      <c r="X102" s="102"/>
    </row>
    <row r="103" spans="1:24" ht="12.75" hidden="1">
      <c r="A103" s="102"/>
      <c r="B103" s="102"/>
      <c r="C103" s="102"/>
      <c r="D103" s="221"/>
      <c r="E103" s="221"/>
      <c r="F103" s="221"/>
      <c r="G103" s="115"/>
      <c r="H103" s="135"/>
      <c r="I103" s="102"/>
      <c r="J103" s="102"/>
      <c r="K103" s="102"/>
      <c r="L103" s="102"/>
      <c r="M103" s="102"/>
      <c r="N103" s="102"/>
      <c r="O103" s="102"/>
      <c r="P103" s="102"/>
      <c r="Q103" s="102"/>
      <c r="R103" s="102"/>
      <c r="S103" s="102"/>
      <c r="T103" s="102"/>
      <c r="U103" s="102"/>
      <c r="V103" s="102"/>
      <c r="W103" s="102"/>
      <c r="X103" s="102"/>
    </row>
    <row r="104" spans="1:24" ht="12.75" hidden="1">
      <c r="A104" s="102"/>
      <c r="B104" s="102"/>
      <c r="C104" s="102"/>
      <c r="D104" s="221"/>
      <c r="E104" s="221"/>
      <c r="F104" s="221"/>
      <c r="G104" s="115"/>
      <c r="H104" s="135"/>
      <c r="I104" s="102"/>
      <c r="J104" s="102"/>
      <c r="K104" s="102"/>
      <c r="L104" s="102"/>
      <c r="M104" s="102"/>
      <c r="N104" s="102"/>
      <c r="O104" s="102"/>
      <c r="P104" s="102"/>
      <c r="Q104" s="102"/>
      <c r="R104" s="102"/>
      <c r="S104" s="102"/>
      <c r="T104" s="102"/>
      <c r="U104" s="102"/>
      <c r="V104" s="102"/>
      <c r="W104" s="102"/>
      <c r="X104" s="102"/>
    </row>
    <row r="105" spans="1:24" ht="12.75" hidden="1">
      <c r="A105" s="102"/>
      <c r="B105" s="102"/>
      <c r="C105" s="102"/>
      <c r="D105" s="221"/>
      <c r="E105" s="221"/>
      <c r="F105" s="221"/>
      <c r="G105" s="115"/>
      <c r="H105" s="135"/>
      <c r="I105" s="102"/>
      <c r="J105" s="102"/>
      <c r="K105" s="102"/>
      <c r="L105" s="102"/>
      <c r="M105" s="102"/>
      <c r="N105" s="102"/>
      <c r="O105" s="102"/>
      <c r="P105" s="102"/>
      <c r="Q105" s="102"/>
      <c r="R105" s="102"/>
      <c r="S105" s="102"/>
      <c r="T105" s="102"/>
      <c r="U105" s="102"/>
      <c r="V105" s="102"/>
      <c r="W105" s="102"/>
      <c r="X105" s="102"/>
    </row>
    <row r="106" spans="1:24" ht="12.75" hidden="1">
      <c r="A106" s="102"/>
      <c r="B106" s="102"/>
      <c r="C106" s="102"/>
      <c r="D106" s="221"/>
      <c r="E106" s="221"/>
      <c r="F106" s="221"/>
      <c r="G106" s="115"/>
      <c r="H106" s="135"/>
      <c r="I106" s="102"/>
      <c r="J106" s="102"/>
      <c r="K106" s="102"/>
      <c r="L106" s="102"/>
      <c r="M106" s="102"/>
      <c r="N106" s="102"/>
      <c r="O106" s="102"/>
      <c r="P106" s="102"/>
      <c r="Q106" s="102"/>
      <c r="R106" s="102"/>
      <c r="S106" s="102"/>
      <c r="T106" s="102"/>
      <c r="U106" s="102"/>
      <c r="V106" s="102"/>
      <c r="W106" s="102"/>
      <c r="X106" s="102"/>
    </row>
    <row r="107" spans="1:24" ht="12.75" hidden="1">
      <c r="A107" s="102"/>
      <c r="B107" s="102"/>
      <c r="C107" s="102"/>
      <c r="D107" s="221"/>
      <c r="E107" s="221"/>
      <c r="F107" s="221"/>
      <c r="G107" s="115"/>
      <c r="H107" s="135"/>
      <c r="I107" s="102"/>
      <c r="J107" s="102"/>
      <c r="K107" s="102"/>
      <c r="L107" s="102"/>
      <c r="M107" s="102"/>
      <c r="N107" s="102"/>
      <c r="O107" s="102"/>
      <c r="P107" s="102"/>
      <c r="Q107" s="102"/>
      <c r="R107" s="102"/>
      <c r="S107" s="102"/>
      <c r="T107" s="102"/>
      <c r="U107" s="102"/>
      <c r="V107" s="102"/>
      <c r="W107" s="102"/>
      <c r="X107" s="102"/>
    </row>
    <row r="108" spans="1:24" ht="12.75" hidden="1">
      <c r="A108" s="102"/>
      <c r="B108" s="102"/>
      <c r="C108" s="102"/>
      <c r="D108" s="221"/>
      <c r="E108" s="221"/>
      <c r="F108" s="221"/>
      <c r="G108" s="115"/>
      <c r="H108" s="135"/>
      <c r="I108" s="102"/>
      <c r="J108" s="102"/>
      <c r="K108" s="102"/>
      <c r="L108" s="102"/>
      <c r="M108" s="102"/>
      <c r="N108" s="102"/>
      <c r="O108" s="102"/>
      <c r="P108" s="102"/>
      <c r="Q108" s="102"/>
      <c r="R108" s="102"/>
      <c r="S108" s="102"/>
      <c r="T108" s="102"/>
      <c r="U108" s="102"/>
      <c r="V108" s="102"/>
      <c r="W108" s="102"/>
      <c r="X108" s="102"/>
    </row>
    <row r="109" spans="1:24" ht="12.75" hidden="1">
      <c r="A109" s="102"/>
      <c r="B109" s="102"/>
      <c r="C109" s="102"/>
      <c r="D109" s="221"/>
      <c r="E109" s="221"/>
      <c r="F109" s="221"/>
      <c r="G109" s="115"/>
      <c r="H109" s="135"/>
      <c r="I109" s="102"/>
      <c r="J109" s="102"/>
      <c r="K109" s="102"/>
      <c r="L109" s="102"/>
      <c r="M109" s="102"/>
      <c r="N109" s="102"/>
      <c r="O109" s="102"/>
      <c r="P109" s="102"/>
      <c r="Q109" s="102"/>
      <c r="R109" s="102"/>
      <c r="S109" s="102"/>
      <c r="T109" s="102"/>
      <c r="U109" s="102"/>
      <c r="V109" s="102"/>
      <c r="W109" s="102"/>
      <c r="X109" s="102"/>
    </row>
    <row r="110" spans="1:24" ht="12.75" hidden="1">
      <c r="A110" s="102"/>
      <c r="B110" s="102"/>
      <c r="C110" s="102"/>
      <c r="D110" s="221"/>
      <c r="E110" s="221"/>
      <c r="F110" s="221"/>
      <c r="G110" s="115"/>
      <c r="H110" s="135"/>
      <c r="I110" s="102"/>
      <c r="J110" s="102"/>
      <c r="K110" s="102"/>
      <c r="L110" s="102"/>
      <c r="M110" s="102"/>
      <c r="N110" s="102"/>
      <c r="O110" s="102"/>
      <c r="P110" s="102"/>
      <c r="Q110" s="102"/>
      <c r="R110" s="102"/>
      <c r="S110" s="102"/>
      <c r="T110" s="102"/>
      <c r="U110" s="102"/>
      <c r="V110" s="102"/>
      <c r="W110" s="102"/>
      <c r="X110" s="102"/>
    </row>
    <row r="111" spans="1:24" ht="12.75" hidden="1">
      <c r="A111" s="102"/>
      <c r="B111" s="102"/>
      <c r="C111" s="102"/>
      <c r="D111" s="221"/>
      <c r="E111" s="221"/>
      <c r="F111" s="221"/>
      <c r="G111" s="115"/>
      <c r="H111" s="135"/>
      <c r="I111" s="102"/>
      <c r="J111" s="102"/>
      <c r="K111" s="102"/>
      <c r="L111" s="102"/>
      <c r="M111" s="102"/>
      <c r="N111" s="102"/>
      <c r="O111" s="102"/>
      <c r="P111" s="102"/>
      <c r="Q111" s="102"/>
      <c r="R111" s="102"/>
      <c r="S111" s="102"/>
      <c r="T111" s="102"/>
      <c r="U111" s="102"/>
      <c r="V111" s="102"/>
      <c r="W111" s="102"/>
      <c r="X111" s="102"/>
    </row>
    <row r="112" spans="1:24" ht="12.75" hidden="1">
      <c r="A112" s="102"/>
      <c r="B112" s="102"/>
      <c r="C112" s="102"/>
      <c r="D112" s="221"/>
      <c r="E112" s="221"/>
      <c r="F112" s="221"/>
      <c r="G112" s="115"/>
      <c r="H112" s="135"/>
      <c r="I112" s="102"/>
      <c r="J112" s="102"/>
      <c r="K112" s="102"/>
      <c r="L112" s="102"/>
      <c r="M112" s="102"/>
      <c r="N112" s="102"/>
      <c r="O112" s="102"/>
      <c r="P112" s="102"/>
      <c r="Q112" s="102"/>
      <c r="R112" s="102"/>
      <c r="S112" s="102"/>
      <c r="T112" s="102"/>
      <c r="U112" s="102"/>
      <c r="V112" s="102"/>
      <c r="W112" s="102"/>
      <c r="X112" s="102"/>
    </row>
    <row r="113" spans="1:24" ht="12.75" hidden="1">
      <c r="A113" s="102"/>
      <c r="B113" s="102"/>
      <c r="C113" s="102"/>
      <c r="D113" s="221"/>
      <c r="E113" s="221"/>
      <c r="F113" s="221"/>
      <c r="G113" s="115"/>
      <c r="H113" s="135"/>
      <c r="I113" s="102"/>
      <c r="J113" s="102"/>
      <c r="K113" s="102"/>
      <c r="L113" s="102"/>
      <c r="M113" s="102"/>
      <c r="N113" s="102"/>
      <c r="O113" s="102"/>
      <c r="P113" s="102"/>
      <c r="Q113" s="102"/>
      <c r="R113" s="102"/>
      <c r="S113" s="102"/>
      <c r="T113" s="102"/>
      <c r="U113" s="102"/>
      <c r="V113" s="102"/>
      <c r="W113" s="102"/>
      <c r="X113" s="102"/>
    </row>
    <row r="114" spans="1:24" ht="12.75" hidden="1">
      <c r="A114" s="102"/>
      <c r="B114" s="102"/>
      <c r="C114" s="102"/>
      <c r="D114" s="221"/>
      <c r="E114" s="221"/>
      <c r="F114" s="221"/>
      <c r="G114" s="115"/>
      <c r="H114" s="135"/>
      <c r="I114" s="102"/>
      <c r="J114" s="102"/>
      <c r="K114" s="102"/>
      <c r="L114" s="102"/>
      <c r="M114" s="102"/>
      <c r="N114" s="102"/>
      <c r="O114" s="102"/>
      <c r="P114" s="102"/>
      <c r="Q114" s="102"/>
      <c r="R114" s="102"/>
      <c r="S114" s="102"/>
      <c r="T114" s="102"/>
      <c r="U114" s="102"/>
      <c r="V114" s="102"/>
      <c r="W114" s="102"/>
      <c r="X114" s="102"/>
    </row>
    <row r="115" spans="1:24" ht="12.75" hidden="1">
      <c r="A115" s="102"/>
      <c r="B115" s="102"/>
      <c r="C115" s="102"/>
      <c r="D115" s="221"/>
      <c r="E115" s="221"/>
      <c r="F115" s="221"/>
      <c r="G115" s="115"/>
      <c r="H115" s="135"/>
      <c r="I115" s="102"/>
      <c r="J115" s="102"/>
      <c r="K115" s="102"/>
      <c r="L115" s="102"/>
      <c r="M115" s="102"/>
      <c r="N115" s="102"/>
      <c r="O115" s="102"/>
      <c r="P115" s="102"/>
      <c r="Q115" s="102"/>
      <c r="R115" s="102"/>
      <c r="S115" s="102"/>
      <c r="T115" s="102"/>
      <c r="U115" s="102"/>
      <c r="V115" s="102"/>
      <c r="W115" s="102"/>
      <c r="X115" s="102"/>
    </row>
    <row r="116" spans="1:24" ht="12.75" hidden="1">
      <c r="A116" s="102"/>
      <c r="B116" s="102"/>
      <c r="C116" s="102"/>
      <c r="D116" s="221"/>
      <c r="E116" s="221"/>
      <c r="F116" s="221"/>
      <c r="G116" s="115"/>
      <c r="H116" s="135"/>
      <c r="I116" s="102"/>
      <c r="J116" s="102"/>
      <c r="K116" s="102"/>
      <c r="L116" s="102"/>
      <c r="M116" s="102"/>
      <c r="N116" s="102"/>
      <c r="O116" s="102"/>
      <c r="P116" s="102"/>
      <c r="Q116" s="102"/>
      <c r="R116" s="102"/>
      <c r="S116" s="102"/>
      <c r="T116" s="102"/>
      <c r="U116" s="102"/>
      <c r="V116" s="102"/>
      <c r="W116" s="102"/>
      <c r="X116" s="102"/>
    </row>
    <row r="117" spans="1:24" ht="12.75" hidden="1">
      <c r="A117" s="102"/>
      <c r="B117" s="102"/>
      <c r="C117" s="102"/>
      <c r="D117" s="221"/>
      <c r="E117" s="221"/>
      <c r="F117" s="221"/>
      <c r="G117" s="115"/>
      <c r="H117" s="135"/>
      <c r="I117" s="102"/>
      <c r="J117" s="102"/>
      <c r="K117" s="102"/>
      <c r="L117" s="102"/>
      <c r="M117" s="102"/>
      <c r="N117" s="102"/>
      <c r="O117" s="102"/>
      <c r="P117" s="102"/>
      <c r="Q117" s="102"/>
      <c r="R117" s="102"/>
      <c r="S117" s="102"/>
      <c r="T117" s="102"/>
      <c r="U117" s="102"/>
      <c r="V117" s="102"/>
      <c r="W117" s="102"/>
      <c r="X117" s="102"/>
    </row>
    <row r="118" spans="1:24" ht="12.75" hidden="1">
      <c r="A118" s="102"/>
      <c r="B118" s="102"/>
      <c r="C118" s="102"/>
      <c r="D118" s="221"/>
      <c r="E118" s="221"/>
      <c r="F118" s="221"/>
      <c r="G118" s="115"/>
      <c r="H118" s="135"/>
      <c r="I118" s="102"/>
      <c r="J118" s="102"/>
      <c r="K118" s="102"/>
      <c r="L118" s="102"/>
      <c r="M118" s="102"/>
      <c r="N118" s="102"/>
      <c r="O118" s="102"/>
      <c r="P118" s="102"/>
      <c r="Q118" s="102"/>
      <c r="R118" s="102"/>
      <c r="S118" s="102"/>
      <c r="T118" s="102"/>
      <c r="U118" s="102"/>
      <c r="V118" s="102"/>
      <c r="W118" s="102"/>
      <c r="X118" s="102"/>
    </row>
    <row r="119" spans="1:24" ht="12.75" hidden="1">
      <c r="A119" s="102"/>
      <c r="B119" s="102"/>
      <c r="C119" s="102"/>
      <c r="D119" s="221"/>
      <c r="E119" s="221"/>
      <c r="F119" s="221"/>
      <c r="G119" s="115"/>
      <c r="H119" s="135"/>
      <c r="I119" s="102"/>
      <c r="J119" s="102"/>
      <c r="K119" s="102"/>
      <c r="L119" s="102"/>
      <c r="M119" s="102"/>
      <c r="N119" s="102"/>
      <c r="O119" s="102"/>
      <c r="P119" s="102"/>
      <c r="Q119" s="102"/>
      <c r="R119" s="102"/>
      <c r="S119" s="102"/>
      <c r="T119" s="102"/>
      <c r="U119" s="102"/>
      <c r="V119" s="102"/>
      <c r="W119" s="102"/>
      <c r="X119" s="102"/>
    </row>
    <row r="120" spans="1:24" ht="12.75" hidden="1">
      <c r="A120" s="102"/>
      <c r="B120" s="102"/>
      <c r="C120" s="102"/>
      <c r="D120" s="221"/>
      <c r="E120" s="221"/>
      <c r="F120" s="221"/>
      <c r="G120" s="115"/>
      <c r="H120" s="135"/>
      <c r="I120" s="102"/>
      <c r="J120" s="102"/>
      <c r="K120" s="102"/>
      <c r="L120" s="102"/>
      <c r="M120" s="102"/>
      <c r="N120" s="102"/>
      <c r="O120" s="102"/>
      <c r="P120" s="102"/>
      <c r="Q120" s="102"/>
      <c r="R120" s="102"/>
      <c r="S120" s="102"/>
      <c r="T120" s="102"/>
      <c r="U120" s="102"/>
      <c r="V120" s="102"/>
      <c r="W120" s="102"/>
      <c r="X120" s="102"/>
    </row>
    <row r="121" spans="1:24" ht="12.75" hidden="1">
      <c r="A121" s="102"/>
      <c r="B121" s="102"/>
      <c r="C121" s="102"/>
      <c r="D121" s="221"/>
      <c r="E121" s="221"/>
      <c r="F121" s="221"/>
      <c r="G121" s="115"/>
      <c r="H121" s="135"/>
      <c r="I121" s="102"/>
      <c r="J121" s="102"/>
      <c r="K121" s="102"/>
      <c r="L121" s="102"/>
      <c r="M121" s="102"/>
      <c r="N121" s="102"/>
      <c r="O121" s="102"/>
      <c r="P121" s="102"/>
      <c r="Q121" s="102"/>
      <c r="R121" s="102"/>
      <c r="S121" s="102"/>
      <c r="T121" s="102"/>
      <c r="U121" s="102"/>
      <c r="V121" s="102"/>
      <c r="W121" s="102"/>
      <c r="X121" s="102"/>
    </row>
    <row r="122" spans="1:24" ht="12.75" hidden="1">
      <c r="A122" s="102"/>
      <c r="B122" s="102"/>
      <c r="C122" s="102"/>
      <c r="D122" s="221"/>
      <c r="E122" s="221"/>
      <c r="F122" s="221"/>
      <c r="G122" s="115"/>
      <c r="H122" s="135"/>
      <c r="I122" s="102"/>
      <c r="J122" s="102"/>
      <c r="K122" s="102"/>
      <c r="L122" s="102"/>
      <c r="M122" s="102"/>
      <c r="N122" s="102"/>
      <c r="O122" s="102"/>
      <c r="P122" s="102"/>
      <c r="Q122" s="102"/>
      <c r="R122" s="102"/>
      <c r="S122" s="102"/>
      <c r="T122" s="102"/>
      <c r="U122" s="102"/>
      <c r="V122" s="102"/>
      <c r="W122" s="102"/>
      <c r="X122" s="102"/>
    </row>
    <row r="123" spans="1:24" ht="12.75" hidden="1">
      <c r="A123" s="102"/>
      <c r="B123" s="102"/>
      <c r="C123" s="102"/>
      <c r="D123" s="221"/>
      <c r="E123" s="221"/>
      <c r="F123" s="221"/>
      <c r="G123" s="115"/>
      <c r="H123" s="135"/>
      <c r="I123" s="102"/>
      <c r="J123" s="102"/>
      <c r="K123" s="102"/>
      <c r="L123" s="102"/>
      <c r="M123" s="102"/>
      <c r="N123" s="102"/>
      <c r="O123" s="102"/>
      <c r="P123" s="102"/>
      <c r="Q123" s="102"/>
      <c r="R123" s="102"/>
      <c r="S123" s="102"/>
      <c r="T123" s="102"/>
      <c r="U123" s="102"/>
      <c r="V123" s="102"/>
      <c r="W123" s="102"/>
      <c r="X123" s="102"/>
    </row>
    <row r="124" spans="1:24" ht="12.75" hidden="1">
      <c r="A124" s="102"/>
      <c r="B124" s="102"/>
      <c r="C124" s="102"/>
      <c r="D124" s="221"/>
      <c r="E124" s="221"/>
      <c r="F124" s="221"/>
      <c r="G124" s="115"/>
      <c r="H124" s="135"/>
      <c r="I124" s="102"/>
      <c r="J124" s="102"/>
      <c r="K124" s="102"/>
      <c r="L124" s="102"/>
      <c r="M124" s="102"/>
      <c r="N124" s="102"/>
      <c r="O124" s="102"/>
      <c r="P124" s="102"/>
      <c r="Q124" s="102"/>
      <c r="R124" s="102"/>
      <c r="S124" s="102"/>
      <c r="T124" s="102"/>
      <c r="U124" s="102"/>
      <c r="V124" s="102"/>
      <c r="W124" s="102"/>
      <c r="X124" s="102"/>
    </row>
    <row r="125" spans="1:24" ht="12.75" hidden="1">
      <c r="A125" s="102"/>
      <c r="B125" s="102"/>
      <c r="C125" s="102"/>
      <c r="D125" s="221"/>
      <c r="E125" s="221"/>
      <c r="F125" s="221"/>
      <c r="G125" s="115"/>
      <c r="H125" s="135"/>
      <c r="I125" s="102"/>
      <c r="J125" s="102"/>
      <c r="K125" s="102"/>
      <c r="L125" s="102"/>
      <c r="M125" s="102"/>
      <c r="N125" s="102"/>
      <c r="O125" s="102"/>
      <c r="P125" s="102"/>
      <c r="Q125" s="102"/>
      <c r="R125" s="102"/>
      <c r="S125" s="102"/>
      <c r="T125" s="102"/>
      <c r="U125" s="102"/>
      <c r="V125" s="102"/>
      <c r="W125" s="102"/>
      <c r="X125" s="102"/>
    </row>
    <row r="126" spans="1:24" ht="12.75" hidden="1">
      <c r="A126" s="102"/>
      <c r="B126" s="102"/>
      <c r="C126" s="102"/>
      <c r="D126" s="221"/>
      <c r="E126" s="221"/>
      <c r="F126" s="221"/>
      <c r="G126" s="115"/>
      <c r="H126" s="135"/>
      <c r="I126" s="102"/>
      <c r="J126" s="102"/>
      <c r="K126" s="102"/>
      <c r="L126" s="102"/>
      <c r="M126" s="102"/>
      <c r="N126" s="102"/>
      <c r="O126" s="102"/>
      <c r="P126" s="102"/>
      <c r="Q126" s="102"/>
      <c r="R126" s="102"/>
      <c r="S126" s="102"/>
      <c r="T126" s="102"/>
      <c r="U126" s="102"/>
      <c r="V126" s="102"/>
      <c r="W126" s="102"/>
      <c r="X126" s="102"/>
    </row>
    <row r="127" spans="1:24" ht="12.75" hidden="1">
      <c r="A127" s="102"/>
      <c r="B127" s="102"/>
      <c r="C127" s="102"/>
      <c r="D127" s="221"/>
      <c r="E127" s="221"/>
      <c r="F127" s="221"/>
      <c r="G127" s="115"/>
      <c r="H127" s="135"/>
      <c r="I127" s="102"/>
      <c r="J127" s="102"/>
      <c r="K127" s="102"/>
      <c r="L127" s="102"/>
      <c r="M127" s="102"/>
      <c r="N127" s="102"/>
      <c r="O127" s="102"/>
      <c r="P127" s="102"/>
      <c r="Q127" s="102"/>
      <c r="R127" s="102"/>
      <c r="S127" s="102"/>
      <c r="T127" s="102"/>
      <c r="U127" s="102"/>
      <c r="V127" s="102"/>
      <c r="W127" s="102"/>
      <c r="X127" s="102"/>
    </row>
    <row r="128" spans="1:24" ht="12.75" hidden="1">
      <c r="A128" s="102"/>
      <c r="B128" s="102"/>
      <c r="C128" s="102"/>
      <c r="D128" s="221"/>
      <c r="E128" s="221"/>
      <c r="F128" s="221"/>
      <c r="G128" s="115"/>
      <c r="H128" s="135"/>
      <c r="I128" s="102"/>
      <c r="J128" s="102"/>
      <c r="K128" s="102"/>
      <c r="L128" s="102"/>
      <c r="M128" s="102"/>
      <c r="N128" s="102"/>
      <c r="O128" s="102"/>
      <c r="P128" s="102"/>
      <c r="Q128" s="102"/>
      <c r="R128" s="102"/>
      <c r="S128" s="102"/>
      <c r="T128" s="102"/>
      <c r="U128" s="102"/>
      <c r="V128" s="102"/>
      <c r="W128" s="102"/>
      <c r="X128" s="102"/>
    </row>
    <row r="129" spans="1:24" ht="12.75" hidden="1">
      <c r="A129" s="102"/>
      <c r="B129" s="102"/>
      <c r="C129" s="102"/>
      <c r="D129" s="221"/>
      <c r="E129" s="221"/>
      <c r="F129" s="221"/>
      <c r="G129" s="115"/>
      <c r="H129" s="135"/>
      <c r="I129" s="102"/>
      <c r="J129" s="102"/>
      <c r="K129" s="102"/>
      <c r="L129" s="102"/>
      <c r="M129" s="102"/>
      <c r="N129" s="102"/>
      <c r="O129" s="102"/>
      <c r="P129" s="102"/>
      <c r="Q129" s="102"/>
      <c r="R129" s="102"/>
      <c r="S129" s="102"/>
      <c r="T129" s="102"/>
      <c r="U129" s="102"/>
      <c r="V129" s="102"/>
      <c r="W129" s="102"/>
      <c r="X129" s="102"/>
    </row>
    <row r="130" spans="1:24" ht="12.75" hidden="1">
      <c r="A130" s="102"/>
      <c r="B130" s="102"/>
      <c r="C130" s="102"/>
      <c r="D130" s="221"/>
      <c r="E130" s="221"/>
      <c r="F130" s="221"/>
      <c r="G130" s="115"/>
      <c r="H130" s="135"/>
      <c r="I130" s="102"/>
      <c r="J130" s="102"/>
      <c r="K130" s="102"/>
      <c r="L130" s="102"/>
      <c r="M130" s="102"/>
      <c r="N130" s="102"/>
      <c r="O130" s="102"/>
      <c r="P130" s="102"/>
      <c r="Q130" s="102"/>
      <c r="R130" s="102"/>
      <c r="S130" s="102"/>
      <c r="T130" s="102"/>
      <c r="U130" s="102"/>
      <c r="V130" s="102"/>
      <c r="W130" s="102"/>
      <c r="X130" s="102"/>
    </row>
    <row r="131" spans="1:24" ht="12.75" hidden="1">
      <c r="A131" s="102"/>
      <c r="B131" s="102"/>
      <c r="C131" s="102"/>
      <c r="D131" s="221"/>
      <c r="E131" s="221"/>
      <c r="F131" s="221"/>
      <c r="G131" s="115"/>
      <c r="H131" s="135"/>
      <c r="I131" s="102"/>
      <c r="J131" s="102"/>
      <c r="K131" s="102"/>
      <c r="L131" s="102"/>
      <c r="M131" s="102"/>
      <c r="N131" s="102"/>
      <c r="O131" s="102"/>
      <c r="P131" s="102"/>
      <c r="Q131" s="102"/>
      <c r="R131" s="102"/>
      <c r="S131" s="102"/>
      <c r="T131" s="102"/>
      <c r="U131" s="102"/>
      <c r="V131" s="102"/>
      <c r="W131" s="102"/>
      <c r="X131" s="102"/>
    </row>
    <row r="132" spans="1:24" ht="12.75" hidden="1">
      <c r="A132" s="102"/>
      <c r="B132" s="102"/>
      <c r="C132" s="102"/>
      <c r="D132" s="221"/>
      <c r="E132" s="221"/>
      <c r="F132" s="221"/>
      <c r="G132" s="115"/>
      <c r="H132" s="135"/>
      <c r="I132" s="102"/>
      <c r="J132" s="102"/>
      <c r="K132" s="102"/>
      <c r="L132" s="102"/>
      <c r="M132" s="102"/>
      <c r="N132" s="102"/>
      <c r="O132" s="102"/>
      <c r="P132" s="102"/>
      <c r="Q132" s="102"/>
      <c r="R132" s="102"/>
      <c r="S132" s="102"/>
      <c r="T132" s="102"/>
      <c r="U132" s="102"/>
      <c r="V132" s="102"/>
      <c r="W132" s="102"/>
      <c r="X132" s="102"/>
    </row>
    <row r="133" spans="1:24" ht="12.75" hidden="1">
      <c r="A133" s="102"/>
      <c r="B133" s="102"/>
      <c r="C133" s="102"/>
      <c r="D133" s="221"/>
      <c r="E133" s="221"/>
      <c r="F133" s="221"/>
      <c r="G133" s="115"/>
      <c r="H133" s="135"/>
      <c r="I133" s="102"/>
      <c r="J133" s="102"/>
      <c r="K133" s="102"/>
      <c r="L133" s="102"/>
      <c r="M133" s="102"/>
      <c r="N133" s="102"/>
      <c r="O133" s="102"/>
      <c r="P133" s="102"/>
      <c r="Q133" s="102"/>
      <c r="R133" s="102"/>
      <c r="S133" s="102"/>
      <c r="T133" s="102"/>
      <c r="U133" s="102"/>
      <c r="V133" s="102"/>
      <c r="W133" s="102"/>
      <c r="X133" s="102"/>
    </row>
    <row r="134" spans="1:24" ht="12.75" hidden="1">
      <c r="A134" s="102"/>
      <c r="B134" s="102"/>
      <c r="C134" s="102"/>
      <c r="D134" s="221"/>
      <c r="E134" s="221"/>
      <c r="F134" s="221"/>
      <c r="G134" s="115"/>
      <c r="H134" s="135"/>
      <c r="I134" s="102"/>
      <c r="J134" s="102"/>
      <c r="K134" s="102"/>
      <c r="L134" s="102"/>
      <c r="M134" s="102"/>
      <c r="N134" s="102"/>
      <c r="O134" s="102"/>
      <c r="P134" s="102"/>
      <c r="Q134" s="102"/>
      <c r="R134" s="102"/>
      <c r="S134" s="102"/>
      <c r="T134" s="102"/>
      <c r="U134" s="102"/>
      <c r="V134" s="102"/>
      <c r="W134" s="102"/>
      <c r="X134" s="102"/>
    </row>
    <row r="135" spans="1:24" ht="12.75" hidden="1">
      <c r="A135" s="102"/>
      <c r="B135" s="102"/>
      <c r="C135" s="102"/>
      <c r="D135" s="221"/>
      <c r="E135" s="221"/>
      <c r="F135" s="221"/>
      <c r="G135" s="115"/>
      <c r="H135" s="135"/>
      <c r="I135" s="102"/>
      <c r="J135" s="102"/>
      <c r="K135" s="102"/>
      <c r="L135" s="102"/>
      <c r="M135" s="102"/>
      <c r="N135" s="102"/>
      <c r="O135" s="102"/>
      <c r="P135" s="102"/>
      <c r="Q135" s="102"/>
      <c r="R135" s="102"/>
      <c r="S135" s="102"/>
      <c r="T135" s="102"/>
      <c r="U135" s="102"/>
      <c r="V135" s="102"/>
      <c r="W135" s="102"/>
      <c r="X135" s="102"/>
    </row>
    <row r="136" spans="1:24" ht="12.75" hidden="1">
      <c r="A136" s="102"/>
      <c r="B136" s="102"/>
      <c r="C136" s="102"/>
      <c r="D136" s="221"/>
      <c r="E136" s="221"/>
      <c r="F136" s="221"/>
      <c r="G136" s="115"/>
      <c r="H136" s="135"/>
      <c r="I136" s="102"/>
      <c r="J136" s="102"/>
      <c r="K136" s="102"/>
      <c r="L136" s="102"/>
      <c r="M136" s="102"/>
      <c r="N136" s="102"/>
      <c r="O136" s="102"/>
      <c r="P136" s="102"/>
      <c r="Q136" s="102"/>
      <c r="R136" s="102"/>
      <c r="S136" s="102"/>
      <c r="T136" s="102"/>
      <c r="U136" s="102"/>
      <c r="V136" s="102"/>
      <c r="W136" s="102"/>
      <c r="X136" s="102"/>
    </row>
    <row r="137" spans="1:24" ht="12.75" hidden="1">
      <c r="A137" s="102"/>
      <c r="B137" s="102"/>
      <c r="C137" s="102"/>
      <c r="D137" s="221"/>
      <c r="E137" s="221"/>
      <c r="F137" s="221"/>
      <c r="G137" s="115"/>
      <c r="H137" s="135"/>
      <c r="I137" s="102"/>
      <c r="J137" s="102"/>
      <c r="K137" s="102"/>
      <c r="L137" s="102"/>
      <c r="M137" s="102"/>
      <c r="N137" s="102"/>
      <c r="O137" s="102"/>
      <c r="P137" s="102"/>
      <c r="Q137" s="102"/>
      <c r="R137" s="102"/>
      <c r="S137" s="102"/>
      <c r="T137" s="102"/>
      <c r="U137" s="102"/>
      <c r="V137" s="102"/>
      <c r="W137" s="102"/>
      <c r="X137" s="102"/>
    </row>
    <row r="138" spans="1:24" ht="12.75" hidden="1">
      <c r="A138" s="102"/>
      <c r="B138" s="102"/>
      <c r="C138" s="102"/>
      <c r="D138" s="221"/>
      <c r="E138" s="221"/>
      <c r="F138" s="221"/>
      <c r="G138" s="115"/>
      <c r="H138" s="135"/>
      <c r="I138" s="102"/>
      <c r="J138" s="102"/>
      <c r="K138" s="102"/>
      <c r="L138" s="102"/>
      <c r="M138" s="102"/>
      <c r="N138" s="102"/>
      <c r="O138" s="102"/>
      <c r="P138" s="102"/>
      <c r="Q138" s="102"/>
      <c r="R138" s="102"/>
      <c r="S138" s="102"/>
      <c r="T138" s="102"/>
      <c r="U138" s="102"/>
      <c r="V138" s="102"/>
      <c r="W138" s="102"/>
      <c r="X138" s="102"/>
    </row>
    <row r="139" spans="1:24" ht="12.75" hidden="1">
      <c r="A139" s="102"/>
      <c r="B139" s="102"/>
      <c r="C139" s="102"/>
      <c r="D139" s="221"/>
      <c r="E139" s="221"/>
      <c r="F139" s="221"/>
      <c r="G139" s="115"/>
      <c r="H139" s="135"/>
      <c r="I139" s="102"/>
      <c r="J139" s="102"/>
      <c r="K139" s="102"/>
      <c r="L139" s="102"/>
      <c r="M139" s="102"/>
      <c r="N139" s="102"/>
      <c r="O139" s="102"/>
      <c r="P139" s="102"/>
      <c r="Q139" s="102"/>
      <c r="R139" s="102"/>
      <c r="S139" s="102"/>
      <c r="T139" s="102"/>
      <c r="U139" s="102"/>
      <c r="V139" s="102"/>
      <c r="W139" s="102"/>
      <c r="X139" s="102"/>
    </row>
    <row r="140" spans="1:24" ht="12.75" hidden="1">
      <c r="A140" s="102"/>
      <c r="B140" s="102"/>
      <c r="C140" s="102"/>
      <c r="D140" s="221"/>
      <c r="E140" s="221"/>
      <c r="F140" s="221"/>
      <c r="G140" s="115"/>
      <c r="H140" s="135"/>
      <c r="I140" s="102"/>
      <c r="J140" s="102"/>
      <c r="K140" s="102"/>
      <c r="L140" s="102"/>
      <c r="M140" s="102"/>
      <c r="N140" s="102"/>
      <c r="O140" s="102"/>
      <c r="P140" s="102"/>
      <c r="Q140" s="102"/>
      <c r="R140" s="102"/>
      <c r="S140" s="102"/>
      <c r="T140" s="102"/>
      <c r="U140" s="102"/>
      <c r="V140" s="102"/>
      <c r="W140" s="102"/>
      <c r="X140" s="102"/>
    </row>
    <row r="141" spans="1:24" ht="12.75" hidden="1">
      <c r="A141" s="102"/>
      <c r="B141" s="102"/>
      <c r="C141" s="102"/>
      <c r="D141" s="221"/>
      <c r="E141" s="221"/>
      <c r="F141" s="221"/>
      <c r="G141" s="115"/>
      <c r="H141" s="135"/>
      <c r="I141" s="102"/>
      <c r="J141" s="102"/>
      <c r="K141" s="102"/>
      <c r="L141" s="102"/>
      <c r="M141" s="102"/>
      <c r="N141" s="102"/>
      <c r="O141" s="102"/>
      <c r="P141" s="102"/>
      <c r="Q141" s="102"/>
      <c r="R141" s="102"/>
      <c r="S141" s="102"/>
      <c r="T141" s="102"/>
      <c r="U141" s="102"/>
      <c r="V141" s="102"/>
      <c r="W141" s="102"/>
      <c r="X141" s="102"/>
    </row>
    <row r="142" spans="1:24" ht="12.75" hidden="1">
      <c r="A142" s="102"/>
      <c r="B142" s="102"/>
      <c r="C142" s="102"/>
      <c r="D142" s="221"/>
      <c r="E142" s="221"/>
      <c r="F142" s="221"/>
      <c r="G142" s="115"/>
      <c r="H142" s="135"/>
      <c r="I142" s="102"/>
      <c r="J142" s="102"/>
      <c r="K142" s="102"/>
      <c r="L142" s="102"/>
      <c r="M142" s="102"/>
      <c r="N142" s="102"/>
      <c r="O142" s="102"/>
      <c r="P142" s="102"/>
      <c r="Q142" s="102"/>
      <c r="R142" s="102"/>
      <c r="S142" s="102"/>
      <c r="T142" s="102"/>
      <c r="U142" s="102"/>
      <c r="V142" s="102"/>
      <c r="W142" s="102"/>
      <c r="X142" s="102"/>
    </row>
    <row r="143" spans="1:24" ht="12.75" hidden="1">
      <c r="A143" s="102"/>
      <c r="B143" s="102"/>
      <c r="C143" s="102"/>
      <c r="D143" s="221"/>
      <c r="E143" s="221"/>
      <c r="F143" s="221"/>
      <c r="G143" s="115"/>
      <c r="H143" s="135"/>
      <c r="I143" s="102"/>
      <c r="J143" s="102"/>
      <c r="K143" s="102"/>
      <c r="L143" s="102"/>
      <c r="M143" s="102"/>
      <c r="N143" s="102"/>
      <c r="O143" s="102"/>
      <c r="P143" s="102"/>
      <c r="Q143" s="102"/>
      <c r="R143" s="102"/>
      <c r="S143" s="102"/>
      <c r="T143" s="102"/>
      <c r="U143" s="102"/>
      <c r="V143" s="102"/>
      <c r="W143" s="102"/>
      <c r="X143" s="102"/>
    </row>
    <row r="144" spans="1:24" ht="12.75" hidden="1">
      <c r="A144" s="102"/>
      <c r="B144" s="102"/>
      <c r="C144" s="102"/>
      <c r="D144" s="221"/>
      <c r="E144" s="221"/>
      <c r="F144" s="221"/>
      <c r="G144" s="115"/>
      <c r="H144" s="135"/>
      <c r="I144" s="102"/>
      <c r="J144" s="102"/>
      <c r="K144" s="102"/>
      <c r="L144" s="102"/>
      <c r="M144" s="102"/>
      <c r="N144" s="102"/>
      <c r="O144" s="102"/>
      <c r="P144" s="102"/>
      <c r="Q144" s="102"/>
      <c r="R144" s="102"/>
      <c r="S144" s="102"/>
      <c r="T144" s="102"/>
      <c r="U144" s="102"/>
      <c r="V144" s="102"/>
      <c r="W144" s="102"/>
      <c r="X144" s="102"/>
    </row>
    <row r="145" spans="1:24" ht="12.75" hidden="1">
      <c r="A145" s="102"/>
      <c r="B145" s="102"/>
      <c r="C145" s="102"/>
      <c r="D145" s="221"/>
      <c r="E145" s="221"/>
      <c r="F145" s="221"/>
      <c r="G145" s="115"/>
      <c r="H145" s="135"/>
      <c r="I145" s="102"/>
      <c r="J145" s="102"/>
      <c r="K145" s="102"/>
      <c r="L145" s="102"/>
      <c r="M145" s="102"/>
      <c r="N145" s="102"/>
      <c r="O145" s="102"/>
      <c r="P145" s="102"/>
      <c r="Q145" s="102"/>
      <c r="R145" s="102"/>
      <c r="S145" s="102"/>
      <c r="T145" s="102"/>
      <c r="U145" s="102"/>
      <c r="V145" s="102"/>
      <c r="W145" s="102"/>
      <c r="X145" s="102"/>
    </row>
    <row r="146" spans="1:24" ht="12.75" hidden="1">
      <c r="A146" s="102"/>
      <c r="B146" s="102"/>
      <c r="C146" s="102"/>
      <c r="D146" s="221"/>
      <c r="E146" s="221"/>
      <c r="F146" s="221"/>
      <c r="G146" s="115"/>
      <c r="H146" s="135"/>
      <c r="I146" s="102"/>
      <c r="J146" s="102"/>
      <c r="K146" s="102"/>
      <c r="L146" s="102"/>
      <c r="M146" s="102"/>
      <c r="N146" s="102"/>
      <c r="O146" s="102"/>
      <c r="P146" s="102"/>
      <c r="Q146" s="102"/>
      <c r="R146" s="102"/>
      <c r="S146" s="102"/>
      <c r="T146" s="102"/>
      <c r="U146" s="102"/>
      <c r="V146" s="102"/>
      <c r="W146" s="102"/>
      <c r="X146" s="102"/>
    </row>
    <row r="147" spans="1:24" ht="12.75" hidden="1">
      <c r="A147" s="102"/>
      <c r="B147" s="102"/>
      <c r="C147" s="102"/>
      <c r="D147" s="221"/>
      <c r="E147" s="221"/>
      <c r="F147" s="221"/>
      <c r="G147" s="115"/>
      <c r="H147" s="135"/>
      <c r="I147" s="102"/>
      <c r="J147" s="102"/>
      <c r="K147" s="102"/>
      <c r="L147" s="102"/>
      <c r="M147" s="102"/>
      <c r="N147" s="102"/>
      <c r="O147" s="102"/>
      <c r="P147" s="102"/>
      <c r="Q147" s="102"/>
      <c r="R147" s="102"/>
      <c r="S147" s="102"/>
      <c r="T147" s="102"/>
      <c r="U147" s="102"/>
      <c r="V147" s="102"/>
      <c r="W147" s="102"/>
      <c r="X147" s="102"/>
    </row>
    <row r="148" spans="1:24" ht="12.75" hidden="1">
      <c r="A148" s="102"/>
      <c r="B148" s="102"/>
      <c r="C148" s="102"/>
      <c r="D148" s="221"/>
      <c r="E148" s="221"/>
      <c r="F148" s="221"/>
      <c r="G148" s="115"/>
      <c r="H148" s="135"/>
      <c r="I148" s="102"/>
      <c r="J148" s="102"/>
      <c r="K148" s="102"/>
      <c r="L148" s="102"/>
      <c r="M148" s="102"/>
      <c r="N148" s="102"/>
      <c r="O148" s="102"/>
      <c r="P148" s="102"/>
      <c r="Q148" s="102"/>
      <c r="R148" s="102"/>
      <c r="S148" s="102"/>
      <c r="T148" s="102"/>
      <c r="U148" s="102"/>
      <c r="V148" s="102"/>
      <c r="W148" s="102"/>
      <c r="X148" s="102"/>
    </row>
    <row r="149" spans="1:24" ht="12.75" hidden="1">
      <c r="A149" s="102"/>
      <c r="B149" s="102"/>
      <c r="C149" s="102"/>
      <c r="D149" s="221"/>
      <c r="E149" s="221"/>
      <c r="F149" s="221"/>
      <c r="G149" s="115"/>
      <c r="H149" s="135"/>
      <c r="I149" s="102"/>
      <c r="J149" s="102"/>
      <c r="K149" s="102"/>
      <c r="L149" s="102"/>
      <c r="M149" s="102"/>
      <c r="N149" s="102"/>
      <c r="O149" s="102"/>
      <c r="P149" s="102"/>
      <c r="Q149" s="102"/>
      <c r="R149" s="102"/>
      <c r="S149" s="102"/>
      <c r="T149" s="102"/>
      <c r="U149" s="102"/>
      <c r="V149" s="102"/>
      <c r="W149" s="102"/>
      <c r="X149" s="102"/>
    </row>
    <row r="150" spans="1:24" ht="12.75" hidden="1">
      <c r="A150" s="102"/>
      <c r="B150" s="102"/>
      <c r="C150" s="102"/>
      <c r="D150" s="221"/>
      <c r="E150" s="221"/>
      <c r="F150" s="221"/>
      <c r="G150" s="115"/>
      <c r="H150" s="135"/>
      <c r="I150" s="102"/>
      <c r="J150" s="102"/>
      <c r="K150" s="102"/>
      <c r="L150" s="102"/>
      <c r="M150" s="102"/>
      <c r="N150" s="102"/>
      <c r="O150" s="102"/>
      <c r="P150" s="102"/>
      <c r="Q150" s="102"/>
      <c r="R150" s="102"/>
      <c r="S150" s="102"/>
      <c r="T150" s="102"/>
      <c r="U150" s="102"/>
      <c r="V150" s="102"/>
      <c r="W150" s="102"/>
      <c r="X150" s="102"/>
    </row>
    <row r="151" spans="1:24" ht="12.75" hidden="1">
      <c r="A151" s="102"/>
      <c r="B151" s="102"/>
      <c r="C151" s="102"/>
      <c r="D151" s="221"/>
      <c r="E151" s="221"/>
      <c r="F151" s="221"/>
      <c r="G151" s="115"/>
      <c r="H151" s="135"/>
      <c r="I151" s="102"/>
      <c r="J151" s="102"/>
      <c r="K151" s="102"/>
      <c r="L151" s="102"/>
      <c r="M151" s="102"/>
      <c r="N151" s="102"/>
      <c r="O151" s="102"/>
      <c r="P151" s="102"/>
      <c r="Q151" s="102"/>
      <c r="R151" s="102"/>
      <c r="S151" s="102"/>
      <c r="T151" s="102"/>
      <c r="U151" s="102"/>
      <c r="V151" s="102"/>
      <c r="W151" s="102"/>
      <c r="X151" s="102"/>
    </row>
    <row r="152" spans="1:24" ht="12.75" hidden="1">
      <c r="A152" s="102"/>
      <c r="B152" s="102"/>
      <c r="C152" s="102"/>
      <c r="D152" s="221"/>
      <c r="E152" s="221"/>
      <c r="F152" s="221"/>
      <c r="G152" s="115"/>
      <c r="H152" s="135"/>
      <c r="I152" s="102"/>
      <c r="J152" s="102"/>
      <c r="K152" s="102"/>
      <c r="L152" s="102"/>
      <c r="M152" s="102"/>
      <c r="N152" s="102"/>
      <c r="O152" s="102"/>
      <c r="P152" s="102"/>
      <c r="Q152" s="102"/>
      <c r="R152" s="102"/>
      <c r="S152" s="102"/>
      <c r="T152" s="102"/>
      <c r="U152" s="102"/>
      <c r="V152" s="102"/>
      <c r="W152" s="102"/>
      <c r="X152" s="102"/>
    </row>
    <row r="153" spans="1:24" ht="12.75" hidden="1">
      <c r="A153" s="102"/>
      <c r="B153" s="102"/>
      <c r="C153" s="102"/>
      <c r="D153" s="221"/>
      <c r="E153" s="221"/>
      <c r="F153" s="221"/>
      <c r="G153" s="115"/>
      <c r="H153" s="135"/>
      <c r="I153" s="102"/>
      <c r="J153" s="102"/>
      <c r="K153" s="102"/>
      <c r="L153" s="102"/>
      <c r="M153" s="102"/>
      <c r="N153" s="102"/>
      <c r="O153" s="102"/>
      <c r="P153" s="102"/>
      <c r="Q153" s="102"/>
      <c r="R153" s="102"/>
      <c r="S153" s="102"/>
      <c r="T153" s="102"/>
      <c r="U153" s="102"/>
      <c r="V153" s="102"/>
      <c r="W153" s="102"/>
      <c r="X153" s="102"/>
    </row>
    <row r="154" spans="1:24" ht="12.75" hidden="1">
      <c r="A154" s="102"/>
      <c r="B154" s="102"/>
      <c r="C154" s="102"/>
      <c r="D154" s="221"/>
      <c r="E154" s="221"/>
      <c r="F154" s="221"/>
      <c r="G154" s="115"/>
      <c r="H154" s="135"/>
      <c r="I154" s="102"/>
      <c r="J154" s="102"/>
      <c r="K154" s="102"/>
      <c r="L154" s="102"/>
      <c r="M154" s="102"/>
      <c r="N154" s="102"/>
      <c r="O154" s="102"/>
      <c r="P154" s="102"/>
      <c r="Q154" s="102"/>
      <c r="R154" s="102"/>
      <c r="S154" s="102"/>
      <c r="T154" s="102"/>
      <c r="U154" s="102"/>
      <c r="V154" s="102"/>
      <c r="W154" s="102"/>
      <c r="X154" s="102"/>
    </row>
    <row r="155" spans="1:24" ht="12.75" hidden="1">
      <c r="A155" s="102"/>
      <c r="B155" s="102"/>
      <c r="C155" s="102"/>
      <c r="D155" s="221"/>
      <c r="E155" s="221"/>
      <c r="F155" s="221"/>
      <c r="G155" s="115"/>
      <c r="H155" s="135"/>
      <c r="I155" s="102"/>
      <c r="J155" s="102"/>
      <c r="K155" s="102"/>
      <c r="L155" s="102"/>
      <c r="M155" s="102"/>
      <c r="N155" s="102"/>
      <c r="O155" s="102"/>
      <c r="P155" s="102"/>
      <c r="Q155" s="102"/>
      <c r="R155" s="102"/>
      <c r="S155" s="102"/>
      <c r="T155" s="102"/>
      <c r="U155" s="102"/>
      <c r="V155" s="102"/>
      <c r="W155" s="102"/>
      <c r="X155" s="102"/>
    </row>
    <row r="156" spans="1:24" ht="12.75" hidden="1">
      <c r="A156" s="102"/>
      <c r="B156" s="102"/>
      <c r="C156" s="102"/>
      <c r="D156" s="221"/>
      <c r="E156" s="221"/>
      <c r="F156" s="221"/>
      <c r="G156" s="115"/>
      <c r="H156" s="135"/>
      <c r="I156" s="102"/>
      <c r="J156" s="102"/>
      <c r="K156" s="102"/>
      <c r="L156" s="102"/>
      <c r="M156" s="102"/>
      <c r="N156" s="102"/>
      <c r="O156" s="102"/>
      <c r="P156" s="102"/>
      <c r="Q156" s="102"/>
      <c r="R156" s="102"/>
      <c r="S156" s="102"/>
      <c r="T156" s="102"/>
      <c r="U156" s="102"/>
      <c r="V156" s="102"/>
      <c r="W156" s="102"/>
      <c r="X156" s="102"/>
    </row>
    <row r="157" spans="1:24" ht="12.75" hidden="1">
      <c r="A157" s="102"/>
      <c r="B157" s="102"/>
      <c r="C157" s="102"/>
      <c r="D157" s="221"/>
      <c r="E157" s="221"/>
      <c r="F157" s="221"/>
      <c r="G157" s="115"/>
      <c r="H157" s="135"/>
      <c r="I157" s="102"/>
      <c r="J157" s="102"/>
      <c r="K157" s="102"/>
      <c r="L157" s="102"/>
      <c r="M157" s="102"/>
      <c r="N157" s="102"/>
      <c r="O157" s="102"/>
      <c r="P157" s="102"/>
      <c r="Q157" s="102"/>
      <c r="R157" s="102"/>
      <c r="S157" s="102"/>
      <c r="T157" s="102"/>
      <c r="U157" s="102"/>
      <c r="V157" s="102"/>
      <c r="W157" s="102"/>
      <c r="X157" s="102"/>
    </row>
    <row r="158" spans="1:24" ht="12.75" hidden="1">
      <c r="A158" s="102"/>
      <c r="B158" s="102"/>
      <c r="C158" s="102"/>
      <c r="D158" s="221"/>
      <c r="E158" s="221"/>
      <c r="F158" s="221"/>
      <c r="G158" s="115"/>
      <c r="H158" s="135"/>
      <c r="I158" s="102"/>
      <c r="J158" s="102"/>
      <c r="K158" s="102"/>
      <c r="L158" s="102"/>
      <c r="M158" s="102"/>
      <c r="N158" s="102"/>
      <c r="O158" s="102"/>
      <c r="P158" s="102"/>
      <c r="Q158" s="102"/>
      <c r="R158" s="102"/>
      <c r="S158" s="102"/>
      <c r="T158" s="102"/>
      <c r="U158" s="102"/>
      <c r="V158" s="102"/>
      <c r="W158" s="102"/>
      <c r="X158" s="102"/>
    </row>
    <row r="159" spans="1:24" ht="12.75" hidden="1">
      <c r="A159" s="102"/>
      <c r="B159" s="102"/>
      <c r="C159" s="102"/>
      <c r="D159" s="221"/>
      <c r="E159" s="221"/>
      <c r="F159" s="221"/>
      <c r="G159" s="115"/>
      <c r="H159" s="135"/>
      <c r="I159" s="102"/>
      <c r="J159" s="102"/>
      <c r="K159" s="102"/>
      <c r="L159" s="102"/>
      <c r="M159" s="102"/>
      <c r="N159" s="102"/>
      <c r="O159" s="102"/>
      <c r="P159" s="102"/>
      <c r="Q159" s="102"/>
      <c r="R159" s="102"/>
      <c r="S159" s="102"/>
      <c r="T159" s="102"/>
      <c r="U159" s="102"/>
      <c r="V159" s="102"/>
      <c r="W159" s="102"/>
      <c r="X159" s="102"/>
    </row>
    <row r="160" spans="1:24" ht="12.75" hidden="1">
      <c r="A160" s="102"/>
      <c r="B160" s="102"/>
      <c r="C160" s="102"/>
      <c r="D160" s="221"/>
      <c r="E160" s="221"/>
      <c r="F160" s="221"/>
      <c r="G160" s="115"/>
      <c r="H160" s="135"/>
      <c r="I160" s="102"/>
      <c r="J160" s="102"/>
      <c r="K160" s="102"/>
      <c r="L160" s="102"/>
      <c r="M160" s="102"/>
      <c r="N160" s="102"/>
      <c r="O160" s="102"/>
      <c r="P160" s="102"/>
      <c r="Q160" s="102"/>
      <c r="R160" s="102"/>
      <c r="S160" s="102"/>
      <c r="T160" s="102"/>
      <c r="U160" s="102"/>
      <c r="V160" s="102"/>
      <c r="W160" s="102"/>
      <c r="X160" s="102"/>
    </row>
    <row r="161" spans="1:24" ht="12.75" hidden="1">
      <c r="A161" s="102"/>
      <c r="B161" s="102"/>
      <c r="C161" s="102"/>
      <c r="D161" s="221"/>
      <c r="E161" s="221"/>
      <c r="F161" s="221"/>
      <c r="G161" s="115"/>
      <c r="H161" s="135"/>
      <c r="I161" s="102"/>
      <c r="J161" s="102"/>
      <c r="K161" s="102"/>
      <c r="L161" s="102"/>
      <c r="M161" s="102"/>
      <c r="N161" s="102"/>
      <c r="O161" s="102"/>
      <c r="P161" s="102"/>
      <c r="Q161" s="102"/>
      <c r="R161" s="102"/>
      <c r="S161" s="102"/>
      <c r="T161" s="102"/>
      <c r="U161" s="102"/>
      <c r="V161" s="102"/>
      <c r="W161" s="102"/>
      <c r="X161" s="102"/>
    </row>
    <row r="162" spans="1:24" ht="12.75" hidden="1">
      <c r="A162" s="102"/>
      <c r="B162" s="102"/>
      <c r="C162" s="102"/>
      <c r="D162" s="221"/>
      <c r="E162" s="221"/>
      <c r="F162" s="221"/>
      <c r="G162" s="115"/>
      <c r="H162" s="135"/>
      <c r="I162" s="102"/>
      <c r="J162" s="102"/>
      <c r="K162" s="102"/>
      <c r="L162" s="102"/>
      <c r="M162" s="102"/>
      <c r="N162" s="102"/>
      <c r="O162" s="102"/>
      <c r="P162" s="102"/>
      <c r="Q162" s="102"/>
      <c r="R162" s="102"/>
      <c r="S162" s="102"/>
      <c r="T162" s="102"/>
      <c r="U162" s="102"/>
      <c r="V162" s="102"/>
      <c r="W162" s="102"/>
      <c r="X162" s="102"/>
    </row>
    <row r="163" spans="1:24" ht="12.75" hidden="1">
      <c r="A163" s="102"/>
      <c r="B163" s="102"/>
      <c r="C163" s="102"/>
      <c r="D163" s="221"/>
      <c r="E163" s="221"/>
      <c r="F163" s="221"/>
      <c r="G163" s="115"/>
      <c r="H163" s="135"/>
      <c r="I163" s="102"/>
      <c r="J163" s="102"/>
      <c r="K163" s="102"/>
      <c r="L163" s="102"/>
      <c r="M163" s="102"/>
      <c r="N163" s="102"/>
      <c r="O163" s="102"/>
      <c r="P163" s="102"/>
      <c r="Q163" s="102"/>
      <c r="R163" s="102"/>
      <c r="S163" s="102"/>
      <c r="T163" s="102"/>
      <c r="U163" s="102"/>
      <c r="V163" s="102"/>
      <c r="W163" s="102"/>
      <c r="X163" s="102"/>
    </row>
    <row r="164" spans="1:24" ht="12.75" hidden="1">
      <c r="A164" s="102"/>
      <c r="B164" s="102"/>
      <c r="C164" s="102"/>
      <c r="D164" s="221"/>
      <c r="E164" s="221"/>
      <c r="F164" s="221"/>
      <c r="G164" s="115"/>
      <c r="H164" s="135"/>
      <c r="I164" s="102"/>
      <c r="J164" s="102"/>
      <c r="K164" s="102"/>
      <c r="L164" s="102"/>
      <c r="M164" s="102"/>
      <c r="N164" s="102"/>
      <c r="O164" s="102"/>
      <c r="P164" s="102"/>
      <c r="Q164" s="102"/>
      <c r="R164" s="102"/>
      <c r="S164" s="102"/>
      <c r="T164" s="102"/>
      <c r="U164" s="102"/>
      <c r="V164" s="102"/>
      <c r="W164" s="102"/>
      <c r="X164" s="102"/>
    </row>
    <row r="165" spans="1:24" ht="12.75" hidden="1">
      <c r="A165" s="102"/>
      <c r="B165" s="102"/>
      <c r="C165" s="102"/>
      <c r="D165" s="221"/>
      <c r="E165" s="221"/>
      <c r="F165" s="221"/>
      <c r="G165" s="115"/>
      <c r="H165" s="135"/>
      <c r="I165" s="102"/>
      <c r="J165" s="102"/>
      <c r="K165" s="102"/>
      <c r="L165" s="102"/>
      <c r="M165" s="102"/>
      <c r="N165" s="102"/>
      <c r="O165" s="102"/>
      <c r="P165" s="102"/>
      <c r="Q165" s="102"/>
      <c r="R165" s="102"/>
      <c r="S165" s="102"/>
      <c r="T165" s="102"/>
      <c r="U165" s="102"/>
      <c r="V165" s="102"/>
      <c r="W165" s="102"/>
      <c r="X165" s="102"/>
    </row>
    <row r="166" spans="1:24" ht="12.75" hidden="1">
      <c r="A166" s="102"/>
      <c r="B166" s="102"/>
      <c r="C166" s="102"/>
      <c r="D166" s="221"/>
      <c r="E166" s="221"/>
      <c r="F166" s="221"/>
      <c r="G166" s="115"/>
      <c r="H166" s="135"/>
      <c r="I166" s="102"/>
      <c r="J166" s="102"/>
      <c r="K166" s="102"/>
      <c r="L166" s="102"/>
      <c r="M166" s="102"/>
      <c r="N166" s="102"/>
      <c r="O166" s="102"/>
      <c r="P166" s="102"/>
      <c r="Q166" s="102"/>
      <c r="R166" s="102"/>
      <c r="S166" s="102"/>
      <c r="T166" s="102"/>
      <c r="U166" s="102"/>
      <c r="V166" s="102"/>
      <c r="W166" s="102"/>
      <c r="X166" s="102"/>
    </row>
    <row r="167" spans="1:24" ht="12.75" hidden="1">
      <c r="A167" s="102"/>
      <c r="B167" s="102"/>
      <c r="C167" s="102"/>
      <c r="D167" s="221"/>
      <c r="E167" s="221"/>
      <c r="F167" s="221"/>
      <c r="G167" s="115"/>
      <c r="H167" s="135"/>
      <c r="I167" s="102"/>
      <c r="J167" s="102"/>
      <c r="K167" s="102"/>
      <c r="L167" s="102"/>
      <c r="M167" s="102"/>
      <c r="N167" s="102"/>
      <c r="O167" s="102"/>
      <c r="P167" s="102"/>
      <c r="Q167" s="102"/>
      <c r="R167" s="102"/>
      <c r="S167" s="102"/>
      <c r="T167" s="102"/>
      <c r="U167" s="102"/>
      <c r="V167" s="102"/>
      <c r="W167" s="102"/>
      <c r="X167" s="102"/>
    </row>
    <row r="168" spans="1:24" ht="12.75" hidden="1">
      <c r="A168" s="102"/>
      <c r="B168" s="102"/>
      <c r="C168" s="102"/>
      <c r="D168" s="221"/>
      <c r="E168" s="221"/>
      <c r="F168" s="221"/>
      <c r="G168" s="115"/>
      <c r="H168" s="135"/>
      <c r="I168" s="102"/>
      <c r="J168" s="102"/>
      <c r="K168" s="102"/>
      <c r="L168" s="102"/>
      <c r="M168" s="102"/>
      <c r="N168" s="102"/>
      <c r="O168" s="102"/>
      <c r="P168" s="102"/>
      <c r="Q168" s="102"/>
      <c r="R168" s="102"/>
      <c r="S168" s="102"/>
      <c r="T168" s="102"/>
      <c r="U168" s="102"/>
      <c r="V168" s="102"/>
      <c r="W168" s="102"/>
      <c r="X168" s="102"/>
    </row>
  </sheetData>
  <conditionalFormatting sqref="M1:N1 R1 U1:X1">
    <cfRule type="containsText" dxfId="11117" priority="13" operator="containsText" text="ответ субподрядчика">
      <formula>NOT(ISERROR(SEARCH(("ответ субподрядчика"),(M1))))</formula>
    </cfRule>
  </conditionalFormatting>
  <conditionalFormatting sqref="G10:G168">
    <cfRule type="cellIs" dxfId="11116" priority="12" operator="equal">
      <formula>1</formula>
    </cfRule>
  </conditionalFormatting>
  <conditionalFormatting sqref="G10:G168">
    <cfRule type="cellIs" dxfId="11115" priority="11" operator="equal">
      <formula>0.5</formula>
    </cfRule>
  </conditionalFormatting>
  <conditionalFormatting sqref="G10:G168">
    <cfRule type="cellIs" dxfId="11114" priority="10" operator="equal">
      <formula>0.2</formula>
    </cfRule>
  </conditionalFormatting>
  <conditionalFormatting sqref="K3 K5:K168">
    <cfRule type="containsText" dxfId="11113" priority="9" operator="containsText" text="ПД">
      <formula>NOT(ISERROR(SEARCH(("ПД"),(K3))))</formula>
    </cfRule>
  </conditionalFormatting>
  <conditionalFormatting sqref="K3 K5:K168">
    <cfRule type="containsText" dxfId="11112" priority="8" operator="containsText" text="отменено">
      <formula>NOT(ISERROR(SEARCH(("отменено"),(K3))))</formula>
    </cfRule>
  </conditionalFormatting>
  <conditionalFormatting sqref="G1:H1 H3:X3 H5:H168 A9:G9">
    <cfRule type="cellIs" dxfId="11111" priority="7" operator="equal">
      <formula>"5 - Несоответствие решений ПД и РД"</formula>
    </cfRule>
  </conditionalFormatting>
  <conditionalFormatting sqref="G1:H1 H3:X3 H5:H168 A9:G9">
    <cfRule type="cellIs" dxfId="11110" priority="6" operator="equal">
      <formula>"4 - Несоответствие типовым решениям"</formula>
    </cfRule>
  </conditionalFormatting>
  <conditionalFormatting sqref="G1:H1 H3:X3 H5:H168 A9:G9">
    <cfRule type="cellIs" dxfId="11109" priority="5" operator="equal">
      <formula>"3 - Повторяющиеся замечания МФР"</formula>
    </cfRule>
  </conditionalFormatting>
  <conditionalFormatting sqref="G1:H1 H3:X3 H5:H168 A9:G9">
    <cfRule type="cellIs" dxfId="11108" priority="4" operator="equal">
      <formula>"2 - Несоотвествие смежным разделам"</formula>
    </cfRule>
  </conditionalFormatting>
  <conditionalFormatting sqref="G1:H1 H3:X3 H5:H168 A9:G9">
    <cfRule type="cellIs" dxfId="11107" priority="3" operator="equal">
      <formula>"1 - Ошибка проектировщика"</formula>
    </cfRule>
  </conditionalFormatting>
  <conditionalFormatting sqref="K3 K5:K168">
    <cfRule type="containsText" dxfId="11106" priority="2" operator="containsText" text="повторно">
      <formula>NOT(ISERROR(SEARCH(("повторно"),(K3))))</formula>
    </cfRule>
  </conditionalFormatting>
  <conditionalFormatting sqref="K3 K5:K168">
    <cfRule type="containsText" dxfId="11105"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G10:G168</xm:sqref>
        </x14:dataValidation>
        <x14:dataValidation type="list" allowBlank="1">
          <x14:formula1>
            <xm:f>Списки!$O:$O</xm:f>
          </x14:formula1>
          <xm:sqref>R1 U1 X1</xm:sqref>
        </x14:dataValidation>
        <x14:dataValidation type="list" allowBlank="1">
          <x14:formula1>
            <xm:f>Списки!$E$2:$E$1002</xm:f>
          </x14:formula1>
          <xm:sqref>H10:H168</xm:sqref>
        </x14:dataValidation>
        <x14:dataValidation type="list" allowBlank="1">
          <x14:formula1>
            <xm:f>Списки!$A$2:$A$1002</xm:f>
          </x14:formula1>
          <xm:sqref>K10:K168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23"/>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3" max="3" width="9.85546875" customWidth="1"/>
    <col min="4" max="4" width="55.28515625" customWidth="1"/>
    <col min="5" max="5" width="34.140625" customWidth="1"/>
    <col min="6" max="6" width="18" customWidth="1" collapsed="1"/>
    <col min="7" max="7" width="10.7109375" hidden="1" customWidth="1" outlineLevel="1"/>
    <col min="8" max="8" width="15.7109375" hidden="1" customWidth="1" outlineLevel="1"/>
    <col min="10" max="10" width="10.140625" customWidth="1"/>
    <col min="12" max="12" width="29.7109375" customWidth="1"/>
    <col min="13" max="13" width="10.42578125" customWidth="1"/>
    <col min="14" max="14" width="30.28515625" customWidth="1"/>
    <col min="15" max="15" width="29" customWidth="1"/>
    <col min="16" max="16" width="9.42578125" customWidth="1"/>
    <col min="17" max="17" width="43.85546875" customWidth="1"/>
    <col min="18" max="18" width="22"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COUNTIF($H10:$H23,"1 - Несоответствие продуктовым требованиям ПИК-Стандарт")</f>
        <v>2</v>
      </c>
      <c r="I3" s="335">
        <f>COUNTIF($H10:$H23,"2 - Несоответствие Бренд-листам ПИК")</f>
        <v>0</v>
      </c>
      <c r="J3" s="335">
        <f>COUNTIF($H10:$H23,"3 - Несоответствие Каталогу отделки")</f>
        <v>0</v>
      </c>
      <c r="K3" s="335">
        <f>COUNTIF($H10:$H23,"5 - Ошибка в применении СТМ")</f>
        <v>0</v>
      </c>
      <c r="L3" s="335">
        <f>COUNTIF($H10:$H23,"4 - Несоответствие Каталогу оборудования")</f>
        <v>0</v>
      </c>
      <c r="M3" s="335">
        <f>COUNTIF($H10:$H23,"6 - Ошибка в применении сборных ЛМ")</f>
        <v>0</v>
      </c>
      <c r="N3" s="335">
        <f>COUNTIF($H10:$H23,"7 - Ошибка в применении шкаф-пакетов")</f>
        <v>0</v>
      </c>
      <c r="O3" s="335">
        <f>COUNTIF($H10:$H23,"8 - Ошибка в применении шахт-пакетов")</f>
        <v>0</v>
      </c>
      <c r="P3" s="335">
        <f>COUNTIF($H10:$H23,"9 - Несоответствие типологическим требованиям ПИК-Стандарт")</f>
        <v>0</v>
      </c>
      <c r="Q3" s="335">
        <f>COUNTIF($H10:$H23,"10 - Несоответствие НТД РФ")</f>
        <v>1</v>
      </c>
      <c r="R3" s="335">
        <f>COUNTIF($H10:$H23,"11 - Несоответствие ИРД (кроме ТУ, СТУ), АПР, ПД")</f>
        <v>0</v>
      </c>
      <c r="S3" s="335">
        <f>COUNTIF($H10:$H23,"12 - Несоответствие требованиям ТУ, СТУ")</f>
        <v>0</v>
      </c>
      <c r="T3" s="335">
        <f>COUNTIF($H10:$H23,"13 - Ошибка в технических решениях")</f>
        <v>0</v>
      </c>
      <c r="U3" s="335">
        <f>COUNTIF($H10:$H23,"14 - Неувязка м/у собой комплектов РД")</f>
        <v>0</v>
      </c>
      <c r="V3" s="335">
        <f>COUNTIF($H10:$H23,"15 - Недостаточность информации влияющей на СМР")</f>
        <v>4</v>
      </c>
      <c r="W3" s="335">
        <f>COUNTIF($H10:$H23,"16 - Нерациональное решение")</f>
        <v>0</v>
      </c>
      <c r="X3" s="335">
        <f>COUNTIF($H10:$H23,"17 - Оформление")</f>
        <v>0</v>
      </c>
    </row>
    <row r="4" spans="1:24" ht="25.5" hidden="1" outlineLevel="1">
      <c r="A4" s="111" t="s">
        <v>249</v>
      </c>
      <c r="B4" s="336">
        <v>34</v>
      </c>
      <c r="C4" s="336">
        <v>33</v>
      </c>
      <c r="D4" s="337">
        <f>C4/B4</f>
        <v>0.97058823529411764</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COUNTIFS(G10:G23,"0,2")</f>
        <v>0</v>
      </c>
      <c r="H6" s="510"/>
      <c r="I6" s="275"/>
      <c r="J6" s="250"/>
      <c r="K6" s="275"/>
      <c r="L6" s="250"/>
      <c r="M6" s="250"/>
      <c r="N6" s="275"/>
      <c r="O6" s="250"/>
      <c r="P6" s="250"/>
      <c r="Q6" s="275"/>
      <c r="R6" s="250"/>
      <c r="S6" s="366"/>
      <c r="T6" s="347"/>
      <c r="U6" s="347"/>
      <c r="V6" s="347"/>
      <c r="W6" s="347"/>
      <c r="X6" s="347"/>
    </row>
    <row r="7" spans="1:24" ht="22.5" hidden="1" outlineLevel="1">
      <c r="A7" s="348">
        <f>G6*0.2/B4</f>
        <v>0</v>
      </c>
      <c r="B7" s="348">
        <f>G7*0.5/B4</f>
        <v>0.10294117647058823</v>
      </c>
      <c r="C7" s="348">
        <f>G8*1/B4</f>
        <v>0</v>
      </c>
      <c r="D7" s="349">
        <f>(G6*A6+G7*B6+G8*C6)/SUM(G6:G8)</f>
        <v>0.5</v>
      </c>
      <c r="E7" s="350"/>
      <c r="F7" s="129" t="s">
        <v>254</v>
      </c>
      <c r="G7" s="351">
        <f>COUNTIFS(G10:G23,"0,5")</f>
        <v>7</v>
      </c>
      <c r="H7" s="509"/>
      <c r="I7" s="352"/>
      <c r="J7" s="352"/>
      <c r="K7" s="352"/>
      <c r="L7" s="352"/>
      <c r="M7" s="352"/>
      <c r="N7" s="352"/>
      <c r="O7" s="352"/>
      <c r="P7" s="352"/>
      <c r="Q7" s="352"/>
      <c r="R7" s="352"/>
      <c r="S7" s="353"/>
      <c r="T7" s="353"/>
      <c r="U7" s="353"/>
      <c r="V7" s="353"/>
      <c r="W7" s="353"/>
      <c r="X7" s="353"/>
    </row>
    <row r="8" spans="1:24" ht="22.5" hidden="1" outlineLevel="1">
      <c r="A8" s="112" t="s">
        <v>52</v>
      </c>
      <c r="B8" s="112" t="s">
        <v>52</v>
      </c>
      <c r="C8" s="112" t="s">
        <v>52</v>
      </c>
      <c r="D8" s="112" t="s">
        <v>52</v>
      </c>
      <c r="E8" s="112"/>
      <c r="F8" s="18" t="s">
        <v>255</v>
      </c>
      <c r="G8" s="345">
        <f>COUNTIFS(G10:G23,"1")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45">
      <c r="A10" s="275">
        <v>1</v>
      </c>
      <c r="B10" s="298" t="s">
        <v>1652</v>
      </c>
      <c r="C10" s="275">
        <v>1</v>
      </c>
      <c r="D10" s="277" t="s">
        <v>1653</v>
      </c>
      <c r="E10" s="277"/>
      <c r="F10" s="277"/>
      <c r="G10" s="278">
        <v>0.5</v>
      </c>
      <c r="H10" s="279" t="s">
        <v>29</v>
      </c>
      <c r="I10" s="275" t="s">
        <v>76</v>
      </c>
      <c r="J10" s="250">
        <v>45232</v>
      </c>
      <c r="K10" s="275" t="s">
        <v>260</v>
      </c>
      <c r="L10" s="275" t="s">
        <v>829</v>
      </c>
      <c r="M10" s="250">
        <v>45286</v>
      </c>
      <c r="N10" s="275" t="s">
        <v>360</v>
      </c>
      <c r="O10" s="250"/>
      <c r="P10" s="250"/>
      <c r="Q10" s="275"/>
      <c r="R10" s="250"/>
      <c r="S10" s="366"/>
      <c r="T10" s="347"/>
      <c r="U10" s="347"/>
      <c r="V10" s="347"/>
      <c r="W10" s="347"/>
      <c r="X10" s="347"/>
    </row>
    <row r="11" spans="1:24" ht="78" customHeight="1">
      <c r="A11" s="231">
        <v>2</v>
      </c>
      <c r="B11" s="292" t="s">
        <v>1652</v>
      </c>
      <c r="C11" s="231">
        <v>1</v>
      </c>
      <c r="D11" s="230" t="s">
        <v>1654</v>
      </c>
      <c r="E11" s="230"/>
      <c r="F11" s="230"/>
      <c r="G11" s="272">
        <v>0.5</v>
      </c>
      <c r="H11" s="273" t="s">
        <v>29</v>
      </c>
      <c r="I11" s="231" t="s">
        <v>76</v>
      </c>
      <c r="J11" s="249">
        <v>45232</v>
      </c>
      <c r="K11" s="231" t="s">
        <v>260</v>
      </c>
      <c r="L11" s="304" t="s">
        <v>367</v>
      </c>
      <c r="M11" s="249">
        <v>45286</v>
      </c>
      <c r="N11" s="231"/>
      <c r="O11" s="231"/>
      <c r="P11" s="231"/>
      <c r="Q11" s="231"/>
      <c r="R11" s="231"/>
      <c r="S11" s="343"/>
      <c r="T11" s="343"/>
      <c r="U11" s="343"/>
      <c r="V11" s="343"/>
      <c r="W11" s="343"/>
      <c r="X11" s="343"/>
    </row>
    <row r="12" spans="1:24" ht="78.75" customHeight="1">
      <c r="A12" s="275">
        <v>3</v>
      </c>
      <c r="B12" s="298" t="s">
        <v>1652</v>
      </c>
      <c r="C12" s="275" t="s">
        <v>1655</v>
      </c>
      <c r="D12" s="230" t="s">
        <v>1656</v>
      </c>
      <c r="E12" s="275"/>
      <c r="F12" s="277"/>
      <c r="G12" s="278">
        <v>0.5</v>
      </c>
      <c r="H12" s="279" t="s">
        <v>250</v>
      </c>
      <c r="I12" s="275" t="s">
        <v>76</v>
      </c>
      <c r="J12" s="250">
        <v>45232</v>
      </c>
      <c r="K12" s="275" t="s">
        <v>260</v>
      </c>
      <c r="L12" s="275" t="s">
        <v>829</v>
      </c>
      <c r="M12" s="250">
        <v>45286</v>
      </c>
      <c r="N12" s="275" t="s">
        <v>360</v>
      </c>
      <c r="O12" s="275"/>
      <c r="P12" s="275"/>
      <c r="Q12" s="275"/>
      <c r="R12" s="275"/>
      <c r="S12" s="347"/>
      <c r="T12" s="347"/>
      <c r="U12" s="347"/>
      <c r="V12" s="347"/>
      <c r="W12" s="347"/>
      <c r="X12" s="347"/>
    </row>
    <row r="13" spans="1:24" ht="102">
      <c r="A13" s="231">
        <v>4</v>
      </c>
      <c r="B13" s="292" t="s">
        <v>1657</v>
      </c>
      <c r="C13" s="231">
        <v>31</v>
      </c>
      <c r="D13" s="230" t="s">
        <v>1658</v>
      </c>
      <c r="E13" s="230"/>
      <c r="F13" s="230"/>
      <c r="G13" s="272">
        <v>0.5</v>
      </c>
      <c r="H13" s="273" t="s">
        <v>23</v>
      </c>
      <c r="I13" s="231" t="s">
        <v>76</v>
      </c>
      <c r="J13" s="249">
        <v>45232</v>
      </c>
      <c r="K13" s="231" t="s">
        <v>260</v>
      </c>
      <c r="L13" s="231" t="s">
        <v>829</v>
      </c>
      <c r="M13" s="249">
        <v>45286</v>
      </c>
      <c r="N13" s="231" t="s">
        <v>666</v>
      </c>
      <c r="O13" s="304" t="s">
        <v>1659</v>
      </c>
      <c r="P13" s="231" t="s">
        <v>1660</v>
      </c>
      <c r="Q13" s="231"/>
      <c r="R13" s="304" t="s">
        <v>1661</v>
      </c>
      <c r="S13" s="343"/>
      <c r="T13" s="343"/>
      <c r="U13" s="343"/>
      <c r="V13" s="343"/>
      <c r="W13" s="343"/>
      <c r="X13" s="343"/>
    </row>
    <row r="14" spans="1:24" ht="56.25">
      <c r="A14" s="275">
        <v>5</v>
      </c>
      <c r="B14" s="298" t="s">
        <v>1652</v>
      </c>
      <c r="C14" s="275" t="s">
        <v>1662</v>
      </c>
      <c r="D14" s="277" t="s">
        <v>375</v>
      </c>
      <c r="E14" s="277"/>
      <c r="F14" s="277"/>
      <c r="G14" s="278">
        <v>0.5</v>
      </c>
      <c r="H14" s="279" t="s">
        <v>250</v>
      </c>
      <c r="I14" s="275" t="s">
        <v>76</v>
      </c>
      <c r="J14" s="250">
        <v>45232</v>
      </c>
      <c r="K14" s="275" t="s">
        <v>260</v>
      </c>
      <c r="L14" s="275" t="s">
        <v>1663</v>
      </c>
      <c r="M14" s="250">
        <v>45286</v>
      </c>
      <c r="N14" s="372" t="s">
        <v>1664</v>
      </c>
      <c r="O14" s="275"/>
      <c r="P14" s="275"/>
      <c r="Q14" s="275"/>
      <c r="R14" s="312" t="s">
        <v>1665</v>
      </c>
      <c r="S14" s="347"/>
      <c r="T14" s="347"/>
      <c r="U14" s="347"/>
      <c r="V14" s="347"/>
      <c r="W14" s="347"/>
      <c r="X14" s="347"/>
    </row>
    <row r="15" spans="1:24" ht="282.75" customHeight="1">
      <c r="A15" s="231">
        <v>6</v>
      </c>
      <c r="B15" s="292" t="s">
        <v>1666</v>
      </c>
      <c r="C15" s="231">
        <v>34</v>
      </c>
      <c r="D15" s="230" t="s">
        <v>1667</v>
      </c>
      <c r="E15" s="231"/>
      <c r="F15" s="230"/>
      <c r="G15" s="272">
        <v>0.5</v>
      </c>
      <c r="H15" s="273" t="s">
        <v>29</v>
      </c>
      <c r="I15" s="231" t="s">
        <v>76</v>
      </c>
      <c r="J15" s="303">
        <v>45286</v>
      </c>
      <c r="K15" s="231" t="s">
        <v>260</v>
      </c>
      <c r="L15" s="231"/>
      <c r="M15" s="231"/>
      <c r="N15" s="231"/>
      <c r="O15" s="304" t="s">
        <v>1668</v>
      </c>
      <c r="P15" s="231" t="s">
        <v>1660</v>
      </c>
      <c r="Q15" s="231"/>
      <c r="R15" s="304" t="s">
        <v>1668</v>
      </c>
      <c r="S15" s="343"/>
      <c r="T15" s="343"/>
      <c r="U15" s="343"/>
      <c r="V15" s="343"/>
      <c r="W15" s="343"/>
      <c r="X15" s="343"/>
    </row>
    <row r="16" spans="1:24" ht="235.5" customHeight="1">
      <c r="A16" s="275">
        <v>7</v>
      </c>
      <c r="B16" s="298" t="s">
        <v>1669</v>
      </c>
      <c r="C16" s="275">
        <v>34</v>
      </c>
      <c r="D16" s="277" t="s">
        <v>1670</v>
      </c>
      <c r="E16" s="778"/>
      <c r="F16" s="774"/>
      <c r="G16" s="278">
        <v>0.5</v>
      </c>
      <c r="H16" s="279" t="s">
        <v>29</v>
      </c>
      <c r="I16" s="275" t="s">
        <v>76</v>
      </c>
      <c r="J16" s="361">
        <v>45288</v>
      </c>
      <c r="K16" s="275" t="s">
        <v>260</v>
      </c>
      <c r="L16" s="275"/>
      <c r="M16" s="275"/>
      <c r="N16" s="275"/>
      <c r="O16" s="312" t="s">
        <v>1668</v>
      </c>
      <c r="P16" s="361">
        <v>45289</v>
      </c>
      <c r="Q16" s="275" t="s">
        <v>1671</v>
      </c>
      <c r="R16" s="312"/>
      <c r="S16" s="347"/>
      <c r="T16" s="347"/>
      <c r="U16" s="347"/>
      <c r="V16" s="347"/>
      <c r="W16" s="347"/>
      <c r="X16" s="347"/>
    </row>
    <row r="17" spans="1:24" ht="12.75">
      <c r="A17" s="231"/>
      <c r="B17" s="231"/>
      <c r="C17" s="231"/>
      <c r="D17" s="230"/>
      <c r="E17" s="230"/>
      <c r="F17" s="230"/>
      <c r="G17" s="272"/>
      <c r="H17" s="273"/>
      <c r="I17" s="231"/>
      <c r="J17" s="231"/>
      <c r="K17" s="231"/>
      <c r="L17" s="231"/>
      <c r="M17" s="231"/>
      <c r="N17" s="231"/>
      <c r="O17" s="231"/>
      <c r="P17" s="231"/>
      <c r="Q17" s="231"/>
      <c r="R17" s="231"/>
      <c r="S17" s="343"/>
      <c r="T17" s="343"/>
      <c r="U17" s="343"/>
      <c r="V17" s="343"/>
      <c r="W17" s="343"/>
      <c r="X17" s="343"/>
    </row>
    <row r="18" spans="1:24" ht="12.75">
      <c r="A18" s="275"/>
      <c r="B18" s="275"/>
      <c r="C18" s="275"/>
      <c r="D18" s="277"/>
      <c r="E18" s="277"/>
      <c r="F18" s="277"/>
      <c r="G18" s="278"/>
      <c r="H18" s="279"/>
      <c r="I18" s="275"/>
      <c r="J18" s="275"/>
      <c r="K18" s="275"/>
      <c r="L18" s="275"/>
      <c r="M18" s="275"/>
      <c r="N18" s="275"/>
      <c r="O18" s="275"/>
      <c r="P18" s="275"/>
      <c r="Q18" s="275"/>
      <c r="R18" s="275"/>
      <c r="S18" s="347"/>
      <c r="T18" s="347"/>
      <c r="U18" s="347"/>
      <c r="V18" s="347"/>
      <c r="W18" s="347"/>
      <c r="X18" s="347"/>
    </row>
    <row r="19" spans="1:24" ht="12.75">
      <c r="A19" s="231"/>
      <c r="B19" s="231"/>
      <c r="C19" s="231"/>
      <c r="D19" s="230"/>
      <c r="E19" s="230"/>
      <c r="F19" s="230"/>
      <c r="G19" s="272"/>
      <c r="H19" s="273"/>
      <c r="I19" s="231"/>
      <c r="J19" s="231"/>
      <c r="K19" s="231"/>
      <c r="L19" s="231"/>
      <c r="M19" s="508"/>
      <c r="N19" s="231"/>
      <c r="O19" s="231"/>
      <c r="P19" s="231"/>
      <c r="Q19" s="231"/>
      <c r="R19" s="231"/>
      <c r="S19" s="343"/>
      <c r="T19" s="343"/>
      <c r="U19" s="343"/>
      <c r="V19" s="343"/>
      <c r="W19" s="343"/>
      <c r="X19" s="343"/>
    </row>
    <row r="20" spans="1:24" ht="12.75">
      <c r="A20" s="275"/>
      <c r="B20" s="275"/>
      <c r="C20" s="275"/>
      <c r="D20" s="277"/>
      <c r="E20" s="277"/>
      <c r="F20" s="277"/>
      <c r="G20" s="278"/>
      <c r="H20" s="279"/>
      <c r="I20" s="275"/>
      <c r="J20" s="275"/>
      <c r="K20" s="275"/>
      <c r="L20" s="275"/>
      <c r="M20" s="275"/>
      <c r="N20" s="275"/>
      <c r="O20" s="275"/>
      <c r="P20" s="275"/>
      <c r="Q20" s="275"/>
      <c r="R20" s="275"/>
      <c r="S20" s="347"/>
      <c r="T20" s="347"/>
      <c r="U20" s="347"/>
      <c r="V20" s="347"/>
      <c r="W20" s="347"/>
      <c r="X20" s="347"/>
    </row>
    <row r="21" spans="1:24" ht="12.75">
      <c r="A21" s="231"/>
      <c r="B21" s="231"/>
      <c r="C21" s="231"/>
      <c r="D21" s="230"/>
      <c r="E21" s="230"/>
      <c r="F21" s="230"/>
      <c r="G21" s="272"/>
      <c r="H21" s="273"/>
      <c r="I21" s="231"/>
      <c r="J21" s="231"/>
      <c r="K21" s="231"/>
      <c r="L21" s="231"/>
      <c r="M21" s="231"/>
      <c r="N21" s="231"/>
      <c r="O21" s="231"/>
      <c r="P21" s="231"/>
      <c r="Q21" s="231"/>
      <c r="R21" s="231"/>
      <c r="S21" s="343"/>
      <c r="T21" s="343"/>
      <c r="U21" s="343"/>
      <c r="V21" s="343"/>
      <c r="W21" s="343"/>
      <c r="X21" s="343"/>
    </row>
    <row r="22" spans="1:24" ht="12.75">
      <c r="A22" s="275"/>
      <c r="B22" s="275"/>
      <c r="C22" s="275"/>
      <c r="D22" s="277"/>
      <c r="E22" s="277"/>
      <c r="F22" s="277"/>
      <c r="G22" s="278"/>
      <c r="H22" s="279"/>
      <c r="I22" s="275"/>
      <c r="J22" s="275"/>
      <c r="K22" s="275"/>
      <c r="L22" s="275"/>
      <c r="M22" s="275"/>
      <c r="N22" s="275"/>
      <c r="O22" s="275"/>
      <c r="P22" s="275"/>
      <c r="Q22" s="275"/>
      <c r="R22" s="275"/>
      <c r="S22" s="347"/>
      <c r="T22" s="347"/>
      <c r="U22" s="347"/>
      <c r="V22" s="347"/>
      <c r="W22" s="347"/>
      <c r="X22" s="347"/>
    </row>
    <row r="23" spans="1:24" ht="12.75">
      <c r="A23" s="231"/>
      <c r="B23" s="231"/>
      <c r="C23" s="231"/>
      <c r="D23" s="230"/>
      <c r="E23" s="230"/>
      <c r="F23" s="230"/>
      <c r="G23" s="272"/>
      <c r="H23" s="273"/>
      <c r="I23" s="231"/>
      <c r="J23" s="231"/>
      <c r="K23" s="231"/>
      <c r="L23" s="231"/>
      <c r="M23" s="231"/>
      <c r="N23" s="231"/>
      <c r="O23" s="231"/>
      <c r="P23" s="231"/>
      <c r="Q23" s="231"/>
      <c r="R23" s="231"/>
      <c r="S23" s="343"/>
      <c r="T23" s="343"/>
      <c r="U23" s="343"/>
      <c r="V23" s="343"/>
      <c r="W23" s="343"/>
      <c r="X23" s="343"/>
    </row>
  </sheetData>
  <mergeCells count="1">
    <mergeCell ref="E16:F16"/>
  </mergeCells>
  <conditionalFormatting sqref="M1:N1 R1 U1:X1">
    <cfRule type="containsText" dxfId="11104" priority="13" operator="containsText" text="ответ субподрядчика">
      <formula>NOT(ISERROR(SEARCH(("ответ субподрядчика"),(M1))))</formula>
    </cfRule>
  </conditionalFormatting>
  <conditionalFormatting sqref="G10:G23">
    <cfRule type="cellIs" dxfId="11103" priority="12" operator="equal">
      <formula>1</formula>
    </cfRule>
  </conditionalFormatting>
  <conditionalFormatting sqref="G10:G23">
    <cfRule type="cellIs" dxfId="11102" priority="11" operator="equal">
      <formula>0.5</formula>
    </cfRule>
  </conditionalFormatting>
  <conditionalFormatting sqref="G10:G23">
    <cfRule type="cellIs" dxfId="11101" priority="10" operator="equal">
      <formula>0.2</formula>
    </cfRule>
  </conditionalFormatting>
  <conditionalFormatting sqref="K3 K5:K23">
    <cfRule type="containsText" dxfId="11100" priority="9" operator="containsText" text="ПД">
      <formula>NOT(ISERROR(SEARCH(("ПД"),(K3))))</formula>
    </cfRule>
  </conditionalFormatting>
  <conditionalFormatting sqref="K3 K5:K23">
    <cfRule type="containsText" dxfId="11099" priority="8" operator="containsText" text="отменено">
      <formula>NOT(ISERROR(SEARCH(("отменено"),(K3))))</formula>
    </cfRule>
  </conditionalFormatting>
  <conditionalFormatting sqref="G1:H1 H3:X3 H5:H23 A9:G9">
    <cfRule type="cellIs" dxfId="11098" priority="7" operator="equal">
      <formula>"5 - Несоответствие решений ПД и РД"</formula>
    </cfRule>
  </conditionalFormatting>
  <conditionalFormatting sqref="G1:H1 H3:X3 H5:H23 A9:G9">
    <cfRule type="cellIs" dxfId="11097" priority="6" operator="equal">
      <formula>"4 - Несоответствие типовым решениям"</formula>
    </cfRule>
  </conditionalFormatting>
  <conditionalFormatting sqref="G1:H1 H3:X3 H5:H23 A9:G9">
    <cfRule type="cellIs" dxfId="11096" priority="5" operator="equal">
      <formula>"3 - Повторяющиеся замечания МФР"</formula>
    </cfRule>
  </conditionalFormatting>
  <conditionalFormatting sqref="G1:H1 H3:X3 H5:H23 A9:G9">
    <cfRule type="cellIs" dxfId="11095" priority="4" operator="equal">
      <formula>"2 - Несоотвествие смежным разделам"</formula>
    </cfRule>
  </conditionalFormatting>
  <conditionalFormatting sqref="G1:H1 H3:X3 H5:H23 A9:G9">
    <cfRule type="cellIs" dxfId="11094" priority="3" operator="equal">
      <formula>"1 - Ошибка проектировщика"</formula>
    </cfRule>
  </conditionalFormatting>
  <conditionalFormatting sqref="K3 K5:K23">
    <cfRule type="containsText" dxfId="11093" priority="2" operator="containsText" text="повторно">
      <formula>NOT(ISERROR(SEARCH(("повторно"),(K3))))</formula>
    </cfRule>
  </conditionalFormatting>
  <conditionalFormatting sqref="K3 K5:K23">
    <cfRule type="containsText" dxfId="11092"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G10:G23</xm:sqref>
        </x14:dataValidation>
        <x14:dataValidation type="list" allowBlank="1">
          <x14:formula1>
            <xm:f>Списки!$O:$O</xm:f>
          </x14:formula1>
          <xm:sqref>R1 U1 X1</xm:sqref>
        </x14:dataValidation>
        <x14:dataValidation type="list" allowBlank="1">
          <x14:formula1>
            <xm:f>Списки!$E$2:$E$1002</xm:f>
          </x14:formula1>
          <xm:sqref>H10:H23</xm:sqref>
        </x14:dataValidation>
        <x14:dataValidation type="list" allowBlank="1">
          <x14:formula1>
            <xm:f>Списки!$A$2:$A$1002</xm:f>
          </x14:formula1>
          <xm:sqref>K10:K23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45"/>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6.7109375" customWidth="1"/>
    <col min="3" max="3" width="8.140625" customWidth="1"/>
    <col min="4" max="4" width="58.42578125" customWidth="1"/>
    <col min="5" max="5" width="63.42578125" customWidth="1"/>
    <col min="6" max="6" width="16.7109375" customWidth="1" collapsed="1"/>
    <col min="7" max="7" width="10.5703125" hidden="1" customWidth="1" outlineLevel="1"/>
    <col min="8" max="8" width="13.5703125" hidden="1" customWidth="1" outlineLevel="1"/>
    <col min="10" max="10" width="8.85546875" customWidth="1"/>
    <col min="11" max="11" width="12.140625" customWidth="1"/>
    <col min="12" max="12" width="26.85546875" customWidth="1"/>
    <col min="13" max="13" width="11.7109375" customWidth="1"/>
    <col min="14" max="14" width="59.5703125" customWidth="1"/>
    <col min="15" max="15" width="26.85546875" customWidth="1"/>
    <col min="16" max="16" width="10.5703125" customWidth="1"/>
    <col min="17" max="17" width="26.85546875" customWidth="1"/>
    <col min="18" max="18" width="22" customWidth="1"/>
    <col min="19" max="19" width="14.42578125" hidden="1" customWidth="1"/>
    <col min="20" max="20" width="26.85546875" hidden="1" customWidth="1"/>
    <col min="21" max="24" width="25.5703125" hidden="1" customWidth="1"/>
  </cols>
  <sheetData>
    <row r="1" spans="1:24" ht="102"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56.25" hidden="1" outlineLevel="1">
      <c r="A3" s="334"/>
      <c r="B3" s="18" t="s">
        <v>251</v>
      </c>
      <c r="C3" s="18" t="s">
        <v>252</v>
      </c>
      <c r="D3" s="18" t="s">
        <v>35</v>
      </c>
      <c r="E3" s="18"/>
      <c r="F3" s="18"/>
      <c r="G3" s="272"/>
      <c r="H3" s="335">
        <f>COUNTIF($H10:$H45,"1 - Несоответствие продуктовым требованиям ПИК-Стандарт")</f>
        <v>5</v>
      </c>
      <c r="I3" s="335">
        <f>COUNTIF($H10:$H45,"2 - Несоответствие Бренд-листам ПИК")</f>
        <v>0</v>
      </c>
      <c r="J3" s="335">
        <f>COUNTIF($H10:$H45,"3 - Несоответствие Каталогу отделки")</f>
        <v>0</v>
      </c>
      <c r="K3" s="335">
        <f>COUNTIF($H10:$H45,"5 - Ошибка в применении СТМ")</f>
        <v>0</v>
      </c>
      <c r="L3" s="335">
        <f>COUNTIF($H10:$H45,"4 - Несоответствие Каталогу оборудования")</f>
        <v>0</v>
      </c>
      <c r="M3" s="335">
        <f>COUNTIF($H10:$H45,"6 - Ошибка в применении сборных ЛМ")</f>
        <v>0</v>
      </c>
      <c r="N3" s="335">
        <f>COUNTIF($H10:$H45,"7 - Ошибка в применении шкаф-пакетов")</f>
        <v>0</v>
      </c>
      <c r="O3" s="335">
        <f>COUNTIF($H10:$H45,"8 - Ошибка в применении шахт-пакетов")</f>
        <v>0</v>
      </c>
      <c r="P3" s="335">
        <f>COUNTIF($H10:$H45,"9 - Несоответствие типологическим требованиям ПИК-Стандарт")</f>
        <v>0</v>
      </c>
      <c r="Q3" s="335">
        <f>COUNTIF($H10:$H45,"10 - Несоответствие НТД РФ")</f>
        <v>0</v>
      </c>
      <c r="R3" s="335">
        <f>COUNTIF($H10:$H45,"11 - Несоответствие ИРД (кроме ТУ, СТУ), АПР, ПД")</f>
        <v>0</v>
      </c>
      <c r="S3" s="335">
        <f>COUNTIF($H10:$H45,"12 - Несоответствие требованиям ТУ, СТУ")</f>
        <v>0</v>
      </c>
      <c r="T3" s="335">
        <f>COUNTIF($H10:$H45,"13 - Ошибка в технических решениях")</f>
        <v>0</v>
      </c>
      <c r="U3" s="335">
        <f>COUNTIF($H10:$H45,"14 - Неувязка м/у собой комплектов РД")</f>
        <v>0</v>
      </c>
      <c r="V3" s="335">
        <f>COUNTIF($H10:$H45,"15 - Недостаточность информации влияющей на СМР")</f>
        <v>11</v>
      </c>
      <c r="W3" s="335">
        <f>COUNTIF($H10:$H45,"16 - Нерациональное решение")</f>
        <v>0</v>
      </c>
      <c r="X3" s="335">
        <f>COUNTIF($H10:$H45,"17 - Оформление")</f>
        <v>1</v>
      </c>
    </row>
    <row r="4" spans="1:24" ht="25.5" hidden="1" outlineLevel="1">
      <c r="A4" s="111" t="s">
        <v>249</v>
      </c>
      <c r="B4" s="336">
        <v>6</v>
      </c>
      <c r="C4" s="336">
        <v>6</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COUNTIFS(G10:G45,"0,2")</f>
        <v>0</v>
      </c>
      <c r="H6" s="510"/>
      <c r="I6" s="275"/>
      <c r="J6" s="250"/>
      <c r="K6" s="275"/>
      <c r="L6" s="250"/>
      <c r="M6" s="250"/>
      <c r="N6" s="275"/>
      <c r="O6" s="250"/>
      <c r="P6" s="250"/>
      <c r="Q6" s="275"/>
      <c r="R6" s="250"/>
      <c r="S6" s="366"/>
      <c r="T6" s="347"/>
      <c r="U6" s="347"/>
      <c r="V6" s="347"/>
      <c r="W6" s="347"/>
      <c r="X6" s="347"/>
    </row>
    <row r="7" spans="1:24" ht="22.5" hidden="1" outlineLevel="1">
      <c r="A7" s="348">
        <f>G6*0.2/B4</f>
        <v>0</v>
      </c>
      <c r="B7" s="348">
        <f>G7*0.5/B4</f>
        <v>1.4166666666666667</v>
      </c>
      <c r="C7" s="348">
        <f>G8*1/B4</f>
        <v>0</v>
      </c>
      <c r="D7" s="349">
        <f>(G6*A6+G7*B6+G8*C6)/SUM(G6:G8)</f>
        <v>0.5</v>
      </c>
      <c r="E7" s="350"/>
      <c r="F7" s="129" t="s">
        <v>254</v>
      </c>
      <c r="G7" s="351">
        <f>COUNTIFS(G10:G45,"0,5")</f>
        <v>17</v>
      </c>
      <c r="H7" s="509"/>
      <c r="I7" s="352"/>
      <c r="J7" s="352"/>
      <c r="K7" s="352"/>
      <c r="L7" s="352"/>
      <c r="M7" s="352"/>
      <c r="N7" s="352"/>
      <c r="O7" s="352"/>
      <c r="P7" s="352"/>
      <c r="Q7" s="352"/>
      <c r="R7" s="352"/>
      <c r="S7" s="353"/>
      <c r="T7" s="353"/>
      <c r="U7" s="353"/>
      <c r="V7" s="353"/>
      <c r="W7" s="353"/>
      <c r="X7" s="353"/>
    </row>
    <row r="8" spans="1:24" ht="25.5" hidden="1" outlineLevel="1">
      <c r="A8" s="112" t="s">
        <v>52</v>
      </c>
      <c r="B8" s="112" t="s">
        <v>52</v>
      </c>
      <c r="C8" s="112" t="s">
        <v>52</v>
      </c>
      <c r="D8" s="112" t="s">
        <v>52</v>
      </c>
      <c r="E8" s="112"/>
      <c r="F8" s="18" t="s">
        <v>255</v>
      </c>
      <c r="G8" s="345">
        <f>COUNTIFS(G10:G45,"1")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56.25">
      <c r="A10" s="275">
        <v>1</v>
      </c>
      <c r="B10" s="298" t="s">
        <v>1672</v>
      </c>
      <c r="C10" s="275" t="s">
        <v>1673</v>
      </c>
      <c r="D10" s="277" t="s">
        <v>1674</v>
      </c>
      <c r="E10" s="277"/>
      <c r="F10" s="277"/>
      <c r="G10" s="278">
        <v>0.5</v>
      </c>
      <c r="H10" s="279" t="s">
        <v>250</v>
      </c>
      <c r="I10" s="275" t="s">
        <v>76</v>
      </c>
      <c r="J10" s="250">
        <v>45233</v>
      </c>
      <c r="K10" s="275" t="s">
        <v>260</v>
      </c>
      <c r="L10" s="275" t="s">
        <v>1555</v>
      </c>
      <c r="M10" s="250">
        <v>45288</v>
      </c>
      <c r="N10" s="275" t="s">
        <v>1556</v>
      </c>
      <c r="O10" s="250"/>
      <c r="P10" s="250"/>
      <c r="Q10" s="275"/>
      <c r="R10" s="250"/>
      <c r="S10" s="366"/>
      <c r="T10" s="347"/>
      <c r="U10" s="347"/>
      <c r="V10" s="347"/>
      <c r="W10" s="347"/>
      <c r="X10" s="347"/>
    </row>
    <row r="11" spans="1:24" ht="56.25">
      <c r="A11" s="231">
        <v>2</v>
      </c>
      <c r="B11" s="292" t="s">
        <v>1672</v>
      </c>
      <c r="C11" s="231">
        <v>1</v>
      </c>
      <c r="D11" s="230" t="s">
        <v>1557</v>
      </c>
      <c r="E11" s="230"/>
      <c r="F11" s="230"/>
      <c r="G11" s="272">
        <v>0.5</v>
      </c>
      <c r="H11" s="273" t="s">
        <v>29</v>
      </c>
      <c r="I11" s="231" t="s">
        <v>76</v>
      </c>
      <c r="J11" s="249">
        <v>45233</v>
      </c>
      <c r="K11" s="231" t="s">
        <v>260</v>
      </c>
      <c r="L11" s="231" t="s">
        <v>1558</v>
      </c>
      <c r="M11" s="249">
        <v>45288</v>
      </c>
      <c r="N11" s="231" t="s">
        <v>360</v>
      </c>
      <c r="O11" s="231"/>
      <c r="P11" s="231"/>
      <c r="Q11" s="231"/>
      <c r="R11" s="231"/>
      <c r="S11" s="343"/>
      <c r="T11" s="343"/>
      <c r="U11" s="343"/>
      <c r="V11" s="343"/>
      <c r="W11" s="343"/>
      <c r="X11" s="343"/>
    </row>
    <row r="12" spans="1:24" ht="56.25">
      <c r="A12" s="275">
        <v>3</v>
      </c>
      <c r="B12" s="298" t="s">
        <v>1672</v>
      </c>
      <c r="C12" s="275">
        <v>1</v>
      </c>
      <c r="D12" s="277" t="s">
        <v>1559</v>
      </c>
      <c r="E12" s="277"/>
      <c r="F12" s="277"/>
      <c r="G12" s="278">
        <v>0.5</v>
      </c>
      <c r="H12" s="279" t="s">
        <v>250</v>
      </c>
      <c r="I12" s="275" t="s">
        <v>76</v>
      </c>
      <c r="J12" s="250">
        <v>45233</v>
      </c>
      <c r="K12" s="275" t="s">
        <v>260</v>
      </c>
      <c r="L12" s="275" t="s">
        <v>1558</v>
      </c>
      <c r="M12" s="250">
        <v>45288</v>
      </c>
      <c r="N12" s="275" t="s">
        <v>360</v>
      </c>
      <c r="O12" s="275"/>
      <c r="P12" s="275"/>
      <c r="Q12" s="275"/>
      <c r="R12" s="275"/>
      <c r="S12" s="347"/>
      <c r="T12" s="347"/>
      <c r="U12" s="347"/>
      <c r="V12" s="347"/>
      <c r="W12" s="347"/>
      <c r="X12" s="347"/>
    </row>
    <row r="13" spans="1:24" ht="56.25">
      <c r="A13" s="231">
        <v>4</v>
      </c>
      <c r="B13" s="292" t="s">
        <v>1672</v>
      </c>
      <c r="C13" s="231">
        <v>1</v>
      </c>
      <c r="D13" s="230" t="s">
        <v>1560</v>
      </c>
      <c r="E13" s="230"/>
      <c r="F13" s="230"/>
      <c r="G13" s="272">
        <v>0.5</v>
      </c>
      <c r="H13" s="273" t="s">
        <v>29</v>
      </c>
      <c r="I13" s="231" t="s">
        <v>76</v>
      </c>
      <c r="J13" s="249">
        <v>45233</v>
      </c>
      <c r="K13" s="231" t="s">
        <v>260</v>
      </c>
      <c r="L13" s="231" t="s">
        <v>1558</v>
      </c>
      <c r="M13" s="249">
        <v>45288</v>
      </c>
      <c r="N13" s="231" t="s">
        <v>360</v>
      </c>
      <c r="O13" s="231"/>
      <c r="P13" s="231"/>
      <c r="Q13" s="231"/>
      <c r="R13" s="231"/>
      <c r="S13" s="343"/>
      <c r="T13" s="343"/>
      <c r="U13" s="343"/>
      <c r="V13" s="343"/>
      <c r="W13" s="343"/>
      <c r="X13" s="343"/>
    </row>
    <row r="14" spans="1:24" ht="229.5">
      <c r="A14" s="275">
        <v>5</v>
      </c>
      <c r="B14" s="298" t="s">
        <v>1672</v>
      </c>
      <c r="C14" s="275">
        <v>1</v>
      </c>
      <c r="D14" s="395" t="s">
        <v>1561</v>
      </c>
      <c r="E14" s="277"/>
      <c r="F14" s="277"/>
      <c r="G14" s="278">
        <v>0.5</v>
      </c>
      <c r="H14" s="279" t="s">
        <v>29</v>
      </c>
      <c r="I14" s="275" t="s">
        <v>76</v>
      </c>
      <c r="J14" s="250">
        <v>45233</v>
      </c>
      <c r="K14" s="275" t="s">
        <v>260</v>
      </c>
      <c r="L14" s="275" t="s">
        <v>1558</v>
      </c>
      <c r="M14" s="250">
        <v>45288</v>
      </c>
      <c r="N14" s="275" t="s">
        <v>360</v>
      </c>
      <c r="O14" s="275"/>
      <c r="P14" s="275"/>
      <c r="Q14" s="275"/>
      <c r="R14" s="275"/>
      <c r="S14" s="347"/>
      <c r="T14" s="347"/>
      <c r="U14" s="347"/>
      <c r="V14" s="347"/>
      <c r="W14" s="347"/>
      <c r="X14" s="347"/>
    </row>
    <row r="15" spans="1:24" ht="76.5">
      <c r="A15" s="231">
        <v>6</v>
      </c>
      <c r="B15" s="292" t="s">
        <v>1672</v>
      </c>
      <c r="C15" s="231">
        <v>1</v>
      </c>
      <c r="D15" s="230" t="s">
        <v>1562</v>
      </c>
      <c r="E15" s="230"/>
      <c r="F15" s="230"/>
      <c r="G15" s="272">
        <v>0.5</v>
      </c>
      <c r="H15" s="273" t="s">
        <v>29</v>
      </c>
      <c r="I15" s="231" t="s">
        <v>76</v>
      </c>
      <c r="J15" s="249">
        <v>45233</v>
      </c>
      <c r="K15" s="231" t="s">
        <v>260</v>
      </c>
      <c r="L15" s="231" t="s">
        <v>1558</v>
      </c>
      <c r="M15" s="249">
        <v>45288</v>
      </c>
      <c r="N15" s="231" t="s">
        <v>360</v>
      </c>
      <c r="O15" s="231"/>
      <c r="P15" s="231"/>
      <c r="Q15" s="231"/>
      <c r="R15" s="231"/>
      <c r="S15" s="343"/>
      <c r="T15" s="343"/>
      <c r="U15" s="343"/>
      <c r="V15" s="343"/>
      <c r="W15" s="343"/>
      <c r="X15" s="343"/>
    </row>
    <row r="16" spans="1:24" ht="51">
      <c r="A16" s="275">
        <v>7</v>
      </c>
      <c r="B16" s="298" t="s">
        <v>1672</v>
      </c>
      <c r="C16" s="275">
        <v>1</v>
      </c>
      <c r="D16" s="277" t="s">
        <v>1563</v>
      </c>
      <c r="E16" s="277"/>
      <c r="F16" s="277"/>
      <c r="G16" s="278">
        <v>0.5</v>
      </c>
      <c r="H16" s="279" t="s">
        <v>32</v>
      </c>
      <c r="I16" s="275" t="s">
        <v>76</v>
      </c>
      <c r="J16" s="250">
        <v>45233</v>
      </c>
      <c r="K16" s="275" t="s">
        <v>260</v>
      </c>
      <c r="L16" s="275" t="s">
        <v>1675</v>
      </c>
      <c r="M16" s="250">
        <v>45288</v>
      </c>
      <c r="N16" s="275" t="s">
        <v>1565</v>
      </c>
      <c r="O16" s="275"/>
      <c r="P16" s="275"/>
      <c r="Q16" s="275"/>
      <c r="R16" s="275"/>
      <c r="S16" s="347"/>
      <c r="T16" s="347"/>
      <c r="U16" s="347"/>
      <c r="V16" s="347"/>
      <c r="W16" s="347"/>
      <c r="X16" s="347"/>
    </row>
    <row r="17" spans="1:24" ht="56.25">
      <c r="A17" s="231">
        <v>8</v>
      </c>
      <c r="B17" s="292" t="s">
        <v>1672</v>
      </c>
      <c r="C17" s="231">
        <v>2</v>
      </c>
      <c r="D17" s="230" t="s">
        <v>1676</v>
      </c>
      <c r="E17" s="231"/>
      <c r="F17" s="231"/>
      <c r="G17" s="272">
        <v>0.5</v>
      </c>
      <c r="H17" s="273" t="s">
        <v>250</v>
      </c>
      <c r="I17" s="231" t="s">
        <v>76</v>
      </c>
      <c r="J17" s="249">
        <v>45233</v>
      </c>
      <c r="K17" s="231" t="s">
        <v>260</v>
      </c>
      <c r="L17" s="231" t="s">
        <v>1677</v>
      </c>
      <c r="M17" s="249">
        <v>45288</v>
      </c>
      <c r="N17" s="231" t="s">
        <v>360</v>
      </c>
      <c r="O17" s="231"/>
      <c r="P17" s="231"/>
      <c r="Q17" s="231"/>
      <c r="R17" s="231"/>
      <c r="S17" s="343"/>
      <c r="T17" s="343"/>
      <c r="U17" s="343"/>
      <c r="V17" s="343"/>
      <c r="W17" s="343"/>
      <c r="X17" s="343"/>
    </row>
    <row r="18" spans="1:24" ht="173.25" customHeight="1">
      <c r="A18" s="275">
        <v>9</v>
      </c>
      <c r="B18" s="298" t="s">
        <v>1672</v>
      </c>
      <c r="C18" s="275">
        <v>2</v>
      </c>
      <c r="D18" s="277" t="s">
        <v>1678</v>
      </c>
      <c r="E18" s="275"/>
      <c r="F18" s="275"/>
      <c r="G18" s="278">
        <v>0.5</v>
      </c>
      <c r="H18" s="279" t="s">
        <v>29</v>
      </c>
      <c r="I18" s="275" t="s">
        <v>76</v>
      </c>
      <c r="J18" s="250">
        <v>45233</v>
      </c>
      <c r="K18" s="275" t="s">
        <v>260</v>
      </c>
      <c r="L18" s="275" t="s">
        <v>1570</v>
      </c>
      <c r="M18" s="250">
        <v>45288</v>
      </c>
      <c r="N18" s="275" t="s">
        <v>1571</v>
      </c>
      <c r="O18" s="275" t="s">
        <v>1572</v>
      </c>
      <c r="P18" s="275"/>
      <c r="Q18" s="275"/>
      <c r="R18" s="275"/>
      <c r="S18" s="347"/>
      <c r="T18" s="347"/>
      <c r="U18" s="347"/>
      <c r="V18" s="347"/>
      <c r="W18" s="347"/>
      <c r="X18" s="347"/>
    </row>
    <row r="19" spans="1:24" ht="204.75" customHeight="1">
      <c r="A19" s="231">
        <v>10</v>
      </c>
      <c r="B19" s="292" t="s">
        <v>1672</v>
      </c>
      <c r="C19" s="231">
        <v>2</v>
      </c>
      <c r="D19" s="230" t="s">
        <v>1573</v>
      </c>
      <c r="E19" s="231"/>
      <c r="F19" s="231"/>
      <c r="G19" s="272">
        <v>0.5</v>
      </c>
      <c r="H19" s="273" t="s">
        <v>250</v>
      </c>
      <c r="I19" s="231" t="s">
        <v>76</v>
      </c>
      <c r="J19" s="249">
        <v>45233</v>
      </c>
      <c r="K19" s="231" t="s">
        <v>260</v>
      </c>
      <c r="L19" s="231" t="s">
        <v>1555</v>
      </c>
      <c r="M19" s="249">
        <v>45288</v>
      </c>
      <c r="N19" s="231"/>
      <c r="O19" s="231" t="s">
        <v>1574</v>
      </c>
      <c r="P19" s="249">
        <v>45302</v>
      </c>
      <c r="Q19" s="231" t="s">
        <v>717</v>
      </c>
      <c r="R19" s="231"/>
      <c r="S19" s="343"/>
      <c r="T19" s="343"/>
      <c r="U19" s="343"/>
      <c r="V19" s="343"/>
      <c r="W19" s="343"/>
      <c r="X19" s="343"/>
    </row>
    <row r="20" spans="1:24" ht="90.75" customHeight="1">
      <c r="A20" s="275">
        <v>11</v>
      </c>
      <c r="B20" s="298" t="s">
        <v>1672</v>
      </c>
      <c r="C20" s="275">
        <v>2</v>
      </c>
      <c r="D20" s="277" t="s">
        <v>1575</v>
      </c>
      <c r="E20" s="275"/>
      <c r="F20" s="277"/>
      <c r="G20" s="278">
        <v>0.5</v>
      </c>
      <c r="H20" s="279" t="s">
        <v>29</v>
      </c>
      <c r="I20" s="275" t="s">
        <v>76</v>
      </c>
      <c r="J20" s="250">
        <v>45233</v>
      </c>
      <c r="K20" s="275" t="s">
        <v>260</v>
      </c>
      <c r="L20" s="275" t="s">
        <v>1576</v>
      </c>
      <c r="M20" s="250">
        <v>45288</v>
      </c>
      <c r="N20" s="275" t="s">
        <v>1577</v>
      </c>
      <c r="O20" s="275" t="s">
        <v>1578</v>
      </c>
      <c r="P20" s="250">
        <v>45302</v>
      </c>
      <c r="Q20" s="275" t="s">
        <v>1579</v>
      </c>
      <c r="R20" s="275"/>
      <c r="S20" s="347"/>
      <c r="T20" s="347"/>
      <c r="U20" s="347"/>
      <c r="V20" s="347"/>
      <c r="W20" s="347"/>
      <c r="X20" s="347"/>
    </row>
    <row r="21" spans="1:24" ht="131.25" customHeight="1">
      <c r="A21" s="231">
        <v>12</v>
      </c>
      <c r="B21" s="292" t="s">
        <v>1672</v>
      </c>
      <c r="C21" s="231">
        <v>2</v>
      </c>
      <c r="D21" s="230" t="s">
        <v>1580</v>
      </c>
      <c r="E21" s="231"/>
      <c r="F21" s="230"/>
      <c r="G21" s="272">
        <v>0.5</v>
      </c>
      <c r="H21" s="273" t="s">
        <v>29</v>
      </c>
      <c r="I21" s="231" t="s">
        <v>76</v>
      </c>
      <c r="J21" s="249">
        <v>45233</v>
      </c>
      <c r="K21" s="231" t="s">
        <v>260</v>
      </c>
      <c r="L21" s="231" t="s">
        <v>1576</v>
      </c>
      <c r="M21" s="249">
        <v>45288</v>
      </c>
      <c r="N21" s="231" t="s">
        <v>1581</v>
      </c>
      <c r="O21" s="231"/>
      <c r="P21" s="231"/>
      <c r="Q21" s="231"/>
      <c r="R21" s="231"/>
      <c r="S21" s="343"/>
      <c r="T21" s="343"/>
      <c r="U21" s="343"/>
      <c r="V21" s="343"/>
      <c r="W21" s="343"/>
      <c r="X21" s="343"/>
    </row>
    <row r="22" spans="1:24" ht="89.25">
      <c r="A22" s="275">
        <v>13</v>
      </c>
      <c r="B22" s="298" t="s">
        <v>1672</v>
      </c>
      <c r="C22" s="275">
        <v>5</v>
      </c>
      <c r="D22" s="277" t="s">
        <v>1582</v>
      </c>
      <c r="E22" s="277"/>
      <c r="F22" s="277"/>
      <c r="G22" s="278"/>
      <c r="H22" s="279"/>
      <c r="I22" s="275" t="s">
        <v>76</v>
      </c>
      <c r="J22" s="250">
        <v>45233</v>
      </c>
      <c r="K22" s="275"/>
      <c r="L22" s="275" t="s">
        <v>333</v>
      </c>
      <c r="M22" s="275"/>
      <c r="N22" s="275"/>
      <c r="O22" s="275"/>
      <c r="P22" s="275"/>
      <c r="Q22" s="275"/>
      <c r="R22" s="275"/>
      <c r="S22" s="347"/>
      <c r="T22" s="347"/>
      <c r="U22" s="347"/>
      <c r="V22" s="347"/>
      <c r="W22" s="347"/>
      <c r="X22" s="347"/>
    </row>
    <row r="23" spans="1:24" ht="153">
      <c r="A23" s="231">
        <v>14</v>
      </c>
      <c r="B23" s="292" t="s">
        <v>1672</v>
      </c>
      <c r="C23" s="231">
        <v>2</v>
      </c>
      <c r="D23" s="230" t="s">
        <v>1679</v>
      </c>
      <c r="E23" s="231"/>
      <c r="F23" s="230"/>
      <c r="G23" s="272">
        <v>0.5</v>
      </c>
      <c r="H23" s="273" t="s">
        <v>29</v>
      </c>
      <c r="I23" s="231" t="s">
        <v>76</v>
      </c>
      <c r="J23" s="249">
        <v>45233</v>
      </c>
      <c r="K23" s="231" t="s">
        <v>260</v>
      </c>
      <c r="L23" s="231" t="s">
        <v>1680</v>
      </c>
      <c r="M23" s="249">
        <v>45288</v>
      </c>
      <c r="N23" s="231" t="s">
        <v>360</v>
      </c>
      <c r="O23" s="231"/>
      <c r="P23" s="231"/>
      <c r="Q23" s="231"/>
      <c r="R23" s="231"/>
      <c r="S23" s="343"/>
      <c r="T23" s="343"/>
      <c r="U23" s="343"/>
      <c r="V23" s="343"/>
      <c r="W23" s="343"/>
      <c r="X23" s="343"/>
    </row>
    <row r="24" spans="1:24" ht="187.5" customHeight="1">
      <c r="A24" s="275">
        <v>15</v>
      </c>
      <c r="B24" s="298" t="s">
        <v>1672</v>
      </c>
      <c r="C24" s="275">
        <v>2</v>
      </c>
      <c r="D24" s="593" t="s">
        <v>1589</v>
      </c>
      <c r="E24" s="275"/>
      <c r="F24" s="277"/>
      <c r="G24" s="278"/>
      <c r="H24" s="279"/>
      <c r="I24" s="275" t="s">
        <v>76</v>
      </c>
      <c r="J24" s="250">
        <v>45233</v>
      </c>
      <c r="K24" s="275"/>
      <c r="L24" s="275" t="s">
        <v>333</v>
      </c>
      <c r="M24" s="275"/>
      <c r="N24" s="275"/>
      <c r="O24" s="275"/>
      <c r="P24" s="275"/>
      <c r="Q24" s="275"/>
      <c r="R24" s="275"/>
      <c r="S24" s="347"/>
      <c r="T24" s="347"/>
      <c r="U24" s="347"/>
      <c r="V24" s="347"/>
      <c r="W24" s="347"/>
      <c r="X24" s="347"/>
    </row>
    <row r="25" spans="1:24" ht="167.25" customHeight="1">
      <c r="A25" s="231">
        <v>16</v>
      </c>
      <c r="B25" s="292" t="s">
        <v>1672</v>
      </c>
      <c r="C25" s="231">
        <v>6</v>
      </c>
      <c r="D25" s="230" t="s">
        <v>1592</v>
      </c>
      <c r="E25" s="780"/>
      <c r="F25" s="774"/>
      <c r="G25" s="272">
        <v>0.5</v>
      </c>
      <c r="H25" s="273" t="s">
        <v>29</v>
      </c>
      <c r="I25" s="231" t="s">
        <v>76</v>
      </c>
      <c r="J25" s="249">
        <v>45233</v>
      </c>
      <c r="K25" s="231" t="s">
        <v>260</v>
      </c>
      <c r="L25" s="231" t="s">
        <v>1593</v>
      </c>
      <c r="M25" s="249">
        <v>45288</v>
      </c>
      <c r="N25" s="231" t="s">
        <v>360</v>
      </c>
      <c r="O25" s="231"/>
      <c r="P25" s="231"/>
      <c r="Q25" s="231"/>
      <c r="R25" s="231"/>
      <c r="S25" s="343"/>
      <c r="T25" s="343"/>
      <c r="U25" s="343"/>
      <c r="V25" s="343"/>
      <c r="W25" s="343"/>
      <c r="X25" s="343"/>
    </row>
    <row r="26" spans="1:24" ht="124.5" customHeight="1">
      <c r="A26" s="275">
        <v>17</v>
      </c>
      <c r="B26" s="298" t="s">
        <v>1672</v>
      </c>
      <c r="C26" s="275">
        <v>6</v>
      </c>
      <c r="D26" s="277" t="s">
        <v>1594</v>
      </c>
      <c r="E26" s="275"/>
      <c r="F26" s="277"/>
      <c r="G26" s="278">
        <v>0.5</v>
      </c>
      <c r="H26" s="279" t="s">
        <v>29</v>
      </c>
      <c r="I26" s="275" t="s">
        <v>76</v>
      </c>
      <c r="J26" s="250">
        <v>45233</v>
      </c>
      <c r="K26" s="275" t="s">
        <v>260</v>
      </c>
      <c r="L26" s="275" t="s">
        <v>1595</v>
      </c>
      <c r="M26" s="250">
        <v>45288</v>
      </c>
      <c r="N26" s="275" t="s">
        <v>360</v>
      </c>
      <c r="O26" s="275"/>
      <c r="P26" s="275"/>
      <c r="Q26" s="275"/>
      <c r="R26" s="275"/>
      <c r="S26" s="347"/>
      <c r="T26" s="347"/>
      <c r="U26" s="347"/>
      <c r="V26" s="347"/>
      <c r="W26" s="347"/>
      <c r="X26" s="347"/>
    </row>
    <row r="27" spans="1:24" ht="130.5" customHeight="1">
      <c r="A27" s="231">
        <v>18</v>
      </c>
      <c r="B27" s="292" t="s">
        <v>1672</v>
      </c>
      <c r="C27" s="231"/>
      <c r="D27" s="230" t="s">
        <v>1598</v>
      </c>
      <c r="E27" s="231"/>
      <c r="F27" s="230"/>
      <c r="G27" s="272">
        <v>0.5</v>
      </c>
      <c r="H27" s="273" t="s">
        <v>29</v>
      </c>
      <c r="I27" s="231" t="s">
        <v>76</v>
      </c>
      <c r="J27" s="249">
        <v>45233</v>
      </c>
      <c r="K27" s="231" t="s">
        <v>260</v>
      </c>
      <c r="L27" s="231" t="s">
        <v>1681</v>
      </c>
      <c r="M27" s="249">
        <v>45288</v>
      </c>
      <c r="N27" s="231" t="s">
        <v>360</v>
      </c>
      <c r="O27" s="231"/>
      <c r="P27" s="231"/>
      <c r="Q27" s="231"/>
      <c r="R27" s="231"/>
      <c r="S27" s="343"/>
      <c r="T27" s="343"/>
      <c r="U27" s="343"/>
      <c r="V27" s="343"/>
      <c r="W27" s="343"/>
      <c r="X27" s="343"/>
    </row>
    <row r="28" spans="1:24" ht="181.5" customHeight="1">
      <c r="A28" s="275">
        <v>19</v>
      </c>
      <c r="B28" s="298" t="s">
        <v>1672</v>
      </c>
      <c r="C28" s="275">
        <v>2</v>
      </c>
      <c r="D28" s="277" t="s">
        <v>1599</v>
      </c>
      <c r="E28" s="275"/>
      <c r="F28" s="277"/>
      <c r="G28" s="278">
        <v>0.5</v>
      </c>
      <c r="H28" s="279" t="s">
        <v>250</v>
      </c>
      <c r="I28" s="275" t="s">
        <v>76</v>
      </c>
      <c r="J28" s="361">
        <v>45289</v>
      </c>
      <c r="K28" s="275" t="s">
        <v>260</v>
      </c>
      <c r="L28" s="275"/>
      <c r="M28" s="275"/>
      <c r="N28" s="275"/>
      <c r="O28" s="275"/>
      <c r="P28" s="250">
        <v>45302</v>
      </c>
      <c r="Q28" s="275" t="s">
        <v>1682</v>
      </c>
      <c r="R28" s="275"/>
      <c r="S28" s="347"/>
      <c r="T28" s="347"/>
      <c r="U28" s="347"/>
      <c r="V28" s="347"/>
      <c r="W28" s="347"/>
      <c r="X28" s="347"/>
    </row>
    <row r="29" spans="1:24" ht="12.75">
      <c r="A29" s="231"/>
      <c r="B29" s="292"/>
      <c r="C29" s="231"/>
      <c r="D29" s="230"/>
      <c r="E29" s="230"/>
      <c r="F29" s="230"/>
      <c r="G29" s="272"/>
      <c r="H29" s="273"/>
      <c r="I29" s="231"/>
      <c r="J29" s="231"/>
      <c r="K29" s="231"/>
      <c r="L29" s="231"/>
      <c r="M29" s="231"/>
      <c r="N29" s="231"/>
      <c r="O29" s="231"/>
      <c r="P29" s="231"/>
      <c r="Q29" s="231"/>
      <c r="R29" s="231"/>
      <c r="S29" s="343"/>
      <c r="T29" s="343"/>
      <c r="U29" s="343"/>
      <c r="V29" s="343"/>
      <c r="W29" s="343"/>
      <c r="X29" s="343"/>
    </row>
    <row r="30" spans="1:24" ht="12.75">
      <c r="A30" s="275"/>
      <c r="B30" s="298"/>
      <c r="C30" s="275"/>
      <c r="D30" s="277"/>
      <c r="E30" s="277"/>
      <c r="F30" s="277"/>
      <c r="G30" s="278"/>
      <c r="H30" s="279"/>
      <c r="I30" s="275"/>
      <c r="J30" s="275"/>
      <c r="K30" s="275"/>
      <c r="L30" s="275"/>
      <c r="M30" s="275"/>
      <c r="N30" s="275"/>
      <c r="O30" s="275"/>
      <c r="P30" s="275"/>
      <c r="Q30" s="275"/>
      <c r="R30" s="275"/>
      <c r="S30" s="347"/>
      <c r="T30" s="347"/>
      <c r="U30" s="347"/>
      <c r="V30" s="347"/>
      <c r="W30" s="347"/>
      <c r="X30" s="347"/>
    </row>
    <row r="31" spans="1:24" ht="12.75">
      <c r="A31" s="231"/>
      <c r="B31" s="292"/>
      <c r="C31" s="231"/>
      <c r="D31" s="230"/>
      <c r="E31" s="230" t="s">
        <v>1600</v>
      </c>
      <c r="F31" s="230"/>
      <c r="G31" s="272"/>
      <c r="H31" s="273"/>
      <c r="I31" s="231"/>
      <c r="J31" s="231"/>
      <c r="K31" s="231"/>
      <c r="L31" s="231"/>
      <c r="M31" s="231"/>
      <c r="N31" s="231"/>
      <c r="O31" s="231"/>
      <c r="P31" s="231"/>
      <c r="Q31" s="231"/>
      <c r="R31" s="231"/>
      <c r="S31" s="343"/>
      <c r="T31" s="343"/>
      <c r="U31" s="343"/>
      <c r="V31" s="343"/>
      <c r="W31" s="343"/>
      <c r="X31" s="343"/>
    </row>
    <row r="32" spans="1:24" ht="12.75">
      <c r="A32" s="275"/>
      <c r="B32" s="298"/>
      <c r="C32" s="275"/>
      <c r="D32" s="277"/>
      <c r="E32" s="277"/>
      <c r="F32" s="277"/>
      <c r="G32" s="278"/>
      <c r="H32" s="279"/>
      <c r="I32" s="275"/>
      <c r="J32" s="275"/>
      <c r="K32" s="275"/>
      <c r="L32" s="275"/>
      <c r="M32" s="275"/>
      <c r="N32" s="275"/>
      <c r="O32" s="275"/>
      <c r="P32" s="275"/>
      <c r="Q32" s="275"/>
      <c r="R32" s="275"/>
      <c r="S32" s="347"/>
      <c r="T32" s="347"/>
      <c r="U32" s="347"/>
      <c r="V32" s="347"/>
      <c r="W32" s="347"/>
      <c r="X32" s="347"/>
    </row>
    <row r="33" spans="1:24" ht="12.75">
      <c r="A33" s="231"/>
      <c r="B33" s="292"/>
      <c r="C33" s="231"/>
      <c r="D33" s="230"/>
      <c r="E33" s="230"/>
      <c r="F33" s="230"/>
      <c r="G33" s="272"/>
      <c r="H33" s="273"/>
      <c r="I33" s="231"/>
      <c r="J33" s="231"/>
      <c r="K33" s="231"/>
      <c r="L33" s="231"/>
      <c r="M33" s="231"/>
      <c r="N33" s="231"/>
      <c r="O33" s="231"/>
      <c r="P33" s="231"/>
      <c r="Q33" s="231"/>
      <c r="R33" s="231"/>
      <c r="S33" s="343"/>
      <c r="T33" s="343"/>
      <c r="U33" s="343"/>
      <c r="V33" s="343"/>
      <c r="W33" s="343"/>
      <c r="X33" s="343"/>
    </row>
    <row r="34" spans="1:24" ht="12.75">
      <c r="A34" s="275"/>
      <c r="B34" s="298"/>
      <c r="C34" s="275"/>
      <c r="D34" s="277"/>
      <c r="E34" s="277"/>
      <c r="F34" s="277"/>
      <c r="G34" s="278"/>
      <c r="H34" s="279"/>
      <c r="I34" s="275"/>
      <c r="J34" s="275"/>
      <c r="K34" s="275"/>
      <c r="L34" s="275"/>
      <c r="M34" s="275"/>
      <c r="N34" s="275"/>
      <c r="O34" s="275"/>
      <c r="P34" s="275"/>
      <c r="Q34" s="275"/>
      <c r="R34" s="275"/>
      <c r="S34" s="347"/>
      <c r="T34" s="347"/>
      <c r="U34" s="347"/>
      <c r="V34" s="347"/>
      <c r="W34" s="347"/>
      <c r="X34" s="347"/>
    </row>
    <row r="35" spans="1:24" ht="12.75">
      <c r="A35" s="231"/>
      <c r="B35" s="292"/>
      <c r="C35" s="231"/>
      <c r="D35" s="230"/>
      <c r="E35" s="230"/>
      <c r="F35" s="230"/>
      <c r="G35" s="272"/>
      <c r="H35" s="273"/>
      <c r="I35" s="231"/>
      <c r="J35" s="231"/>
      <c r="K35" s="231"/>
      <c r="L35" s="231"/>
      <c r="M35" s="231"/>
      <c r="N35" s="231"/>
      <c r="O35" s="231"/>
      <c r="P35" s="231"/>
      <c r="Q35" s="231"/>
      <c r="R35" s="231"/>
      <c r="S35" s="343"/>
      <c r="T35" s="343"/>
      <c r="U35" s="343"/>
      <c r="V35" s="343"/>
      <c r="W35" s="343"/>
      <c r="X35" s="343"/>
    </row>
    <row r="36" spans="1:24" ht="12.75">
      <c r="A36" s="275"/>
      <c r="B36" s="347"/>
      <c r="C36" s="275"/>
      <c r="D36" s="277"/>
      <c r="E36" s="277"/>
      <c r="F36" s="277"/>
      <c r="G36" s="278"/>
      <c r="H36" s="279"/>
      <c r="I36" s="275"/>
      <c r="J36" s="275"/>
      <c r="K36" s="275"/>
      <c r="L36" s="275"/>
      <c r="M36" s="275"/>
      <c r="N36" s="275"/>
      <c r="O36" s="275"/>
      <c r="P36" s="275"/>
      <c r="Q36" s="275"/>
      <c r="R36" s="275"/>
      <c r="S36" s="347"/>
      <c r="T36" s="347"/>
      <c r="U36" s="347"/>
      <c r="V36" s="347"/>
      <c r="W36" s="347"/>
      <c r="X36" s="347"/>
    </row>
    <row r="37" spans="1:24" ht="12.75">
      <c r="A37" s="231"/>
      <c r="B37" s="343"/>
      <c r="C37" s="231"/>
      <c r="D37" s="230"/>
      <c r="E37" s="230"/>
      <c r="F37" s="230"/>
      <c r="G37" s="272"/>
      <c r="H37" s="273"/>
      <c r="I37" s="231"/>
      <c r="J37" s="231"/>
      <c r="K37" s="231"/>
      <c r="L37" s="231"/>
      <c r="M37" s="231"/>
      <c r="N37" s="231"/>
      <c r="O37" s="231"/>
      <c r="P37" s="231"/>
      <c r="Q37" s="231"/>
      <c r="R37" s="231"/>
      <c r="S37" s="343"/>
      <c r="T37" s="343"/>
      <c r="U37" s="343"/>
      <c r="V37" s="343"/>
      <c r="W37" s="343"/>
      <c r="X37" s="343"/>
    </row>
    <row r="38" spans="1:24" ht="12.75">
      <c r="A38" s="275"/>
      <c r="B38" s="347"/>
      <c r="C38" s="275"/>
      <c r="D38" s="277"/>
      <c r="E38" s="277"/>
      <c r="F38" s="277"/>
      <c r="G38" s="278"/>
      <c r="H38" s="279"/>
      <c r="I38" s="275"/>
      <c r="J38" s="275"/>
      <c r="K38" s="275"/>
      <c r="L38" s="275"/>
      <c r="M38" s="275"/>
      <c r="N38" s="275"/>
      <c r="O38" s="275"/>
      <c r="P38" s="275"/>
      <c r="Q38" s="275"/>
      <c r="R38" s="275"/>
      <c r="S38" s="347"/>
      <c r="T38" s="347"/>
      <c r="U38" s="347"/>
      <c r="V38" s="347"/>
      <c r="W38" s="347"/>
      <c r="X38" s="347"/>
    </row>
    <row r="39" spans="1:24" ht="12.75">
      <c r="A39" s="231"/>
      <c r="B39" s="343"/>
      <c r="C39" s="231"/>
      <c r="D39" s="230"/>
      <c r="E39" s="230"/>
      <c r="F39" s="230"/>
      <c r="G39" s="272"/>
      <c r="H39" s="273"/>
      <c r="I39" s="231"/>
      <c r="J39" s="231"/>
      <c r="K39" s="231"/>
      <c r="L39" s="231"/>
      <c r="M39" s="231"/>
      <c r="N39" s="231"/>
      <c r="O39" s="231"/>
      <c r="P39" s="231"/>
      <c r="Q39" s="231"/>
      <c r="R39" s="231"/>
      <c r="S39" s="343"/>
      <c r="T39" s="343"/>
      <c r="U39" s="343"/>
      <c r="V39" s="343"/>
      <c r="W39" s="343"/>
      <c r="X39" s="343"/>
    </row>
    <row r="40" spans="1:24" ht="12.75">
      <c r="A40" s="275"/>
      <c r="B40" s="347"/>
      <c r="C40" s="275"/>
      <c r="D40" s="277"/>
      <c r="E40" s="277"/>
      <c r="F40" s="277"/>
      <c r="G40" s="278"/>
      <c r="H40" s="279"/>
      <c r="I40" s="275"/>
      <c r="J40" s="275"/>
      <c r="K40" s="275"/>
      <c r="L40" s="275"/>
      <c r="M40" s="275"/>
      <c r="N40" s="275"/>
      <c r="O40" s="275"/>
      <c r="P40" s="275"/>
      <c r="Q40" s="275"/>
      <c r="R40" s="275"/>
      <c r="S40" s="347"/>
      <c r="T40" s="347"/>
      <c r="U40" s="347"/>
      <c r="V40" s="347"/>
      <c r="W40" s="347"/>
      <c r="X40" s="347"/>
    </row>
    <row r="41" spans="1:24" ht="12.75">
      <c r="A41" s="231"/>
      <c r="B41" s="343"/>
      <c r="C41" s="231"/>
      <c r="D41" s="230"/>
      <c r="E41" s="230"/>
      <c r="F41" s="230"/>
      <c r="G41" s="272"/>
      <c r="H41" s="273"/>
      <c r="I41" s="231"/>
      <c r="J41" s="231"/>
      <c r="K41" s="231"/>
      <c r="L41" s="231"/>
      <c r="M41" s="231"/>
      <c r="N41" s="231"/>
      <c r="O41" s="231"/>
      <c r="P41" s="231"/>
      <c r="Q41" s="231"/>
      <c r="R41" s="231"/>
      <c r="S41" s="343"/>
      <c r="T41" s="343"/>
      <c r="U41" s="343"/>
      <c r="V41" s="343"/>
      <c r="W41" s="343"/>
      <c r="X41" s="343"/>
    </row>
    <row r="42" spans="1:24" ht="12.75">
      <c r="A42" s="275"/>
      <c r="B42" s="347"/>
      <c r="C42" s="275"/>
      <c r="D42" s="277"/>
      <c r="E42" s="277"/>
      <c r="F42" s="277"/>
      <c r="G42" s="278"/>
      <c r="H42" s="279"/>
      <c r="I42" s="275"/>
      <c r="J42" s="275"/>
      <c r="K42" s="275"/>
      <c r="L42" s="275"/>
      <c r="M42" s="275"/>
      <c r="N42" s="275"/>
      <c r="O42" s="275"/>
      <c r="P42" s="275"/>
      <c r="Q42" s="275"/>
      <c r="R42" s="275"/>
      <c r="S42" s="347"/>
      <c r="T42" s="347"/>
      <c r="U42" s="347"/>
      <c r="V42" s="347"/>
      <c r="W42" s="347"/>
      <c r="X42" s="347"/>
    </row>
    <row r="43" spans="1:24" ht="12.75">
      <c r="A43" s="231"/>
      <c r="B43" s="343"/>
      <c r="C43" s="231"/>
      <c r="D43" s="230"/>
      <c r="E43" s="230"/>
      <c r="F43" s="230"/>
      <c r="G43" s="272"/>
      <c r="H43" s="273"/>
      <c r="I43" s="231"/>
      <c r="J43" s="231"/>
      <c r="K43" s="231"/>
      <c r="L43" s="231"/>
      <c r="M43" s="231"/>
      <c r="N43" s="231"/>
      <c r="O43" s="231"/>
      <c r="P43" s="231"/>
      <c r="Q43" s="231"/>
      <c r="R43" s="231"/>
      <c r="S43" s="343"/>
      <c r="T43" s="343"/>
      <c r="U43" s="343"/>
      <c r="V43" s="343"/>
      <c r="W43" s="343"/>
      <c r="X43" s="343"/>
    </row>
    <row r="44" spans="1:24" ht="12.75">
      <c r="A44" s="275"/>
      <c r="B44" s="347"/>
      <c r="C44" s="275"/>
      <c r="D44" s="277"/>
      <c r="E44" s="277"/>
      <c r="F44" s="277"/>
      <c r="G44" s="278"/>
      <c r="H44" s="279"/>
      <c r="I44" s="275"/>
      <c r="J44" s="275"/>
      <c r="K44" s="275"/>
      <c r="L44" s="275"/>
      <c r="M44" s="275"/>
      <c r="N44" s="275"/>
      <c r="O44" s="275"/>
      <c r="P44" s="275"/>
      <c r="Q44" s="275"/>
      <c r="R44" s="275"/>
      <c r="S44" s="347"/>
      <c r="T44" s="347"/>
      <c r="U44" s="347"/>
      <c r="V44" s="347"/>
      <c r="W44" s="347"/>
      <c r="X44" s="347"/>
    </row>
    <row r="45" spans="1:24" ht="12.75">
      <c r="A45" s="231"/>
      <c r="B45" s="343"/>
      <c r="C45" s="231"/>
      <c r="D45" s="230"/>
      <c r="E45" s="230"/>
      <c r="F45" s="230"/>
      <c r="G45" s="272"/>
      <c r="H45" s="273"/>
      <c r="I45" s="231"/>
      <c r="J45" s="231"/>
      <c r="K45" s="231"/>
      <c r="L45" s="231"/>
      <c r="M45" s="231"/>
      <c r="N45" s="231"/>
      <c r="O45" s="231"/>
      <c r="P45" s="231"/>
      <c r="Q45" s="231"/>
      <c r="R45" s="231"/>
      <c r="S45" s="343"/>
      <c r="T45" s="343"/>
      <c r="U45" s="343"/>
      <c r="V45" s="343"/>
      <c r="W45" s="343"/>
      <c r="X45" s="343"/>
    </row>
  </sheetData>
  <mergeCells count="1">
    <mergeCell ref="E25:F25"/>
  </mergeCells>
  <conditionalFormatting sqref="M1:N1 R1 U1:X1">
    <cfRule type="containsText" dxfId="11091" priority="13" operator="containsText" text="ответ субподрядчика">
      <formula>NOT(ISERROR(SEARCH(("ответ субподрядчика"),(M1))))</formula>
    </cfRule>
  </conditionalFormatting>
  <conditionalFormatting sqref="G10:G45">
    <cfRule type="cellIs" dxfId="11090" priority="12" operator="equal">
      <formula>1</formula>
    </cfRule>
  </conditionalFormatting>
  <conditionalFormatting sqref="G10:G45">
    <cfRule type="cellIs" dxfId="11089" priority="11" operator="equal">
      <formula>0.5</formula>
    </cfRule>
  </conditionalFormatting>
  <conditionalFormatting sqref="G10:G45">
    <cfRule type="cellIs" dxfId="11088" priority="10" operator="equal">
      <formula>0.2</formula>
    </cfRule>
  </conditionalFormatting>
  <conditionalFormatting sqref="K3 K5:K45">
    <cfRule type="containsText" dxfId="11087" priority="9" operator="containsText" text="ПД">
      <formula>NOT(ISERROR(SEARCH(("ПД"),(K3))))</formula>
    </cfRule>
  </conditionalFormatting>
  <conditionalFormatting sqref="K3 K5:K45">
    <cfRule type="containsText" dxfId="11086" priority="8" operator="containsText" text="отменено">
      <formula>NOT(ISERROR(SEARCH(("отменено"),(K3))))</formula>
    </cfRule>
  </conditionalFormatting>
  <conditionalFormatting sqref="G1:H1 H3:X3 H5:H45 A9:G9">
    <cfRule type="cellIs" dxfId="11085" priority="7" operator="equal">
      <formula>"5 - Несоответствие решений ПД и РД"</formula>
    </cfRule>
  </conditionalFormatting>
  <conditionalFormatting sqref="G1:H1 H3:X3 H5:H45 A9:G9">
    <cfRule type="cellIs" dxfId="11084" priority="6" operator="equal">
      <formula>"4 - Несоответствие типовым решениям"</formula>
    </cfRule>
  </conditionalFormatting>
  <conditionalFormatting sqref="G1:H1 H3:X3 H5:H45 A9:G9">
    <cfRule type="cellIs" dxfId="11083" priority="5" operator="equal">
      <formula>"3 - Повторяющиеся замечания МФР"</formula>
    </cfRule>
  </conditionalFormatting>
  <conditionalFormatting sqref="G1:H1 H3:X3 H5:H45 A9:G9">
    <cfRule type="cellIs" dxfId="11082" priority="4" operator="equal">
      <formula>"2 - Несоотвествие смежным разделам"</formula>
    </cfRule>
  </conditionalFormatting>
  <conditionalFormatting sqref="G1:H1 H3:X3 H5:H45 A9:G9">
    <cfRule type="cellIs" dxfId="11081" priority="3" operator="equal">
      <formula>"1 - Ошибка проектировщика"</formula>
    </cfRule>
  </conditionalFormatting>
  <conditionalFormatting sqref="K3 K5:K45">
    <cfRule type="containsText" dxfId="11080" priority="2" operator="containsText" text="повторно">
      <formula>NOT(ISERROR(SEARCH(("повторно"),(K3))))</formula>
    </cfRule>
  </conditionalFormatting>
  <conditionalFormatting sqref="K3 K5:K45">
    <cfRule type="containsText" dxfId="11079"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G10:G45</xm:sqref>
        </x14:dataValidation>
        <x14:dataValidation type="list" allowBlank="1">
          <x14:formula1>
            <xm:f>Списки!$O:$O</xm:f>
          </x14:formula1>
          <xm:sqref>R1 U1 X1</xm:sqref>
        </x14:dataValidation>
        <x14:dataValidation type="list" allowBlank="1">
          <x14:formula1>
            <xm:f>Списки!$E$2:$E$1002</xm:f>
          </x14:formula1>
          <xm:sqref>H10:H45</xm:sqref>
        </x14:dataValidation>
        <x14:dataValidation type="list" allowBlank="1">
          <x14:formula1>
            <xm:f>Списки!$A$2:$A$1002</xm:f>
          </x14:formula1>
          <xm:sqref>K10:K45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40"/>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7.28515625" style="211" customWidth="1"/>
    <col min="3" max="3" width="9.42578125" style="211" customWidth="1"/>
    <col min="4" max="4" width="68.28515625" style="211" customWidth="1"/>
    <col min="5" max="5" width="43.42578125" style="211" customWidth="1"/>
    <col min="6" max="6" width="17.7109375" style="211" customWidth="1" collapsed="1"/>
    <col min="7" max="7" width="10.28515625" style="211" hidden="1" customWidth="1" outlineLevel="1"/>
    <col min="8" max="8" width="16.5703125" style="211" hidden="1" customWidth="1" outlineLevel="1"/>
    <col min="9" max="9" width="13.7109375" style="211" customWidth="1"/>
    <col min="10" max="10" width="10.5703125" style="211" customWidth="1"/>
    <col min="11" max="11" width="11" style="211" customWidth="1"/>
    <col min="12" max="12" width="43.28515625" style="456" customWidth="1"/>
    <col min="13" max="13" width="10.28515625" style="211" customWidth="1"/>
    <col min="14" max="14" width="58.5703125" style="211" customWidth="1"/>
    <col min="15" max="15" width="21" style="456" customWidth="1"/>
    <col min="16" max="16" width="11.42578125" hidden="1" customWidth="1"/>
    <col min="17" max="17" width="41.28515625" hidden="1" customWidth="1"/>
    <col min="18" max="18" width="28.42578125" hidden="1" customWidth="1"/>
    <col min="19" max="19" width="14.42578125" hidden="1" customWidth="1"/>
    <col min="20" max="20" width="26.85546875" hidden="1" customWidth="1"/>
    <col min="21" max="24" width="25.5703125" hidden="1" customWidth="1"/>
  </cols>
  <sheetData>
    <row r="1" spans="1:24" ht="102" collapsed="1">
      <c r="A1" s="139" t="s">
        <v>235</v>
      </c>
      <c r="B1" s="139" t="s">
        <v>236</v>
      </c>
      <c r="C1" s="139" t="s">
        <v>237</v>
      </c>
      <c r="D1" s="139" t="s">
        <v>238</v>
      </c>
      <c r="E1" s="139" t="s">
        <v>239</v>
      </c>
      <c r="F1" s="139" t="s">
        <v>240</v>
      </c>
      <c r="G1" s="140" t="s">
        <v>241</v>
      </c>
      <c r="H1" s="140" t="s">
        <v>242</v>
      </c>
      <c r="I1" s="140" t="s">
        <v>5</v>
      </c>
      <c r="J1" s="139" t="s">
        <v>243</v>
      </c>
      <c r="K1" s="139" t="s">
        <v>244</v>
      </c>
      <c r="L1" s="141" t="s">
        <v>245</v>
      </c>
      <c r="M1" s="142" t="s">
        <v>246</v>
      </c>
      <c r="N1" s="142" t="s">
        <v>247</v>
      </c>
      <c r="O1" s="141" t="s">
        <v>245</v>
      </c>
      <c r="P1" s="108" t="s">
        <v>246</v>
      </c>
      <c r="Q1" s="108" t="s">
        <v>247</v>
      </c>
      <c r="R1" s="107" t="s">
        <v>248</v>
      </c>
      <c r="S1" s="109" t="s">
        <v>246</v>
      </c>
      <c r="T1" s="109" t="s">
        <v>247</v>
      </c>
      <c r="U1" s="107" t="s">
        <v>248</v>
      </c>
      <c r="V1" s="109" t="s">
        <v>246</v>
      </c>
      <c r="W1" s="109" t="s">
        <v>247</v>
      </c>
      <c r="X1" s="107" t="s">
        <v>248</v>
      </c>
    </row>
    <row r="2" spans="1:24" ht="90" hidden="1" outlineLevel="1">
      <c r="A2" s="146"/>
      <c r="B2" s="147" t="s">
        <v>249</v>
      </c>
      <c r="C2" s="147" t="s">
        <v>249</v>
      </c>
      <c r="D2" s="149" t="s">
        <v>52</v>
      </c>
      <c r="E2" s="149"/>
      <c r="F2" s="212"/>
      <c r="G2" s="150"/>
      <c r="H2" s="151" t="s">
        <v>250</v>
      </c>
      <c r="I2" s="151" t="s">
        <v>13</v>
      </c>
      <c r="J2" s="151" t="s">
        <v>14</v>
      </c>
      <c r="K2" s="151" t="s">
        <v>16</v>
      </c>
      <c r="L2" s="152" t="s">
        <v>15</v>
      </c>
      <c r="M2" s="151" t="s">
        <v>17</v>
      </c>
      <c r="N2" s="151" t="s">
        <v>18</v>
      </c>
      <c r="O2" s="152" t="s">
        <v>19</v>
      </c>
      <c r="P2" s="116" t="s">
        <v>21</v>
      </c>
      <c r="Q2" s="116" t="s">
        <v>23</v>
      </c>
      <c r="R2" s="116" t="s">
        <v>24</v>
      </c>
      <c r="S2" s="116" t="s">
        <v>25</v>
      </c>
      <c r="T2" s="116" t="s">
        <v>27</v>
      </c>
      <c r="U2" s="116" t="s">
        <v>28</v>
      </c>
      <c r="V2" s="116" t="s">
        <v>29</v>
      </c>
      <c r="W2" s="116" t="s">
        <v>30</v>
      </c>
      <c r="X2" s="116" t="s">
        <v>32</v>
      </c>
    </row>
    <row r="3" spans="1:24" ht="45" hidden="1" outlineLevel="1">
      <c r="A3" s="153"/>
      <c r="B3" s="154" t="s">
        <v>251</v>
      </c>
      <c r="C3" s="154" t="s">
        <v>252</v>
      </c>
      <c r="D3" s="154" t="s">
        <v>35</v>
      </c>
      <c r="E3" s="154"/>
      <c r="F3" s="154"/>
      <c r="G3" s="156"/>
      <c r="H3" s="157">
        <f>COUNTIF($H10:$H40,"1 - Несоответствие продуктовым требованиям ПИК-Стандарт")</f>
        <v>0</v>
      </c>
      <c r="I3" s="157">
        <f>COUNTIF($H10:$H40,"2 - Несоответствие Бренд-листам ПИК")</f>
        <v>0</v>
      </c>
      <c r="J3" s="157">
        <f>COUNTIF($H19:$H40,"3 - Несоответствие Каталогу отделки")</f>
        <v>0</v>
      </c>
      <c r="K3" s="157">
        <f>COUNTIF($H10:$H40,"5 - Ошибка в применении СТМ")</f>
        <v>0</v>
      </c>
      <c r="L3" s="158">
        <f>COUNTIF($H10:$H40,"4 - Несоответствие Каталогу оборудования")</f>
        <v>0</v>
      </c>
      <c r="M3" s="157">
        <f>COUNTIF($H10:$H40,"6 - Ошибка в применении сборных ЛМ")</f>
        <v>0</v>
      </c>
      <c r="N3" s="157">
        <f>COUNTIF($H10:$H40,"7 - Ошибка в применении шкаф-пакетов")</f>
        <v>0</v>
      </c>
      <c r="O3" s="158">
        <f>COUNTIF($H10:$H40,"8 - Ошибка в применении шахт-пакетов")</f>
        <v>0</v>
      </c>
      <c r="P3" s="335">
        <f>COUNTIF($H10:$H40,"9 - Несоответствие типологическим требованиям ПИК-Стандарт")</f>
        <v>0</v>
      </c>
      <c r="Q3" s="335">
        <f>COUNTIF($H10:$H40,"10 - Несоответствие НТД РФ")</f>
        <v>0</v>
      </c>
      <c r="R3" s="335">
        <f>COUNTIF($H10:$H40,"11 - Несоответствие ИРД (кроме ТУ, СТУ), АПР, ПД")</f>
        <v>0</v>
      </c>
      <c r="S3" s="335">
        <f>COUNTIF($H10:$H40,"12 - Несоответствие требованиям ТУ, СТУ")</f>
        <v>0</v>
      </c>
      <c r="T3" s="335">
        <f>COUNTIF($H10:$H40,"13 - Ошибка в технических решениях")</f>
        <v>3</v>
      </c>
      <c r="U3" s="335">
        <f>COUNTIF($H10:$H40,"14 - Неувязка м/у собой комплектов РД")</f>
        <v>0</v>
      </c>
      <c r="V3" s="335">
        <f>COUNTIF($H10:$H40,"15 - Недостаточность информации влияющей на СМР")</f>
        <v>19</v>
      </c>
      <c r="W3" s="335">
        <f>COUNTIF($H10:$H40,"16 - Нерациональное решение")</f>
        <v>0</v>
      </c>
      <c r="X3" s="335">
        <f>COUNTIF($H10:$H40,"17 - Оформление")</f>
        <v>0</v>
      </c>
    </row>
    <row r="4" spans="1:24" ht="25.5" hidden="1" outlineLevel="1">
      <c r="A4" s="147" t="s">
        <v>249</v>
      </c>
      <c r="B4" s="159">
        <v>8</v>
      </c>
      <c r="C4" s="159">
        <v>8</v>
      </c>
      <c r="D4" s="160">
        <f>C4/B4</f>
        <v>1</v>
      </c>
      <c r="E4" s="160"/>
      <c r="F4" s="213"/>
      <c r="G4" s="150"/>
      <c r="H4" s="149" t="s">
        <v>52</v>
      </c>
      <c r="I4" s="149" t="s">
        <v>52</v>
      </c>
      <c r="J4" s="149" t="s">
        <v>52</v>
      </c>
      <c r="K4" s="149" t="s">
        <v>52</v>
      </c>
      <c r="L4" s="163" t="s">
        <v>52</v>
      </c>
      <c r="M4" s="149" t="s">
        <v>52</v>
      </c>
      <c r="N4" s="149" t="s">
        <v>52</v>
      </c>
      <c r="O4" s="163" t="s">
        <v>52</v>
      </c>
      <c r="P4" s="112" t="s">
        <v>52</v>
      </c>
      <c r="Q4" s="112" t="s">
        <v>52</v>
      </c>
      <c r="R4" s="112" t="s">
        <v>52</v>
      </c>
      <c r="S4" s="112" t="s">
        <v>52</v>
      </c>
      <c r="T4" s="112" t="s">
        <v>52</v>
      </c>
      <c r="U4" s="112" t="s">
        <v>52</v>
      </c>
      <c r="V4" s="112" t="s">
        <v>52</v>
      </c>
      <c r="W4" s="112" t="s">
        <v>52</v>
      </c>
      <c r="X4" s="112" t="s">
        <v>52</v>
      </c>
    </row>
    <row r="5" spans="1:24" ht="14.25" hidden="1" outlineLevel="1">
      <c r="A5" s="214"/>
      <c r="B5" s="214"/>
      <c r="C5" s="214"/>
      <c r="D5" s="165"/>
      <c r="E5" s="165"/>
      <c r="F5" s="214"/>
      <c r="G5" s="149" t="s">
        <v>52</v>
      </c>
      <c r="H5" s="166"/>
      <c r="I5" s="167"/>
      <c r="J5" s="168"/>
      <c r="K5" s="167"/>
      <c r="L5" s="493"/>
      <c r="M5" s="168"/>
      <c r="N5" s="167"/>
      <c r="O5" s="169"/>
      <c r="P5" s="249"/>
      <c r="Q5" s="231"/>
      <c r="R5" s="249"/>
      <c r="S5" s="365"/>
      <c r="T5" s="343"/>
      <c r="U5" s="343"/>
      <c r="V5" s="343"/>
      <c r="W5" s="343"/>
      <c r="X5" s="343"/>
    </row>
    <row r="6" spans="1:24" ht="22.5" hidden="1" outlineLevel="1">
      <c r="A6" s="154">
        <v>0.2</v>
      </c>
      <c r="B6" s="154">
        <v>0.5</v>
      </c>
      <c r="C6" s="154">
        <v>1</v>
      </c>
      <c r="D6" s="154" t="s">
        <v>39</v>
      </c>
      <c r="E6" s="154"/>
      <c r="F6" s="154" t="s">
        <v>253</v>
      </c>
      <c r="G6" s="170">
        <f>COUNTIFS(G10:G40,"0,2")</f>
        <v>0</v>
      </c>
      <c r="H6" s="171"/>
      <c r="I6" s="172"/>
      <c r="J6" s="173"/>
      <c r="K6" s="172"/>
      <c r="L6" s="494"/>
      <c r="M6" s="173"/>
      <c r="N6" s="172"/>
      <c r="O6" s="174"/>
      <c r="P6" s="250"/>
      <c r="Q6" s="275"/>
      <c r="R6" s="250"/>
      <c r="S6" s="366"/>
      <c r="T6" s="347"/>
      <c r="U6" s="347"/>
      <c r="V6" s="347"/>
      <c r="W6" s="347"/>
      <c r="X6" s="347"/>
    </row>
    <row r="7" spans="1:24" ht="22.5" hidden="1" outlineLevel="1">
      <c r="A7" s="175">
        <f>G6*0.2/B4</f>
        <v>0</v>
      </c>
      <c r="B7" s="175">
        <f>G7*0.5/B4</f>
        <v>1.1875</v>
      </c>
      <c r="C7" s="175">
        <f>G8*1/B4</f>
        <v>0.375</v>
      </c>
      <c r="D7" s="176">
        <f>(G6*A6+G7*B6+G8*C6)/SUM(G6:G8)</f>
        <v>0.56818181818181823</v>
      </c>
      <c r="E7" s="215"/>
      <c r="F7" s="178" t="s">
        <v>254</v>
      </c>
      <c r="G7" s="179">
        <f>COUNTIFS(G10:G40,"0,5")</f>
        <v>19</v>
      </c>
      <c r="H7" s="166"/>
      <c r="I7" s="180"/>
      <c r="J7" s="180"/>
      <c r="K7" s="180"/>
      <c r="L7" s="468"/>
      <c r="M7" s="180"/>
      <c r="N7" s="180"/>
      <c r="O7" s="181"/>
      <c r="P7" s="352"/>
      <c r="Q7" s="352"/>
      <c r="R7" s="352"/>
      <c r="S7" s="353"/>
      <c r="T7" s="353"/>
      <c r="U7" s="353"/>
      <c r="V7" s="353"/>
      <c r="W7" s="353"/>
      <c r="X7" s="353"/>
    </row>
    <row r="8" spans="1:24" ht="22.5" hidden="1" outlineLevel="1">
      <c r="A8" s="149" t="s">
        <v>52</v>
      </c>
      <c r="B8" s="149" t="s">
        <v>52</v>
      </c>
      <c r="C8" s="149" t="s">
        <v>52</v>
      </c>
      <c r="D8" s="149" t="s">
        <v>52</v>
      </c>
      <c r="E8" s="149"/>
      <c r="F8" s="154" t="s">
        <v>255</v>
      </c>
      <c r="G8" s="170">
        <f>COUNTIFS(G10:G40,"1")</f>
        <v>3</v>
      </c>
      <c r="H8" s="171"/>
      <c r="I8" s="172"/>
      <c r="J8" s="173"/>
      <c r="K8" s="172"/>
      <c r="L8" s="494"/>
      <c r="M8" s="173"/>
      <c r="N8" s="172"/>
      <c r="O8" s="174"/>
      <c r="P8" s="250"/>
      <c r="Q8" s="275"/>
      <c r="R8" s="250"/>
      <c r="S8" s="366"/>
      <c r="T8" s="347"/>
      <c r="U8" s="347"/>
      <c r="V8" s="347"/>
      <c r="W8" s="347"/>
      <c r="X8" s="347"/>
    </row>
    <row r="9" spans="1:24" ht="12.75">
      <c r="A9" s="182"/>
      <c r="B9" s="182"/>
      <c r="C9" s="182"/>
      <c r="D9" s="182"/>
      <c r="E9" s="182"/>
      <c r="F9" s="182"/>
      <c r="G9" s="182"/>
      <c r="H9" s="182"/>
      <c r="I9" s="184"/>
      <c r="J9" s="185"/>
      <c r="K9" s="184"/>
      <c r="L9" s="495"/>
      <c r="M9" s="185"/>
      <c r="N9" s="184"/>
      <c r="O9" s="186"/>
      <c r="P9" s="227"/>
      <c r="Q9" s="226"/>
      <c r="R9" s="227"/>
      <c r="S9" s="133"/>
      <c r="T9" s="132"/>
      <c r="U9" s="132"/>
      <c r="V9" s="132"/>
      <c r="W9" s="132"/>
      <c r="X9" s="132"/>
    </row>
    <row r="10" spans="1:24" ht="123" customHeight="1">
      <c r="A10" s="172">
        <v>1</v>
      </c>
      <c r="B10" s="187" t="s">
        <v>1683</v>
      </c>
      <c r="C10" s="172">
        <v>1</v>
      </c>
      <c r="D10" s="205" t="s">
        <v>1684</v>
      </c>
      <c r="E10" s="172"/>
      <c r="F10" s="172"/>
      <c r="G10" s="150">
        <v>0.5</v>
      </c>
      <c r="H10" s="189" t="s">
        <v>29</v>
      </c>
      <c r="I10" s="172" t="s">
        <v>301</v>
      </c>
      <c r="J10" s="173">
        <v>45237</v>
      </c>
      <c r="K10" s="570" t="s">
        <v>305</v>
      </c>
      <c r="L10" s="594" t="s">
        <v>1685</v>
      </c>
      <c r="M10" s="168">
        <v>45418</v>
      </c>
      <c r="N10" s="492" t="s">
        <v>1686</v>
      </c>
      <c r="O10" s="196"/>
      <c r="P10" s="250"/>
      <c r="Q10" s="275"/>
      <c r="R10" s="250"/>
      <c r="S10" s="366"/>
      <c r="T10" s="347"/>
      <c r="U10" s="347"/>
      <c r="V10" s="347"/>
      <c r="W10" s="347"/>
      <c r="X10" s="347"/>
    </row>
    <row r="11" spans="1:24" ht="132" customHeight="1">
      <c r="A11" s="167">
        <v>2</v>
      </c>
      <c r="B11" s="190" t="s">
        <v>1683</v>
      </c>
      <c r="C11" s="167" t="s">
        <v>1203</v>
      </c>
      <c r="D11" s="204" t="s">
        <v>1687</v>
      </c>
      <c r="E11" s="204"/>
      <c r="F11" s="167"/>
      <c r="G11" s="156">
        <v>1</v>
      </c>
      <c r="H11" s="193" t="s">
        <v>29</v>
      </c>
      <c r="I11" s="167" t="s">
        <v>301</v>
      </c>
      <c r="J11" s="168">
        <v>45237</v>
      </c>
      <c r="K11" s="570" t="s">
        <v>305</v>
      </c>
      <c r="L11" s="595" t="s">
        <v>1688</v>
      </c>
      <c r="M11" s="168">
        <v>45418</v>
      </c>
      <c r="N11" s="443" t="s">
        <v>1689</v>
      </c>
      <c r="O11" s="198"/>
      <c r="P11" s="249"/>
      <c r="Q11" s="231"/>
      <c r="R11" s="249"/>
      <c r="S11" s="365"/>
      <c r="T11" s="343"/>
      <c r="U11" s="343"/>
      <c r="V11" s="343"/>
      <c r="W11" s="343"/>
      <c r="X11" s="343"/>
    </row>
    <row r="12" spans="1:24" ht="154.5" customHeight="1">
      <c r="A12" s="172">
        <v>3</v>
      </c>
      <c r="B12" s="187" t="s">
        <v>1683</v>
      </c>
      <c r="C12" s="172" t="s">
        <v>1402</v>
      </c>
      <c r="D12" s="205" t="s">
        <v>1690</v>
      </c>
      <c r="E12" s="172"/>
      <c r="F12" s="172"/>
      <c r="G12" s="150">
        <v>1</v>
      </c>
      <c r="H12" s="189" t="s">
        <v>29</v>
      </c>
      <c r="I12" s="172" t="s">
        <v>301</v>
      </c>
      <c r="J12" s="173">
        <v>45237</v>
      </c>
      <c r="K12" s="570" t="s">
        <v>305</v>
      </c>
      <c r="L12" s="594" t="s">
        <v>1691</v>
      </c>
      <c r="M12" s="168">
        <v>45418</v>
      </c>
      <c r="N12" s="205" t="s">
        <v>1692</v>
      </c>
      <c r="O12" s="196"/>
      <c r="P12" s="250"/>
      <c r="Q12" s="277"/>
      <c r="R12" s="250"/>
      <c r="S12" s="366"/>
      <c r="T12" s="347"/>
      <c r="U12" s="347"/>
      <c r="V12" s="347"/>
      <c r="W12" s="347"/>
      <c r="X12" s="347"/>
    </row>
    <row r="13" spans="1:24" ht="48" customHeight="1">
      <c r="A13" s="167">
        <v>4</v>
      </c>
      <c r="B13" s="190" t="s">
        <v>1683</v>
      </c>
      <c r="C13" s="167" t="s">
        <v>1402</v>
      </c>
      <c r="D13" s="204" t="s">
        <v>1693</v>
      </c>
      <c r="E13" s="167"/>
      <c r="F13" s="167"/>
      <c r="G13" s="156">
        <v>0.5</v>
      </c>
      <c r="H13" s="193" t="s">
        <v>29</v>
      </c>
      <c r="I13" s="167" t="s">
        <v>301</v>
      </c>
      <c r="J13" s="168">
        <v>45237</v>
      </c>
      <c r="K13" s="167" t="s">
        <v>260</v>
      </c>
      <c r="L13" s="595" t="s">
        <v>1694</v>
      </c>
      <c r="M13" s="168">
        <v>45418</v>
      </c>
      <c r="N13" s="204" t="s">
        <v>303</v>
      </c>
      <c r="O13" s="198"/>
      <c r="P13" s="249"/>
      <c r="Q13" s="230"/>
      <c r="R13" s="249"/>
      <c r="S13" s="365"/>
      <c r="T13" s="343"/>
      <c r="U13" s="343"/>
      <c r="V13" s="343"/>
      <c r="W13" s="343"/>
      <c r="X13" s="343"/>
    </row>
    <row r="14" spans="1:24" ht="153" customHeight="1">
      <c r="A14" s="172">
        <v>5</v>
      </c>
      <c r="B14" s="187" t="s">
        <v>1683</v>
      </c>
      <c r="C14" s="172" t="s">
        <v>1402</v>
      </c>
      <c r="D14" s="205" t="s">
        <v>1695</v>
      </c>
      <c r="E14" s="172"/>
      <c r="F14" s="172"/>
      <c r="G14" s="150">
        <v>0.5</v>
      </c>
      <c r="H14" s="189" t="s">
        <v>29</v>
      </c>
      <c r="I14" s="172" t="s">
        <v>301</v>
      </c>
      <c r="J14" s="173">
        <v>45237</v>
      </c>
      <c r="K14" s="167" t="s">
        <v>260</v>
      </c>
      <c r="L14" s="594" t="s">
        <v>1696</v>
      </c>
      <c r="M14" s="168">
        <v>45418</v>
      </c>
      <c r="N14" s="204" t="s">
        <v>303</v>
      </c>
      <c r="O14" s="196"/>
      <c r="P14" s="250"/>
      <c r="Q14" s="277"/>
      <c r="R14" s="250"/>
      <c r="S14" s="366"/>
      <c r="T14" s="347"/>
      <c r="U14" s="347"/>
      <c r="V14" s="347"/>
      <c r="W14" s="347"/>
      <c r="X14" s="347"/>
    </row>
    <row r="15" spans="1:24" ht="147" customHeight="1">
      <c r="A15" s="167">
        <v>6</v>
      </c>
      <c r="B15" s="190" t="s">
        <v>1683</v>
      </c>
      <c r="C15" s="167" t="s">
        <v>1402</v>
      </c>
      <c r="D15" s="204" t="s">
        <v>1410</v>
      </c>
      <c r="E15" s="167"/>
      <c r="F15" s="167"/>
      <c r="G15" s="156">
        <v>0.5</v>
      </c>
      <c r="H15" s="193" t="s">
        <v>29</v>
      </c>
      <c r="I15" s="167" t="s">
        <v>301</v>
      </c>
      <c r="J15" s="168">
        <v>45237</v>
      </c>
      <c r="K15" s="167" t="s">
        <v>260</v>
      </c>
      <c r="L15" s="595" t="s">
        <v>1697</v>
      </c>
      <c r="M15" s="168">
        <v>45418</v>
      </c>
      <c r="N15" s="204" t="s">
        <v>303</v>
      </c>
      <c r="O15" s="198"/>
      <c r="P15" s="249"/>
      <c r="Q15" s="231"/>
      <c r="R15" s="249"/>
      <c r="S15" s="365"/>
      <c r="T15" s="343"/>
      <c r="U15" s="343"/>
      <c r="V15" s="343"/>
      <c r="W15" s="343"/>
      <c r="X15" s="343"/>
    </row>
    <row r="16" spans="1:24" ht="122.25" customHeight="1">
      <c r="A16" s="172">
        <v>7</v>
      </c>
      <c r="B16" s="187" t="s">
        <v>1683</v>
      </c>
      <c r="C16" s="172" t="s">
        <v>1402</v>
      </c>
      <c r="D16" s="205" t="s">
        <v>1698</v>
      </c>
      <c r="E16" s="172"/>
      <c r="F16" s="172"/>
      <c r="G16" s="150">
        <v>0.5</v>
      </c>
      <c r="H16" s="189" t="s">
        <v>27</v>
      </c>
      <c r="I16" s="172" t="s">
        <v>301</v>
      </c>
      <c r="J16" s="173">
        <v>45237</v>
      </c>
      <c r="K16" s="167" t="s">
        <v>260</v>
      </c>
      <c r="L16" s="594" t="s">
        <v>1699</v>
      </c>
      <c r="M16" s="168">
        <v>45418</v>
      </c>
      <c r="N16" s="204" t="s">
        <v>303</v>
      </c>
      <c r="O16" s="174"/>
      <c r="P16" s="250"/>
      <c r="Q16" s="275"/>
      <c r="R16" s="250"/>
      <c r="S16" s="366"/>
      <c r="T16" s="347"/>
      <c r="U16" s="347"/>
      <c r="V16" s="347"/>
      <c r="W16" s="347"/>
      <c r="X16" s="347"/>
    </row>
    <row r="17" spans="1:24" ht="171.75" customHeight="1">
      <c r="A17" s="167">
        <v>8</v>
      </c>
      <c r="B17" s="190" t="s">
        <v>1683</v>
      </c>
      <c r="C17" s="167" t="s">
        <v>1402</v>
      </c>
      <c r="D17" s="204" t="s">
        <v>1700</v>
      </c>
      <c r="E17" s="777"/>
      <c r="F17" s="776"/>
      <c r="G17" s="156">
        <v>0.5</v>
      </c>
      <c r="H17" s="193" t="s">
        <v>29</v>
      </c>
      <c r="I17" s="167" t="s">
        <v>301</v>
      </c>
      <c r="J17" s="168">
        <v>45237</v>
      </c>
      <c r="K17" s="167" t="s">
        <v>260</v>
      </c>
      <c r="L17" s="595" t="s">
        <v>1701</v>
      </c>
      <c r="M17" s="168">
        <v>45418</v>
      </c>
      <c r="N17" s="204" t="s">
        <v>303</v>
      </c>
      <c r="O17" s="198"/>
      <c r="P17" s="249"/>
      <c r="Q17" s="230"/>
      <c r="R17" s="249"/>
      <c r="S17" s="365"/>
      <c r="T17" s="343"/>
      <c r="U17" s="343"/>
      <c r="V17" s="343"/>
      <c r="W17" s="343"/>
      <c r="X17" s="343"/>
    </row>
    <row r="18" spans="1:24" ht="62.25" customHeight="1">
      <c r="A18" s="172">
        <v>9</v>
      </c>
      <c r="B18" s="187" t="s">
        <v>1683</v>
      </c>
      <c r="C18" s="172" t="s">
        <v>1402</v>
      </c>
      <c r="D18" s="205" t="s">
        <v>1417</v>
      </c>
      <c r="E18" s="172"/>
      <c r="F18" s="172"/>
      <c r="G18" s="150">
        <v>0.5</v>
      </c>
      <c r="H18" s="189" t="s">
        <v>29</v>
      </c>
      <c r="I18" s="172" t="s">
        <v>301</v>
      </c>
      <c r="J18" s="173">
        <v>45237</v>
      </c>
      <c r="K18" s="167" t="s">
        <v>260</v>
      </c>
      <c r="L18" s="594" t="s">
        <v>1702</v>
      </c>
      <c r="M18" s="168">
        <v>45418</v>
      </c>
      <c r="N18" s="204" t="s">
        <v>303</v>
      </c>
      <c r="O18" s="196"/>
      <c r="P18" s="250"/>
      <c r="Q18" s="277"/>
      <c r="R18" s="250"/>
      <c r="S18" s="366"/>
      <c r="T18" s="347"/>
      <c r="U18" s="347"/>
      <c r="V18" s="347"/>
      <c r="W18" s="347"/>
      <c r="X18" s="347"/>
    </row>
    <row r="19" spans="1:24" ht="45">
      <c r="A19" s="167">
        <v>10</v>
      </c>
      <c r="B19" s="190" t="s">
        <v>1683</v>
      </c>
      <c r="C19" s="167">
        <v>8</v>
      </c>
      <c r="D19" s="204" t="s">
        <v>1703</v>
      </c>
      <c r="E19" s="167"/>
      <c r="F19" s="167"/>
      <c r="G19" s="156">
        <v>0.5</v>
      </c>
      <c r="H19" s="193" t="s">
        <v>29</v>
      </c>
      <c r="I19" s="167" t="s">
        <v>301</v>
      </c>
      <c r="J19" s="168">
        <v>45237</v>
      </c>
      <c r="K19" s="167" t="s">
        <v>260</v>
      </c>
      <c r="L19" s="595" t="s">
        <v>1704</v>
      </c>
      <c r="M19" s="168">
        <v>45418</v>
      </c>
      <c r="N19" s="204" t="s">
        <v>303</v>
      </c>
      <c r="O19" s="198"/>
      <c r="P19" s="249"/>
      <c r="Q19" s="230"/>
      <c r="R19" s="231"/>
      <c r="S19" s="343"/>
      <c r="T19" s="343"/>
      <c r="U19" s="343"/>
      <c r="V19" s="343"/>
      <c r="W19" s="343"/>
      <c r="X19" s="343"/>
    </row>
    <row r="20" spans="1:24" ht="45">
      <c r="A20" s="172">
        <v>11</v>
      </c>
      <c r="B20" s="187" t="s">
        <v>1683</v>
      </c>
      <c r="C20" s="172">
        <v>8</v>
      </c>
      <c r="D20" s="205" t="s">
        <v>1705</v>
      </c>
      <c r="E20" s="205"/>
      <c r="F20" s="205"/>
      <c r="G20" s="150">
        <v>0.5</v>
      </c>
      <c r="H20" s="189" t="s">
        <v>29</v>
      </c>
      <c r="I20" s="172" t="s">
        <v>301</v>
      </c>
      <c r="J20" s="173">
        <v>45237</v>
      </c>
      <c r="K20" s="167" t="s">
        <v>260</v>
      </c>
      <c r="L20" s="594" t="s">
        <v>1706</v>
      </c>
      <c r="M20" s="168">
        <v>45418</v>
      </c>
      <c r="N20" s="204" t="s">
        <v>303</v>
      </c>
      <c r="O20" s="196"/>
      <c r="P20" s="275"/>
      <c r="Q20" s="275"/>
      <c r="R20" s="275"/>
      <c r="S20" s="347"/>
      <c r="T20" s="347"/>
      <c r="U20" s="347"/>
      <c r="V20" s="347"/>
      <c r="W20" s="347"/>
      <c r="X20" s="347"/>
    </row>
    <row r="21" spans="1:24" ht="45">
      <c r="A21" s="167">
        <v>12</v>
      </c>
      <c r="B21" s="190" t="s">
        <v>1683</v>
      </c>
      <c r="C21" s="167">
        <v>8</v>
      </c>
      <c r="D21" s="204" t="s">
        <v>1707</v>
      </c>
      <c r="E21" s="167"/>
      <c r="F21" s="204"/>
      <c r="G21" s="156">
        <v>0.5</v>
      </c>
      <c r="H21" s="193" t="s">
        <v>29</v>
      </c>
      <c r="I21" s="167" t="s">
        <v>301</v>
      </c>
      <c r="J21" s="168">
        <v>45237</v>
      </c>
      <c r="K21" s="167" t="s">
        <v>260</v>
      </c>
      <c r="L21" s="595" t="s">
        <v>1708</v>
      </c>
      <c r="M21" s="168">
        <v>45418</v>
      </c>
      <c r="N21" s="204" t="s">
        <v>303</v>
      </c>
      <c r="O21" s="198"/>
      <c r="P21" s="231"/>
      <c r="Q21" s="231"/>
      <c r="R21" s="231"/>
      <c r="S21" s="343"/>
      <c r="T21" s="343"/>
      <c r="U21" s="343"/>
      <c r="V21" s="343"/>
      <c r="W21" s="343"/>
      <c r="X21" s="343"/>
    </row>
    <row r="22" spans="1:24" ht="51">
      <c r="A22" s="172">
        <v>13</v>
      </c>
      <c r="B22" s="187" t="s">
        <v>1683</v>
      </c>
      <c r="C22" s="172">
        <v>8</v>
      </c>
      <c r="D22" s="205" t="s">
        <v>1709</v>
      </c>
      <c r="E22" s="205"/>
      <c r="F22" s="785" t="s">
        <v>1450</v>
      </c>
      <c r="G22" s="150">
        <v>0.5</v>
      </c>
      <c r="H22" s="189" t="s">
        <v>27</v>
      </c>
      <c r="I22" s="172" t="s">
        <v>301</v>
      </c>
      <c r="J22" s="173">
        <v>45237</v>
      </c>
      <c r="K22" s="167" t="s">
        <v>260</v>
      </c>
      <c r="L22" s="594" t="s">
        <v>1710</v>
      </c>
      <c r="M22" s="168">
        <v>45418</v>
      </c>
      <c r="N22" s="204" t="s">
        <v>303</v>
      </c>
      <c r="O22" s="196"/>
      <c r="P22" s="250"/>
      <c r="Q22" s="277"/>
      <c r="R22" s="275"/>
      <c r="S22" s="347"/>
      <c r="T22" s="347"/>
      <c r="U22" s="347"/>
      <c r="V22" s="347"/>
      <c r="W22" s="347"/>
      <c r="X22" s="347"/>
    </row>
    <row r="23" spans="1:24" ht="33.75">
      <c r="A23" s="167">
        <v>14</v>
      </c>
      <c r="B23" s="190" t="s">
        <v>1683</v>
      </c>
      <c r="C23" s="167">
        <v>8</v>
      </c>
      <c r="D23" s="204" t="s">
        <v>1711</v>
      </c>
      <c r="E23" s="167"/>
      <c r="F23" s="776"/>
      <c r="G23" s="156">
        <v>0.5</v>
      </c>
      <c r="H23" s="193" t="s">
        <v>27</v>
      </c>
      <c r="I23" s="167" t="s">
        <v>301</v>
      </c>
      <c r="J23" s="168">
        <v>45237</v>
      </c>
      <c r="K23" s="167" t="s">
        <v>260</v>
      </c>
      <c r="L23" s="595" t="s">
        <v>1712</v>
      </c>
      <c r="M23" s="168">
        <v>45418</v>
      </c>
      <c r="N23" s="204" t="s">
        <v>303</v>
      </c>
      <c r="O23" s="198"/>
      <c r="P23" s="249"/>
      <c r="Q23" s="231"/>
      <c r="R23" s="231"/>
      <c r="S23" s="343"/>
      <c r="T23" s="343"/>
      <c r="U23" s="343"/>
      <c r="V23" s="343"/>
      <c r="W23" s="343"/>
      <c r="X23" s="343"/>
    </row>
    <row r="24" spans="1:24" ht="45">
      <c r="A24" s="172">
        <v>15</v>
      </c>
      <c r="B24" s="187" t="s">
        <v>1683</v>
      </c>
      <c r="C24" s="172">
        <v>8</v>
      </c>
      <c r="D24" s="205" t="s">
        <v>1456</v>
      </c>
      <c r="E24" s="205"/>
      <c r="F24" s="205"/>
      <c r="G24" s="150">
        <v>0.5</v>
      </c>
      <c r="H24" s="189" t="s">
        <v>29</v>
      </c>
      <c r="I24" s="172" t="s">
        <v>301</v>
      </c>
      <c r="J24" s="173">
        <v>45237</v>
      </c>
      <c r="K24" s="167" t="s">
        <v>260</v>
      </c>
      <c r="L24" s="594" t="s">
        <v>1713</v>
      </c>
      <c r="M24" s="168">
        <v>45418</v>
      </c>
      <c r="N24" s="204" t="s">
        <v>303</v>
      </c>
      <c r="O24" s="196"/>
      <c r="P24" s="250"/>
      <c r="Q24" s="277"/>
      <c r="R24" s="275"/>
      <c r="S24" s="347"/>
      <c r="T24" s="347"/>
      <c r="U24" s="347"/>
      <c r="V24" s="347"/>
      <c r="W24" s="347"/>
      <c r="X24" s="347"/>
    </row>
    <row r="25" spans="1:24" ht="45">
      <c r="A25" s="167">
        <v>16</v>
      </c>
      <c r="B25" s="190" t="s">
        <v>1683</v>
      </c>
      <c r="C25" s="167">
        <v>8</v>
      </c>
      <c r="D25" s="204" t="s">
        <v>1458</v>
      </c>
      <c r="E25" s="204"/>
      <c r="F25" s="204"/>
      <c r="G25" s="156">
        <v>0.5</v>
      </c>
      <c r="H25" s="193" t="s">
        <v>29</v>
      </c>
      <c r="I25" s="167" t="s">
        <v>301</v>
      </c>
      <c r="J25" s="168">
        <v>45237</v>
      </c>
      <c r="K25" s="167" t="s">
        <v>260</v>
      </c>
      <c r="L25" s="595" t="s">
        <v>1714</v>
      </c>
      <c r="M25" s="168">
        <v>45418</v>
      </c>
      <c r="N25" s="204" t="s">
        <v>303</v>
      </c>
      <c r="O25" s="198"/>
      <c r="P25" s="249"/>
      <c r="Q25" s="230"/>
      <c r="R25" s="231"/>
      <c r="S25" s="343"/>
      <c r="T25" s="343"/>
      <c r="U25" s="343"/>
      <c r="V25" s="343"/>
      <c r="W25" s="343"/>
      <c r="X25" s="343"/>
    </row>
    <row r="26" spans="1:24" ht="51">
      <c r="A26" s="172">
        <v>17</v>
      </c>
      <c r="B26" s="187" t="s">
        <v>1683</v>
      </c>
      <c r="C26" s="172"/>
      <c r="D26" s="205" t="s">
        <v>1715</v>
      </c>
      <c r="E26" s="205"/>
      <c r="F26" s="786" t="s">
        <v>1463</v>
      </c>
      <c r="G26" s="150">
        <v>0.5</v>
      </c>
      <c r="H26" s="189" t="s">
        <v>29</v>
      </c>
      <c r="I26" s="172" t="s">
        <v>301</v>
      </c>
      <c r="J26" s="173">
        <v>45237</v>
      </c>
      <c r="K26" s="167" t="s">
        <v>260</v>
      </c>
      <c r="L26" s="594" t="s">
        <v>1716</v>
      </c>
      <c r="M26" s="168">
        <v>45418</v>
      </c>
      <c r="N26" s="204" t="s">
        <v>303</v>
      </c>
      <c r="O26" s="196"/>
      <c r="P26" s="250"/>
      <c r="Q26" s="277"/>
      <c r="R26" s="275"/>
      <c r="S26" s="347"/>
      <c r="T26" s="347"/>
      <c r="U26" s="347"/>
      <c r="V26" s="347"/>
      <c r="W26" s="347"/>
      <c r="X26" s="347"/>
    </row>
    <row r="27" spans="1:24" ht="78" customHeight="1">
      <c r="A27" s="167">
        <v>18</v>
      </c>
      <c r="B27" s="190" t="s">
        <v>1683</v>
      </c>
      <c r="C27" s="167"/>
      <c r="D27" s="204" t="s">
        <v>1717</v>
      </c>
      <c r="E27" s="204"/>
      <c r="F27" s="776"/>
      <c r="G27" s="156">
        <v>0.5</v>
      </c>
      <c r="H27" s="193" t="s">
        <v>29</v>
      </c>
      <c r="I27" s="167" t="s">
        <v>301</v>
      </c>
      <c r="J27" s="168">
        <v>45237</v>
      </c>
      <c r="K27" s="167" t="s">
        <v>260</v>
      </c>
      <c r="L27" s="595" t="s">
        <v>1718</v>
      </c>
      <c r="M27" s="168">
        <v>45418</v>
      </c>
      <c r="N27" s="204" t="s">
        <v>303</v>
      </c>
      <c r="O27" s="198"/>
      <c r="P27" s="249"/>
      <c r="Q27" s="230"/>
      <c r="R27" s="231"/>
      <c r="S27" s="343"/>
      <c r="T27" s="343"/>
      <c r="U27" s="343"/>
      <c r="V27" s="343"/>
      <c r="W27" s="343"/>
      <c r="X27" s="343"/>
    </row>
    <row r="28" spans="1:24" ht="63.75">
      <c r="A28" s="172">
        <v>19</v>
      </c>
      <c r="B28" s="187" t="s">
        <v>1683</v>
      </c>
      <c r="C28" s="172"/>
      <c r="D28" s="205" t="s">
        <v>1719</v>
      </c>
      <c r="E28" s="172"/>
      <c r="F28" s="776"/>
      <c r="G28" s="150">
        <v>0.5</v>
      </c>
      <c r="H28" s="189" t="s">
        <v>29</v>
      </c>
      <c r="I28" s="172" t="s">
        <v>301</v>
      </c>
      <c r="J28" s="173">
        <v>45237</v>
      </c>
      <c r="K28" s="570" t="s">
        <v>305</v>
      </c>
      <c r="L28" s="594" t="s">
        <v>1720</v>
      </c>
      <c r="M28" s="168">
        <v>45418</v>
      </c>
      <c r="N28" s="205" t="s">
        <v>1721</v>
      </c>
      <c r="O28" s="196"/>
      <c r="P28" s="275"/>
      <c r="Q28" s="275"/>
      <c r="R28" s="275"/>
      <c r="S28" s="347"/>
      <c r="T28" s="347"/>
      <c r="U28" s="347"/>
      <c r="V28" s="347"/>
      <c r="W28" s="347"/>
      <c r="X28" s="347"/>
    </row>
    <row r="29" spans="1:24" ht="45">
      <c r="A29" s="167">
        <v>20</v>
      </c>
      <c r="B29" s="190" t="s">
        <v>1683</v>
      </c>
      <c r="C29" s="167"/>
      <c r="D29" s="204" t="s">
        <v>1722</v>
      </c>
      <c r="E29" s="167"/>
      <c r="F29" s="204"/>
      <c r="G29" s="156">
        <v>0.5</v>
      </c>
      <c r="H29" s="193" t="s">
        <v>29</v>
      </c>
      <c r="I29" s="167" t="s">
        <v>301</v>
      </c>
      <c r="J29" s="168">
        <v>45237</v>
      </c>
      <c r="K29" s="167" t="s">
        <v>260</v>
      </c>
      <c r="L29" s="595" t="s">
        <v>1723</v>
      </c>
      <c r="M29" s="168">
        <v>45418</v>
      </c>
      <c r="N29" s="204" t="s">
        <v>303</v>
      </c>
      <c r="O29" s="198"/>
      <c r="P29" s="249"/>
      <c r="Q29" s="230"/>
      <c r="R29" s="231"/>
      <c r="S29" s="343"/>
      <c r="T29" s="343"/>
      <c r="U29" s="343"/>
      <c r="V29" s="343"/>
      <c r="W29" s="343"/>
      <c r="X29" s="343"/>
    </row>
    <row r="30" spans="1:24" ht="48">
      <c r="A30" s="172">
        <v>21</v>
      </c>
      <c r="B30" s="187" t="s">
        <v>1683</v>
      </c>
      <c r="C30" s="172"/>
      <c r="D30" s="205" t="s">
        <v>1724</v>
      </c>
      <c r="E30" s="205"/>
      <c r="F30" s="596" t="s">
        <v>1478</v>
      </c>
      <c r="G30" s="150">
        <v>1</v>
      </c>
      <c r="H30" s="189" t="s">
        <v>29</v>
      </c>
      <c r="I30" s="172" t="s">
        <v>301</v>
      </c>
      <c r="J30" s="173">
        <v>45237</v>
      </c>
      <c r="K30" s="172" t="s">
        <v>260</v>
      </c>
      <c r="L30" s="594" t="s">
        <v>1479</v>
      </c>
      <c r="M30" s="168">
        <v>45418</v>
      </c>
      <c r="N30" s="204" t="s">
        <v>303</v>
      </c>
      <c r="O30" s="196"/>
      <c r="P30" s="250"/>
      <c r="Q30" s="277"/>
      <c r="R30" s="275"/>
      <c r="S30" s="347"/>
      <c r="T30" s="347"/>
      <c r="U30" s="347"/>
      <c r="V30" s="347"/>
      <c r="W30" s="347"/>
      <c r="X30" s="347"/>
    </row>
    <row r="31" spans="1:24" ht="34.5" customHeight="1">
      <c r="A31" s="167">
        <v>22</v>
      </c>
      <c r="B31" s="190" t="s">
        <v>1683</v>
      </c>
      <c r="C31" s="167"/>
      <c r="D31" s="204" t="s">
        <v>1725</v>
      </c>
      <c r="E31" s="204"/>
      <c r="F31" s="204"/>
      <c r="G31" s="156">
        <v>0.5</v>
      </c>
      <c r="H31" s="193" t="s">
        <v>29</v>
      </c>
      <c r="I31" s="167" t="s">
        <v>301</v>
      </c>
      <c r="J31" s="568">
        <v>45289</v>
      </c>
      <c r="K31" s="172" t="s">
        <v>260</v>
      </c>
      <c r="L31" s="461" t="s">
        <v>1726</v>
      </c>
      <c r="M31" s="168">
        <v>45418</v>
      </c>
      <c r="N31" s="204" t="s">
        <v>303</v>
      </c>
      <c r="O31" s="198"/>
      <c r="P31" s="231"/>
      <c r="Q31" s="231"/>
      <c r="R31" s="231"/>
      <c r="S31" s="343"/>
      <c r="T31" s="343"/>
      <c r="U31" s="343"/>
      <c r="V31" s="343"/>
      <c r="W31" s="343"/>
      <c r="X31" s="343"/>
    </row>
    <row r="32" spans="1:24" ht="12.75">
      <c r="A32" s="172"/>
      <c r="B32" s="187"/>
      <c r="C32" s="172"/>
      <c r="D32" s="205"/>
      <c r="E32" s="205"/>
      <c r="F32" s="205"/>
      <c r="G32" s="150"/>
      <c r="H32" s="189"/>
      <c r="I32" s="172"/>
      <c r="J32" s="172"/>
      <c r="K32" s="172"/>
      <c r="L32" s="465"/>
      <c r="M32" s="172"/>
      <c r="N32" s="172"/>
      <c r="O32" s="196"/>
      <c r="P32" s="275"/>
      <c r="Q32" s="275"/>
      <c r="R32" s="275"/>
      <c r="S32" s="347"/>
      <c r="T32" s="347"/>
      <c r="U32" s="347"/>
      <c r="V32" s="347"/>
      <c r="W32" s="347"/>
      <c r="X32" s="347"/>
    </row>
    <row r="33" spans="1:24" ht="12.75">
      <c r="A33" s="167"/>
      <c r="B33" s="190"/>
      <c r="C33" s="167"/>
      <c r="D33" s="204"/>
      <c r="E33" s="597"/>
      <c r="F33" s="597"/>
      <c r="G33" s="156"/>
      <c r="H33" s="193"/>
      <c r="I33" s="167"/>
      <c r="J33" s="167"/>
      <c r="K33" s="167"/>
      <c r="L33" s="461"/>
      <c r="M33" s="167"/>
      <c r="N33" s="167"/>
      <c r="O33" s="198"/>
      <c r="P33" s="231"/>
      <c r="Q33" s="231"/>
      <c r="R33" s="231"/>
      <c r="S33" s="343"/>
      <c r="T33" s="343"/>
      <c r="U33" s="343"/>
      <c r="V33" s="343"/>
      <c r="W33" s="343"/>
      <c r="X33" s="343"/>
    </row>
    <row r="34" spans="1:24" ht="12.75">
      <c r="A34" s="172"/>
      <c r="B34" s="187"/>
      <c r="C34" s="172"/>
      <c r="D34" s="205"/>
      <c r="E34" s="205"/>
      <c r="F34" s="205"/>
      <c r="G34" s="150"/>
      <c r="H34" s="189"/>
      <c r="I34" s="172"/>
      <c r="J34" s="172"/>
      <c r="K34" s="172"/>
      <c r="L34" s="465"/>
      <c r="M34" s="172"/>
      <c r="N34" s="172"/>
      <c r="O34" s="196"/>
      <c r="P34" s="275"/>
      <c r="Q34" s="275"/>
      <c r="R34" s="275"/>
      <c r="S34" s="347"/>
      <c r="T34" s="347"/>
      <c r="U34" s="347"/>
      <c r="V34" s="347"/>
      <c r="W34" s="347"/>
      <c r="X34" s="347"/>
    </row>
    <row r="35" spans="1:24" ht="12.75">
      <c r="A35" s="167"/>
      <c r="B35" s="190"/>
      <c r="C35" s="167"/>
      <c r="D35" s="204"/>
      <c r="E35" s="204"/>
      <c r="F35" s="204"/>
      <c r="G35" s="156"/>
      <c r="H35" s="193"/>
      <c r="I35" s="167"/>
      <c r="J35" s="167"/>
      <c r="K35" s="167"/>
      <c r="L35" s="461"/>
      <c r="M35" s="167"/>
      <c r="N35" s="167"/>
      <c r="O35" s="198"/>
      <c r="P35" s="231"/>
      <c r="Q35" s="231"/>
      <c r="R35" s="231"/>
      <c r="S35" s="343"/>
      <c r="T35" s="343"/>
      <c r="U35" s="343"/>
      <c r="V35" s="343"/>
      <c r="W35" s="343"/>
      <c r="X35" s="343"/>
    </row>
    <row r="36" spans="1:24" ht="12.75">
      <c r="A36" s="172"/>
      <c r="B36" s="172"/>
      <c r="C36" s="172"/>
      <c r="D36" s="205"/>
      <c r="E36" s="205"/>
      <c r="F36" s="205"/>
      <c r="G36" s="150"/>
      <c r="H36" s="189"/>
      <c r="I36" s="172"/>
      <c r="J36" s="172"/>
      <c r="K36" s="172"/>
      <c r="L36" s="465"/>
      <c r="M36" s="172"/>
      <c r="N36" s="172"/>
      <c r="O36" s="196"/>
      <c r="P36" s="275"/>
      <c r="Q36" s="275"/>
      <c r="R36" s="275"/>
      <c r="S36" s="347"/>
      <c r="T36" s="347"/>
      <c r="U36" s="347"/>
      <c r="V36" s="347"/>
      <c r="W36" s="347"/>
      <c r="X36" s="347"/>
    </row>
    <row r="37" spans="1:24" ht="12.75">
      <c r="A37" s="167"/>
      <c r="B37" s="167"/>
      <c r="C37" s="167"/>
      <c r="D37" s="204"/>
      <c r="E37" s="204"/>
      <c r="F37" s="204"/>
      <c r="G37" s="156"/>
      <c r="H37" s="193"/>
      <c r="I37" s="167"/>
      <c r="J37" s="167"/>
      <c r="K37" s="167"/>
      <c r="L37" s="461"/>
      <c r="M37" s="167"/>
      <c r="N37" s="167"/>
      <c r="O37" s="198"/>
      <c r="P37" s="231"/>
      <c r="Q37" s="231"/>
      <c r="R37" s="231"/>
      <c r="S37" s="343"/>
      <c r="T37" s="343"/>
      <c r="U37" s="343"/>
      <c r="V37" s="343"/>
      <c r="W37" s="343"/>
      <c r="X37" s="343"/>
    </row>
    <row r="38" spans="1:24" ht="12.75">
      <c r="A38" s="172"/>
      <c r="B38" s="172"/>
      <c r="C38" s="172"/>
      <c r="D38" s="205"/>
      <c r="E38" s="205"/>
      <c r="F38" s="205"/>
      <c r="G38" s="150"/>
      <c r="H38" s="189"/>
      <c r="I38" s="172"/>
      <c r="J38" s="172"/>
      <c r="K38" s="172"/>
      <c r="L38" s="465"/>
      <c r="M38" s="172"/>
      <c r="N38" s="172"/>
      <c r="O38" s="196"/>
      <c r="P38" s="275"/>
      <c r="Q38" s="275"/>
      <c r="R38" s="275"/>
      <c r="S38" s="347"/>
      <c r="T38" s="347"/>
      <c r="U38" s="347"/>
      <c r="V38" s="347"/>
      <c r="W38" s="347"/>
      <c r="X38" s="347"/>
    </row>
    <row r="39" spans="1:24" ht="12.75">
      <c r="A39" s="167"/>
      <c r="B39" s="167"/>
      <c r="C39" s="167"/>
      <c r="D39" s="204"/>
      <c r="E39" s="204"/>
      <c r="F39" s="204"/>
      <c r="G39" s="156"/>
      <c r="H39" s="193"/>
      <c r="I39" s="167"/>
      <c r="J39" s="167"/>
      <c r="K39" s="167"/>
      <c r="L39" s="461"/>
      <c r="M39" s="167"/>
      <c r="N39" s="167"/>
      <c r="O39" s="198"/>
      <c r="P39" s="231"/>
      <c r="Q39" s="231"/>
      <c r="R39" s="231"/>
      <c r="S39" s="343"/>
      <c r="T39" s="343"/>
      <c r="U39" s="343"/>
      <c r="V39" s="343"/>
      <c r="W39" s="343"/>
      <c r="X39" s="343"/>
    </row>
    <row r="40" spans="1:24" ht="12.75">
      <c r="A40" s="172"/>
      <c r="B40" s="172"/>
      <c r="C40" s="172"/>
      <c r="D40" s="205"/>
      <c r="E40" s="205"/>
      <c r="F40" s="205"/>
      <c r="G40" s="150"/>
      <c r="H40" s="189"/>
      <c r="I40" s="172"/>
      <c r="J40" s="172"/>
      <c r="K40" s="172"/>
      <c r="L40" s="465"/>
      <c r="M40" s="172"/>
      <c r="N40" s="172"/>
      <c r="O40" s="196"/>
      <c r="P40" s="275"/>
      <c r="Q40" s="275"/>
      <c r="R40" s="275"/>
      <c r="S40" s="347"/>
      <c r="T40" s="347"/>
      <c r="U40" s="347"/>
      <c r="V40" s="347"/>
      <c r="W40" s="347"/>
      <c r="X40" s="347"/>
    </row>
  </sheetData>
  <sheetProtection selectLockedCells="1" selectUnlockedCells="1"/>
  <mergeCells count="3">
    <mergeCell ref="E17:F17"/>
    <mergeCell ref="F22:F23"/>
    <mergeCell ref="F26:F28"/>
  </mergeCells>
  <conditionalFormatting sqref="M1:N1 R1 U1:X1">
    <cfRule type="containsText" dxfId="11078" priority="13" operator="containsText" text="ответ субподрядчика">
      <formula>NOT(ISERROR(SEARCH(("ответ субподрядчика"),(M1))))</formula>
    </cfRule>
  </conditionalFormatting>
  <conditionalFormatting sqref="G10:G40">
    <cfRule type="cellIs" dxfId="11077" priority="12" operator="equal">
      <formula>1</formula>
    </cfRule>
  </conditionalFormatting>
  <conditionalFormatting sqref="G10:G40">
    <cfRule type="cellIs" dxfId="11076" priority="11" operator="equal">
      <formula>0.5</formula>
    </cfRule>
  </conditionalFormatting>
  <conditionalFormatting sqref="G10:G40">
    <cfRule type="cellIs" dxfId="11075" priority="10" operator="equal">
      <formula>0.2</formula>
    </cfRule>
  </conditionalFormatting>
  <conditionalFormatting sqref="K3 K5:K40">
    <cfRule type="containsText" dxfId="11074" priority="9" operator="containsText" text="ПД">
      <formula>NOT(ISERROR(SEARCH(("ПД"),(K3))))</formula>
    </cfRule>
  </conditionalFormatting>
  <conditionalFormatting sqref="K11">
    <cfRule type="containsText" dxfId="11073" priority="14" operator="containsText" text="ПД">
      <formula>NOT(ISERROR(SEARCH(("ПД"),(K3))))</formula>
    </cfRule>
  </conditionalFormatting>
  <conditionalFormatting sqref="K12">
    <cfRule type="containsText" dxfId="11072" priority="15" operator="containsText" text="ПД">
      <formula>NOT(ISERROR(SEARCH(("ПД"),(K3))))</formula>
    </cfRule>
  </conditionalFormatting>
  <conditionalFormatting sqref="K14">
    <cfRule type="containsText" dxfId="11071" priority="16" operator="containsText" text="ПД">
      <formula>NOT(ISERROR(SEARCH(("ПД"),(K3))))</formula>
    </cfRule>
  </conditionalFormatting>
  <conditionalFormatting sqref="K15">
    <cfRule type="containsText" dxfId="11070" priority="17" operator="containsText" text="ПД">
      <formula>NOT(ISERROR(SEARCH(("ПД"),(K3))))</formula>
    </cfRule>
  </conditionalFormatting>
  <conditionalFormatting sqref="K16">
    <cfRule type="containsText" dxfId="11069" priority="18" operator="containsText" text="ПД">
      <formula>NOT(ISERROR(SEARCH(("ПД"),(K3))))</formula>
    </cfRule>
  </conditionalFormatting>
  <conditionalFormatting sqref="K17">
    <cfRule type="containsText" dxfId="11068" priority="19" operator="containsText" text="ПД">
      <formula>NOT(ISERROR(SEARCH(("ПД"),(K3))))</formula>
    </cfRule>
  </conditionalFormatting>
  <conditionalFormatting sqref="K18">
    <cfRule type="containsText" dxfId="11067" priority="20" operator="containsText" text="ПД">
      <formula>NOT(ISERROR(SEARCH(("ПД"),(K3))))</formula>
    </cfRule>
  </conditionalFormatting>
  <conditionalFormatting sqref="K19">
    <cfRule type="containsText" dxfId="11066" priority="21" operator="containsText" text="ПД">
      <formula>NOT(ISERROR(SEARCH(("ПД"),(K3))))</formula>
    </cfRule>
  </conditionalFormatting>
  <conditionalFormatting sqref="K29">
    <cfRule type="containsText" dxfId="11065" priority="22" operator="containsText" text="ПД">
      <formula>NOT(ISERROR(SEARCH(("ПД"),(K3))))</formula>
    </cfRule>
  </conditionalFormatting>
  <conditionalFormatting sqref="K27">
    <cfRule type="containsText" dxfId="11064" priority="23" operator="containsText" text="ПД">
      <formula>NOT(ISERROR(SEARCH(("ПД"),(K3))))</formula>
    </cfRule>
  </conditionalFormatting>
  <conditionalFormatting sqref="K31">
    <cfRule type="containsText" dxfId="11063" priority="24" operator="containsText" text="ПД">
      <formula>NOT(ISERROR(SEARCH(("ПД"),(K3))))</formula>
    </cfRule>
  </conditionalFormatting>
  <conditionalFormatting sqref="K28">
    <cfRule type="containsText" dxfId="11062" priority="25" operator="containsText" text="ПД">
      <formula>NOT(ISERROR(SEARCH(("ПД"),(K3))))</formula>
    </cfRule>
  </conditionalFormatting>
  <conditionalFormatting sqref="K28">
    <cfRule type="containsText" dxfId="11061" priority="26" operator="containsText" text="ПД">
      <formula>NOT(ISERROR(SEARCH(("ПД"),(K3))))</formula>
    </cfRule>
  </conditionalFormatting>
  <conditionalFormatting sqref="K24">
    <cfRule type="containsText" dxfId="11060" priority="27" operator="containsText" text="ПД">
      <formula>NOT(ISERROR(SEARCH(("ПД"),(K3))))</formula>
    </cfRule>
  </conditionalFormatting>
  <conditionalFormatting sqref="K24">
    <cfRule type="containsText" dxfId="11059" priority="28" operator="containsText" text="ПД">
      <formula>NOT(ISERROR(SEARCH(("ПД"),(K3))))</formula>
    </cfRule>
  </conditionalFormatting>
  <conditionalFormatting sqref="K23">
    <cfRule type="containsText" dxfId="11058" priority="29" operator="containsText" text="ПД">
      <formula>NOT(ISERROR(SEARCH(("ПД"),(K3))))</formula>
    </cfRule>
  </conditionalFormatting>
  <conditionalFormatting sqref="K23">
    <cfRule type="containsText" dxfId="11057" priority="30" operator="containsText" text="ПД">
      <formula>NOT(ISERROR(SEARCH(("ПД"),(K3))))</formula>
    </cfRule>
  </conditionalFormatting>
  <conditionalFormatting sqref="K23">
    <cfRule type="containsText" dxfId="11056" priority="31" operator="containsText" text="ПД">
      <formula>NOT(ISERROR(SEARCH(("ПД"),(K3))))</formula>
    </cfRule>
  </conditionalFormatting>
  <conditionalFormatting sqref="K22">
    <cfRule type="containsText" dxfId="11055" priority="32" operator="containsText" text="ПД">
      <formula>NOT(ISERROR(SEARCH(("ПД"),(K3))))</formula>
    </cfRule>
  </conditionalFormatting>
  <conditionalFormatting sqref="K22">
    <cfRule type="containsText" dxfId="11054" priority="33" operator="containsText" text="ПД">
      <formula>NOT(ISERROR(SEARCH(("ПД"),(K3))))</formula>
    </cfRule>
  </conditionalFormatting>
  <conditionalFormatting sqref="K22">
    <cfRule type="containsText" dxfId="11053" priority="34" operator="containsText" text="ПД">
      <formula>NOT(ISERROR(SEARCH(("ПД"),(K3))))</formula>
    </cfRule>
  </conditionalFormatting>
  <conditionalFormatting sqref="K22">
    <cfRule type="containsText" dxfId="11052" priority="35" operator="containsText" text="ПД">
      <formula>NOT(ISERROR(SEARCH(("ПД"),(K3))))</formula>
    </cfRule>
  </conditionalFormatting>
  <conditionalFormatting sqref="K21">
    <cfRule type="containsText" dxfId="11051" priority="36" operator="containsText" text="ПД">
      <formula>NOT(ISERROR(SEARCH(("ПД"),(K3))))</formula>
    </cfRule>
  </conditionalFormatting>
  <conditionalFormatting sqref="K21">
    <cfRule type="containsText" dxfId="11050" priority="37" operator="containsText" text="ПД">
      <formula>NOT(ISERROR(SEARCH(("ПД"),(K3))))</formula>
    </cfRule>
  </conditionalFormatting>
  <conditionalFormatting sqref="K21">
    <cfRule type="containsText" dxfId="11049" priority="38" operator="containsText" text="ПД">
      <formula>NOT(ISERROR(SEARCH(("ПД"),(K3))))</formula>
    </cfRule>
  </conditionalFormatting>
  <conditionalFormatting sqref="K21">
    <cfRule type="containsText" dxfId="11048" priority="39" operator="containsText" text="ПД">
      <formula>NOT(ISERROR(SEARCH(("ПД"),(K3))))</formula>
    </cfRule>
  </conditionalFormatting>
  <conditionalFormatting sqref="K21">
    <cfRule type="containsText" dxfId="11047" priority="40" operator="containsText" text="ПД">
      <formula>NOT(ISERROR(SEARCH(("ПД"),(K3))))</formula>
    </cfRule>
  </conditionalFormatting>
  <conditionalFormatting sqref="K20">
    <cfRule type="containsText" dxfId="11046" priority="41" operator="containsText" text="ПД">
      <formula>NOT(ISERROR(SEARCH(("ПД"),(K3))))</formula>
    </cfRule>
  </conditionalFormatting>
  <conditionalFormatting sqref="K20">
    <cfRule type="containsText" dxfId="11045" priority="42" operator="containsText" text="ПД">
      <formula>NOT(ISERROR(SEARCH(("ПД"),(K3))))</formula>
    </cfRule>
  </conditionalFormatting>
  <conditionalFormatting sqref="K20">
    <cfRule type="containsText" dxfId="11044" priority="43" operator="containsText" text="ПД">
      <formula>NOT(ISERROR(SEARCH(("ПД"),(K3))))</formula>
    </cfRule>
  </conditionalFormatting>
  <conditionalFormatting sqref="K20">
    <cfRule type="containsText" dxfId="11043" priority="44" operator="containsText" text="ПД">
      <formula>NOT(ISERROR(SEARCH(("ПД"),(K3))))</formula>
    </cfRule>
  </conditionalFormatting>
  <conditionalFormatting sqref="K20">
    <cfRule type="containsText" dxfId="11042" priority="45" operator="containsText" text="ПД">
      <formula>NOT(ISERROR(SEARCH(("ПД"),(K3))))</formula>
    </cfRule>
  </conditionalFormatting>
  <conditionalFormatting sqref="K20">
    <cfRule type="containsText" dxfId="11041" priority="46" operator="containsText" text="ПД">
      <formula>NOT(ISERROR(SEARCH(("ПД"),(K3))))</formula>
    </cfRule>
  </conditionalFormatting>
  <conditionalFormatting sqref="K10">
    <cfRule type="containsText" dxfId="11040" priority="47" operator="containsText" text="ПД">
      <formula>NOT(ISERROR(SEARCH(("ПД"),(K3))))</formula>
    </cfRule>
  </conditionalFormatting>
  <conditionalFormatting sqref="K10">
    <cfRule type="containsText" dxfId="11039" priority="48" operator="containsText" text="ПД">
      <formula>NOT(ISERROR(SEARCH(("ПД"),(K3))))</formula>
    </cfRule>
  </conditionalFormatting>
  <conditionalFormatting sqref="K3 K5:K40">
    <cfRule type="containsText" dxfId="11038" priority="8" operator="containsText" text="отменено">
      <formula>NOT(ISERROR(SEARCH(("отменено"),(K3))))</formula>
    </cfRule>
  </conditionalFormatting>
  <conditionalFormatting sqref="K11">
    <cfRule type="containsText" dxfId="11037" priority="49" operator="containsText" text="отменено">
      <formula>NOT(ISERROR(SEARCH(("отменено"),(K3))))</formula>
    </cfRule>
  </conditionalFormatting>
  <conditionalFormatting sqref="K12">
    <cfRule type="containsText" dxfId="11036" priority="50" operator="containsText" text="отменено">
      <formula>NOT(ISERROR(SEARCH(("отменено"),(K3))))</formula>
    </cfRule>
  </conditionalFormatting>
  <conditionalFormatting sqref="K14">
    <cfRule type="containsText" dxfId="11035" priority="51" operator="containsText" text="отменено">
      <formula>NOT(ISERROR(SEARCH(("отменено"),(K3))))</formula>
    </cfRule>
  </conditionalFormatting>
  <conditionalFormatting sqref="K15">
    <cfRule type="containsText" dxfId="11034" priority="52" operator="containsText" text="отменено">
      <formula>NOT(ISERROR(SEARCH(("отменено"),(K3))))</formula>
    </cfRule>
  </conditionalFormatting>
  <conditionalFormatting sqref="K16">
    <cfRule type="containsText" dxfId="11033" priority="53" operator="containsText" text="отменено">
      <formula>NOT(ISERROR(SEARCH(("отменено"),(K3))))</formula>
    </cfRule>
  </conditionalFormatting>
  <conditionalFormatting sqref="K17">
    <cfRule type="containsText" dxfId="11032" priority="54" operator="containsText" text="отменено">
      <formula>NOT(ISERROR(SEARCH(("отменено"),(K3))))</formula>
    </cfRule>
  </conditionalFormatting>
  <conditionalFormatting sqref="K18">
    <cfRule type="containsText" dxfId="11031" priority="55" operator="containsText" text="отменено">
      <formula>NOT(ISERROR(SEARCH(("отменено"),(K3))))</formula>
    </cfRule>
  </conditionalFormatting>
  <conditionalFormatting sqref="K19">
    <cfRule type="containsText" dxfId="11030" priority="56" operator="containsText" text="отменено">
      <formula>NOT(ISERROR(SEARCH(("отменено"),(K3))))</formula>
    </cfRule>
  </conditionalFormatting>
  <conditionalFormatting sqref="K29">
    <cfRule type="containsText" dxfId="11029" priority="57" operator="containsText" text="отменено">
      <formula>NOT(ISERROR(SEARCH(("отменено"),(K3))))</formula>
    </cfRule>
  </conditionalFormatting>
  <conditionalFormatting sqref="K27">
    <cfRule type="containsText" dxfId="11028" priority="58" operator="containsText" text="отменено">
      <formula>NOT(ISERROR(SEARCH(("отменено"),(K3))))</formula>
    </cfRule>
  </conditionalFormatting>
  <conditionalFormatting sqref="K31">
    <cfRule type="containsText" dxfId="11027" priority="59" operator="containsText" text="отменено">
      <formula>NOT(ISERROR(SEARCH(("отменено"),(K3))))</formula>
    </cfRule>
  </conditionalFormatting>
  <conditionalFormatting sqref="K28">
    <cfRule type="containsText" dxfId="11026" priority="60" operator="containsText" text="отменено">
      <formula>NOT(ISERROR(SEARCH(("отменено"),(K3))))</formula>
    </cfRule>
  </conditionalFormatting>
  <conditionalFormatting sqref="K28">
    <cfRule type="containsText" dxfId="11025" priority="61" operator="containsText" text="отменено">
      <formula>NOT(ISERROR(SEARCH(("отменено"),(K3))))</formula>
    </cfRule>
  </conditionalFormatting>
  <conditionalFormatting sqref="K24">
    <cfRule type="containsText" dxfId="11024" priority="62" operator="containsText" text="отменено">
      <formula>NOT(ISERROR(SEARCH(("отменено"),(K3))))</formula>
    </cfRule>
  </conditionalFormatting>
  <conditionalFormatting sqref="K24">
    <cfRule type="containsText" dxfId="11023" priority="63" operator="containsText" text="отменено">
      <formula>NOT(ISERROR(SEARCH(("отменено"),(K3))))</formula>
    </cfRule>
  </conditionalFormatting>
  <conditionalFormatting sqref="K23">
    <cfRule type="containsText" dxfId="11022" priority="64" operator="containsText" text="отменено">
      <formula>NOT(ISERROR(SEARCH(("отменено"),(K3))))</formula>
    </cfRule>
  </conditionalFormatting>
  <conditionalFormatting sqref="K23">
    <cfRule type="containsText" dxfId="11021" priority="65" operator="containsText" text="отменено">
      <formula>NOT(ISERROR(SEARCH(("отменено"),(K3))))</formula>
    </cfRule>
  </conditionalFormatting>
  <conditionalFormatting sqref="K23">
    <cfRule type="containsText" dxfId="11020" priority="66" operator="containsText" text="отменено">
      <formula>NOT(ISERROR(SEARCH(("отменено"),(K3))))</formula>
    </cfRule>
  </conditionalFormatting>
  <conditionalFormatting sqref="K22">
    <cfRule type="containsText" dxfId="11019" priority="67" operator="containsText" text="отменено">
      <formula>NOT(ISERROR(SEARCH(("отменено"),(K3))))</formula>
    </cfRule>
  </conditionalFormatting>
  <conditionalFormatting sqref="K22">
    <cfRule type="containsText" dxfId="11018" priority="68" operator="containsText" text="отменено">
      <formula>NOT(ISERROR(SEARCH(("отменено"),(K3))))</formula>
    </cfRule>
  </conditionalFormatting>
  <conditionalFormatting sqref="K22">
    <cfRule type="containsText" dxfId="11017" priority="69" operator="containsText" text="отменено">
      <formula>NOT(ISERROR(SEARCH(("отменено"),(K3))))</formula>
    </cfRule>
  </conditionalFormatting>
  <conditionalFormatting sqref="K22">
    <cfRule type="containsText" dxfId="11016" priority="70" operator="containsText" text="отменено">
      <formula>NOT(ISERROR(SEARCH(("отменено"),(K3))))</formula>
    </cfRule>
  </conditionalFormatting>
  <conditionalFormatting sqref="K21">
    <cfRule type="containsText" dxfId="11015" priority="71" operator="containsText" text="отменено">
      <formula>NOT(ISERROR(SEARCH(("отменено"),(K3))))</formula>
    </cfRule>
  </conditionalFormatting>
  <conditionalFormatting sqref="K21">
    <cfRule type="containsText" dxfId="11014" priority="72" operator="containsText" text="отменено">
      <formula>NOT(ISERROR(SEARCH(("отменено"),(K3))))</formula>
    </cfRule>
  </conditionalFormatting>
  <conditionalFormatting sqref="K21">
    <cfRule type="containsText" dxfId="11013" priority="73" operator="containsText" text="отменено">
      <formula>NOT(ISERROR(SEARCH(("отменено"),(K3))))</formula>
    </cfRule>
  </conditionalFormatting>
  <conditionalFormatting sqref="K21">
    <cfRule type="containsText" dxfId="11012" priority="74" operator="containsText" text="отменено">
      <formula>NOT(ISERROR(SEARCH(("отменено"),(K3))))</formula>
    </cfRule>
  </conditionalFormatting>
  <conditionalFormatting sqref="K21">
    <cfRule type="containsText" dxfId="11011" priority="75" operator="containsText" text="отменено">
      <formula>NOT(ISERROR(SEARCH(("отменено"),(K3))))</formula>
    </cfRule>
  </conditionalFormatting>
  <conditionalFormatting sqref="K20">
    <cfRule type="containsText" dxfId="11010" priority="76" operator="containsText" text="отменено">
      <formula>NOT(ISERROR(SEARCH(("отменено"),(K3))))</formula>
    </cfRule>
  </conditionalFormatting>
  <conditionalFormatting sqref="K20">
    <cfRule type="containsText" dxfId="11009" priority="77" operator="containsText" text="отменено">
      <formula>NOT(ISERROR(SEARCH(("отменено"),(K3))))</formula>
    </cfRule>
  </conditionalFormatting>
  <conditionalFormatting sqref="K20">
    <cfRule type="containsText" dxfId="11008" priority="78" operator="containsText" text="отменено">
      <formula>NOT(ISERROR(SEARCH(("отменено"),(K3))))</formula>
    </cfRule>
  </conditionalFormatting>
  <conditionalFormatting sqref="K20">
    <cfRule type="containsText" dxfId="11007" priority="79" operator="containsText" text="отменено">
      <formula>NOT(ISERROR(SEARCH(("отменено"),(K3))))</formula>
    </cfRule>
  </conditionalFormatting>
  <conditionalFormatting sqref="K20">
    <cfRule type="containsText" dxfId="11006" priority="80" operator="containsText" text="отменено">
      <formula>NOT(ISERROR(SEARCH(("отменено"),(K3))))</formula>
    </cfRule>
  </conditionalFormatting>
  <conditionalFormatting sqref="K20">
    <cfRule type="containsText" dxfId="11005" priority="81" operator="containsText" text="отменено">
      <formula>NOT(ISERROR(SEARCH(("отменено"),(K3))))</formula>
    </cfRule>
  </conditionalFormatting>
  <conditionalFormatting sqref="K10">
    <cfRule type="containsText" dxfId="11004" priority="82" operator="containsText" text="отменено">
      <formula>NOT(ISERROR(SEARCH(("отменено"),(K3))))</formula>
    </cfRule>
  </conditionalFormatting>
  <conditionalFormatting sqref="K10">
    <cfRule type="containsText" dxfId="11003" priority="83" operator="containsText" text="отменено">
      <formula>NOT(ISERROR(SEARCH(("отменено"),(K3))))</formula>
    </cfRule>
  </conditionalFormatting>
  <conditionalFormatting sqref="G1:H1 H3:X3 H5:H40 A9:G9">
    <cfRule type="cellIs" dxfId="11002" priority="7" operator="equal">
      <formula>"5 - Несоответствие решений ПД и РД"</formula>
    </cfRule>
  </conditionalFormatting>
  <conditionalFormatting sqref="G1:H1 H3:X3 H5:H40 A9:G9">
    <cfRule type="cellIs" dxfId="11001" priority="6" operator="equal">
      <formula>"4 - Несоответствие типовым решениям"</formula>
    </cfRule>
  </conditionalFormatting>
  <conditionalFormatting sqref="G1:H1 H3:X3 H5:H40 A9:G9">
    <cfRule type="cellIs" dxfId="11000" priority="5" operator="equal">
      <formula>"3 - Повторяющиеся замечания МФР"</formula>
    </cfRule>
  </conditionalFormatting>
  <conditionalFormatting sqref="G1:H1 H3:X3 H5:H40 A9:G9">
    <cfRule type="cellIs" dxfId="10999" priority="4" operator="equal">
      <formula>"2 - Несоотвествие смежным разделам"</formula>
    </cfRule>
  </conditionalFormatting>
  <conditionalFormatting sqref="G1:H1 H3:X3 H5:H40 A9:G9">
    <cfRule type="cellIs" dxfId="10998" priority="3" operator="equal">
      <formula>"1 - Ошибка проектировщика"</formula>
    </cfRule>
  </conditionalFormatting>
  <conditionalFormatting sqref="K3 K5:K40">
    <cfRule type="containsText" dxfId="10997" priority="2" operator="containsText" text="повторно">
      <formula>NOT(ISERROR(SEARCH(("повторно"),(K3))))</formula>
    </cfRule>
  </conditionalFormatting>
  <conditionalFormatting sqref="K11">
    <cfRule type="containsText" dxfId="10996" priority="84" operator="containsText" text="повторно">
      <formula>NOT(ISERROR(SEARCH(("повторно"),(K3))))</formula>
    </cfRule>
  </conditionalFormatting>
  <conditionalFormatting sqref="K12">
    <cfRule type="containsText" dxfId="10995" priority="85" operator="containsText" text="повторно">
      <formula>NOT(ISERROR(SEARCH(("повторно"),(K3))))</formula>
    </cfRule>
  </conditionalFormatting>
  <conditionalFormatting sqref="K14">
    <cfRule type="containsText" dxfId="10994" priority="86" operator="containsText" text="повторно">
      <formula>NOT(ISERROR(SEARCH(("повторно"),(K3))))</formula>
    </cfRule>
  </conditionalFormatting>
  <conditionalFormatting sqref="K15">
    <cfRule type="containsText" dxfId="10993" priority="87" operator="containsText" text="повторно">
      <formula>NOT(ISERROR(SEARCH(("повторно"),(K3))))</formula>
    </cfRule>
  </conditionalFormatting>
  <conditionalFormatting sqref="K16">
    <cfRule type="containsText" dxfId="10992" priority="88" operator="containsText" text="повторно">
      <formula>NOT(ISERROR(SEARCH(("повторно"),(K3))))</formula>
    </cfRule>
  </conditionalFormatting>
  <conditionalFormatting sqref="K17">
    <cfRule type="containsText" dxfId="10991" priority="89" operator="containsText" text="повторно">
      <formula>NOT(ISERROR(SEARCH(("повторно"),(K3))))</formula>
    </cfRule>
  </conditionalFormatting>
  <conditionalFormatting sqref="K18">
    <cfRule type="containsText" dxfId="10990" priority="90" operator="containsText" text="повторно">
      <formula>NOT(ISERROR(SEARCH(("повторно"),(K3))))</formula>
    </cfRule>
  </conditionalFormatting>
  <conditionalFormatting sqref="K19">
    <cfRule type="containsText" dxfId="10989" priority="91" operator="containsText" text="повторно">
      <formula>NOT(ISERROR(SEARCH(("повторно"),(K3))))</formula>
    </cfRule>
  </conditionalFormatting>
  <conditionalFormatting sqref="K29">
    <cfRule type="containsText" dxfId="10988" priority="92" operator="containsText" text="повторно">
      <formula>NOT(ISERROR(SEARCH(("повторно"),(K3))))</formula>
    </cfRule>
  </conditionalFormatting>
  <conditionalFormatting sqref="K27">
    <cfRule type="containsText" dxfId="10987" priority="93" operator="containsText" text="повторно">
      <formula>NOT(ISERROR(SEARCH(("повторно"),(K3))))</formula>
    </cfRule>
  </conditionalFormatting>
  <conditionalFormatting sqref="K31">
    <cfRule type="containsText" dxfId="10986" priority="94" operator="containsText" text="повторно">
      <formula>NOT(ISERROR(SEARCH(("повторно"),(K3))))</formula>
    </cfRule>
  </conditionalFormatting>
  <conditionalFormatting sqref="K28">
    <cfRule type="containsText" dxfId="10985" priority="95" operator="containsText" text="повторно">
      <formula>NOT(ISERROR(SEARCH(("повторно"),(K3))))</formula>
    </cfRule>
  </conditionalFormatting>
  <conditionalFormatting sqref="K28">
    <cfRule type="containsText" dxfId="10984" priority="96" operator="containsText" text="повторно">
      <formula>NOT(ISERROR(SEARCH(("повторно"),(K3))))</formula>
    </cfRule>
  </conditionalFormatting>
  <conditionalFormatting sqref="K24">
    <cfRule type="containsText" dxfId="10983" priority="97" operator="containsText" text="повторно">
      <formula>NOT(ISERROR(SEARCH(("повторно"),(K3))))</formula>
    </cfRule>
  </conditionalFormatting>
  <conditionalFormatting sqref="K24">
    <cfRule type="containsText" dxfId="10982" priority="98" operator="containsText" text="повторно">
      <formula>NOT(ISERROR(SEARCH(("повторно"),(K3))))</formula>
    </cfRule>
  </conditionalFormatting>
  <conditionalFormatting sqref="K23">
    <cfRule type="containsText" dxfId="10981" priority="99" operator="containsText" text="повторно">
      <formula>NOT(ISERROR(SEARCH(("повторно"),(K3))))</formula>
    </cfRule>
  </conditionalFormatting>
  <conditionalFormatting sqref="K23">
    <cfRule type="containsText" dxfId="10980" priority="100" operator="containsText" text="повторно">
      <formula>NOT(ISERROR(SEARCH(("повторно"),(K3))))</formula>
    </cfRule>
  </conditionalFormatting>
  <conditionalFormatting sqref="K23">
    <cfRule type="containsText" dxfId="10979" priority="101" operator="containsText" text="повторно">
      <formula>NOT(ISERROR(SEARCH(("повторно"),(K3))))</formula>
    </cfRule>
  </conditionalFormatting>
  <conditionalFormatting sqref="K22">
    <cfRule type="containsText" dxfId="10978" priority="102" operator="containsText" text="повторно">
      <formula>NOT(ISERROR(SEARCH(("повторно"),(K3))))</formula>
    </cfRule>
  </conditionalFormatting>
  <conditionalFormatting sqref="K22">
    <cfRule type="containsText" dxfId="10977" priority="103" operator="containsText" text="повторно">
      <formula>NOT(ISERROR(SEARCH(("повторно"),(K3))))</formula>
    </cfRule>
  </conditionalFormatting>
  <conditionalFormatting sqref="K22">
    <cfRule type="containsText" dxfId="10976" priority="104" operator="containsText" text="повторно">
      <formula>NOT(ISERROR(SEARCH(("повторно"),(K3))))</formula>
    </cfRule>
  </conditionalFormatting>
  <conditionalFormatting sqref="K22">
    <cfRule type="containsText" dxfId="10975" priority="105" operator="containsText" text="повторно">
      <formula>NOT(ISERROR(SEARCH(("повторно"),(K3))))</formula>
    </cfRule>
  </conditionalFormatting>
  <conditionalFormatting sqref="K21">
    <cfRule type="containsText" dxfId="10974" priority="106" operator="containsText" text="повторно">
      <formula>NOT(ISERROR(SEARCH(("повторно"),(K3))))</formula>
    </cfRule>
  </conditionalFormatting>
  <conditionalFormatting sqref="K21">
    <cfRule type="containsText" dxfId="10973" priority="107" operator="containsText" text="повторно">
      <formula>NOT(ISERROR(SEARCH(("повторно"),(K3))))</formula>
    </cfRule>
  </conditionalFormatting>
  <conditionalFormatting sqref="K21">
    <cfRule type="containsText" dxfId="10972" priority="108" operator="containsText" text="повторно">
      <formula>NOT(ISERROR(SEARCH(("повторно"),(K3))))</formula>
    </cfRule>
  </conditionalFormatting>
  <conditionalFormatting sqref="K21">
    <cfRule type="containsText" dxfId="10971" priority="109" operator="containsText" text="повторно">
      <formula>NOT(ISERROR(SEARCH(("повторно"),(K3))))</formula>
    </cfRule>
  </conditionalFormatting>
  <conditionalFormatting sqref="K21">
    <cfRule type="containsText" dxfId="10970" priority="110" operator="containsText" text="повторно">
      <formula>NOT(ISERROR(SEARCH(("повторно"),(K3))))</formula>
    </cfRule>
  </conditionalFormatting>
  <conditionalFormatting sqref="K20">
    <cfRule type="containsText" dxfId="10969" priority="111" operator="containsText" text="повторно">
      <formula>NOT(ISERROR(SEARCH(("повторно"),(K3))))</formula>
    </cfRule>
  </conditionalFormatting>
  <conditionalFormatting sqref="K20">
    <cfRule type="containsText" dxfId="10968" priority="112" operator="containsText" text="повторно">
      <formula>NOT(ISERROR(SEARCH(("повторно"),(K3))))</formula>
    </cfRule>
  </conditionalFormatting>
  <conditionalFormatting sqref="K20">
    <cfRule type="containsText" dxfId="10967" priority="113" operator="containsText" text="повторно">
      <formula>NOT(ISERROR(SEARCH(("повторно"),(K3))))</formula>
    </cfRule>
  </conditionalFormatting>
  <conditionalFormatting sqref="K20">
    <cfRule type="containsText" dxfId="10966" priority="114" operator="containsText" text="повторно">
      <formula>NOT(ISERROR(SEARCH(("повторно"),(K3))))</formula>
    </cfRule>
  </conditionalFormatting>
  <conditionalFormatting sqref="K20">
    <cfRule type="containsText" dxfId="10965" priority="115" operator="containsText" text="повторно">
      <formula>NOT(ISERROR(SEARCH(("повторно"),(K3))))</formula>
    </cfRule>
  </conditionalFormatting>
  <conditionalFormatting sqref="K20">
    <cfRule type="containsText" dxfId="10964" priority="116" operator="containsText" text="повторно">
      <formula>NOT(ISERROR(SEARCH(("повторно"),(K3))))</formula>
    </cfRule>
  </conditionalFormatting>
  <conditionalFormatting sqref="K10">
    <cfRule type="containsText" dxfId="10963" priority="117" operator="containsText" text="повторно">
      <formula>NOT(ISERROR(SEARCH(("повторно"),(K3))))</formula>
    </cfRule>
  </conditionalFormatting>
  <conditionalFormatting sqref="K10">
    <cfRule type="containsText" dxfId="10962" priority="118" operator="containsText" text="повторно">
      <formula>NOT(ISERROR(SEARCH(("повторно"),(K3))))</formula>
    </cfRule>
  </conditionalFormatting>
  <conditionalFormatting sqref="K3 K5:K40">
    <cfRule type="containsText" dxfId="10961" priority="1" operator="containsText" text="снято">
      <formula>NOT(ISERROR(SEARCH(("снято"),(K3))))</formula>
    </cfRule>
  </conditionalFormatting>
  <conditionalFormatting sqref="K11">
    <cfRule type="containsText" dxfId="10960" priority="119" operator="containsText" text="снято">
      <formula>NOT(ISERROR(SEARCH(("снято"),(K3))))</formula>
    </cfRule>
  </conditionalFormatting>
  <conditionalFormatting sqref="K12">
    <cfRule type="containsText" dxfId="10959" priority="120" operator="containsText" text="снято">
      <formula>NOT(ISERROR(SEARCH(("снято"),(K3))))</formula>
    </cfRule>
  </conditionalFormatting>
  <conditionalFormatting sqref="K14">
    <cfRule type="containsText" dxfId="10958" priority="121" operator="containsText" text="снято">
      <formula>NOT(ISERROR(SEARCH(("снято"),(K3))))</formula>
    </cfRule>
  </conditionalFormatting>
  <conditionalFormatting sqref="K15">
    <cfRule type="containsText" dxfId="10957" priority="122" operator="containsText" text="снято">
      <formula>NOT(ISERROR(SEARCH(("снято"),(K3))))</formula>
    </cfRule>
  </conditionalFormatting>
  <conditionalFormatting sqref="K16">
    <cfRule type="containsText" dxfId="10956" priority="123" operator="containsText" text="снято">
      <formula>NOT(ISERROR(SEARCH(("снято"),(K3))))</formula>
    </cfRule>
  </conditionalFormatting>
  <conditionalFormatting sqref="K17">
    <cfRule type="containsText" dxfId="10955" priority="124" operator="containsText" text="снято">
      <formula>NOT(ISERROR(SEARCH(("снято"),(K3))))</formula>
    </cfRule>
  </conditionalFormatting>
  <conditionalFormatting sqref="K18">
    <cfRule type="containsText" dxfId="10954" priority="125" operator="containsText" text="снято">
      <formula>NOT(ISERROR(SEARCH(("снято"),(K3))))</formula>
    </cfRule>
  </conditionalFormatting>
  <conditionalFormatting sqref="K19">
    <cfRule type="containsText" dxfId="10953" priority="126" operator="containsText" text="снято">
      <formula>NOT(ISERROR(SEARCH(("снято"),(K3))))</formula>
    </cfRule>
  </conditionalFormatting>
  <conditionalFormatting sqref="K29">
    <cfRule type="containsText" dxfId="10952" priority="127" operator="containsText" text="снято">
      <formula>NOT(ISERROR(SEARCH(("снято"),(K3))))</formula>
    </cfRule>
  </conditionalFormatting>
  <conditionalFormatting sqref="K27">
    <cfRule type="containsText" dxfId="10951" priority="128" operator="containsText" text="снято">
      <formula>NOT(ISERROR(SEARCH(("снято"),(K3))))</formula>
    </cfRule>
  </conditionalFormatting>
  <conditionalFormatting sqref="K31">
    <cfRule type="containsText" dxfId="10950" priority="129" operator="containsText" text="снято">
      <formula>NOT(ISERROR(SEARCH(("снято"),(K3))))</formula>
    </cfRule>
  </conditionalFormatting>
  <conditionalFormatting sqref="K28">
    <cfRule type="containsText" dxfId="10949" priority="130" operator="containsText" text="снято">
      <formula>NOT(ISERROR(SEARCH(("снято"),(K3))))</formula>
    </cfRule>
  </conditionalFormatting>
  <conditionalFormatting sqref="K28">
    <cfRule type="containsText" dxfId="10948" priority="131" operator="containsText" text="снято">
      <formula>NOT(ISERROR(SEARCH(("снято"),(K3))))</formula>
    </cfRule>
  </conditionalFormatting>
  <conditionalFormatting sqref="K24">
    <cfRule type="containsText" dxfId="10947" priority="132" operator="containsText" text="снято">
      <formula>NOT(ISERROR(SEARCH(("снято"),(K3))))</formula>
    </cfRule>
  </conditionalFormatting>
  <conditionalFormatting sqref="K24">
    <cfRule type="containsText" dxfId="10946" priority="133" operator="containsText" text="снято">
      <formula>NOT(ISERROR(SEARCH(("снято"),(K3))))</formula>
    </cfRule>
  </conditionalFormatting>
  <conditionalFormatting sqref="K23">
    <cfRule type="containsText" dxfId="10945" priority="134" operator="containsText" text="снято">
      <formula>NOT(ISERROR(SEARCH(("снято"),(K3))))</formula>
    </cfRule>
  </conditionalFormatting>
  <conditionalFormatting sqref="K23">
    <cfRule type="containsText" dxfId="10944" priority="135" operator="containsText" text="снято">
      <formula>NOT(ISERROR(SEARCH(("снято"),(K3))))</formula>
    </cfRule>
  </conditionalFormatting>
  <conditionalFormatting sqref="K23">
    <cfRule type="containsText" dxfId="10943" priority="136" operator="containsText" text="снято">
      <formula>NOT(ISERROR(SEARCH(("снято"),(K3))))</formula>
    </cfRule>
  </conditionalFormatting>
  <conditionalFormatting sqref="K22">
    <cfRule type="containsText" dxfId="10942" priority="137" operator="containsText" text="снято">
      <formula>NOT(ISERROR(SEARCH(("снято"),(K3))))</formula>
    </cfRule>
  </conditionalFormatting>
  <conditionalFormatting sqref="K22">
    <cfRule type="containsText" dxfId="10941" priority="138" operator="containsText" text="снято">
      <formula>NOT(ISERROR(SEARCH(("снято"),(K3))))</formula>
    </cfRule>
  </conditionalFormatting>
  <conditionalFormatting sqref="K22">
    <cfRule type="containsText" dxfId="10940" priority="139" operator="containsText" text="снято">
      <formula>NOT(ISERROR(SEARCH(("снято"),(K3))))</formula>
    </cfRule>
  </conditionalFormatting>
  <conditionalFormatting sqref="K22">
    <cfRule type="containsText" dxfId="10939" priority="140" operator="containsText" text="снято">
      <formula>NOT(ISERROR(SEARCH(("снято"),(K3))))</formula>
    </cfRule>
  </conditionalFormatting>
  <conditionalFormatting sqref="K21">
    <cfRule type="containsText" dxfId="10938" priority="141" operator="containsText" text="снято">
      <formula>NOT(ISERROR(SEARCH(("снято"),(K3))))</formula>
    </cfRule>
  </conditionalFormatting>
  <conditionalFormatting sqref="K21">
    <cfRule type="containsText" dxfId="10937" priority="142" operator="containsText" text="снято">
      <formula>NOT(ISERROR(SEARCH(("снято"),(K3))))</formula>
    </cfRule>
  </conditionalFormatting>
  <conditionalFormatting sqref="K21">
    <cfRule type="containsText" dxfId="10936" priority="143" operator="containsText" text="снято">
      <formula>NOT(ISERROR(SEARCH(("снято"),(K3))))</formula>
    </cfRule>
  </conditionalFormatting>
  <conditionalFormatting sqref="K21">
    <cfRule type="containsText" dxfId="10935" priority="144" operator="containsText" text="снято">
      <formula>NOT(ISERROR(SEARCH(("снято"),(K3))))</formula>
    </cfRule>
  </conditionalFormatting>
  <conditionalFormatting sqref="K21">
    <cfRule type="containsText" dxfId="10934" priority="145" operator="containsText" text="снято">
      <formula>NOT(ISERROR(SEARCH(("снято"),(K3))))</formula>
    </cfRule>
  </conditionalFormatting>
  <conditionalFormatting sqref="K20">
    <cfRule type="containsText" dxfId="10933" priority="146" operator="containsText" text="снято">
      <formula>NOT(ISERROR(SEARCH(("снято"),(K3))))</formula>
    </cfRule>
  </conditionalFormatting>
  <conditionalFormatting sqref="K20">
    <cfRule type="containsText" dxfId="10932" priority="147" operator="containsText" text="снято">
      <formula>NOT(ISERROR(SEARCH(("снято"),(K3))))</formula>
    </cfRule>
  </conditionalFormatting>
  <conditionalFormatting sqref="K20">
    <cfRule type="containsText" dxfId="10931" priority="148" operator="containsText" text="снято">
      <formula>NOT(ISERROR(SEARCH(("снято"),(K3))))</formula>
    </cfRule>
  </conditionalFormatting>
  <conditionalFormatting sqref="K20">
    <cfRule type="containsText" dxfId="10930" priority="149" operator="containsText" text="снято">
      <formula>NOT(ISERROR(SEARCH(("снято"),(K3))))</formula>
    </cfRule>
  </conditionalFormatting>
  <conditionalFormatting sqref="K20">
    <cfRule type="containsText" dxfId="10929" priority="150" operator="containsText" text="снято">
      <formula>NOT(ISERROR(SEARCH(("снято"),(K3))))</formula>
    </cfRule>
  </conditionalFormatting>
  <conditionalFormatting sqref="K20">
    <cfRule type="containsText" dxfId="10928" priority="151" operator="containsText" text="снято">
      <formula>NOT(ISERROR(SEARCH(("снято"),(K3))))</formula>
    </cfRule>
  </conditionalFormatting>
  <conditionalFormatting sqref="K10">
    <cfRule type="containsText" dxfId="10927" priority="152" operator="containsText" text="снято">
      <formula>NOT(ISERROR(SEARCH(("снято"),(K3))))</formula>
    </cfRule>
  </conditionalFormatting>
  <conditionalFormatting sqref="K10">
    <cfRule type="containsText" dxfId="10926" priority="153" operator="containsText" text="снято">
      <formula>NOT(ISERROR(SEARCH(("снято"),(K3))))</formula>
    </cfRule>
  </conditionalFormatting>
  <hyperlinks>
    <hyperlink ref="F22" r:id="rId1"/>
    <hyperlink ref="F26" r:id="rId2"/>
    <hyperlink ref="F30" r:id="rId3"/>
  </hyperlinks>
  <pageMargins left="0.70078740157480324" right="0.70078740157480324" top="0.75196850393700787" bottom="0.75196850393700787" header="0.3" footer="0.3"/>
  <pageSetup paperSize="9" orientation="portrait"/>
  <drawing r:id="rId4"/>
  <extLst>
    <ext xmlns:x14="http://schemas.microsoft.com/office/spreadsheetml/2009/9/main" uri="{CCE6A557-97BC-4b89-ADB6-D9C93CAAB3DF}">
      <x14:dataValidations xmlns:xm="http://schemas.microsoft.com/office/excel/2006/main" count="24">
        <x14:dataValidation type="list" allowBlank="1">
          <x14:formula1>
            <xm:f>Списки!$G$2:$G$4</xm:f>
          </x14:formula1>
          <xm:sqref>G10:G40</xm:sqref>
        </x14:dataValidation>
        <x14:dataValidation type="list" allowBlank="1">
          <x14:formula1>
            <xm:f>Списки!$O:$O</xm:f>
          </x14:formula1>
          <xm:sqref>R1 U1 X1</xm:sqref>
        </x14:dataValidation>
        <x14:dataValidation type="list" allowBlank="1">
          <x14:formula1>
            <xm:f>Списки!$E$2:$E$1002</xm:f>
          </x14:formula1>
          <xm:sqref>H10:H40</xm:sqref>
        </x14:dataValidation>
        <x14:dataValidation type="list" allowBlank="1">
          <x14:formula1>
            <xm:f>Списки!$A$2:$A$1002</xm:f>
          </x14:formula1>
          <xm:sqref>K13 K30 K32:K40</xm:sqref>
        </x14:dataValidation>
        <x14:dataValidation type="list" allowBlank="1">
          <x14:formula1>
            <xm:f>Списки!$A$2:$A$1002</xm:f>
          </x14:formula1>
          <xm:sqref>K11</xm:sqref>
        </x14:dataValidation>
        <x14:dataValidation type="list" allowBlank="1">
          <x14:formula1>
            <xm:f>Списки!$A$2:$A$1002</xm:f>
          </x14:formula1>
          <xm:sqref>K12</xm:sqref>
        </x14:dataValidation>
        <x14:dataValidation type="list" allowBlank="1">
          <x14:formula1>
            <xm:f>Списки!$A$2:$A$1002</xm:f>
          </x14:formula1>
          <xm:sqref>K14</xm:sqref>
        </x14:dataValidation>
        <x14:dataValidation type="list" allowBlank="1">
          <x14:formula1>
            <xm:f>Списки!$A$2:$A$1002</xm:f>
          </x14:formula1>
          <xm:sqref>K15</xm:sqref>
        </x14:dataValidation>
        <x14:dataValidation type="list" allowBlank="1">
          <x14:formula1>
            <xm:f>Списки!$A$2:$A$1002</xm:f>
          </x14:formula1>
          <xm:sqref>K16</xm:sqref>
        </x14:dataValidation>
        <x14:dataValidation type="list" allowBlank="1">
          <x14:formula1>
            <xm:f>Списки!$A$2:$A$1002</xm:f>
          </x14:formula1>
          <xm:sqref>K17</xm:sqref>
        </x14:dataValidation>
        <x14:dataValidation type="list" allowBlank="1">
          <x14:formula1>
            <xm:f>Списки!$A$2:$A$1002</xm:f>
          </x14:formula1>
          <xm:sqref>K18</xm:sqref>
        </x14:dataValidation>
        <x14:dataValidation type="list" allowBlank="1">
          <x14:formula1>
            <xm:f>Списки!$A$2:$A$1002</xm:f>
          </x14:formula1>
          <xm:sqref>K19</xm:sqref>
        </x14:dataValidation>
        <x14:dataValidation type="list" allowBlank="1">
          <x14:formula1>
            <xm:f>Списки!$A$2:$A$1002</xm:f>
          </x14:formula1>
          <xm:sqref>K29</xm:sqref>
        </x14:dataValidation>
        <x14:dataValidation type="list" allowBlank="1">
          <x14:formula1>
            <xm:f>Списки!$A$2:$A$1002</xm:f>
          </x14:formula1>
          <xm:sqref>K27</xm:sqref>
        </x14:dataValidation>
        <x14:dataValidation type="list" allowBlank="1">
          <x14:formula1>
            <xm:f>Списки!$A$2:$A$1002</xm:f>
          </x14:formula1>
          <xm:sqref>K31</xm:sqref>
        </x14:dataValidation>
        <x14:dataValidation type="list" allowBlank="1">
          <x14:formula1>
            <xm:f>Списки!$A$2:$A$1002</xm:f>
          </x14:formula1>
          <xm:sqref>K28</xm:sqref>
        </x14:dataValidation>
        <x14:dataValidation type="list" allowBlank="1">
          <x14:formula1>
            <xm:f>Списки!$A$2:$A$1002</xm:f>
          </x14:formula1>
          <xm:sqref>K24</xm:sqref>
        </x14:dataValidation>
        <x14:dataValidation type="list" allowBlank="1">
          <x14:formula1>
            <xm:f>Списки!$A$2:$A$1002</xm:f>
          </x14:formula1>
          <xm:sqref>K25</xm:sqref>
        </x14:dataValidation>
        <x14:dataValidation type="list" allowBlank="1">
          <x14:formula1>
            <xm:f>Списки!$A$2:$A$1002</xm:f>
          </x14:formula1>
          <xm:sqref>K26</xm:sqref>
        </x14:dataValidation>
        <x14:dataValidation type="list" allowBlank="1">
          <x14:formula1>
            <xm:f>Списки!$A$2:$A$1002</xm:f>
          </x14:formula1>
          <xm:sqref>K23</xm:sqref>
        </x14:dataValidation>
        <x14:dataValidation type="list" allowBlank="1">
          <x14:formula1>
            <xm:f>Списки!$A$2:$A$1002</xm:f>
          </x14:formula1>
          <xm:sqref>K22</xm:sqref>
        </x14:dataValidation>
        <x14:dataValidation type="list" allowBlank="1">
          <x14:formula1>
            <xm:f>Списки!$A$2:$A$1002</xm:f>
          </x14:formula1>
          <xm:sqref>K21</xm:sqref>
        </x14:dataValidation>
        <x14:dataValidation type="list" allowBlank="1">
          <x14:formula1>
            <xm:f>Списки!$A$2:$A$1002</xm:f>
          </x14:formula1>
          <xm:sqref>K20</xm:sqref>
        </x14:dataValidation>
        <x14:dataValidation type="list" allowBlank="1">
          <x14:formula1>
            <xm:f>Списки!$A$2:$A$1002</xm:f>
          </x14:formula1>
          <xm:sqref>K10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27"/>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7.28515625" customWidth="1"/>
    <col min="3" max="3" width="9.42578125" customWidth="1"/>
    <col min="4" max="4" width="55.7109375" customWidth="1"/>
    <col min="5" max="5" width="51" customWidth="1"/>
    <col min="6" max="6" width="17.7109375" customWidth="1" collapsed="1"/>
    <col min="7" max="7" width="10.28515625" hidden="1" customWidth="1" outlineLevel="1"/>
    <col min="8" max="8" width="16.5703125" hidden="1" customWidth="1" outlineLevel="1"/>
    <col min="10" max="10" width="9.28515625" customWidth="1"/>
    <col min="11" max="11" width="11" customWidth="1"/>
    <col min="12" max="12" width="30.85546875" customWidth="1"/>
    <col min="13" max="13" width="9.85546875" customWidth="1"/>
    <col min="14" max="14" width="77.7109375" customWidth="1"/>
    <col min="15" max="15" width="24.85546875" customWidth="1"/>
    <col min="16" max="16" width="10.28515625" customWidth="1"/>
    <col min="17" max="18" width="31.42578125" customWidth="1"/>
    <col min="19" max="19" width="14.42578125" hidden="1" customWidth="1"/>
    <col min="20" max="20" width="26.85546875" hidden="1" customWidth="1"/>
    <col min="21" max="24" width="25.5703125" hidden="1" customWidth="1"/>
  </cols>
  <sheetData>
    <row r="1" spans="1:24" ht="102"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COUNTIF($H10:$H27,"1 - Несоответствие продуктовым требованиям ПИК-Стандарт")</f>
        <v>1</v>
      </c>
      <c r="I3" s="335">
        <f>COUNTIF($H10:$H27,"2 - Несоответствие Бренд-листам ПИК")</f>
        <v>0</v>
      </c>
      <c r="J3" s="335">
        <f>COUNTIF($H23:$H27,"3 - Несоответствие Каталогу отделки")</f>
        <v>0</v>
      </c>
      <c r="K3" s="335">
        <f>COUNTIF($H10:$H27,"5 - Ошибка в применении СТМ")</f>
        <v>0</v>
      </c>
      <c r="L3" s="335">
        <f>COUNTIF($H10:$H27,"4 - Несоответствие Каталогу оборудования")</f>
        <v>0</v>
      </c>
      <c r="M3" s="335">
        <f>COUNTIF($H10:$H27,"6 - Ошибка в применении сборных ЛМ")</f>
        <v>0</v>
      </c>
      <c r="N3" s="335">
        <f>COUNTIF($H10:$H27,"7 - Ошибка в применении шкаф-пакетов")</f>
        <v>0</v>
      </c>
      <c r="O3" s="335">
        <f>COUNTIF($H10:$H27,"8 - Ошибка в применении шахт-пакетов")</f>
        <v>0</v>
      </c>
      <c r="P3" s="335">
        <f>COUNTIF($H10:$H27,"9 - Несоответствие типологическим требованиям ПИК-Стандарт")</f>
        <v>0</v>
      </c>
      <c r="Q3" s="335">
        <f>COUNTIF($H10:$H27,"10 - Несоответствие НТД РФ")</f>
        <v>0</v>
      </c>
      <c r="R3" s="335">
        <f>COUNTIF($H10:$H27,"11 - Несоответствие ИРД (кроме ТУ, СТУ), АПР, ПД")</f>
        <v>1</v>
      </c>
      <c r="S3" s="335">
        <f>COUNTIF($H10:$H27,"12 - Несоответствие требованиям ТУ, СТУ")</f>
        <v>0</v>
      </c>
      <c r="T3" s="335">
        <f>COUNTIF($H10:$H27,"13 - Ошибка в технических решениях")</f>
        <v>3</v>
      </c>
      <c r="U3" s="335">
        <f>COUNTIF($H10:$H27,"14 - Неувязка м/у собой комплектов РД")</f>
        <v>2</v>
      </c>
      <c r="V3" s="335">
        <f>COUNTIF($H10:$H27,"15 - Недостаточность информации влияющей на СМР")</f>
        <v>6</v>
      </c>
      <c r="W3" s="335">
        <f>COUNTIF($H10:$H27,"16 - Нерациональное решение")</f>
        <v>0</v>
      </c>
      <c r="X3" s="335">
        <f>COUNTIF($H10:$H27,"17 - Оформление")</f>
        <v>0</v>
      </c>
    </row>
    <row r="4" spans="1:24" ht="25.5" hidden="1" outlineLevel="1">
      <c r="A4" s="111" t="s">
        <v>249</v>
      </c>
      <c r="B4" s="336">
        <v>3</v>
      </c>
      <c r="C4" s="336">
        <v>3</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365"/>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COUNTIFS(G10:G27,"0,2")</f>
        <v>0</v>
      </c>
      <c r="H6" s="510"/>
      <c r="I6" s="275"/>
      <c r="J6" s="250"/>
      <c r="K6" s="275"/>
      <c r="L6" s="366"/>
      <c r="M6" s="250"/>
      <c r="N6" s="275"/>
      <c r="O6" s="250"/>
      <c r="P6" s="250"/>
      <c r="Q6" s="275"/>
      <c r="R6" s="250"/>
      <c r="S6" s="366"/>
      <c r="T6" s="347"/>
      <c r="U6" s="347"/>
      <c r="V6" s="347"/>
      <c r="W6" s="347"/>
      <c r="X6" s="347"/>
    </row>
    <row r="7" spans="1:24" ht="22.5" hidden="1" outlineLevel="1">
      <c r="A7" s="348">
        <f>G6*0.2/B4</f>
        <v>0</v>
      </c>
      <c r="B7" s="348">
        <f>G7*0.5/B4</f>
        <v>1.6666666666666667</v>
      </c>
      <c r="C7" s="348">
        <f>G8*1/B4</f>
        <v>1</v>
      </c>
      <c r="D7" s="349">
        <f>(G6*A6+G7*B6+G8*C6)/SUM(G6:G8)</f>
        <v>0.61538461538461542</v>
      </c>
      <c r="E7" s="350"/>
      <c r="F7" s="129" t="s">
        <v>254</v>
      </c>
      <c r="G7" s="351">
        <f>COUNTIFS(G10:G27,"0,5")</f>
        <v>10</v>
      </c>
      <c r="H7" s="509"/>
      <c r="I7" s="352"/>
      <c r="J7" s="352"/>
      <c r="K7" s="352"/>
      <c r="L7" s="353"/>
      <c r="M7" s="352"/>
      <c r="N7" s="352"/>
      <c r="O7" s="352"/>
      <c r="P7" s="352"/>
      <c r="Q7" s="352"/>
      <c r="R7" s="352"/>
      <c r="S7" s="353"/>
      <c r="T7" s="353"/>
      <c r="U7" s="353"/>
      <c r="V7" s="353"/>
      <c r="W7" s="353"/>
      <c r="X7" s="353"/>
    </row>
    <row r="8" spans="1:24" ht="22.5" hidden="1" outlineLevel="1">
      <c r="A8" s="112" t="s">
        <v>52</v>
      </c>
      <c r="B8" s="112" t="s">
        <v>52</v>
      </c>
      <c r="C8" s="112" t="s">
        <v>52</v>
      </c>
      <c r="D8" s="112" t="s">
        <v>52</v>
      </c>
      <c r="E8" s="112"/>
      <c r="F8" s="18" t="s">
        <v>255</v>
      </c>
      <c r="G8" s="345">
        <f>COUNTIFS(G10:G27,"1")</f>
        <v>3</v>
      </c>
      <c r="H8" s="510"/>
      <c r="I8" s="275"/>
      <c r="J8" s="250"/>
      <c r="K8" s="275"/>
      <c r="L8" s="366"/>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133"/>
      <c r="M9" s="227"/>
      <c r="N9" s="226"/>
      <c r="O9" s="227"/>
      <c r="P9" s="227"/>
      <c r="Q9" s="226"/>
      <c r="R9" s="227"/>
      <c r="S9" s="133"/>
      <c r="T9" s="132"/>
      <c r="U9" s="132"/>
      <c r="V9" s="132"/>
      <c r="W9" s="132"/>
      <c r="X9" s="132"/>
    </row>
    <row r="10" spans="1:24" ht="140.25">
      <c r="A10" s="275">
        <v>1</v>
      </c>
      <c r="B10" s="298" t="s">
        <v>162</v>
      </c>
      <c r="C10" s="275">
        <v>2</v>
      </c>
      <c r="D10" s="277" t="s">
        <v>1727</v>
      </c>
      <c r="E10" s="275"/>
      <c r="F10" s="275"/>
      <c r="G10" s="278">
        <v>1</v>
      </c>
      <c r="H10" s="279" t="s">
        <v>24</v>
      </c>
      <c r="I10" s="275" t="s">
        <v>76</v>
      </c>
      <c r="J10" s="250">
        <v>45239</v>
      </c>
      <c r="K10" s="275" t="s">
        <v>260</v>
      </c>
      <c r="L10" s="372" t="s">
        <v>854</v>
      </c>
      <c r="M10" s="250">
        <v>45253</v>
      </c>
      <c r="N10" s="372" t="s">
        <v>303</v>
      </c>
      <c r="O10" s="275"/>
      <c r="P10" s="250"/>
      <c r="Q10" s="275"/>
      <c r="R10" s="250"/>
      <c r="S10" s="366"/>
      <c r="T10" s="347"/>
      <c r="U10" s="347"/>
      <c r="V10" s="347"/>
      <c r="W10" s="347"/>
      <c r="X10" s="347"/>
    </row>
    <row r="11" spans="1:24" ht="207.75" customHeight="1">
      <c r="A11" s="231">
        <v>2</v>
      </c>
      <c r="B11" s="292" t="s">
        <v>162</v>
      </c>
      <c r="C11" s="231">
        <v>2</v>
      </c>
      <c r="D11" s="230" t="s">
        <v>1728</v>
      </c>
      <c r="E11" s="231"/>
      <c r="F11" s="231"/>
      <c r="G11" s="272">
        <v>1</v>
      </c>
      <c r="H11" s="273" t="s">
        <v>28</v>
      </c>
      <c r="I11" s="231" t="s">
        <v>76</v>
      </c>
      <c r="J11" s="249">
        <v>45239</v>
      </c>
      <c r="K11" s="231" t="s">
        <v>260</v>
      </c>
      <c r="L11" s="370" t="s">
        <v>1729</v>
      </c>
      <c r="M11" s="249">
        <v>45253</v>
      </c>
      <c r="N11" s="231"/>
      <c r="O11" s="304" t="s">
        <v>1730</v>
      </c>
      <c r="P11" s="249">
        <v>45261</v>
      </c>
      <c r="Q11" s="231" t="s">
        <v>341</v>
      </c>
      <c r="R11" s="249"/>
      <c r="S11" s="365"/>
      <c r="T11" s="343"/>
      <c r="U11" s="343"/>
      <c r="V11" s="343"/>
      <c r="W11" s="343"/>
      <c r="X11" s="343"/>
    </row>
    <row r="12" spans="1:24" ht="189.75" customHeight="1">
      <c r="A12" s="275">
        <v>3</v>
      </c>
      <c r="B12" s="298" t="s">
        <v>162</v>
      </c>
      <c r="C12" s="275">
        <v>2</v>
      </c>
      <c r="D12" s="598" t="s">
        <v>1731</v>
      </c>
      <c r="E12" s="275"/>
      <c r="F12" s="275"/>
      <c r="G12" s="278">
        <v>0.5</v>
      </c>
      <c r="H12" s="279" t="s">
        <v>250</v>
      </c>
      <c r="I12" s="275" t="s">
        <v>76</v>
      </c>
      <c r="J12" s="250">
        <v>45239</v>
      </c>
      <c r="K12" s="275" t="s">
        <v>264</v>
      </c>
      <c r="L12" s="372" t="s">
        <v>791</v>
      </c>
      <c r="M12" s="250">
        <v>45253</v>
      </c>
      <c r="N12" s="275"/>
      <c r="O12" s="312" t="s">
        <v>1732</v>
      </c>
      <c r="P12" s="250">
        <v>45261</v>
      </c>
      <c r="Q12" s="275" t="s">
        <v>758</v>
      </c>
      <c r="R12" s="250"/>
      <c r="S12" s="366"/>
      <c r="T12" s="347"/>
      <c r="U12" s="347"/>
      <c r="V12" s="347"/>
      <c r="W12" s="347"/>
      <c r="X12" s="347"/>
    </row>
    <row r="13" spans="1:24" ht="210" customHeight="1">
      <c r="A13" s="231">
        <v>4</v>
      </c>
      <c r="B13" s="292" t="s">
        <v>162</v>
      </c>
      <c r="C13" s="231">
        <v>2</v>
      </c>
      <c r="D13" s="230" t="s">
        <v>1733</v>
      </c>
      <c r="E13" s="780"/>
      <c r="F13" s="774"/>
      <c r="G13" s="272">
        <v>0.5</v>
      </c>
      <c r="H13" s="273" t="s">
        <v>27</v>
      </c>
      <c r="I13" s="231" t="s">
        <v>76</v>
      </c>
      <c r="J13" s="249">
        <v>45239</v>
      </c>
      <c r="K13" s="231" t="s">
        <v>260</v>
      </c>
      <c r="L13" s="370" t="s">
        <v>1734</v>
      </c>
      <c r="M13" s="249">
        <v>45253</v>
      </c>
      <c r="N13" s="231" t="s">
        <v>341</v>
      </c>
      <c r="O13" s="231"/>
      <c r="P13" s="249"/>
      <c r="Q13" s="230"/>
      <c r="R13" s="249"/>
      <c r="S13" s="365"/>
      <c r="T13" s="343"/>
      <c r="U13" s="343"/>
      <c r="V13" s="343"/>
      <c r="W13" s="343"/>
      <c r="X13" s="343"/>
    </row>
    <row r="14" spans="1:24" ht="166.5" customHeight="1">
      <c r="A14" s="275">
        <v>5</v>
      </c>
      <c r="B14" s="298" t="s">
        <v>162</v>
      </c>
      <c r="C14" s="275">
        <v>2</v>
      </c>
      <c r="D14" s="277" t="s">
        <v>1735</v>
      </c>
      <c r="E14" s="778"/>
      <c r="F14" s="774"/>
      <c r="G14" s="278">
        <v>0.5</v>
      </c>
      <c r="H14" s="279" t="s">
        <v>27</v>
      </c>
      <c r="I14" s="275" t="s">
        <v>76</v>
      </c>
      <c r="J14" s="250">
        <v>45239</v>
      </c>
      <c r="K14" s="275" t="s">
        <v>260</v>
      </c>
      <c r="L14" s="372" t="s">
        <v>1736</v>
      </c>
      <c r="M14" s="250">
        <v>45253</v>
      </c>
      <c r="N14" s="275" t="s">
        <v>341</v>
      </c>
      <c r="O14" s="275"/>
      <c r="P14" s="250"/>
      <c r="Q14" s="277"/>
      <c r="R14" s="250"/>
      <c r="S14" s="366"/>
      <c r="T14" s="347"/>
      <c r="U14" s="347"/>
      <c r="V14" s="347"/>
      <c r="W14" s="347"/>
      <c r="X14" s="347"/>
    </row>
    <row r="15" spans="1:24" ht="222" customHeight="1">
      <c r="A15" s="231">
        <v>6</v>
      </c>
      <c r="B15" s="292" t="s">
        <v>162</v>
      </c>
      <c r="C15" s="231">
        <v>2</v>
      </c>
      <c r="D15" s="230" t="s">
        <v>1737</v>
      </c>
      <c r="E15" s="780"/>
      <c r="F15" s="774"/>
      <c r="G15" s="272">
        <v>0.5</v>
      </c>
      <c r="H15" s="273" t="s">
        <v>27</v>
      </c>
      <c r="I15" s="231" t="s">
        <v>76</v>
      </c>
      <c r="J15" s="249">
        <v>45239</v>
      </c>
      <c r="K15" s="231" t="s">
        <v>260</v>
      </c>
      <c r="L15" s="370" t="s">
        <v>1736</v>
      </c>
      <c r="M15" s="249">
        <v>45253</v>
      </c>
      <c r="N15" s="231" t="s">
        <v>341</v>
      </c>
      <c r="O15" s="231"/>
      <c r="P15" s="249"/>
      <c r="Q15" s="230"/>
      <c r="R15" s="249"/>
      <c r="S15" s="365"/>
      <c r="T15" s="343"/>
      <c r="U15" s="343"/>
      <c r="V15" s="343"/>
      <c r="W15" s="343"/>
      <c r="X15" s="343"/>
    </row>
    <row r="16" spans="1:24" ht="113.25" customHeight="1">
      <c r="A16" s="275">
        <v>7</v>
      </c>
      <c r="B16" s="298" t="s">
        <v>162</v>
      </c>
      <c r="C16" s="275">
        <v>2</v>
      </c>
      <c r="D16" s="277" t="s">
        <v>1738</v>
      </c>
      <c r="E16" s="275"/>
      <c r="F16" s="275"/>
      <c r="G16" s="278">
        <v>1</v>
      </c>
      <c r="H16" s="279" t="s">
        <v>28</v>
      </c>
      <c r="I16" s="275" t="s">
        <v>76</v>
      </c>
      <c r="J16" s="250">
        <v>45239</v>
      </c>
      <c r="K16" s="275" t="s">
        <v>260</v>
      </c>
      <c r="L16" s="372" t="s">
        <v>854</v>
      </c>
      <c r="M16" s="250">
        <v>45253</v>
      </c>
      <c r="N16" s="275" t="s">
        <v>303</v>
      </c>
      <c r="O16" s="275"/>
      <c r="P16" s="250"/>
      <c r="Q16" s="277"/>
      <c r="R16" s="250"/>
      <c r="S16" s="366"/>
      <c r="T16" s="347"/>
      <c r="U16" s="347"/>
      <c r="V16" s="347"/>
      <c r="W16" s="347"/>
      <c r="X16" s="347"/>
    </row>
    <row r="17" spans="1:24" ht="63.75">
      <c r="A17" s="231">
        <v>8</v>
      </c>
      <c r="B17" s="292" t="s">
        <v>162</v>
      </c>
      <c r="C17" s="231">
        <v>2</v>
      </c>
      <c r="D17" s="230" t="s">
        <v>1739</v>
      </c>
      <c r="E17" s="231"/>
      <c r="F17" s="231"/>
      <c r="G17" s="272">
        <v>0.5</v>
      </c>
      <c r="H17" s="273" t="s">
        <v>29</v>
      </c>
      <c r="I17" s="231" t="s">
        <v>76</v>
      </c>
      <c r="J17" s="249">
        <v>45239</v>
      </c>
      <c r="K17" s="231" t="s">
        <v>260</v>
      </c>
      <c r="L17" s="370" t="s">
        <v>854</v>
      </c>
      <c r="M17" s="249">
        <v>45253</v>
      </c>
      <c r="N17" s="231" t="s">
        <v>303</v>
      </c>
      <c r="O17" s="231"/>
      <c r="P17" s="249"/>
      <c r="Q17" s="230"/>
      <c r="R17" s="249"/>
      <c r="S17" s="365"/>
      <c r="T17" s="343"/>
      <c r="U17" s="343"/>
      <c r="V17" s="343"/>
      <c r="W17" s="343"/>
      <c r="X17" s="343"/>
    </row>
    <row r="18" spans="1:24" ht="51">
      <c r="A18" s="275">
        <v>9</v>
      </c>
      <c r="B18" s="298" t="s">
        <v>162</v>
      </c>
      <c r="C18" s="275">
        <v>2</v>
      </c>
      <c r="D18" s="277" t="s">
        <v>1740</v>
      </c>
      <c r="E18" s="275"/>
      <c r="F18" s="275"/>
      <c r="G18" s="278">
        <v>0.5</v>
      </c>
      <c r="H18" s="279" t="s">
        <v>29</v>
      </c>
      <c r="I18" s="275" t="s">
        <v>76</v>
      </c>
      <c r="J18" s="250">
        <v>45239</v>
      </c>
      <c r="K18" s="275" t="s">
        <v>260</v>
      </c>
      <c r="L18" s="372" t="s">
        <v>854</v>
      </c>
      <c r="M18" s="250">
        <v>45253</v>
      </c>
      <c r="N18" s="275" t="s">
        <v>303</v>
      </c>
      <c r="O18" s="275"/>
      <c r="P18" s="250"/>
      <c r="Q18" s="277"/>
      <c r="R18" s="250"/>
      <c r="S18" s="366"/>
      <c r="T18" s="347"/>
      <c r="U18" s="347"/>
      <c r="V18" s="347"/>
      <c r="W18" s="347"/>
      <c r="X18" s="347"/>
    </row>
    <row r="19" spans="1:24" ht="149.25" customHeight="1">
      <c r="A19" s="231">
        <v>10</v>
      </c>
      <c r="B19" s="292" t="s">
        <v>162</v>
      </c>
      <c r="C19" s="231">
        <v>3</v>
      </c>
      <c r="D19" s="230" t="s">
        <v>1741</v>
      </c>
      <c r="E19" s="780"/>
      <c r="F19" s="774"/>
      <c r="G19" s="272">
        <v>0.5</v>
      </c>
      <c r="H19" s="273" t="s">
        <v>29</v>
      </c>
      <c r="I19" s="231" t="s">
        <v>76</v>
      </c>
      <c r="J19" s="249">
        <v>45239</v>
      </c>
      <c r="K19" s="231" t="s">
        <v>260</v>
      </c>
      <c r="L19" s="370" t="s">
        <v>854</v>
      </c>
      <c r="M19" s="249">
        <v>45253</v>
      </c>
      <c r="N19" s="231" t="s">
        <v>303</v>
      </c>
      <c r="O19" s="231"/>
      <c r="P19" s="249"/>
      <c r="Q19" s="231"/>
      <c r="R19" s="249"/>
      <c r="S19" s="365"/>
      <c r="T19" s="343"/>
      <c r="U19" s="343"/>
      <c r="V19" s="343"/>
      <c r="W19" s="343"/>
      <c r="X19" s="343"/>
    </row>
    <row r="20" spans="1:24" ht="51">
      <c r="A20" s="275">
        <v>11</v>
      </c>
      <c r="B20" s="298" t="s">
        <v>162</v>
      </c>
      <c r="C20" s="275" t="s">
        <v>1742</v>
      </c>
      <c r="D20" s="277" t="s">
        <v>1743</v>
      </c>
      <c r="E20" s="275"/>
      <c r="F20" s="275"/>
      <c r="G20" s="278">
        <v>0.5</v>
      </c>
      <c r="H20" s="279" t="s">
        <v>29</v>
      </c>
      <c r="I20" s="275" t="s">
        <v>76</v>
      </c>
      <c r="J20" s="250">
        <v>45239</v>
      </c>
      <c r="K20" s="275" t="s">
        <v>260</v>
      </c>
      <c r="L20" s="372" t="s">
        <v>854</v>
      </c>
      <c r="M20" s="250">
        <v>45253</v>
      </c>
      <c r="N20" s="275" t="s">
        <v>341</v>
      </c>
      <c r="O20" s="250"/>
      <c r="P20" s="250"/>
      <c r="Q20" s="275"/>
      <c r="R20" s="250"/>
      <c r="S20" s="366"/>
      <c r="T20" s="347"/>
      <c r="U20" s="347"/>
      <c r="V20" s="347"/>
      <c r="W20" s="347"/>
      <c r="X20" s="347"/>
    </row>
    <row r="21" spans="1:24" ht="45">
      <c r="A21" s="231">
        <v>12</v>
      </c>
      <c r="B21" s="292" t="s">
        <v>162</v>
      </c>
      <c r="C21" s="231" t="s">
        <v>1744</v>
      </c>
      <c r="D21" s="230" t="s">
        <v>1745</v>
      </c>
      <c r="E21" s="231"/>
      <c r="F21" s="231"/>
      <c r="G21" s="272">
        <v>0.5</v>
      </c>
      <c r="H21" s="273" t="s">
        <v>29</v>
      </c>
      <c r="I21" s="231" t="s">
        <v>76</v>
      </c>
      <c r="J21" s="249">
        <v>45239</v>
      </c>
      <c r="K21" s="231" t="s">
        <v>260</v>
      </c>
      <c r="L21" s="370" t="s">
        <v>854</v>
      </c>
      <c r="M21" s="249">
        <v>45253</v>
      </c>
      <c r="N21" s="231" t="s">
        <v>303</v>
      </c>
      <c r="O21" s="231"/>
      <c r="P21" s="249"/>
      <c r="Q21" s="230"/>
      <c r="R21" s="249"/>
      <c r="S21" s="365"/>
      <c r="T21" s="343"/>
      <c r="U21" s="343"/>
      <c r="V21" s="343"/>
      <c r="W21" s="343"/>
      <c r="X21" s="343"/>
    </row>
    <row r="22" spans="1:24" ht="202.5" customHeight="1">
      <c r="A22" s="275">
        <v>13</v>
      </c>
      <c r="B22" s="298" t="s">
        <v>162</v>
      </c>
      <c r="C22" s="275">
        <v>2</v>
      </c>
      <c r="D22" s="277" t="s">
        <v>1746</v>
      </c>
      <c r="E22" s="275"/>
      <c r="F22" s="275"/>
      <c r="G22" s="278">
        <v>0.5</v>
      </c>
      <c r="H22" s="279" t="s">
        <v>29</v>
      </c>
      <c r="I22" s="275" t="s">
        <v>76</v>
      </c>
      <c r="J22" s="250">
        <v>45253</v>
      </c>
      <c r="K22" s="275" t="s">
        <v>260</v>
      </c>
      <c r="L22" s="372" t="s">
        <v>854</v>
      </c>
      <c r="M22" s="250"/>
      <c r="N22" s="275"/>
      <c r="O22" s="275"/>
      <c r="P22" s="250">
        <v>45261</v>
      </c>
      <c r="Q22" s="277" t="s">
        <v>341</v>
      </c>
      <c r="R22" s="250"/>
      <c r="S22" s="366"/>
      <c r="T22" s="347"/>
      <c r="U22" s="347"/>
      <c r="V22" s="347"/>
      <c r="W22" s="347"/>
      <c r="X22" s="347"/>
    </row>
    <row r="23" spans="1:24" ht="12.75">
      <c r="A23" s="231"/>
      <c r="B23" s="292"/>
      <c r="C23" s="231"/>
      <c r="D23" s="230"/>
      <c r="E23" s="231"/>
      <c r="F23" s="231"/>
      <c r="G23" s="272"/>
      <c r="H23" s="273"/>
      <c r="I23" s="231"/>
      <c r="J23" s="249"/>
      <c r="K23" s="231"/>
      <c r="L23" s="370"/>
      <c r="M23" s="249"/>
      <c r="N23" s="394"/>
      <c r="O23" s="231"/>
      <c r="P23" s="249"/>
      <c r="Q23" s="230"/>
      <c r="R23" s="231"/>
      <c r="S23" s="343"/>
      <c r="T23" s="343"/>
      <c r="U23" s="343"/>
      <c r="V23" s="343"/>
      <c r="W23" s="343"/>
      <c r="X23" s="343"/>
    </row>
    <row r="24" spans="1:24" ht="12.75">
      <c r="A24" s="275"/>
      <c r="B24" s="298"/>
      <c r="C24" s="275"/>
      <c r="D24" s="277"/>
      <c r="E24" s="277"/>
      <c r="F24" s="277"/>
      <c r="G24" s="278"/>
      <c r="H24" s="279"/>
      <c r="I24" s="275"/>
      <c r="J24" s="250"/>
      <c r="K24" s="275"/>
      <c r="L24" s="372"/>
      <c r="M24" s="250"/>
      <c r="N24" s="275"/>
      <c r="O24" s="275"/>
      <c r="P24" s="275"/>
      <c r="Q24" s="275"/>
      <c r="R24" s="275"/>
      <c r="S24" s="347"/>
      <c r="T24" s="347"/>
      <c r="U24" s="347"/>
      <c r="V24" s="347"/>
      <c r="W24" s="347"/>
      <c r="X24" s="347"/>
    </row>
    <row r="25" spans="1:24" ht="12.75">
      <c r="A25" s="231"/>
      <c r="B25" s="292"/>
      <c r="C25" s="231"/>
      <c r="D25" s="230"/>
      <c r="E25" s="231"/>
      <c r="F25" s="230"/>
      <c r="G25" s="272"/>
      <c r="H25" s="273"/>
      <c r="I25" s="231"/>
      <c r="J25" s="249"/>
      <c r="K25" s="231"/>
      <c r="L25" s="370"/>
      <c r="M25" s="249"/>
      <c r="N25" s="231"/>
      <c r="O25" s="231"/>
      <c r="P25" s="231"/>
      <c r="Q25" s="231"/>
      <c r="R25" s="231"/>
      <c r="S25" s="343"/>
      <c r="T25" s="343"/>
      <c r="U25" s="343"/>
      <c r="V25" s="343"/>
      <c r="W25" s="343"/>
      <c r="X25" s="343"/>
    </row>
    <row r="26" spans="1:24" ht="12.75">
      <c r="A26" s="275"/>
      <c r="B26" s="298"/>
      <c r="C26" s="275"/>
      <c r="D26" s="277"/>
      <c r="E26" s="277"/>
      <c r="F26" s="275"/>
      <c r="G26" s="278"/>
      <c r="H26" s="279"/>
      <c r="I26" s="275"/>
      <c r="J26" s="250"/>
      <c r="K26" s="275"/>
      <c r="L26" s="372"/>
      <c r="M26" s="250"/>
      <c r="N26" s="277"/>
      <c r="O26" s="275"/>
      <c r="P26" s="250"/>
      <c r="Q26" s="277"/>
      <c r="R26" s="275"/>
      <c r="S26" s="347"/>
      <c r="T26" s="347"/>
      <c r="U26" s="347"/>
      <c r="V26" s="347"/>
      <c r="W26" s="347"/>
      <c r="X26" s="347"/>
    </row>
    <row r="27" spans="1:24" ht="12.75">
      <c r="A27" s="231"/>
      <c r="B27" s="292"/>
      <c r="C27" s="231"/>
      <c r="D27" s="230"/>
      <c r="E27" s="231"/>
      <c r="F27" s="231"/>
      <c r="G27" s="272"/>
      <c r="H27" s="273"/>
      <c r="I27" s="231"/>
      <c r="J27" s="249"/>
      <c r="K27" s="231"/>
      <c r="L27" s="370"/>
      <c r="M27" s="249"/>
      <c r="N27" s="230"/>
      <c r="O27" s="231"/>
      <c r="P27" s="249"/>
      <c r="Q27" s="231"/>
      <c r="R27" s="231"/>
      <c r="S27" s="343"/>
      <c r="T27" s="343"/>
      <c r="U27" s="343"/>
      <c r="V27" s="343"/>
      <c r="W27" s="343"/>
      <c r="X27" s="343"/>
    </row>
  </sheetData>
  <mergeCells count="4">
    <mergeCell ref="E13:F13"/>
    <mergeCell ref="E14:F14"/>
    <mergeCell ref="E15:F15"/>
    <mergeCell ref="E19:F19"/>
  </mergeCells>
  <conditionalFormatting sqref="M1:N1 R1 U1:X1">
    <cfRule type="containsText" dxfId="10925" priority="13" operator="containsText" text="ответ субподрядчика">
      <formula>NOT(ISERROR(SEARCH(("ответ субподрядчика"),(M1))))</formula>
    </cfRule>
  </conditionalFormatting>
  <conditionalFormatting sqref="G10:G27">
    <cfRule type="cellIs" dxfId="10924" priority="12" operator="equal">
      <formula>1</formula>
    </cfRule>
  </conditionalFormatting>
  <conditionalFormatting sqref="G10:G27">
    <cfRule type="cellIs" dxfId="10923" priority="11" operator="equal">
      <formula>0.5</formula>
    </cfRule>
  </conditionalFormatting>
  <conditionalFormatting sqref="G10:G27">
    <cfRule type="cellIs" dxfId="10922" priority="10" operator="equal">
      <formula>0.2</formula>
    </cfRule>
  </conditionalFormatting>
  <conditionalFormatting sqref="K3 K5:K27">
    <cfRule type="containsText" dxfId="10921" priority="9" operator="containsText" text="ПД">
      <formula>NOT(ISERROR(SEARCH(("ПД"),(K3))))</formula>
    </cfRule>
  </conditionalFormatting>
  <conditionalFormatting sqref="K3 K5:K27">
    <cfRule type="containsText" dxfId="10920" priority="8" operator="containsText" text="отменено">
      <formula>NOT(ISERROR(SEARCH(("отменено"),(K3))))</formula>
    </cfRule>
  </conditionalFormatting>
  <conditionalFormatting sqref="G1:H1 H3:X3 H5:H27 A9:G9">
    <cfRule type="cellIs" dxfId="10919" priority="7" operator="equal">
      <formula>"5 - Несоответствие решений ПД и РД"</formula>
    </cfRule>
  </conditionalFormatting>
  <conditionalFormatting sqref="G1:H1 H3:X3 H5:H27 A9:G9">
    <cfRule type="cellIs" dxfId="10918" priority="6" operator="equal">
      <formula>"4 - Несоответствие типовым решениям"</formula>
    </cfRule>
  </conditionalFormatting>
  <conditionalFormatting sqref="G1:H1 H3:X3 H5:H27 A9:G9">
    <cfRule type="cellIs" dxfId="10917" priority="5" operator="equal">
      <formula>"3 - Повторяющиеся замечания МФР"</formula>
    </cfRule>
  </conditionalFormatting>
  <conditionalFormatting sqref="G1:H1 H3:X3 H5:H27 A9:G9">
    <cfRule type="cellIs" dxfId="10916" priority="4" operator="equal">
      <formula>"2 - Несоотвествие смежным разделам"</formula>
    </cfRule>
  </conditionalFormatting>
  <conditionalFormatting sqref="G1:H1 H3:X3 H5:H27 A9:G9">
    <cfRule type="cellIs" dxfId="10915" priority="3" operator="equal">
      <formula>"1 - Ошибка проектировщика"</formula>
    </cfRule>
  </conditionalFormatting>
  <conditionalFormatting sqref="K3 K5:K27">
    <cfRule type="containsText" dxfId="10914" priority="2" operator="containsText" text="повторно">
      <formula>NOT(ISERROR(SEARCH(("повторно"),(K3))))</formula>
    </cfRule>
  </conditionalFormatting>
  <conditionalFormatting sqref="K3 K5:K27">
    <cfRule type="containsText" dxfId="10913"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G10:G27</xm:sqref>
        </x14:dataValidation>
        <x14:dataValidation type="list" allowBlank="1">
          <x14:formula1>
            <xm:f>Списки!$O:$O</xm:f>
          </x14:formula1>
          <xm:sqref>R1 U1 X1</xm:sqref>
        </x14:dataValidation>
        <x14:dataValidation type="list" allowBlank="1">
          <x14:formula1>
            <xm:f>Списки!$E$2:$E$1002</xm:f>
          </x14:formula1>
          <xm:sqref>H10:H27</xm:sqref>
        </x14:dataValidation>
        <x14:dataValidation type="list" allowBlank="1">
          <x14:formula1>
            <xm:f>Списки!$A$2:$A$1002</xm:f>
          </x14:formula1>
          <xm:sqref>K10:K27</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27"/>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9.7109375" customWidth="1"/>
    <col min="3" max="3" width="9.5703125" customWidth="1"/>
    <col min="4" max="4" width="47.85546875" customWidth="1"/>
    <col min="5" max="5" width="33.85546875" customWidth="1"/>
    <col min="6" max="6" width="17.7109375" customWidth="1" collapsed="1"/>
    <col min="7" max="7" width="10.28515625" hidden="1" customWidth="1" outlineLevel="1"/>
    <col min="8" max="8" width="16.5703125" hidden="1" customWidth="1" outlineLevel="1"/>
    <col min="10" max="10" width="9.28515625" customWidth="1"/>
    <col min="11" max="11" width="11" customWidth="1"/>
    <col min="12" max="12" width="30.85546875" customWidth="1"/>
    <col min="13" max="13" width="11.42578125" hidden="1" customWidth="1"/>
    <col min="14" max="14" width="38.42578125" hidden="1" customWidth="1"/>
    <col min="15" max="15" width="24.85546875" hidden="1" customWidth="1"/>
    <col min="16" max="16" width="11.42578125" hidden="1" customWidth="1"/>
    <col min="17" max="17" width="41.28515625" hidden="1" customWidth="1"/>
    <col min="18" max="18" width="28.42578125" hidden="1" customWidth="1"/>
    <col min="19" max="19" width="14.42578125" hidden="1" customWidth="1"/>
    <col min="20" max="20" width="26.85546875" hidden="1" customWidth="1"/>
    <col min="21" max="24" width="25.5703125" hidden="1"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18" t="s">
        <v>252</v>
      </c>
      <c r="D3" s="18" t="s">
        <v>35</v>
      </c>
      <c r="E3" s="18"/>
      <c r="F3" s="18"/>
      <c r="G3" s="115"/>
      <c r="H3" s="118">
        <f>COUNTIF($H10:$H27,"1 - Несоответствие продуктовым требованиям ПИК-Стандарт")</f>
        <v>2</v>
      </c>
      <c r="I3" s="118">
        <f>COUNTIF($H10:$H27,"2 - Несоответствие Бренд-листам ПИК")</f>
        <v>0</v>
      </c>
      <c r="J3" s="118">
        <f>COUNTIF($H23:$H27,"3 - Несоответствие Каталогу отделки")</f>
        <v>0</v>
      </c>
      <c r="K3" s="118">
        <f>COUNTIF($H10:$H27,"5 - Ошибка в применении СТМ")</f>
        <v>0</v>
      </c>
      <c r="L3" s="118">
        <f>COUNTIF($H10:$H27,"4 - Несоответствие Каталогу оборудования")</f>
        <v>0</v>
      </c>
      <c r="M3" s="118">
        <f>COUNTIF($H10:$H27,"6 - Ошибка в применении сборных ЛМ")</f>
        <v>0</v>
      </c>
      <c r="N3" s="118">
        <f>COUNTIF($H10:$H27,"7 - Ошибка в применении шкаф-пакетов")</f>
        <v>0</v>
      </c>
      <c r="O3" s="118">
        <f>COUNTIF($H10:$H27,"8 - Ошибка в применении шахт-пакетов")</f>
        <v>0</v>
      </c>
      <c r="P3" s="118">
        <f>COUNTIF($H10:$H27,"9 - Несоответствие типологическим требованиям ПИК-Стандарт")</f>
        <v>0</v>
      </c>
      <c r="Q3" s="118">
        <f>COUNTIF($H10:$H27,"10 - Несоответствие НТД РФ")</f>
        <v>0</v>
      </c>
      <c r="R3" s="118">
        <f>COUNTIF($H10:$H27,"11 - Несоответствие ИРД (кроме ТУ, СТУ), АПР, ПД")</f>
        <v>0</v>
      </c>
      <c r="S3" s="118">
        <f>COUNTIF($H10:$H27,"12 - Несоответствие требованиям ТУ, СТУ")</f>
        <v>0</v>
      </c>
      <c r="T3" s="118">
        <f>COUNTIF($H10:$H27,"13 - Ошибка в технических решениях")</f>
        <v>0</v>
      </c>
      <c r="U3" s="118">
        <f>COUNTIF($H10:$H27,"14 - Неувязка м/у собой комплектов РД")</f>
        <v>0</v>
      </c>
      <c r="V3" s="118">
        <f>COUNTIF($H10:$H27,"15 - Недостаточность информации влияющей на СМР")</f>
        <v>1</v>
      </c>
      <c r="W3" s="118">
        <f>COUNTIF($H10:$H27,"16 - Нерациональное решение")</f>
        <v>0</v>
      </c>
      <c r="X3" s="118">
        <f>COUNTIF($H10:$H27,"17 - Оформление")</f>
        <v>0</v>
      </c>
    </row>
    <row r="4" spans="1:24" ht="25.5" hidden="1" outlineLevel="1">
      <c r="A4" s="111" t="s">
        <v>249</v>
      </c>
      <c r="B4" s="119">
        <v>3</v>
      </c>
      <c r="C4" s="119">
        <v>3</v>
      </c>
      <c r="D4" s="120">
        <f>C4/B4</f>
        <v>1</v>
      </c>
      <c r="E4" s="120"/>
      <c r="F4" s="2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220"/>
      <c r="B5" s="220"/>
      <c r="C5" s="220"/>
      <c r="D5" s="262"/>
      <c r="E5" s="262"/>
      <c r="F5" s="220"/>
      <c r="G5" s="112" t="s">
        <v>52</v>
      </c>
      <c r="H5" s="222"/>
      <c r="I5" s="102"/>
      <c r="J5" s="223"/>
      <c r="K5" s="102"/>
      <c r="L5" s="124"/>
      <c r="M5" s="223"/>
      <c r="N5" s="102"/>
      <c r="O5" s="223"/>
      <c r="P5" s="223"/>
      <c r="Q5" s="102"/>
      <c r="R5" s="223"/>
      <c r="S5" s="124"/>
      <c r="T5" s="123"/>
      <c r="U5" s="123"/>
      <c r="V5" s="123"/>
      <c r="W5" s="123"/>
      <c r="X5" s="123"/>
    </row>
    <row r="6" spans="1:24" ht="22.5" hidden="1" outlineLevel="1">
      <c r="A6" s="18">
        <v>0.2</v>
      </c>
      <c r="B6" s="18">
        <v>0.5</v>
      </c>
      <c r="C6" s="18">
        <v>1</v>
      </c>
      <c r="D6" s="18" t="s">
        <v>39</v>
      </c>
      <c r="E6" s="18"/>
      <c r="F6" s="18" t="s">
        <v>253</v>
      </c>
      <c r="G6" s="125">
        <f>COUNTIFS(G10:G27,"0,2")</f>
        <v>0</v>
      </c>
      <c r="H6" s="222"/>
      <c r="I6" s="102"/>
      <c r="J6" s="223"/>
      <c r="K6" s="102"/>
      <c r="L6" s="124"/>
      <c r="M6" s="223"/>
      <c r="N6" s="102"/>
      <c r="O6" s="223"/>
      <c r="P6" s="223"/>
      <c r="Q6" s="102"/>
      <c r="R6" s="223"/>
      <c r="S6" s="124"/>
      <c r="T6" s="123"/>
      <c r="U6" s="123"/>
      <c r="V6" s="123"/>
      <c r="W6" s="123"/>
      <c r="X6" s="123"/>
    </row>
    <row r="7" spans="1:24" ht="22.5" hidden="1" outlineLevel="1">
      <c r="A7" s="126">
        <f>G6*0.2/B4</f>
        <v>0</v>
      </c>
      <c r="B7" s="126">
        <f>G7*0.5/B4</f>
        <v>0.5</v>
      </c>
      <c r="C7" s="126">
        <f>G8*1/B4</f>
        <v>0</v>
      </c>
      <c r="D7" s="127">
        <f>(G6*A6+G7*B6+G8*C6)/SUM(G6:G8)</f>
        <v>0.5</v>
      </c>
      <c r="E7" s="128"/>
      <c r="F7" s="129" t="s">
        <v>254</v>
      </c>
      <c r="G7" s="125">
        <f>COUNTIFS(G10:G27,"0,5")</f>
        <v>3</v>
      </c>
      <c r="H7" s="222"/>
      <c r="I7" s="225"/>
      <c r="J7" s="225"/>
      <c r="K7" s="225"/>
      <c r="L7" s="130"/>
      <c r="M7" s="225"/>
      <c r="N7" s="225"/>
      <c r="O7" s="225"/>
      <c r="P7" s="225"/>
      <c r="Q7" s="225"/>
      <c r="R7" s="225"/>
      <c r="S7" s="130"/>
      <c r="T7" s="130"/>
      <c r="U7" s="130"/>
      <c r="V7" s="130"/>
      <c r="W7" s="130"/>
      <c r="X7" s="130"/>
    </row>
    <row r="8" spans="1:24" ht="22.5" hidden="1" outlineLevel="1">
      <c r="A8" s="112" t="s">
        <v>52</v>
      </c>
      <c r="B8" s="112" t="s">
        <v>52</v>
      </c>
      <c r="C8" s="112" t="s">
        <v>52</v>
      </c>
      <c r="D8" s="112" t="s">
        <v>52</v>
      </c>
      <c r="E8" s="112"/>
      <c r="F8" s="18" t="s">
        <v>255</v>
      </c>
      <c r="G8" s="125">
        <f>COUNTIFS(G10:G27,"1")</f>
        <v>0</v>
      </c>
      <c r="H8" s="222"/>
      <c r="I8" s="102"/>
      <c r="J8" s="223"/>
      <c r="K8" s="102"/>
      <c r="L8" s="124"/>
      <c r="M8" s="223"/>
      <c r="N8" s="102"/>
      <c r="O8" s="223"/>
      <c r="P8" s="223"/>
      <c r="Q8" s="102"/>
      <c r="R8" s="223"/>
      <c r="S8" s="124"/>
      <c r="T8" s="123"/>
      <c r="U8" s="123"/>
      <c r="V8" s="123"/>
      <c r="W8" s="123"/>
      <c r="X8" s="123"/>
    </row>
    <row r="9" spans="1:24" ht="12.75">
      <c r="A9" s="131"/>
      <c r="B9" s="131"/>
      <c r="C9" s="131"/>
      <c r="D9" s="131"/>
      <c r="E9" s="131"/>
      <c r="F9" s="131"/>
      <c r="G9" s="131"/>
      <c r="H9" s="131"/>
      <c r="I9" s="226"/>
      <c r="J9" s="227"/>
      <c r="K9" s="226"/>
      <c r="L9" s="133"/>
      <c r="M9" s="227"/>
      <c r="N9" s="226"/>
      <c r="O9" s="227"/>
      <c r="P9" s="227"/>
      <c r="Q9" s="226"/>
      <c r="R9" s="227"/>
      <c r="S9" s="133"/>
      <c r="T9" s="132"/>
      <c r="U9" s="132"/>
      <c r="V9" s="132"/>
      <c r="W9" s="132"/>
      <c r="X9" s="132"/>
    </row>
    <row r="10" spans="1:24" ht="45">
      <c r="A10" s="102">
        <v>1</v>
      </c>
      <c r="B10" s="501" t="s">
        <v>165</v>
      </c>
      <c r="C10" s="102" t="s">
        <v>166</v>
      </c>
      <c r="D10" s="221" t="s">
        <v>1747</v>
      </c>
      <c r="E10" s="102"/>
      <c r="F10" s="102"/>
      <c r="G10" s="115">
        <v>0.5</v>
      </c>
      <c r="H10" s="135" t="s">
        <v>250</v>
      </c>
      <c r="I10" s="102" t="s">
        <v>301</v>
      </c>
      <c r="J10" s="223">
        <v>45240</v>
      </c>
      <c r="K10" s="102"/>
      <c r="L10" s="103"/>
      <c r="M10" s="223"/>
      <c r="N10" s="599"/>
      <c r="O10" s="102"/>
      <c r="P10" s="223"/>
      <c r="Q10" s="102"/>
      <c r="R10" s="223"/>
      <c r="S10" s="124"/>
      <c r="T10" s="123"/>
      <c r="U10" s="123"/>
      <c r="V10" s="123"/>
      <c r="W10" s="123"/>
      <c r="X10" s="123"/>
    </row>
    <row r="11" spans="1:24" ht="45">
      <c r="A11" s="102">
        <v>2</v>
      </c>
      <c r="B11" s="501" t="s">
        <v>165</v>
      </c>
      <c r="C11" s="102" t="s">
        <v>166</v>
      </c>
      <c r="D11" s="221" t="s">
        <v>1748</v>
      </c>
      <c r="E11" s="102"/>
      <c r="F11" s="102"/>
      <c r="G11" s="115">
        <v>0.5</v>
      </c>
      <c r="H11" s="135" t="s">
        <v>250</v>
      </c>
      <c r="I11" s="102" t="s">
        <v>301</v>
      </c>
      <c r="J11" s="223">
        <v>45240</v>
      </c>
      <c r="K11" s="102"/>
      <c r="L11" s="103"/>
      <c r="M11" s="223"/>
      <c r="N11" s="221"/>
      <c r="O11" s="102"/>
      <c r="P11" s="223"/>
      <c r="Q11" s="102"/>
      <c r="R11" s="223"/>
      <c r="S11" s="124"/>
      <c r="T11" s="123"/>
      <c r="U11" s="123"/>
      <c r="V11" s="123"/>
      <c r="W11" s="123"/>
      <c r="X11" s="123"/>
    </row>
    <row r="12" spans="1:24" ht="102">
      <c r="A12" s="102">
        <v>3</v>
      </c>
      <c r="B12" s="501" t="s">
        <v>165</v>
      </c>
      <c r="C12" s="102" t="s">
        <v>166</v>
      </c>
      <c r="D12" s="221" t="s">
        <v>1749</v>
      </c>
      <c r="E12" s="102"/>
      <c r="F12" s="102"/>
      <c r="G12" s="115">
        <v>0.5</v>
      </c>
      <c r="H12" s="135" t="s">
        <v>29</v>
      </c>
      <c r="I12" s="102" t="s">
        <v>301</v>
      </c>
      <c r="J12" s="223">
        <v>45240</v>
      </c>
      <c r="K12" s="102"/>
      <c r="L12" s="103"/>
      <c r="M12" s="223"/>
      <c r="N12" s="221"/>
      <c r="O12" s="102"/>
      <c r="P12" s="223"/>
      <c r="Q12" s="102"/>
      <c r="R12" s="223"/>
      <c r="S12" s="124"/>
      <c r="T12" s="123"/>
      <c r="U12" s="123"/>
      <c r="V12" s="123"/>
      <c r="W12" s="123"/>
      <c r="X12" s="123"/>
    </row>
    <row r="13" spans="1:24" ht="12.75">
      <c r="A13" s="102"/>
      <c r="B13" s="501"/>
      <c r="C13" s="102"/>
      <c r="D13" s="221"/>
      <c r="E13" s="102"/>
      <c r="F13" s="102"/>
      <c r="G13" s="115"/>
      <c r="H13" s="135"/>
      <c r="I13" s="102"/>
      <c r="J13" s="223"/>
      <c r="K13" s="102"/>
      <c r="L13" s="103"/>
      <c r="M13" s="223"/>
      <c r="N13" s="221"/>
      <c r="O13" s="102"/>
      <c r="P13" s="223"/>
      <c r="Q13" s="221"/>
      <c r="R13" s="223"/>
      <c r="S13" s="124"/>
      <c r="T13" s="123"/>
      <c r="U13" s="123"/>
      <c r="V13" s="123"/>
      <c r="W13" s="123"/>
      <c r="X13" s="123"/>
    </row>
    <row r="14" spans="1:24" ht="12.75">
      <c r="A14" s="102"/>
      <c r="B14" s="501"/>
      <c r="C14" s="102"/>
      <c r="D14" s="221"/>
      <c r="E14" s="102"/>
      <c r="F14" s="102"/>
      <c r="G14" s="115"/>
      <c r="H14" s="135"/>
      <c r="I14" s="102"/>
      <c r="J14" s="223"/>
      <c r="K14" s="102"/>
      <c r="L14" s="103"/>
      <c r="M14" s="223"/>
      <c r="N14" s="102"/>
      <c r="O14" s="102"/>
      <c r="P14" s="223"/>
      <c r="Q14" s="221"/>
      <c r="R14" s="223"/>
      <c r="S14" s="124"/>
      <c r="T14" s="123"/>
      <c r="U14" s="123"/>
      <c r="V14" s="123"/>
      <c r="W14" s="123"/>
      <c r="X14" s="123"/>
    </row>
    <row r="15" spans="1:24" ht="12.75">
      <c r="A15" s="102"/>
      <c r="B15" s="501"/>
      <c r="C15" s="102"/>
      <c r="D15" s="221"/>
      <c r="E15" s="102"/>
      <c r="F15" s="102"/>
      <c r="G15" s="115"/>
      <c r="H15" s="135"/>
      <c r="I15" s="102"/>
      <c r="J15" s="223"/>
      <c r="K15" s="102"/>
      <c r="L15" s="103"/>
      <c r="M15" s="223"/>
      <c r="N15" s="102"/>
      <c r="O15" s="102"/>
      <c r="P15" s="223"/>
      <c r="Q15" s="221"/>
      <c r="R15" s="223"/>
      <c r="S15" s="124"/>
      <c r="T15" s="123"/>
      <c r="U15" s="123"/>
      <c r="V15" s="123"/>
      <c r="W15" s="123"/>
      <c r="X15" s="123"/>
    </row>
    <row r="16" spans="1:24" ht="12.75">
      <c r="A16" s="102"/>
      <c r="B16" s="501"/>
      <c r="C16" s="102"/>
      <c r="D16" s="221"/>
      <c r="E16" s="102"/>
      <c r="F16" s="102"/>
      <c r="G16" s="115"/>
      <c r="H16" s="135"/>
      <c r="I16" s="102"/>
      <c r="J16" s="223"/>
      <c r="K16" s="102"/>
      <c r="L16" s="103"/>
      <c r="M16" s="223"/>
      <c r="N16" s="102"/>
      <c r="O16" s="102"/>
      <c r="P16" s="223"/>
      <c r="Q16" s="221"/>
      <c r="R16" s="223"/>
      <c r="S16" s="124"/>
      <c r="T16" s="123"/>
      <c r="U16" s="123"/>
      <c r="V16" s="123"/>
      <c r="W16" s="123"/>
      <c r="X16" s="123"/>
    </row>
    <row r="17" spans="1:24" ht="12.75">
      <c r="A17" s="102"/>
      <c r="B17" s="501"/>
      <c r="C17" s="102"/>
      <c r="D17" s="221"/>
      <c r="E17" s="102"/>
      <c r="F17" s="102"/>
      <c r="G17" s="115"/>
      <c r="H17" s="135"/>
      <c r="I17" s="102"/>
      <c r="J17" s="223"/>
      <c r="K17" s="102"/>
      <c r="L17" s="103"/>
      <c r="M17" s="223"/>
      <c r="N17" s="102"/>
      <c r="O17" s="102"/>
      <c r="P17" s="223"/>
      <c r="Q17" s="221"/>
      <c r="R17" s="223"/>
      <c r="S17" s="124"/>
      <c r="T17" s="123"/>
      <c r="U17" s="123"/>
      <c r="V17" s="123"/>
      <c r="W17" s="123"/>
      <c r="X17" s="123"/>
    </row>
    <row r="18" spans="1:24" ht="12.75">
      <c r="A18" s="102"/>
      <c r="B18" s="501"/>
      <c r="C18" s="102"/>
      <c r="D18" s="221"/>
      <c r="E18" s="102"/>
      <c r="F18" s="102"/>
      <c r="G18" s="115"/>
      <c r="H18" s="135"/>
      <c r="I18" s="102"/>
      <c r="J18" s="223"/>
      <c r="K18" s="102"/>
      <c r="L18" s="103"/>
      <c r="M18" s="223"/>
      <c r="N18" s="102"/>
      <c r="O18" s="102"/>
      <c r="P18" s="223"/>
      <c r="Q18" s="221"/>
      <c r="R18" s="223"/>
      <c r="S18" s="124"/>
      <c r="T18" s="123"/>
      <c r="U18" s="123"/>
      <c r="V18" s="123"/>
      <c r="W18" s="123"/>
      <c r="X18" s="123"/>
    </row>
    <row r="19" spans="1:24" ht="12.75">
      <c r="A19" s="102"/>
      <c r="B19" s="501"/>
      <c r="C19" s="102"/>
      <c r="D19" s="221"/>
      <c r="E19" s="102"/>
      <c r="F19" s="102"/>
      <c r="G19" s="115"/>
      <c r="H19" s="135"/>
      <c r="I19" s="102"/>
      <c r="J19" s="223"/>
      <c r="K19" s="102"/>
      <c r="L19" s="103"/>
      <c r="M19" s="223"/>
      <c r="N19" s="221"/>
      <c r="O19" s="102"/>
      <c r="P19" s="223"/>
      <c r="Q19" s="102"/>
      <c r="R19" s="223"/>
      <c r="S19" s="124"/>
      <c r="T19" s="123"/>
      <c r="U19" s="123"/>
      <c r="V19" s="123"/>
      <c r="W19" s="123"/>
      <c r="X19" s="123"/>
    </row>
    <row r="20" spans="1:24" ht="12.75">
      <c r="A20" s="102"/>
      <c r="B20" s="501"/>
      <c r="C20" s="102"/>
      <c r="D20" s="221"/>
      <c r="E20" s="102"/>
      <c r="F20" s="102"/>
      <c r="G20" s="115"/>
      <c r="H20" s="135"/>
      <c r="I20" s="102"/>
      <c r="J20" s="223"/>
      <c r="K20" s="102"/>
      <c r="L20" s="103"/>
      <c r="M20" s="223"/>
      <c r="N20" s="102"/>
      <c r="O20" s="223"/>
      <c r="P20" s="223"/>
      <c r="Q20" s="102"/>
      <c r="R20" s="223"/>
      <c r="S20" s="124"/>
      <c r="T20" s="123"/>
      <c r="U20" s="123"/>
      <c r="V20" s="123"/>
      <c r="W20" s="123"/>
      <c r="X20" s="123"/>
    </row>
    <row r="21" spans="1:24" ht="12.75">
      <c r="A21" s="102"/>
      <c r="B21" s="501"/>
      <c r="C21" s="102"/>
      <c r="D21" s="221"/>
      <c r="E21" s="102"/>
      <c r="F21" s="102"/>
      <c r="G21" s="115"/>
      <c r="H21" s="135"/>
      <c r="I21" s="102"/>
      <c r="J21" s="223"/>
      <c r="K21" s="102"/>
      <c r="L21" s="103"/>
      <c r="M21" s="223"/>
      <c r="N21" s="102"/>
      <c r="O21" s="102"/>
      <c r="P21" s="223"/>
      <c r="Q21" s="221"/>
      <c r="R21" s="223"/>
      <c r="S21" s="124"/>
      <c r="T21" s="123"/>
      <c r="U21" s="123"/>
      <c r="V21" s="123"/>
      <c r="W21" s="123"/>
      <c r="X21" s="123"/>
    </row>
    <row r="22" spans="1:24" ht="12.75">
      <c r="A22" s="102"/>
      <c r="B22" s="501"/>
      <c r="C22" s="102"/>
      <c r="D22" s="221"/>
      <c r="E22" s="102"/>
      <c r="F22" s="102"/>
      <c r="G22" s="115"/>
      <c r="H22" s="135"/>
      <c r="I22" s="102"/>
      <c r="J22" s="223"/>
      <c r="K22" s="102"/>
      <c r="L22" s="103"/>
      <c r="M22" s="223"/>
      <c r="N22" s="102"/>
      <c r="O22" s="102"/>
      <c r="P22" s="223"/>
      <c r="Q22" s="221"/>
      <c r="R22" s="223"/>
      <c r="S22" s="124"/>
      <c r="T22" s="123"/>
      <c r="U22" s="123"/>
      <c r="V22" s="123"/>
      <c r="W22" s="123"/>
      <c r="X22" s="123"/>
    </row>
    <row r="23" spans="1:24" ht="12.75">
      <c r="A23" s="102"/>
      <c r="B23" s="501"/>
      <c r="C23" s="102"/>
      <c r="D23" s="221"/>
      <c r="E23" s="102"/>
      <c r="F23" s="102"/>
      <c r="G23" s="115"/>
      <c r="H23" s="135"/>
      <c r="I23" s="102"/>
      <c r="J23" s="223"/>
      <c r="K23" s="102"/>
      <c r="L23" s="103"/>
      <c r="M23" s="223"/>
      <c r="N23" s="599"/>
      <c r="O23" s="102"/>
      <c r="P23" s="223"/>
      <c r="Q23" s="221"/>
      <c r="R23" s="102"/>
      <c r="S23" s="123"/>
      <c r="T23" s="123"/>
      <c r="U23" s="123"/>
      <c r="V23" s="123"/>
      <c r="W23" s="123"/>
      <c r="X23" s="123"/>
    </row>
    <row r="24" spans="1:24" ht="12.75">
      <c r="A24" s="102"/>
      <c r="B24" s="501"/>
      <c r="C24" s="102"/>
      <c r="D24" s="221"/>
      <c r="E24" s="221"/>
      <c r="F24" s="221"/>
      <c r="G24" s="115"/>
      <c r="H24" s="135"/>
      <c r="I24" s="102"/>
      <c r="J24" s="223"/>
      <c r="K24" s="102"/>
      <c r="L24" s="103"/>
      <c r="M24" s="223"/>
      <c r="N24" s="102"/>
      <c r="O24" s="102"/>
      <c r="P24" s="102"/>
      <c r="Q24" s="102"/>
      <c r="R24" s="102"/>
      <c r="S24" s="123"/>
      <c r="T24" s="123"/>
      <c r="U24" s="123"/>
      <c r="V24" s="123"/>
      <c r="W24" s="123"/>
      <c r="X24" s="123"/>
    </row>
    <row r="25" spans="1:24" ht="12.75">
      <c r="A25" s="102"/>
      <c r="B25" s="501"/>
      <c r="C25" s="102"/>
      <c r="D25" s="221"/>
      <c r="E25" s="102"/>
      <c r="F25" s="221"/>
      <c r="G25" s="115"/>
      <c r="H25" s="135"/>
      <c r="I25" s="102"/>
      <c r="J25" s="223"/>
      <c r="K25" s="102"/>
      <c r="L25" s="103"/>
      <c r="M25" s="223"/>
      <c r="N25" s="102"/>
      <c r="O25" s="102"/>
      <c r="P25" s="102"/>
      <c r="Q25" s="102"/>
      <c r="R25" s="102"/>
      <c r="S25" s="123"/>
      <c r="T25" s="123"/>
      <c r="U25" s="123"/>
      <c r="V25" s="123"/>
      <c r="W25" s="123"/>
      <c r="X25" s="123"/>
    </row>
    <row r="26" spans="1:24" ht="12.75">
      <c r="A26" s="102"/>
      <c r="B26" s="501"/>
      <c r="C26" s="102"/>
      <c r="D26" s="221"/>
      <c r="E26" s="221"/>
      <c r="F26" s="102"/>
      <c r="G26" s="115"/>
      <c r="H26" s="135"/>
      <c r="I26" s="102"/>
      <c r="J26" s="223"/>
      <c r="K26" s="102"/>
      <c r="L26" s="103"/>
      <c r="M26" s="223"/>
      <c r="N26" s="221"/>
      <c r="O26" s="102"/>
      <c r="P26" s="223"/>
      <c r="Q26" s="221"/>
      <c r="R26" s="102"/>
      <c r="S26" s="123"/>
      <c r="T26" s="123"/>
      <c r="U26" s="123"/>
      <c r="V26" s="123"/>
      <c r="W26" s="123"/>
      <c r="X26" s="123"/>
    </row>
    <row r="27" spans="1:24" ht="12.75">
      <c r="A27" s="102"/>
      <c r="B27" s="501"/>
      <c r="C27" s="102"/>
      <c r="D27" s="221"/>
      <c r="E27" s="102"/>
      <c r="F27" s="102"/>
      <c r="G27" s="115"/>
      <c r="H27" s="135"/>
      <c r="I27" s="102"/>
      <c r="J27" s="223"/>
      <c r="K27" s="102"/>
      <c r="L27" s="103"/>
      <c r="M27" s="223"/>
      <c r="N27" s="221"/>
      <c r="O27" s="102"/>
      <c r="P27" s="223"/>
      <c r="Q27" s="102"/>
      <c r="R27" s="102"/>
      <c r="S27" s="123"/>
      <c r="T27" s="123"/>
      <c r="U27" s="123"/>
      <c r="V27" s="123"/>
      <c r="W27" s="123"/>
      <c r="X27" s="123"/>
    </row>
  </sheetData>
  <conditionalFormatting sqref="M1:N1 R1 U1:X1">
    <cfRule type="containsText" dxfId="10912" priority="13" operator="containsText" text="ответ субподрядчика">
      <formula>NOT(ISERROR(SEARCH(("ответ субподрядчика"),(M1))))</formula>
    </cfRule>
  </conditionalFormatting>
  <conditionalFormatting sqref="G10:G27">
    <cfRule type="cellIs" dxfId="10911" priority="12" operator="equal">
      <formula>1</formula>
    </cfRule>
  </conditionalFormatting>
  <conditionalFormatting sqref="G10:G27">
    <cfRule type="cellIs" dxfId="10910" priority="11" operator="equal">
      <formula>0.5</formula>
    </cfRule>
  </conditionalFormatting>
  <conditionalFormatting sqref="G10:G27">
    <cfRule type="cellIs" dxfId="10909" priority="10" operator="equal">
      <formula>0.2</formula>
    </cfRule>
  </conditionalFormatting>
  <conditionalFormatting sqref="K3 K5:K27">
    <cfRule type="containsText" dxfId="10908" priority="9" operator="containsText" text="ПД">
      <formula>NOT(ISERROR(SEARCH(("ПД"),(K3))))</formula>
    </cfRule>
  </conditionalFormatting>
  <conditionalFormatting sqref="K3 K5:K27">
    <cfRule type="containsText" dxfId="10907" priority="8" operator="containsText" text="отменено">
      <formula>NOT(ISERROR(SEARCH(("отменено"),(K3))))</formula>
    </cfRule>
  </conditionalFormatting>
  <conditionalFormatting sqref="G1:H1 H3:X3 H5:H27 A9:G9">
    <cfRule type="cellIs" dxfId="10906" priority="7" operator="equal">
      <formula>"5 - Несоответствие решений ПД и РД"</formula>
    </cfRule>
  </conditionalFormatting>
  <conditionalFormatting sqref="G1:H1 H3:X3 H5:H27 A9:G9">
    <cfRule type="cellIs" dxfId="10905" priority="6" operator="equal">
      <formula>"4 - Несоответствие типовым решениям"</formula>
    </cfRule>
  </conditionalFormatting>
  <conditionalFormatting sqref="G1:H1 H3:X3 H5:H27 A9:G9">
    <cfRule type="cellIs" dxfId="10904" priority="5" operator="equal">
      <formula>"3 - Повторяющиеся замечания МФР"</formula>
    </cfRule>
  </conditionalFormatting>
  <conditionalFormatting sqref="G1:H1 H3:X3 H5:H27 A9:G9">
    <cfRule type="cellIs" dxfId="10903" priority="4" operator="equal">
      <formula>"2 - Несоотвествие смежным разделам"</formula>
    </cfRule>
  </conditionalFormatting>
  <conditionalFormatting sqref="G1:H1 H3:X3 H5:H27 A9:G9">
    <cfRule type="cellIs" dxfId="10902" priority="3" operator="equal">
      <formula>"1 - Ошибка проектировщика"</formula>
    </cfRule>
  </conditionalFormatting>
  <conditionalFormatting sqref="K3 K5:K27">
    <cfRule type="containsText" dxfId="10901" priority="2" operator="containsText" text="повторно">
      <formula>NOT(ISERROR(SEARCH(("повторно"),(K3))))</formula>
    </cfRule>
  </conditionalFormatting>
  <conditionalFormatting sqref="K3 K5:K27">
    <cfRule type="containsText" dxfId="10900"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G10:G27</xm:sqref>
        </x14:dataValidation>
        <x14:dataValidation type="list" allowBlank="1">
          <x14:formula1>
            <xm:f>Списки!$O:$O</xm:f>
          </x14:formula1>
          <xm:sqref>R1 U1 X1</xm:sqref>
        </x14:dataValidation>
        <x14:dataValidation type="list" allowBlank="1">
          <x14:formula1>
            <xm:f>Списки!$E$2:$E$1002</xm:f>
          </x14:formula1>
          <xm:sqref>H10:H27</xm:sqref>
        </x14:dataValidation>
        <x14:dataValidation type="list" allowBlank="1">
          <x14:formula1>
            <xm:f>Списки!$A$2:$A$1002</xm:f>
          </x14:formula1>
          <xm:sqref>K10:K27</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8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20.28515625" customWidth="1"/>
    <col min="4" max="4" width="53.42578125" customWidth="1"/>
    <col min="5" max="5" width="34.14062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76.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33.75" hidden="1" outlineLevel="1">
      <c r="A3" s="117"/>
      <c r="B3" s="18" t="s">
        <v>251</v>
      </c>
      <c r="C3" s="18" t="s">
        <v>252</v>
      </c>
      <c r="D3" s="18" t="s">
        <v>35</v>
      </c>
      <c r="E3" s="18"/>
      <c r="F3" s="18"/>
      <c r="G3" s="115"/>
      <c r="H3" s="118">
        <f>COUNTIF($H10:$H181,"1 - Несоответствие продуктовым требованиям ПИК-Стандарт")</f>
        <v>0</v>
      </c>
      <c r="I3" s="118">
        <f>COUNTIF($H10:$H181,"2 - Несоответствие Бренд-листам ПИК")</f>
        <v>0</v>
      </c>
      <c r="J3" s="118">
        <f>COUNTIF($H10:$H181,"3 - Несоответствие Каталогу отделки")</f>
        <v>0</v>
      </c>
      <c r="K3" s="118">
        <f>COUNTIF($H10:$H181,"5 - Ошибка в применении СТМ")</f>
        <v>0</v>
      </c>
      <c r="L3" s="118">
        <f>COUNTIF($H10:$H181,"4 - Несоответствие Каталогу оборудования")</f>
        <v>0</v>
      </c>
      <c r="M3" s="118">
        <f>COUNTIF($H10:$H181,"6 - Ошибка в применении сборных ЛМ")</f>
        <v>0</v>
      </c>
      <c r="N3" s="118">
        <f>COUNTIF($H10:$H181,"7 - Ошибка в применении шкаф-пакетов")</f>
        <v>0</v>
      </c>
      <c r="O3" s="118">
        <f>COUNTIF($H10:$H181,"8 - Ошибка в применении шахт-пакетов")</f>
        <v>0</v>
      </c>
      <c r="P3" s="118">
        <f>COUNTIF($H10:$H181,"9 - Несоответствие типологическим требованиям ПИК-Стандарт")</f>
        <v>0</v>
      </c>
      <c r="Q3" s="118">
        <f>COUNTIF($H10:$H181,"10 - Несоответствие НТД РФ")</f>
        <v>0</v>
      </c>
      <c r="R3" s="118">
        <f>COUNTIF($H10:$H181,"11 - Несоответствие ИРД (кроме ТУ, СТУ), АПР, ПД")</f>
        <v>10</v>
      </c>
      <c r="S3" s="118">
        <f>COUNTIF($H10:$H181,"12 - Несоответствие требованиям ТУ, СТУ")</f>
        <v>0</v>
      </c>
      <c r="T3" s="118">
        <f>COUNTIF($H10:$H181,"13 - Ошибка в технических решениях")</f>
        <v>3</v>
      </c>
      <c r="U3" s="118">
        <f>COUNTIF($H10:$H181,"14 - Неувязка м/у собой комплектов РД")</f>
        <v>0</v>
      </c>
      <c r="V3" s="118">
        <f>COUNTIF($H10:$H181,"15 - Недостаточность информации влияющей на СМР")</f>
        <v>7</v>
      </c>
      <c r="W3" s="118">
        <f>COUNTIF($H10:$H181,"16 - Нерациональное решение")</f>
        <v>0</v>
      </c>
      <c r="X3" s="118">
        <f>COUNTIF($H10:$H181,"17 - Оформление")</f>
        <v>0</v>
      </c>
    </row>
    <row r="4" spans="1:24" ht="25.5" hidden="1" outlineLevel="1">
      <c r="A4" s="111" t="s">
        <v>249</v>
      </c>
      <c r="B4" s="119">
        <v>16</v>
      </c>
      <c r="C4" s="119">
        <v>10</v>
      </c>
      <c r="D4" s="120">
        <f>C4/B4</f>
        <v>0.625</v>
      </c>
      <c r="E4" s="218"/>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600"/>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COUNTIFS(G10:G148,"0,2")</f>
        <v>2</v>
      </c>
      <c r="H6" s="122"/>
      <c r="I6" s="123"/>
      <c r="J6" s="124"/>
      <c r="K6" s="123"/>
      <c r="L6" s="124"/>
      <c r="M6" s="124"/>
      <c r="N6" s="123"/>
      <c r="O6" s="124"/>
      <c r="P6" s="124"/>
      <c r="Q6" s="123"/>
      <c r="R6" s="124"/>
      <c r="S6" s="124"/>
      <c r="T6" s="123"/>
      <c r="U6" s="123"/>
      <c r="V6" s="123"/>
      <c r="W6" s="123"/>
      <c r="X6" s="123"/>
    </row>
    <row r="7" spans="1:24" ht="22.5" hidden="1" outlineLevel="1">
      <c r="A7" s="126">
        <f>G6*0.2/B4</f>
        <v>2.5000000000000001E-2</v>
      </c>
      <c r="B7" s="126">
        <f>G7*0.5/B4</f>
        <v>0.40625</v>
      </c>
      <c r="C7" s="126">
        <f>G8*1/B4</f>
        <v>0.3125</v>
      </c>
      <c r="D7" s="127">
        <f>(G6*A6+G7*B6+G8*C6)/SUM(G6:G8)</f>
        <v>0.59499999999999997</v>
      </c>
      <c r="E7" s="224"/>
      <c r="F7" s="129" t="s">
        <v>254</v>
      </c>
      <c r="G7" s="125">
        <f>COUNTIFS(G10:G148,"0,5")</f>
        <v>13</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COUNTIFS(G10:G148,"1")</f>
        <v>5</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76.5">
      <c r="A10" s="102">
        <v>1</v>
      </c>
      <c r="B10" s="88" t="s">
        <v>1750</v>
      </c>
      <c r="C10" s="102">
        <v>1</v>
      </c>
      <c r="D10" s="601" t="s">
        <v>1751</v>
      </c>
      <c r="E10" s="102"/>
      <c r="F10" s="221"/>
      <c r="G10" s="115">
        <v>0.2</v>
      </c>
      <c r="H10" s="135" t="s">
        <v>29</v>
      </c>
      <c r="I10" s="102" t="s">
        <v>170</v>
      </c>
      <c r="J10" s="223">
        <v>45246</v>
      </c>
      <c r="K10" s="102" t="s">
        <v>260</v>
      </c>
      <c r="L10" s="102" t="s">
        <v>1752</v>
      </c>
      <c r="M10" s="223">
        <v>45272</v>
      </c>
      <c r="N10" s="102"/>
      <c r="O10" s="223"/>
      <c r="P10" s="223"/>
      <c r="Q10" s="102"/>
      <c r="R10" s="223"/>
      <c r="S10" s="223"/>
      <c r="T10" s="102"/>
      <c r="U10" s="102"/>
      <c r="V10" s="102"/>
      <c r="W10" s="102"/>
      <c r="X10" s="102"/>
    </row>
    <row r="11" spans="1:24" ht="40.5" customHeight="1">
      <c r="A11" s="102">
        <v>2</v>
      </c>
      <c r="B11" s="88" t="s">
        <v>1750</v>
      </c>
      <c r="C11" s="102" t="s">
        <v>1753</v>
      </c>
      <c r="D11" s="221" t="s">
        <v>1754</v>
      </c>
      <c r="E11" s="102"/>
      <c r="F11" s="221"/>
      <c r="G11" s="115">
        <v>0.5</v>
      </c>
      <c r="H11" s="135" t="s">
        <v>29</v>
      </c>
      <c r="I11" s="102" t="s">
        <v>170</v>
      </c>
      <c r="J11" s="223">
        <v>45246</v>
      </c>
      <c r="K11" s="102" t="s">
        <v>260</v>
      </c>
      <c r="L11" s="102" t="s">
        <v>1755</v>
      </c>
      <c r="M11" s="223">
        <v>45272</v>
      </c>
      <c r="N11" s="102"/>
      <c r="O11" s="102"/>
      <c r="P11" s="102"/>
      <c r="Q11" s="102"/>
      <c r="R11" s="102"/>
      <c r="S11" s="102"/>
      <c r="T11" s="102"/>
      <c r="U11" s="102"/>
      <c r="V11" s="102"/>
      <c r="W11" s="102"/>
      <c r="X11" s="102"/>
    </row>
    <row r="12" spans="1:24" ht="40.5" customHeight="1">
      <c r="A12" s="102">
        <v>3</v>
      </c>
      <c r="B12" s="88" t="s">
        <v>1750</v>
      </c>
      <c r="C12" s="102">
        <v>10</v>
      </c>
      <c r="D12" s="221" t="s">
        <v>1756</v>
      </c>
      <c r="E12" s="102"/>
      <c r="F12" s="221"/>
      <c r="G12" s="115">
        <v>0.5</v>
      </c>
      <c r="H12" s="135" t="s">
        <v>29</v>
      </c>
      <c r="I12" s="102" t="s">
        <v>170</v>
      </c>
      <c r="J12" s="223">
        <v>45246</v>
      </c>
      <c r="K12" s="102" t="s">
        <v>260</v>
      </c>
      <c r="L12" s="102" t="s">
        <v>717</v>
      </c>
      <c r="M12" s="223">
        <v>45272</v>
      </c>
      <c r="N12" s="102"/>
      <c r="O12" s="102"/>
      <c r="P12" s="102"/>
      <c r="Q12" s="102"/>
      <c r="R12" s="102"/>
      <c r="S12" s="102"/>
      <c r="T12" s="102"/>
      <c r="U12" s="102"/>
      <c r="V12" s="102"/>
      <c r="W12" s="102"/>
      <c r="X12" s="102"/>
    </row>
    <row r="13" spans="1:24" ht="116.25" customHeight="1">
      <c r="A13" s="102">
        <v>4</v>
      </c>
      <c r="B13" s="88" t="s">
        <v>1750</v>
      </c>
      <c r="C13" s="102">
        <v>11</v>
      </c>
      <c r="D13" s="221" t="s">
        <v>1757</v>
      </c>
      <c r="E13" s="102"/>
      <c r="F13" s="221"/>
      <c r="G13" s="115">
        <v>0.5</v>
      </c>
      <c r="H13" s="135" t="s">
        <v>24</v>
      </c>
      <c r="I13" s="102" t="s">
        <v>170</v>
      </c>
      <c r="J13" s="223">
        <v>45246</v>
      </c>
      <c r="K13" s="102" t="s">
        <v>424</v>
      </c>
      <c r="L13" s="102" t="s">
        <v>1758</v>
      </c>
      <c r="M13" s="223">
        <v>45272</v>
      </c>
      <c r="N13" s="102" t="s">
        <v>428</v>
      </c>
      <c r="O13" s="102"/>
      <c r="P13" s="102"/>
      <c r="Q13" s="102"/>
      <c r="R13" s="102"/>
      <c r="S13" s="102"/>
      <c r="T13" s="102"/>
      <c r="U13" s="102"/>
      <c r="V13" s="102"/>
      <c r="W13" s="102"/>
      <c r="X13" s="102"/>
    </row>
    <row r="14" spans="1:24" ht="94.5" customHeight="1">
      <c r="A14" s="102">
        <v>5</v>
      </c>
      <c r="B14" s="88" t="s">
        <v>1750</v>
      </c>
      <c r="C14" s="102">
        <v>11</v>
      </c>
      <c r="D14" s="221" t="s">
        <v>1759</v>
      </c>
      <c r="E14" s="102"/>
      <c r="F14" s="221"/>
      <c r="G14" s="115">
        <v>0.5</v>
      </c>
      <c r="H14" s="135" t="s">
        <v>24</v>
      </c>
      <c r="I14" s="102" t="s">
        <v>170</v>
      </c>
      <c r="J14" s="223">
        <v>45246</v>
      </c>
      <c r="K14" s="102" t="s">
        <v>424</v>
      </c>
      <c r="L14" s="102" t="s">
        <v>1758</v>
      </c>
      <c r="M14" s="223">
        <v>45272</v>
      </c>
      <c r="N14" s="102" t="s">
        <v>428</v>
      </c>
      <c r="O14" s="102"/>
      <c r="P14" s="102"/>
      <c r="Q14" s="102"/>
      <c r="R14" s="102"/>
      <c r="S14" s="102"/>
      <c r="T14" s="102"/>
      <c r="U14" s="102"/>
      <c r="V14" s="102"/>
      <c r="W14" s="102"/>
      <c r="X14" s="102"/>
    </row>
    <row r="15" spans="1:24" ht="94.5" customHeight="1">
      <c r="A15" s="102">
        <v>6</v>
      </c>
      <c r="B15" s="88" t="s">
        <v>1750</v>
      </c>
      <c r="C15" s="102">
        <v>12</v>
      </c>
      <c r="D15" s="221" t="s">
        <v>1760</v>
      </c>
      <c r="E15" s="102"/>
      <c r="F15" s="221"/>
      <c r="G15" s="115">
        <v>0.5</v>
      </c>
      <c r="H15" s="135" t="s">
        <v>24</v>
      </c>
      <c r="I15" s="102" t="s">
        <v>170</v>
      </c>
      <c r="J15" s="223">
        <v>45246</v>
      </c>
      <c r="K15" s="102" t="s">
        <v>424</v>
      </c>
      <c r="L15" s="102" t="s">
        <v>1758</v>
      </c>
      <c r="M15" s="223">
        <v>45272</v>
      </c>
      <c r="N15" s="102" t="s">
        <v>428</v>
      </c>
      <c r="O15" s="102"/>
      <c r="P15" s="102"/>
      <c r="Q15" s="102"/>
      <c r="R15" s="102"/>
      <c r="S15" s="102"/>
      <c r="T15" s="102"/>
      <c r="U15" s="102"/>
      <c r="V15" s="102"/>
      <c r="W15" s="102"/>
      <c r="X15" s="102"/>
    </row>
    <row r="16" spans="1:24" ht="122.25" customHeight="1">
      <c r="A16" s="102">
        <v>7</v>
      </c>
      <c r="B16" s="88" t="s">
        <v>1750</v>
      </c>
      <c r="C16" s="102">
        <v>12</v>
      </c>
      <c r="D16" s="221" t="s">
        <v>1761</v>
      </c>
      <c r="E16" s="102"/>
      <c r="F16" s="221"/>
      <c r="G16" s="115">
        <v>0.5</v>
      </c>
      <c r="H16" s="135" t="s">
        <v>24</v>
      </c>
      <c r="I16" s="102" t="s">
        <v>170</v>
      </c>
      <c r="J16" s="223">
        <v>45246</v>
      </c>
      <c r="K16" s="102" t="s">
        <v>424</v>
      </c>
      <c r="L16" s="102" t="s">
        <v>1758</v>
      </c>
      <c r="M16" s="223">
        <v>45272</v>
      </c>
      <c r="N16" s="102" t="s">
        <v>428</v>
      </c>
      <c r="O16" s="102"/>
      <c r="P16" s="102"/>
      <c r="Q16" s="102"/>
      <c r="R16" s="102"/>
      <c r="S16" s="102"/>
      <c r="T16" s="102"/>
      <c r="U16" s="102"/>
      <c r="V16" s="102"/>
      <c r="W16" s="102"/>
      <c r="X16" s="102"/>
    </row>
    <row r="17" spans="1:24" ht="48.75" customHeight="1">
      <c r="A17" s="102">
        <v>8</v>
      </c>
      <c r="B17" s="88" t="s">
        <v>1750</v>
      </c>
      <c r="C17" s="102">
        <v>13</v>
      </c>
      <c r="D17" s="221" t="s">
        <v>1762</v>
      </c>
      <c r="E17" s="102"/>
      <c r="F17" s="221"/>
      <c r="G17" s="115">
        <v>0.5</v>
      </c>
      <c r="H17" s="135" t="s">
        <v>24</v>
      </c>
      <c r="I17" s="102" t="s">
        <v>170</v>
      </c>
      <c r="J17" s="223">
        <v>45246</v>
      </c>
      <c r="K17" s="102" t="s">
        <v>424</v>
      </c>
      <c r="L17" s="102" t="s">
        <v>1758</v>
      </c>
      <c r="M17" s="223">
        <v>45272</v>
      </c>
      <c r="N17" s="102" t="s">
        <v>428</v>
      </c>
      <c r="O17" s="102"/>
      <c r="P17" s="102"/>
      <c r="Q17" s="102"/>
      <c r="R17" s="102"/>
      <c r="S17" s="102"/>
      <c r="T17" s="102"/>
      <c r="U17" s="102"/>
      <c r="V17" s="102"/>
      <c r="W17" s="102"/>
      <c r="X17" s="102"/>
    </row>
    <row r="18" spans="1:24" ht="98.25" customHeight="1">
      <c r="A18" s="102">
        <v>9</v>
      </c>
      <c r="B18" s="88" t="s">
        <v>1750</v>
      </c>
      <c r="C18" s="102">
        <v>15</v>
      </c>
      <c r="D18" s="221" t="s">
        <v>1763</v>
      </c>
      <c r="E18" s="102"/>
      <c r="F18" s="221"/>
      <c r="G18" s="115">
        <v>0.5</v>
      </c>
      <c r="H18" s="135" t="s">
        <v>24</v>
      </c>
      <c r="I18" s="102" t="s">
        <v>170</v>
      </c>
      <c r="J18" s="223">
        <v>45246</v>
      </c>
      <c r="K18" s="102" t="s">
        <v>424</v>
      </c>
      <c r="L18" s="102" t="s">
        <v>1758</v>
      </c>
      <c r="M18" s="223">
        <v>45272</v>
      </c>
      <c r="N18" s="102" t="s">
        <v>428</v>
      </c>
      <c r="O18" s="102"/>
      <c r="P18" s="102"/>
      <c r="Q18" s="102"/>
      <c r="R18" s="102"/>
      <c r="S18" s="102"/>
      <c r="T18" s="102"/>
      <c r="U18" s="102"/>
      <c r="V18" s="102"/>
      <c r="W18" s="102"/>
      <c r="X18" s="102"/>
    </row>
    <row r="19" spans="1:24" ht="98.25" customHeight="1">
      <c r="A19" s="102">
        <v>10</v>
      </c>
      <c r="B19" s="88" t="s">
        <v>1750</v>
      </c>
      <c r="C19" s="102">
        <v>15</v>
      </c>
      <c r="D19" s="221" t="s">
        <v>1764</v>
      </c>
      <c r="E19" s="102"/>
      <c r="F19" s="221"/>
      <c r="G19" s="115">
        <v>1</v>
      </c>
      <c r="H19" s="135" t="s">
        <v>24</v>
      </c>
      <c r="I19" s="102" t="s">
        <v>170</v>
      </c>
      <c r="J19" s="223">
        <v>45246</v>
      </c>
      <c r="K19" s="102" t="s">
        <v>424</v>
      </c>
      <c r="L19" s="102" t="s">
        <v>1758</v>
      </c>
      <c r="M19" s="223">
        <v>45272</v>
      </c>
      <c r="N19" s="102" t="s">
        <v>428</v>
      </c>
      <c r="O19" s="102"/>
      <c r="P19" s="102"/>
      <c r="Q19" s="102"/>
      <c r="R19" s="102"/>
      <c r="S19" s="102"/>
      <c r="T19" s="102"/>
      <c r="U19" s="102"/>
      <c r="V19" s="102"/>
      <c r="W19" s="102"/>
      <c r="X19" s="102"/>
    </row>
    <row r="20" spans="1:24" ht="98.25" customHeight="1">
      <c r="A20" s="102">
        <v>11</v>
      </c>
      <c r="B20" s="88" t="s">
        <v>1750</v>
      </c>
      <c r="C20" s="102">
        <v>16</v>
      </c>
      <c r="D20" s="221" t="s">
        <v>1765</v>
      </c>
      <c r="E20" s="102"/>
      <c r="F20" s="221"/>
      <c r="G20" s="115">
        <v>1</v>
      </c>
      <c r="H20" s="135" t="s">
        <v>24</v>
      </c>
      <c r="I20" s="102" t="s">
        <v>170</v>
      </c>
      <c r="J20" s="223">
        <v>45246</v>
      </c>
      <c r="K20" s="102" t="s">
        <v>424</v>
      </c>
      <c r="L20" s="102" t="s">
        <v>1758</v>
      </c>
      <c r="M20" s="223">
        <v>45272</v>
      </c>
      <c r="N20" s="102" t="s">
        <v>428</v>
      </c>
      <c r="O20" s="102"/>
      <c r="P20" s="102"/>
      <c r="Q20" s="102"/>
      <c r="R20" s="102"/>
      <c r="S20" s="102"/>
      <c r="T20" s="102"/>
      <c r="U20" s="102"/>
      <c r="V20" s="102"/>
      <c r="W20" s="102"/>
      <c r="X20" s="102"/>
    </row>
    <row r="21" spans="1:24" ht="98.25" customHeight="1">
      <c r="A21" s="102">
        <v>12</v>
      </c>
      <c r="B21" s="88" t="s">
        <v>1750</v>
      </c>
      <c r="C21" s="102" t="s">
        <v>1766</v>
      </c>
      <c r="D21" s="221" t="s">
        <v>1767</v>
      </c>
      <c r="E21" s="102"/>
      <c r="F21" s="221"/>
      <c r="G21" s="115">
        <v>1</v>
      </c>
      <c r="H21" s="135" t="s">
        <v>27</v>
      </c>
      <c r="I21" s="102" t="s">
        <v>170</v>
      </c>
      <c r="J21" s="223">
        <v>45246</v>
      </c>
      <c r="K21" s="102" t="s">
        <v>260</v>
      </c>
      <c r="L21" s="102" t="s">
        <v>717</v>
      </c>
      <c r="M21" s="223">
        <v>45272</v>
      </c>
      <c r="N21" s="102"/>
      <c r="O21" s="102"/>
      <c r="P21" s="102"/>
      <c r="Q21" s="102"/>
      <c r="R21" s="102"/>
      <c r="S21" s="102"/>
      <c r="T21" s="102"/>
      <c r="U21" s="102"/>
      <c r="V21" s="102"/>
      <c r="W21" s="102"/>
      <c r="X21" s="102"/>
    </row>
    <row r="22" spans="1:24" ht="98.25" customHeight="1">
      <c r="A22" s="102">
        <v>13</v>
      </c>
      <c r="B22" s="88" t="s">
        <v>1750</v>
      </c>
      <c r="C22" s="102">
        <v>12</v>
      </c>
      <c r="D22" s="221" t="s">
        <v>1768</v>
      </c>
      <c r="E22" s="102"/>
      <c r="F22" s="221"/>
      <c r="G22" s="115">
        <v>0.5</v>
      </c>
      <c r="H22" s="135" t="s">
        <v>24</v>
      </c>
      <c r="I22" s="102" t="s">
        <v>170</v>
      </c>
      <c r="J22" s="223">
        <v>45246</v>
      </c>
      <c r="K22" s="102" t="s">
        <v>424</v>
      </c>
      <c r="L22" s="102" t="s">
        <v>1758</v>
      </c>
      <c r="M22" s="223">
        <v>45272</v>
      </c>
      <c r="N22" s="102"/>
      <c r="O22" s="102"/>
      <c r="P22" s="102"/>
      <c r="Q22" s="102"/>
      <c r="R22" s="102"/>
      <c r="S22" s="102"/>
      <c r="T22" s="102"/>
      <c r="U22" s="102"/>
      <c r="V22" s="102"/>
      <c r="W22" s="102"/>
      <c r="X22" s="102"/>
    </row>
    <row r="23" spans="1:24" ht="98.25" customHeight="1">
      <c r="A23" s="102">
        <v>14</v>
      </c>
      <c r="B23" s="88" t="s">
        <v>1750</v>
      </c>
      <c r="C23" s="102">
        <v>15</v>
      </c>
      <c r="D23" s="221" t="s">
        <v>1769</v>
      </c>
      <c r="E23" s="102"/>
      <c r="F23" s="221"/>
      <c r="G23" s="115">
        <v>0.5</v>
      </c>
      <c r="H23" s="135" t="s">
        <v>24</v>
      </c>
      <c r="I23" s="102" t="s">
        <v>170</v>
      </c>
      <c r="J23" s="223">
        <v>45246</v>
      </c>
      <c r="K23" s="102" t="s">
        <v>424</v>
      </c>
      <c r="L23" s="102" t="s">
        <v>1758</v>
      </c>
      <c r="M23" s="223">
        <v>45272</v>
      </c>
      <c r="N23" s="102"/>
      <c r="O23" s="102"/>
      <c r="P23" s="102"/>
      <c r="Q23" s="102"/>
      <c r="R23" s="102"/>
      <c r="S23" s="102"/>
      <c r="T23" s="102"/>
      <c r="U23" s="102"/>
      <c r="V23" s="102"/>
      <c r="W23" s="102"/>
      <c r="X23" s="102"/>
    </row>
    <row r="24" spans="1:24" ht="40.5" customHeight="1">
      <c r="A24" s="102">
        <v>15</v>
      </c>
      <c r="B24" s="88" t="s">
        <v>1750</v>
      </c>
      <c r="C24" s="102" t="s">
        <v>1766</v>
      </c>
      <c r="D24" s="221" t="s">
        <v>1770</v>
      </c>
      <c r="E24" s="102"/>
      <c r="F24" s="221"/>
      <c r="G24" s="115">
        <v>0.5</v>
      </c>
      <c r="H24" s="135" t="s">
        <v>29</v>
      </c>
      <c r="I24" s="102" t="s">
        <v>170</v>
      </c>
      <c r="J24" s="223">
        <v>45246</v>
      </c>
      <c r="K24" s="102" t="s">
        <v>260</v>
      </c>
      <c r="L24" s="102" t="s">
        <v>717</v>
      </c>
      <c r="M24" s="223">
        <v>45272</v>
      </c>
      <c r="N24" s="102"/>
      <c r="O24" s="102"/>
      <c r="P24" s="102"/>
      <c r="Q24" s="102"/>
      <c r="R24" s="102"/>
      <c r="S24" s="102"/>
      <c r="T24" s="102"/>
      <c r="U24" s="102"/>
      <c r="V24" s="102"/>
      <c r="W24" s="102"/>
      <c r="X24" s="102"/>
    </row>
    <row r="25" spans="1:24" ht="127.5">
      <c r="A25" s="102">
        <v>16</v>
      </c>
      <c r="B25" s="88" t="s">
        <v>1750</v>
      </c>
      <c r="C25" s="102" t="s">
        <v>1766</v>
      </c>
      <c r="D25" s="221" t="s">
        <v>1771</v>
      </c>
      <c r="E25" s="102"/>
      <c r="F25" s="221"/>
      <c r="G25" s="115">
        <v>0.5</v>
      </c>
      <c r="H25" s="135" t="s">
        <v>29</v>
      </c>
      <c r="I25" s="102" t="s">
        <v>170</v>
      </c>
      <c r="J25" s="223">
        <v>45246</v>
      </c>
      <c r="K25" s="102" t="s">
        <v>266</v>
      </c>
      <c r="L25" s="102" t="s">
        <v>1772</v>
      </c>
      <c r="M25" s="223">
        <v>45272</v>
      </c>
      <c r="N25" s="102" t="s">
        <v>1773</v>
      </c>
      <c r="O25" s="102"/>
      <c r="P25" s="102"/>
      <c r="Q25" s="102"/>
      <c r="R25" s="102"/>
      <c r="S25" s="102"/>
      <c r="T25" s="102"/>
      <c r="U25" s="102"/>
      <c r="V25" s="102"/>
      <c r="W25" s="102"/>
      <c r="X25" s="102"/>
    </row>
    <row r="26" spans="1:24" ht="56.25">
      <c r="A26" s="102">
        <v>17</v>
      </c>
      <c r="B26" s="88" t="s">
        <v>1750</v>
      </c>
      <c r="C26" s="102" t="s">
        <v>1766</v>
      </c>
      <c r="D26" s="221" t="s">
        <v>1774</v>
      </c>
      <c r="E26" s="102"/>
      <c r="F26" s="221"/>
      <c r="G26" s="115">
        <v>0.2</v>
      </c>
      <c r="H26" s="135" t="s">
        <v>29</v>
      </c>
      <c r="I26" s="102" t="s">
        <v>170</v>
      </c>
      <c r="J26" s="223">
        <v>45246</v>
      </c>
      <c r="K26" s="102" t="s">
        <v>260</v>
      </c>
      <c r="L26" s="102" t="s">
        <v>1752</v>
      </c>
      <c r="M26" s="223">
        <v>45272</v>
      </c>
      <c r="N26" s="102"/>
      <c r="O26" s="102"/>
      <c r="P26" s="102"/>
      <c r="Q26" s="102"/>
      <c r="R26" s="102"/>
      <c r="S26" s="102"/>
      <c r="T26" s="102"/>
      <c r="U26" s="102"/>
      <c r="V26" s="102"/>
      <c r="W26" s="102"/>
      <c r="X26" s="102"/>
    </row>
    <row r="27" spans="1:24" ht="56.25">
      <c r="A27" s="102">
        <v>18</v>
      </c>
      <c r="B27" s="88" t="s">
        <v>1750</v>
      </c>
      <c r="C27" s="102" t="s">
        <v>1766</v>
      </c>
      <c r="D27" s="221" t="s">
        <v>1775</v>
      </c>
      <c r="E27" s="102"/>
      <c r="F27" s="221"/>
      <c r="G27" s="115">
        <v>0.5</v>
      </c>
      <c r="H27" s="135" t="s">
        <v>29</v>
      </c>
      <c r="I27" s="102" t="s">
        <v>170</v>
      </c>
      <c r="J27" s="223">
        <v>45246</v>
      </c>
      <c r="K27" s="102" t="s">
        <v>266</v>
      </c>
      <c r="L27" s="102" t="s">
        <v>1752</v>
      </c>
      <c r="M27" s="223">
        <v>45272</v>
      </c>
      <c r="N27" s="102" t="s">
        <v>1776</v>
      </c>
      <c r="O27" s="102"/>
      <c r="P27" s="102"/>
      <c r="Q27" s="102"/>
      <c r="R27" s="102"/>
      <c r="S27" s="102"/>
      <c r="T27" s="102"/>
      <c r="U27" s="102"/>
      <c r="V27" s="102"/>
      <c r="W27" s="102"/>
      <c r="X27" s="102"/>
    </row>
    <row r="28" spans="1:24" ht="76.5">
      <c r="A28" s="102">
        <v>19</v>
      </c>
      <c r="B28" s="88" t="s">
        <v>1777</v>
      </c>
      <c r="C28" s="102">
        <v>14</v>
      </c>
      <c r="D28" s="221" t="s">
        <v>1778</v>
      </c>
      <c r="E28" s="102"/>
      <c r="F28" s="221"/>
      <c r="G28" s="115">
        <v>1</v>
      </c>
      <c r="H28" s="135" t="s">
        <v>27</v>
      </c>
      <c r="I28" s="102" t="s">
        <v>170</v>
      </c>
      <c r="J28" s="102"/>
      <c r="K28" s="102"/>
      <c r="L28" s="102"/>
      <c r="M28" s="223">
        <v>45272</v>
      </c>
      <c r="N28" s="102"/>
      <c r="O28" s="102"/>
      <c r="P28" s="102"/>
      <c r="Q28" s="102"/>
      <c r="R28" s="102"/>
      <c r="S28" s="102"/>
      <c r="T28" s="102"/>
      <c r="U28" s="102"/>
      <c r="V28" s="102"/>
      <c r="W28" s="102"/>
      <c r="X28" s="102"/>
    </row>
    <row r="29" spans="1:24" ht="156.75" customHeight="1">
      <c r="A29" s="102">
        <v>20</v>
      </c>
      <c r="B29" s="88" t="s">
        <v>1777</v>
      </c>
      <c r="C29" s="102">
        <v>15</v>
      </c>
      <c r="D29" s="221" t="s">
        <v>1779</v>
      </c>
      <c r="E29" s="102"/>
      <c r="F29" s="221"/>
      <c r="G29" s="115">
        <v>1</v>
      </c>
      <c r="H29" s="135" t="s">
        <v>27</v>
      </c>
      <c r="I29" s="102" t="s">
        <v>170</v>
      </c>
      <c r="J29" s="102"/>
      <c r="K29" s="102"/>
      <c r="L29" s="102"/>
      <c r="M29" s="223">
        <v>45272</v>
      </c>
      <c r="N29" s="102"/>
      <c r="O29" s="102"/>
      <c r="P29" s="102"/>
      <c r="Q29" s="102"/>
      <c r="R29" s="102"/>
      <c r="S29" s="102"/>
      <c r="T29" s="102"/>
      <c r="U29" s="102"/>
      <c r="V29" s="102"/>
      <c r="W29" s="102"/>
      <c r="X29" s="102"/>
    </row>
    <row r="30" spans="1:24" ht="12.75">
      <c r="A30" s="123"/>
      <c r="B30" s="123"/>
      <c r="C30" s="123"/>
      <c r="D30" s="134"/>
      <c r="E30" s="123"/>
      <c r="F30" s="134"/>
      <c r="G30" s="115"/>
      <c r="H30" s="135"/>
      <c r="I30" s="123"/>
      <c r="J30" s="123"/>
      <c r="K30" s="123"/>
      <c r="L30" s="123"/>
      <c r="M30" s="123"/>
      <c r="N30" s="123"/>
      <c r="O30" s="123"/>
      <c r="P30" s="123"/>
      <c r="Q30" s="123"/>
      <c r="R30" s="123"/>
      <c r="S30" s="123"/>
      <c r="T30" s="123"/>
      <c r="U30" s="123"/>
      <c r="V30" s="123"/>
      <c r="W30" s="123"/>
      <c r="X30" s="123"/>
    </row>
    <row r="31" spans="1:24" ht="12.75">
      <c r="A31" s="123"/>
      <c r="B31" s="123"/>
      <c r="C31" s="123"/>
      <c r="D31" s="134"/>
      <c r="E31" s="123"/>
      <c r="F31" s="134"/>
      <c r="G31" s="115"/>
      <c r="H31" s="135"/>
      <c r="I31" s="123"/>
      <c r="J31" s="123"/>
      <c r="K31" s="123"/>
      <c r="L31" s="123"/>
      <c r="M31" s="123"/>
      <c r="N31" s="123"/>
      <c r="O31" s="123"/>
      <c r="P31" s="123"/>
      <c r="Q31" s="123"/>
      <c r="R31" s="123"/>
      <c r="S31" s="123"/>
      <c r="T31" s="123"/>
      <c r="U31" s="123"/>
      <c r="V31" s="123"/>
      <c r="W31" s="123"/>
      <c r="X31" s="123"/>
    </row>
    <row r="32" spans="1:24" ht="12.75">
      <c r="A32" s="123"/>
      <c r="B32" s="123"/>
      <c r="C32" s="123"/>
      <c r="D32" s="134"/>
      <c r="E32" s="123"/>
      <c r="F32" s="134"/>
      <c r="G32" s="115"/>
      <c r="H32" s="135"/>
      <c r="I32" s="123"/>
      <c r="J32" s="123"/>
      <c r="K32" s="123"/>
      <c r="L32" s="123"/>
      <c r="M32" s="123"/>
      <c r="N32" s="123"/>
      <c r="O32" s="123"/>
      <c r="P32" s="123"/>
      <c r="Q32" s="123"/>
      <c r="R32" s="123"/>
      <c r="S32" s="123"/>
      <c r="T32" s="123"/>
      <c r="U32" s="123"/>
      <c r="V32" s="123"/>
      <c r="W32" s="123"/>
      <c r="X32" s="123"/>
    </row>
    <row r="33" spans="1:24" ht="12.75">
      <c r="A33" s="123"/>
      <c r="B33" s="123"/>
      <c r="C33" s="123"/>
      <c r="D33" s="134"/>
      <c r="E33" s="123"/>
      <c r="F33" s="134"/>
      <c r="G33" s="115"/>
      <c r="H33" s="135"/>
      <c r="I33" s="123"/>
      <c r="J33" s="123"/>
      <c r="K33" s="123"/>
      <c r="L33" s="123"/>
      <c r="M33" s="123"/>
      <c r="N33" s="123"/>
      <c r="O33" s="123"/>
      <c r="P33" s="123"/>
      <c r="Q33" s="123"/>
      <c r="R33" s="123"/>
      <c r="S33" s="123"/>
      <c r="T33" s="123"/>
      <c r="U33" s="123"/>
      <c r="V33" s="123"/>
      <c r="W33" s="123"/>
      <c r="X33" s="123"/>
    </row>
    <row r="34" spans="1:24" ht="12.75">
      <c r="A34" s="123"/>
      <c r="B34" s="123"/>
      <c r="C34" s="123"/>
      <c r="D34" s="134"/>
      <c r="E34" s="123"/>
      <c r="F34" s="134"/>
      <c r="G34" s="115"/>
      <c r="H34" s="135"/>
      <c r="I34" s="123"/>
      <c r="J34" s="123"/>
      <c r="K34" s="123"/>
      <c r="L34" s="123"/>
      <c r="M34" s="123"/>
      <c r="N34" s="123"/>
      <c r="O34" s="123"/>
      <c r="P34" s="123"/>
      <c r="Q34" s="123"/>
      <c r="R34" s="123"/>
      <c r="S34" s="123"/>
      <c r="T34" s="123"/>
      <c r="U34" s="123"/>
      <c r="V34" s="123"/>
      <c r="W34" s="123"/>
      <c r="X34" s="123"/>
    </row>
    <row r="35" spans="1:24" ht="12.75">
      <c r="A35" s="123"/>
      <c r="B35" s="123"/>
      <c r="C35" s="123"/>
      <c r="D35" s="134"/>
      <c r="E35" s="123"/>
      <c r="F35" s="134"/>
      <c r="G35" s="115"/>
      <c r="H35" s="135"/>
      <c r="I35" s="123"/>
      <c r="J35" s="123"/>
      <c r="K35" s="123"/>
      <c r="L35" s="123"/>
      <c r="M35" s="123"/>
      <c r="N35" s="123"/>
      <c r="O35" s="123"/>
      <c r="P35" s="123"/>
      <c r="Q35" s="123"/>
      <c r="R35" s="123"/>
      <c r="S35" s="123"/>
      <c r="T35" s="123"/>
      <c r="U35" s="123"/>
      <c r="V35" s="123"/>
      <c r="W35" s="123"/>
      <c r="X35" s="123"/>
    </row>
    <row r="36" spans="1:24" ht="12.75">
      <c r="A36" s="123"/>
      <c r="B36" s="123"/>
      <c r="C36" s="123"/>
      <c r="D36" s="134"/>
      <c r="E36" s="123"/>
      <c r="F36" s="134"/>
      <c r="G36" s="115"/>
      <c r="H36" s="135"/>
      <c r="I36" s="123"/>
      <c r="J36" s="123"/>
      <c r="K36" s="123"/>
      <c r="L36" s="123"/>
      <c r="M36" s="123"/>
      <c r="N36" s="123"/>
      <c r="O36" s="123"/>
      <c r="P36" s="123"/>
      <c r="Q36" s="123"/>
      <c r="R36" s="123"/>
      <c r="S36" s="123"/>
      <c r="T36" s="123"/>
      <c r="U36" s="123"/>
      <c r="V36" s="123"/>
      <c r="W36" s="123"/>
      <c r="X36" s="123"/>
    </row>
    <row r="37" spans="1:24" ht="12.75">
      <c r="A37" s="123"/>
      <c r="B37" s="123"/>
      <c r="C37" s="123"/>
      <c r="D37" s="134"/>
      <c r="E37" s="123"/>
      <c r="F37" s="134"/>
      <c r="G37" s="115"/>
      <c r="H37" s="135"/>
      <c r="I37" s="123"/>
      <c r="J37" s="123"/>
      <c r="K37" s="123"/>
      <c r="L37" s="123"/>
      <c r="M37" s="123"/>
      <c r="N37" s="123"/>
      <c r="O37" s="123"/>
      <c r="P37" s="123"/>
      <c r="Q37" s="123"/>
      <c r="R37" s="123"/>
      <c r="S37" s="123"/>
      <c r="T37" s="123"/>
      <c r="U37" s="123"/>
      <c r="V37" s="123"/>
      <c r="W37" s="123"/>
      <c r="X37" s="123"/>
    </row>
    <row r="38" spans="1:24" ht="12.75">
      <c r="A38" s="123"/>
      <c r="B38" s="123"/>
      <c r="C38" s="123"/>
      <c r="D38" s="134"/>
      <c r="E38" s="123"/>
      <c r="F38" s="134"/>
      <c r="G38" s="115"/>
      <c r="H38" s="135"/>
      <c r="I38" s="123"/>
      <c r="J38" s="123"/>
      <c r="K38" s="123"/>
      <c r="L38" s="123"/>
      <c r="M38" s="136"/>
      <c r="N38" s="123"/>
      <c r="O38" s="123"/>
      <c r="P38" s="123"/>
      <c r="Q38" s="123"/>
      <c r="R38" s="123"/>
      <c r="S38" s="123"/>
      <c r="T38" s="123"/>
      <c r="U38" s="123"/>
      <c r="V38" s="123"/>
      <c r="W38" s="123"/>
      <c r="X38" s="123"/>
    </row>
    <row r="39" spans="1:24" ht="12.75">
      <c r="A39" s="123"/>
      <c r="B39" s="123"/>
      <c r="C39" s="123"/>
      <c r="D39" s="134"/>
      <c r="E39" s="123"/>
      <c r="F39" s="134"/>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23"/>
      <c r="F40" s="134"/>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23"/>
      <c r="F41" s="134"/>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23"/>
      <c r="F42" s="134"/>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23"/>
      <c r="F43" s="134"/>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23"/>
      <c r="F44" s="134"/>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23"/>
      <c r="F45" s="134"/>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23"/>
      <c r="F46" s="134"/>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23"/>
      <c r="F47" s="134"/>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23"/>
      <c r="F48" s="134"/>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23"/>
      <c r="F49" s="134"/>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23"/>
      <c r="F50" s="134"/>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23"/>
      <c r="F51" s="134"/>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23"/>
      <c r="F52" s="134"/>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23"/>
      <c r="F53" s="134"/>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23"/>
      <c r="F54" s="134"/>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23"/>
      <c r="F55" s="134"/>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23"/>
      <c r="F56" s="134"/>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23"/>
      <c r="F57" s="134"/>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23"/>
      <c r="F58" s="134"/>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23"/>
      <c r="F59" s="134"/>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23"/>
      <c r="F60" s="134"/>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23"/>
      <c r="F61" s="134"/>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23"/>
      <c r="F62" s="134"/>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23"/>
      <c r="F63" s="134"/>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23"/>
      <c r="F64" s="134"/>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23"/>
      <c r="F65" s="134"/>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23"/>
      <c r="F66" s="134"/>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23"/>
      <c r="F67" s="134"/>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23"/>
      <c r="F68" s="134"/>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23"/>
      <c r="F69" s="134"/>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23"/>
      <c r="F70" s="134"/>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23"/>
      <c r="F71" s="134"/>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23"/>
      <c r="F72" s="134"/>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23"/>
      <c r="F73" s="134"/>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23"/>
      <c r="F74" s="134"/>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23"/>
      <c r="F75" s="134"/>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23"/>
      <c r="F76" s="134"/>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23"/>
      <c r="F77" s="134"/>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23"/>
      <c r="F78" s="134"/>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23"/>
      <c r="F79" s="134"/>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23"/>
      <c r="F80" s="134"/>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23"/>
      <c r="F81" s="134"/>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23"/>
      <c r="F82" s="134"/>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23"/>
      <c r="F83" s="134"/>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23"/>
      <c r="F84" s="134"/>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23"/>
      <c r="F85" s="134"/>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23"/>
      <c r="F86" s="134"/>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23"/>
      <c r="F87" s="134"/>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23"/>
      <c r="F88" s="134"/>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23"/>
      <c r="F89" s="134"/>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23"/>
      <c r="F90" s="134"/>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23"/>
      <c r="F91" s="134"/>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23"/>
      <c r="F92" s="134"/>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23"/>
      <c r="F93" s="134"/>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23"/>
      <c r="F94" s="134"/>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23"/>
      <c r="F95" s="134"/>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23"/>
      <c r="F96" s="134"/>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23"/>
      <c r="F97" s="134"/>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23"/>
      <c r="F98" s="134"/>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23"/>
      <c r="F99" s="134"/>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23"/>
      <c r="F100" s="134"/>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23"/>
      <c r="F101" s="134"/>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23"/>
      <c r="F102" s="134"/>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23"/>
      <c r="F103" s="134"/>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23"/>
      <c r="F104" s="134"/>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23"/>
      <c r="F105" s="134"/>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23"/>
      <c r="F106" s="134"/>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23"/>
      <c r="F107" s="134"/>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23"/>
      <c r="F108" s="134"/>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23"/>
      <c r="F109" s="134"/>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23"/>
      <c r="F110" s="134"/>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23"/>
      <c r="F111" s="134"/>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23"/>
      <c r="F112" s="134"/>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23"/>
      <c r="F113" s="134"/>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23"/>
      <c r="F114" s="134"/>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23"/>
      <c r="F115" s="134"/>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23"/>
      <c r="F116" s="134"/>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23"/>
      <c r="F117" s="134"/>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23"/>
      <c r="F118" s="134"/>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23"/>
      <c r="F119" s="134"/>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23"/>
      <c r="F120" s="134"/>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23"/>
      <c r="F121" s="134"/>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23"/>
      <c r="F122" s="134"/>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23"/>
      <c r="F123" s="134"/>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23"/>
      <c r="F124" s="134"/>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23"/>
      <c r="F125" s="134"/>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23"/>
      <c r="F126" s="134"/>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23"/>
      <c r="F127" s="134"/>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23"/>
      <c r="F128" s="134"/>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23"/>
      <c r="F129" s="134"/>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23"/>
      <c r="F130" s="134"/>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23"/>
      <c r="F131" s="134"/>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23"/>
      <c r="F132" s="134"/>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23"/>
      <c r="F133" s="134"/>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23"/>
      <c r="F134" s="134"/>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23"/>
      <c r="F135" s="134"/>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23"/>
      <c r="F136" s="134"/>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23"/>
      <c r="F137" s="134"/>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23"/>
      <c r="F138" s="134"/>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23"/>
      <c r="F139" s="134"/>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23"/>
      <c r="F140" s="134"/>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23"/>
      <c r="F141" s="134"/>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23"/>
      <c r="F142" s="134"/>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23"/>
      <c r="F143" s="134"/>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23"/>
      <c r="F144" s="134"/>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23"/>
      <c r="F145" s="134"/>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23"/>
      <c r="F146" s="134"/>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23"/>
      <c r="F147" s="134"/>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23"/>
      <c r="F148" s="134"/>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23"/>
      <c r="F149" s="134"/>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23"/>
      <c r="F150" s="134"/>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23"/>
      <c r="F151" s="134"/>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23"/>
      <c r="F152" s="134"/>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23"/>
      <c r="F153" s="134"/>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23"/>
      <c r="F154" s="134"/>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23"/>
      <c r="F155" s="134"/>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23"/>
      <c r="F156" s="134"/>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23"/>
      <c r="F157" s="134"/>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23"/>
      <c r="F158" s="134"/>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23"/>
      <c r="F159" s="134"/>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23"/>
      <c r="F160" s="134"/>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23"/>
      <c r="F161" s="134"/>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23"/>
      <c r="F162" s="134"/>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23"/>
      <c r="F163" s="134"/>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23"/>
      <c r="F164" s="134"/>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23"/>
      <c r="F165" s="134"/>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23"/>
      <c r="F166" s="134"/>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23"/>
      <c r="F167" s="134"/>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23"/>
      <c r="F168" s="134"/>
      <c r="G168" s="115"/>
      <c r="H168" s="135"/>
      <c r="I168" s="123"/>
      <c r="J168" s="123"/>
      <c r="K168" s="123"/>
      <c r="L168" s="123"/>
      <c r="M168" s="123"/>
      <c r="N168" s="123"/>
      <c r="O168" s="123"/>
      <c r="P168" s="123"/>
      <c r="Q168" s="123"/>
      <c r="R168" s="123"/>
      <c r="S168" s="123"/>
      <c r="T168" s="123"/>
      <c r="U168" s="123"/>
      <c r="V168" s="123"/>
      <c r="W168" s="123"/>
      <c r="X168" s="123"/>
    </row>
    <row r="169" spans="1:24" ht="12.75">
      <c r="A169" s="123"/>
      <c r="B169" s="123"/>
      <c r="C169" s="123"/>
      <c r="D169" s="134"/>
      <c r="E169" s="123"/>
      <c r="F169" s="134"/>
      <c r="G169" s="115"/>
      <c r="H169" s="135"/>
      <c r="I169" s="123"/>
      <c r="J169" s="123"/>
      <c r="K169" s="123"/>
      <c r="L169" s="123"/>
      <c r="M169" s="123"/>
      <c r="N169" s="123"/>
      <c r="O169" s="123"/>
      <c r="P169" s="123"/>
      <c r="Q169" s="123"/>
      <c r="R169" s="123"/>
      <c r="S169" s="123"/>
      <c r="T169" s="123"/>
      <c r="U169" s="123"/>
      <c r="V169" s="123"/>
      <c r="W169" s="123"/>
      <c r="X169" s="123"/>
    </row>
    <row r="170" spans="1:24" ht="12.75">
      <c r="A170" s="123"/>
      <c r="B170" s="123"/>
      <c r="C170" s="123"/>
      <c r="D170" s="134"/>
      <c r="E170" s="123"/>
      <c r="F170" s="134"/>
      <c r="G170" s="115"/>
      <c r="H170" s="135"/>
      <c r="I170" s="123"/>
      <c r="J170" s="123"/>
      <c r="K170" s="123"/>
      <c r="L170" s="123"/>
      <c r="M170" s="123"/>
      <c r="N170" s="123"/>
      <c r="O170" s="123"/>
      <c r="P170" s="123"/>
      <c r="Q170" s="123"/>
      <c r="R170" s="123"/>
      <c r="S170" s="123"/>
      <c r="T170" s="123"/>
      <c r="U170" s="123"/>
      <c r="V170" s="123"/>
      <c r="W170" s="123"/>
      <c r="X170" s="123"/>
    </row>
    <row r="171" spans="1:24" ht="12.75">
      <c r="A171" s="123"/>
      <c r="B171" s="123"/>
      <c r="C171" s="123"/>
      <c r="D171" s="134"/>
      <c r="E171" s="123"/>
      <c r="F171" s="134"/>
      <c r="G171" s="115"/>
      <c r="H171" s="135"/>
      <c r="I171" s="123"/>
      <c r="J171" s="123"/>
      <c r="K171" s="123"/>
      <c r="L171" s="123"/>
      <c r="M171" s="123"/>
      <c r="N171" s="123"/>
      <c r="O171" s="123"/>
      <c r="P171" s="123"/>
      <c r="Q171" s="123"/>
      <c r="R171" s="123"/>
      <c r="S171" s="123"/>
      <c r="T171" s="123"/>
      <c r="U171" s="123"/>
      <c r="V171" s="123"/>
      <c r="W171" s="123"/>
      <c r="X171" s="123"/>
    </row>
    <row r="172" spans="1:24" ht="12.75">
      <c r="A172" s="123"/>
      <c r="B172" s="123"/>
      <c r="C172" s="123"/>
      <c r="D172" s="134"/>
      <c r="E172" s="123"/>
      <c r="F172" s="134"/>
      <c r="G172" s="115"/>
      <c r="H172" s="135"/>
      <c r="I172" s="123"/>
      <c r="J172" s="123"/>
      <c r="K172" s="123"/>
      <c r="L172" s="123"/>
      <c r="M172" s="123"/>
      <c r="N172" s="123"/>
      <c r="O172" s="123"/>
      <c r="P172" s="123"/>
      <c r="Q172" s="123"/>
      <c r="R172" s="123"/>
      <c r="S172" s="123"/>
      <c r="T172" s="123"/>
      <c r="U172" s="123"/>
      <c r="V172" s="123"/>
      <c r="W172" s="123"/>
      <c r="X172" s="123"/>
    </row>
    <row r="173" spans="1:24" ht="12.75">
      <c r="A173" s="123"/>
      <c r="B173" s="123"/>
      <c r="C173" s="123"/>
      <c r="D173" s="134"/>
      <c r="E173" s="123"/>
      <c r="F173" s="134"/>
      <c r="G173" s="115"/>
      <c r="H173" s="135"/>
      <c r="I173" s="123"/>
      <c r="J173" s="123"/>
      <c r="K173" s="123"/>
      <c r="L173" s="123"/>
      <c r="M173" s="123"/>
      <c r="N173" s="123"/>
      <c r="O173" s="123"/>
      <c r="P173" s="123"/>
      <c r="Q173" s="123"/>
      <c r="R173" s="123"/>
      <c r="S173" s="123"/>
      <c r="T173" s="123"/>
      <c r="U173" s="123"/>
      <c r="V173" s="123"/>
      <c r="W173" s="123"/>
      <c r="X173" s="123"/>
    </row>
    <row r="174" spans="1:24" ht="12.75">
      <c r="A174" s="123"/>
      <c r="B174" s="123"/>
      <c r="C174" s="123"/>
      <c r="D174" s="134"/>
      <c r="E174" s="123"/>
      <c r="F174" s="134"/>
      <c r="G174" s="115"/>
      <c r="H174" s="135"/>
      <c r="I174" s="123"/>
      <c r="J174" s="123"/>
      <c r="K174" s="123"/>
      <c r="L174" s="123"/>
      <c r="M174" s="123"/>
      <c r="N174" s="123"/>
      <c r="O174" s="123"/>
      <c r="P174" s="123"/>
      <c r="Q174" s="123"/>
      <c r="R174" s="123"/>
      <c r="S174" s="123"/>
      <c r="T174" s="123"/>
      <c r="U174" s="123"/>
      <c r="V174" s="123"/>
      <c r="W174" s="123"/>
      <c r="X174" s="123"/>
    </row>
    <row r="175" spans="1:24" ht="12.75">
      <c r="A175" s="123"/>
      <c r="B175" s="123"/>
      <c r="C175" s="123"/>
      <c r="D175" s="134"/>
      <c r="E175" s="123"/>
      <c r="F175" s="134"/>
      <c r="G175" s="115"/>
      <c r="H175" s="135"/>
      <c r="I175" s="123"/>
      <c r="J175" s="123"/>
      <c r="K175" s="123"/>
      <c r="L175" s="123"/>
      <c r="M175" s="123"/>
      <c r="N175" s="123"/>
      <c r="O175" s="123"/>
      <c r="P175" s="123"/>
      <c r="Q175" s="123"/>
      <c r="R175" s="123"/>
      <c r="S175" s="123"/>
      <c r="T175" s="123"/>
      <c r="U175" s="123"/>
      <c r="V175" s="123"/>
      <c r="W175" s="123"/>
      <c r="X175" s="123"/>
    </row>
    <row r="176" spans="1:24" ht="12.75">
      <c r="A176" s="123"/>
      <c r="B176" s="123"/>
      <c r="C176" s="123"/>
      <c r="D176" s="134"/>
      <c r="E176" s="123"/>
      <c r="F176" s="134"/>
      <c r="G176" s="115"/>
      <c r="H176" s="135"/>
      <c r="I176" s="123"/>
      <c r="J176" s="123"/>
      <c r="K176" s="123"/>
      <c r="L176" s="123"/>
      <c r="M176" s="123"/>
      <c r="N176" s="123"/>
      <c r="O176" s="123"/>
      <c r="P176" s="123"/>
      <c r="Q176" s="123"/>
      <c r="R176" s="123"/>
      <c r="S176" s="123"/>
      <c r="T176" s="123"/>
      <c r="U176" s="123"/>
      <c r="V176" s="123"/>
      <c r="W176" s="123"/>
      <c r="X176" s="123"/>
    </row>
    <row r="177" spans="1:24" ht="12.75">
      <c r="A177" s="123"/>
      <c r="B177" s="123"/>
      <c r="C177" s="123"/>
      <c r="D177" s="134"/>
      <c r="E177" s="123"/>
      <c r="F177" s="134"/>
      <c r="G177" s="115"/>
      <c r="H177" s="135"/>
      <c r="I177" s="123"/>
      <c r="J177" s="123"/>
      <c r="K177" s="123"/>
      <c r="L177" s="123"/>
      <c r="M177" s="123"/>
      <c r="N177" s="123"/>
      <c r="O177" s="123"/>
      <c r="P177" s="123"/>
      <c r="Q177" s="123"/>
      <c r="R177" s="123"/>
      <c r="S177" s="123"/>
      <c r="T177" s="123"/>
      <c r="U177" s="123"/>
      <c r="V177" s="123"/>
      <c r="W177" s="123"/>
      <c r="X177" s="123"/>
    </row>
    <row r="178" spans="1:24" ht="12.75">
      <c r="A178" s="123"/>
      <c r="B178" s="123"/>
      <c r="C178" s="123"/>
      <c r="D178" s="134"/>
      <c r="E178" s="123"/>
      <c r="F178" s="134"/>
      <c r="G178" s="115"/>
      <c r="H178" s="135"/>
      <c r="I178" s="123"/>
      <c r="J178" s="123"/>
      <c r="K178" s="123"/>
      <c r="L178" s="123"/>
      <c r="M178" s="123"/>
      <c r="N178" s="123"/>
      <c r="O178" s="123"/>
      <c r="P178" s="123"/>
      <c r="Q178" s="123"/>
      <c r="R178" s="123"/>
      <c r="S178" s="123"/>
      <c r="T178" s="123"/>
      <c r="U178" s="123"/>
      <c r="V178" s="123"/>
      <c r="W178" s="123"/>
      <c r="X178" s="123"/>
    </row>
    <row r="179" spans="1:24" ht="12.75">
      <c r="A179" s="123"/>
      <c r="B179" s="123"/>
      <c r="C179" s="123"/>
      <c r="D179" s="134"/>
      <c r="E179" s="123"/>
      <c r="F179" s="134"/>
      <c r="G179" s="115"/>
      <c r="H179" s="135"/>
      <c r="I179" s="123"/>
      <c r="J179" s="123"/>
      <c r="K179" s="123"/>
      <c r="L179" s="123"/>
      <c r="M179" s="123"/>
      <c r="N179" s="123"/>
      <c r="O179" s="123"/>
      <c r="P179" s="123"/>
      <c r="Q179" s="123"/>
      <c r="R179" s="123"/>
      <c r="S179" s="123"/>
      <c r="T179" s="123"/>
      <c r="U179" s="123"/>
      <c r="V179" s="123"/>
      <c r="W179" s="123"/>
      <c r="X179" s="123"/>
    </row>
    <row r="180" spans="1:24" ht="12.75">
      <c r="A180" s="123"/>
      <c r="B180" s="123"/>
      <c r="C180" s="123"/>
      <c r="D180" s="134"/>
      <c r="E180" s="123"/>
      <c r="F180" s="134"/>
      <c r="G180" s="115"/>
      <c r="H180" s="135"/>
      <c r="I180" s="123"/>
      <c r="J180" s="123"/>
      <c r="K180" s="123"/>
      <c r="L180" s="123"/>
      <c r="M180" s="123"/>
      <c r="N180" s="123"/>
      <c r="O180" s="123"/>
      <c r="P180" s="123"/>
      <c r="Q180" s="123"/>
      <c r="R180" s="123"/>
      <c r="S180" s="123"/>
      <c r="T180" s="123"/>
      <c r="U180" s="123"/>
      <c r="V180" s="123"/>
      <c r="W180" s="123"/>
      <c r="X180" s="123"/>
    </row>
    <row r="181" spans="1:24" ht="12.75">
      <c r="A181" s="123"/>
      <c r="B181" s="123"/>
      <c r="C181" s="123"/>
      <c r="D181" s="134"/>
      <c r="E181" s="123"/>
      <c r="F181" s="134"/>
      <c r="G181" s="115"/>
      <c r="H181" s="135"/>
      <c r="I181" s="123"/>
      <c r="J181" s="123"/>
      <c r="K181" s="123"/>
      <c r="L181" s="123"/>
      <c r="M181" s="123"/>
      <c r="N181" s="123"/>
      <c r="O181" s="123"/>
      <c r="P181" s="123"/>
      <c r="Q181" s="123"/>
      <c r="R181" s="123"/>
      <c r="S181" s="123"/>
      <c r="T181" s="123"/>
      <c r="U181" s="123"/>
      <c r="V181" s="123"/>
      <c r="W181" s="123"/>
      <c r="X181" s="123"/>
    </row>
  </sheetData>
  <conditionalFormatting sqref="M1:N1 R1 U1:X1">
    <cfRule type="containsText" dxfId="10899" priority="13" operator="containsText" text="ответ субподрядчика">
      <formula>NOT(ISERROR(SEARCH(("ответ субподрядчика"),(M1))))</formula>
    </cfRule>
  </conditionalFormatting>
  <conditionalFormatting sqref="G10:G181">
    <cfRule type="cellIs" dxfId="10898" priority="12" operator="equal">
      <formula>1</formula>
    </cfRule>
  </conditionalFormatting>
  <conditionalFormatting sqref="G10:G181">
    <cfRule type="cellIs" dxfId="10897" priority="11" operator="equal">
      <formula>0.5</formula>
    </cfRule>
  </conditionalFormatting>
  <conditionalFormatting sqref="G10:G181">
    <cfRule type="cellIs" dxfId="10896" priority="10" operator="equal">
      <formula>0.2</formula>
    </cfRule>
  </conditionalFormatting>
  <conditionalFormatting sqref="K3 K5:K181">
    <cfRule type="containsText" dxfId="10895" priority="9" operator="containsText" text="ПД">
      <formula>NOT(ISERROR(SEARCH(("ПД"),(K3))))</formula>
    </cfRule>
  </conditionalFormatting>
  <conditionalFormatting sqref="K3 K5:K181">
    <cfRule type="containsText" dxfId="10894" priority="8" operator="containsText" text="отменено">
      <formula>NOT(ISERROR(SEARCH(("отменено"),(K3))))</formula>
    </cfRule>
  </conditionalFormatting>
  <conditionalFormatting sqref="G1:H1 H3:X3 H5:H181 A9:G9">
    <cfRule type="cellIs" dxfId="10893" priority="7" operator="equal">
      <formula>"5 - Несоответствие решений ПД и РД"</formula>
    </cfRule>
  </conditionalFormatting>
  <conditionalFormatting sqref="G1:H1 H3:X3 H5:H181 A9:G9">
    <cfRule type="cellIs" dxfId="10892" priority="6" operator="equal">
      <formula>"4 - Несоответствие типовым решениям"</formula>
    </cfRule>
  </conditionalFormatting>
  <conditionalFormatting sqref="G1:H1 H3:X3 H5:H181 A9:G9">
    <cfRule type="cellIs" dxfId="10891" priority="5" operator="equal">
      <formula>"3 - Повторяющиеся замечания МФР"</formula>
    </cfRule>
  </conditionalFormatting>
  <conditionalFormatting sqref="G1:H1 H3:X3 H5:H181 A9:G9">
    <cfRule type="cellIs" dxfId="10890" priority="4" operator="equal">
      <formula>"2 - Несоотвествие смежным разделам"</formula>
    </cfRule>
  </conditionalFormatting>
  <conditionalFormatting sqref="G1:H1 H3:X3 H5:H181 A9:G9">
    <cfRule type="cellIs" dxfId="10889" priority="3" operator="equal">
      <formula>"1 - Ошибка проектировщика"</formula>
    </cfRule>
  </conditionalFormatting>
  <conditionalFormatting sqref="K3 K5:K181">
    <cfRule type="containsText" dxfId="10888" priority="2" operator="containsText" text="повторно">
      <formula>NOT(ISERROR(SEARCH(("повторно"),(K3))))</formula>
    </cfRule>
  </conditionalFormatting>
  <conditionalFormatting sqref="K3 K5:K181">
    <cfRule type="containsText" dxfId="10887"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G10:G181</xm:sqref>
        </x14:dataValidation>
        <x14:dataValidation type="list" allowBlank="1">
          <x14:formula1>
            <xm:f>Списки!$O:$O</xm:f>
          </x14:formula1>
          <xm:sqref>R1 U1 X1</xm:sqref>
        </x14:dataValidation>
        <x14:dataValidation type="list" allowBlank="1">
          <x14:formula1>
            <xm:f>Списки!$E$2:$E$1002</xm:f>
          </x14:formula1>
          <xm:sqref>H10:H181</xm:sqref>
        </x14:dataValidation>
        <x14:dataValidation type="list" allowBlank="1">
          <x14:formula1>
            <xm:f>Списки!$A$2:$A$1002</xm:f>
          </x14:formula1>
          <xm:sqref>K10:K181</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Y16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9.7109375" customWidth="1"/>
    <col min="4" max="4" width="53.42578125" customWidth="1"/>
    <col min="5" max="5" width="34.140625" customWidth="1"/>
    <col min="6" max="6" width="21.42578125" customWidth="1" collapsed="1"/>
    <col min="7" max="8" width="14.140625" hidden="1" customWidth="1" outlineLevel="1"/>
    <col min="12" max="12" width="31.85546875" customWidth="1"/>
    <col min="14" max="15" width="25" customWidth="1"/>
    <col min="16" max="16" width="39.140625" customWidth="1"/>
    <col min="17" max="17" width="16.42578125" customWidth="1"/>
    <col min="18" max="18" width="26.85546875" customWidth="1"/>
    <col min="19" max="19" width="22" customWidth="1"/>
    <col min="20" max="20" width="14.42578125" customWidth="1"/>
    <col min="21" max="21" width="26.85546875" customWidth="1"/>
    <col min="22" max="25" width="25.5703125" customWidth="1"/>
  </cols>
  <sheetData>
    <row r="1" spans="1:25" ht="76.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7" t="s">
        <v>239</v>
      </c>
      <c r="P1" s="106" t="s">
        <v>245</v>
      </c>
      <c r="Q1" s="108" t="s">
        <v>246</v>
      </c>
      <c r="R1" s="108" t="s">
        <v>247</v>
      </c>
      <c r="S1" s="107" t="s">
        <v>248</v>
      </c>
      <c r="T1" s="109" t="s">
        <v>246</v>
      </c>
      <c r="U1" s="109" t="s">
        <v>247</v>
      </c>
      <c r="V1" s="107" t="s">
        <v>248</v>
      </c>
      <c r="W1" s="109" t="s">
        <v>246</v>
      </c>
      <c r="X1" s="109" t="s">
        <v>247</v>
      </c>
      <c r="Y1" s="107" t="s">
        <v>248</v>
      </c>
    </row>
    <row r="2" spans="1:25"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c r="P2" s="116" t="s">
        <v>19</v>
      </c>
      <c r="Q2" s="116" t="s">
        <v>21</v>
      </c>
      <c r="R2" s="116" t="s">
        <v>23</v>
      </c>
      <c r="S2" s="116" t="s">
        <v>24</v>
      </c>
      <c r="T2" s="116" t="s">
        <v>25</v>
      </c>
      <c r="U2" s="116" t="s">
        <v>27</v>
      </c>
      <c r="V2" s="116" t="s">
        <v>28</v>
      </c>
      <c r="W2" s="116" t="s">
        <v>29</v>
      </c>
      <c r="X2" s="116" t="s">
        <v>30</v>
      </c>
      <c r="Y2" s="116" t="s">
        <v>32</v>
      </c>
    </row>
    <row r="3" spans="1:25" ht="33.75" hidden="1" outlineLevel="1">
      <c r="A3" s="117"/>
      <c r="B3" s="18" t="s">
        <v>251</v>
      </c>
      <c r="C3" s="18" t="s">
        <v>252</v>
      </c>
      <c r="D3" s="18" t="s">
        <v>35</v>
      </c>
      <c r="E3" s="18"/>
      <c r="F3" s="18"/>
      <c r="G3" s="115"/>
      <c r="H3" s="118">
        <f>COUNTIF($H10:$H169,"1 - Несоответствие продуктовым требованиям ПИК-Стандарт")</f>
        <v>0</v>
      </c>
      <c r="I3" s="118">
        <f>COUNTIF($H10:$H169,"2 - Несоответствие Бренд-листам ПИК")</f>
        <v>0</v>
      </c>
      <c r="J3" s="118">
        <f>COUNTIF($H10:$H169,"3 - Несоответствие Каталогу отделки")</f>
        <v>0</v>
      </c>
      <c r="K3" s="118">
        <f>COUNTIF($H10:$H169,"5 - Ошибка в применении СТМ")</f>
        <v>0</v>
      </c>
      <c r="L3" s="118">
        <f>COUNTIF($H10:$H169,"4 - Несоответствие Каталогу оборудования")</f>
        <v>0</v>
      </c>
      <c r="M3" s="118">
        <f>COUNTIF($H10:$H169,"6 - Ошибка в применении сборных ЛМ")</f>
        <v>0</v>
      </c>
      <c r="N3" s="118">
        <f>COUNTIF($H10:$H169,"7 - Ошибка в применении шкаф-пакетов")</f>
        <v>0</v>
      </c>
      <c r="O3" s="118"/>
      <c r="P3" s="118">
        <f>COUNTIF($H10:$H169,"8 - Ошибка в применении шахт-пакетов")</f>
        <v>0</v>
      </c>
      <c r="Q3" s="118">
        <f>COUNTIF($H10:$H169,"9 - Несоответствие типологическим требованиям ПИК-Стандарт")</f>
        <v>0</v>
      </c>
      <c r="R3" s="118">
        <f>COUNTIF($H10:$H169,"10 - Несоответствие НТД РФ")</f>
        <v>0</v>
      </c>
      <c r="S3" s="118">
        <f>COUNTIF($H10:$H169,"11 - Несоответствие ИРД (кроме ТУ, СТУ), АПР, ПД")</f>
        <v>0</v>
      </c>
      <c r="T3" s="118">
        <f>COUNTIF($H10:$H169,"12 - Несоответствие требованиям ТУ, СТУ")</f>
        <v>0</v>
      </c>
      <c r="U3" s="118">
        <f>COUNTIF($H10:$H169,"13 - Ошибка в технических решениях")</f>
        <v>1</v>
      </c>
      <c r="V3" s="118">
        <f>COUNTIF($H10:$H169,"14 - Неувязка м/у собой комплектов РД")</f>
        <v>0</v>
      </c>
      <c r="W3" s="118">
        <f>COUNTIF($H10:$H169,"15 - Недостаточность информации влияющей на СМР")</f>
        <v>4</v>
      </c>
      <c r="X3" s="118">
        <f>COUNTIF($H10:$H169,"16 - Нерациональное решение")</f>
        <v>0</v>
      </c>
      <c r="Y3" s="118">
        <f>COUNTIF($H10:$H169,"17 - Оформление")</f>
        <v>0</v>
      </c>
    </row>
    <row r="4" spans="1:25" ht="25.5" hidden="1" outlineLevel="1">
      <c r="A4" s="111" t="s">
        <v>249</v>
      </c>
      <c r="B4" s="119">
        <v>3</v>
      </c>
      <c r="C4" s="119">
        <v>2</v>
      </c>
      <c r="D4" s="120">
        <f>C4/B4</f>
        <v>0.66666666666666663</v>
      </c>
      <c r="E4" s="218"/>
      <c r="G4" s="115"/>
      <c r="H4" s="112" t="s">
        <v>52</v>
      </c>
      <c r="I4" s="112" t="s">
        <v>52</v>
      </c>
      <c r="J4" s="112" t="s">
        <v>52</v>
      </c>
      <c r="K4" s="112" t="s">
        <v>52</v>
      </c>
      <c r="L4" s="112" t="s">
        <v>52</v>
      </c>
      <c r="M4" s="112" t="s">
        <v>52</v>
      </c>
      <c r="N4" s="112" t="s">
        <v>52</v>
      </c>
      <c r="O4" s="112"/>
      <c r="P4" s="112" t="s">
        <v>52</v>
      </c>
      <c r="Q4" s="112" t="s">
        <v>52</v>
      </c>
      <c r="R4" s="112" t="s">
        <v>52</v>
      </c>
      <c r="S4" s="112" t="s">
        <v>52</v>
      </c>
      <c r="T4" s="112" t="s">
        <v>52</v>
      </c>
      <c r="U4" s="112" t="s">
        <v>52</v>
      </c>
      <c r="V4" s="112" t="s">
        <v>52</v>
      </c>
      <c r="W4" s="112" t="s">
        <v>52</v>
      </c>
      <c r="X4" s="112" t="s">
        <v>52</v>
      </c>
      <c r="Y4" s="112" t="s">
        <v>52</v>
      </c>
    </row>
    <row r="5" spans="1:25" ht="14.25" hidden="1" outlineLevel="1">
      <c r="D5" s="121"/>
      <c r="E5" s="219"/>
      <c r="G5" s="112" t="s">
        <v>52</v>
      </c>
      <c r="H5" s="122"/>
      <c r="I5" s="123"/>
      <c r="J5" s="124"/>
      <c r="K5" s="123"/>
      <c r="L5" s="124"/>
      <c r="M5" s="124"/>
      <c r="N5" s="123"/>
      <c r="O5" s="123"/>
      <c r="P5" s="124"/>
      <c r="Q5" s="124"/>
      <c r="R5" s="123"/>
      <c r="S5" s="124"/>
      <c r="T5" s="124"/>
      <c r="U5" s="123"/>
      <c r="V5" s="123"/>
      <c r="W5" s="123"/>
      <c r="X5" s="123"/>
      <c r="Y5" s="123"/>
    </row>
    <row r="6" spans="1:25" ht="22.5" hidden="1" outlineLevel="1">
      <c r="A6" s="18">
        <v>0.2</v>
      </c>
      <c r="B6" s="18">
        <v>0.5</v>
      </c>
      <c r="C6" s="18">
        <v>1</v>
      </c>
      <c r="D6" s="18" t="s">
        <v>39</v>
      </c>
      <c r="E6" s="18"/>
      <c r="F6" s="18" t="s">
        <v>253</v>
      </c>
      <c r="G6" s="125">
        <f>COUNTIFS(G10:G136,"0,2")</f>
        <v>1</v>
      </c>
      <c r="H6" s="122"/>
      <c r="I6" s="123"/>
      <c r="J6" s="124"/>
      <c r="K6" s="123"/>
      <c r="L6" s="124"/>
      <c r="M6" s="124"/>
      <c r="N6" s="123"/>
      <c r="O6" s="123"/>
      <c r="P6" s="124"/>
      <c r="Q6" s="124"/>
      <c r="R6" s="123"/>
      <c r="S6" s="124"/>
      <c r="T6" s="124"/>
      <c r="U6" s="123"/>
      <c r="V6" s="123"/>
      <c r="W6" s="123"/>
      <c r="X6" s="123"/>
      <c r="Y6" s="123"/>
    </row>
    <row r="7" spans="1:25" ht="22.5" hidden="1" outlineLevel="1">
      <c r="A7" s="126">
        <f>G6*0.2/B4</f>
        <v>6.6666666666666666E-2</v>
      </c>
      <c r="B7" s="126">
        <f>G7*0.5/B4</f>
        <v>0.66666666666666663</v>
      </c>
      <c r="C7" s="126">
        <f>G8*1/B4</f>
        <v>0</v>
      </c>
      <c r="D7" s="127">
        <f>(G6*A6+G7*B6+G8*C6)/SUM(G6:G8)</f>
        <v>0.44000000000000006</v>
      </c>
      <c r="E7" s="224"/>
      <c r="F7" s="129" t="s">
        <v>254</v>
      </c>
      <c r="G7" s="125">
        <f>COUNTIFS(G10:G136,"0,5")</f>
        <v>4</v>
      </c>
      <c r="H7" s="122"/>
      <c r="I7" s="130"/>
      <c r="J7" s="130"/>
      <c r="K7" s="130"/>
      <c r="L7" s="130"/>
      <c r="M7" s="130"/>
      <c r="N7" s="130"/>
      <c r="O7" s="130"/>
      <c r="P7" s="130"/>
      <c r="Q7" s="130"/>
      <c r="R7" s="130"/>
      <c r="S7" s="130"/>
      <c r="T7" s="130"/>
      <c r="U7" s="130"/>
      <c r="V7" s="130"/>
      <c r="W7" s="130"/>
      <c r="X7" s="130"/>
      <c r="Y7" s="130"/>
    </row>
    <row r="8" spans="1:25" ht="22.5" hidden="1" outlineLevel="1">
      <c r="A8" s="112" t="s">
        <v>52</v>
      </c>
      <c r="B8" s="112" t="s">
        <v>52</v>
      </c>
      <c r="C8" s="112" t="s">
        <v>52</v>
      </c>
      <c r="D8" s="112" t="s">
        <v>52</v>
      </c>
      <c r="E8" s="112"/>
      <c r="F8" s="18" t="s">
        <v>255</v>
      </c>
      <c r="G8" s="125">
        <f>COUNTIFS(G10:G136,"1")</f>
        <v>0</v>
      </c>
      <c r="H8" s="122"/>
      <c r="I8" s="123"/>
      <c r="J8" s="124"/>
      <c r="K8" s="123"/>
      <c r="L8" s="124"/>
      <c r="M8" s="124"/>
      <c r="N8" s="123"/>
      <c r="O8" s="123"/>
      <c r="P8" s="124"/>
      <c r="Q8" s="124"/>
      <c r="R8" s="123"/>
      <c r="S8" s="124"/>
      <c r="T8" s="124"/>
      <c r="U8" s="123"/>
      <c r="V8" s="123"/>
      <c r="W8" s="123"/>
      <c r="X8" s="123"/>
      <c r="Y8" s="123"/>
    </row>
    <row r="9" spans="1:25" ht="12.75">
      <c r="A9" s="131"/>
      <c r="B9" s="131"/>
      <c r="C9" s="131"/>
      <c r="D9" s="131"/>
      <c r="E9" s="131"/>
      <c r="F9" s="131"/>
      <c r="G9" s="131"/>
      <c r="H9" s="131"/>
      <c r="I9" s="132"/>
      <c r="J9" s="133"/>
      <c r="K9" s="132"/>
      <c r="L9" s="133"/>
      <c r="M9" s="133"/>
      <c r="N9" s="132"/>
      <c r="O9" s="132"/>
      <c r="P9" s="133"/>
      <c r="Q9" s="133"/>
      <c r="R9" s="132"/>
      <c r="S9" s="133"/>
      <c r="T9" s="133"/>
      <c r="U9" s="132"/>
      <c r="V9" s="132"/>
      <c r="W9" s="132"/>
      <c r="X9" s="132"/>
      <c r="Y9" s="132"/>
    </row>
    <row r="10" spans="1:25" ht="76.5">
      <c r="A10" s="102">
        <v>1</v>
      </c>
      <c r="B10" s="88" t="s">
        <v>1780</v>
      </c>
      <c r="C10" s="102">
        <v>1</v>
      </c>
      <c r="D10" s="601" t="s">
        <v>1751</v>
      </c>
      <c r="E10" s="102"/>
      <c r="F10" s="221"/>
      <c r="G10" s="115">
        <v>0.2</v>
      </c>
      <c r="H10" s="135" t="s">
        <v>29</v>
      </c>
      <c r="I10" s="102" t="s">
        <v>170</v>
      </c>
      <c r="J10" s="223">
        <v>45246</v>
      </c>
      <c r="K10" s="102" t="s">
        <v>260</v>
      </c>
      <c r="L10" s="102" t="s">
        <v>1752</v>
      </c>
      <c r="M10" s="223">
        <v>45266</v>
      </c>
      <c r="N10" s="102"/>
      <c r="O10" s="102"/>
      <c r="P10" s="223"/>
      <c r="Q10" s="223"/>
      <c r="R10" s="102"/>
      <c r="S10" s="223"/>
      <c r="T10" s="223"/>
      <c r="U10" s="102"/>
      <c r="V10" s="102"/>
      <c r="W10" s="102"/>
      <c r="X10" s="102"/>
      <c r="Y10" s="102"/>
    </row>
    <row r="11" spans="1:25" ht="54.75" customHeight="1">
      <c r="A11" s="102">
        <v>2</v>
      </c>
      <c r="B11" s="88" t="s">
        <v>1780</v>
      </c>
      <c r="C11" s="102">
        <v>2</v>
      </c>
      <c r="D11" s="221" t="s">
        <v>1781</v>
      </c>
      <c r="E11" s="102"/>
      <c r="F11" s="228" t="s">
        <v>1782</v>
      </c>
      <c r="G11" s="115">
        <v>0.5</v>
      </c>
      <c r="H11" s="135" t="s">
        <v>29</v>
      </c>
      <c r="I11" s="102" t="s">
        <v>170</v>
      </c>
      <c r="J11" s="223">
        <v>45246</v>
      </c>
      <c r="K11" s="102" t="s">
        <v>260</v>
      </c>
      <c r="L11" s="602" t="s">
        <v>1783</v>
      </c>
      <c r="M11" s="223">
        <v>45266</v>
      </c>
      <c r="N11" s="102"/>
      <c r="O11" s="102"/>
      <c r="P11" s="102"/>
      <c r="Q11" s="102"/>
      <c r="R11" s="102"/>
      <c r="S11" s="102"/>
      <c r="T11" s="102"/>
      <c r="U11" s="102"/>
      <c r="V11" s="102"/>
      <c r="W11" s="102"/>
      <c r="X11" s="102"/>
      <c r="Y11" s="102"/>
    </row>
    <row r="12" spans="1:25" ht="56.25">
      <c r="A12" s="102">
        <v>3</v>
      </c>
      <c r="B12" s="88" t="s">
        <v>1780</v>
      </c>
      <c r="C12" s="102">
        <v>2</v>
      </c>
      <c r="D12" s="221" t="s">
        <v>1784</v>
      </c>
      <c r="E12" s="102"/>
      <c r="F12" s="228" t="s">
        <v>1782</v>
      </c>
      <c r="G12" s="115">
        <v>0.5</v>
      </c>
      <c r="H12" s="135" t="s">
        <v>29</v>
      </c>
      <c r="I12" s="102" t="s">
        <v>170</v>
      </c>
      <c r="J12" s="223">
        <v>45246</v>
      </c>
      <c r="K12" s="102" t="s">
        <v>260</v>
      </c>
      <c r="L12" s="102" t="s">
        <v>1785</v>
      </c>
      <c r="M12" s="223">
        <v>45266</v>
      </c>
      <c r="N12" s="102"/>
      <c r="O12" s="102"/>
      <c r="P12" s="102"/>
      <c r="Q12" s="102"/>
      <c r="R12" s="102"/>
      <c r="S12" s="102"/>
      <c r="T12" s="102"/>
      <c r="U12" s="102"/>
      <c r="V12" s="102"/>
      <c r="W12" s="102"/>
      <c r="X12" s="102"/>
      <c r="Y12" s="102"/>
    </row>
    <row r="13" spans="1:25" ht="165.75">
      <c r="A13" s="102">
        <v>4</v>
      </c>
      <c r="B13" s="88" t="s">
        <v>1780</v>
      </c>
      <c r="C13" s="102">
        <v>2</v>
      </c>
      <c r="D13" s="221" t="s">
        <v>1786</v>
      </c>
      <c r="E13" s="102"/>
      <c r="F13" s="221"/>
      <c r="G13" s="115">
        <v>0.5</v>
      </c>
      <c r="H13" s="135" t="s">
        <v>29</v>
      </c>
      <c r="I13" s="102" t="s">
        <v>170</v>
      </c>
      <c r="J13" s="223">
        <v>45246</v>
      </c>
      <c r="K13" s="102" t="s">
        <v>260</v>
      </c>
      <c r="L13" s="102" t="s">
        <v>1787</v>
      </c>
      <c r="M13" s="223">
        <v>45266</v>
      </c>
      <c r="N13" s="302" t="s">
        <v>1788</v>
      </c>
      <c r="O13" s="221"/>
      <c r="P13" s="102" t="s">
        <v>791</v>
      </c>
      <c r="Q13" s="223">
        <v>45267</v>
      </c>
      <c r="R13" s="102"/>
      <c r="S13" s="102"/>
      <c r="T13" s="102"/>
      <c r="U13" s="102"/>
      <c r="V13" s="102"/>
      <c r="W13" s="102"/>
      <c r="X13" s="102"/>
      <c r="Y13" s="102"/>
    </row>
    <row r="14" spans="1:25" ht="110.25" customHeight="1">
      <c r="A14" s="102">
        <v>5</v>
      </c>
      <c r="B14" s="88" t="s">
        <v>1780</v>
      </c>
      <c r="C14" s="102" t="s">
        <v>1789</v>
      </c>
      <c r="D14" s="221" t="s">
        <v>1790</v>
      </c>
      <c r="E14" s="102"/>
      <c r="F14" s="221"/>
      <c r="G14" s="115">
        <v>0.5</v>
      </c>
      <c r="H14" s="135" t="s">
        <v>27</v>
      </c>
      <c r="I14" s="102" t="s">
        <v>170</v>
      </c>
      <c r="J14" s="223">
        <v>45246</v>
      </c>
      <c r="K14" s="102" t="s">
        <v>260</v>
      </c>
      <c r="L14" s="102" t="s">
        <v>1791</v>
      </c>
      <c r="M14" s="223">
        <v>45266</v>
      </c>
      <c r="N14" s="102"/>
      <c r="O14" s="102"/>
      <c r="P14" s="102"/>
      <c r="Q14" s="102"/>
      <c r="R14" s="102"/>
      <c r="S14" s="102"/>
      <c r="T14" s="102"/>
      <c r="U14" s="102"/>
      <c r="V14" s="102"/>
      <c r="W14" s="102"/>
      <c r="X14" s="102"/>
      <c r="Y14" s="102"/>
    </row>
    <row r="15" spans="1:25" ht="12.75">
      <c r="A15" s="123"/>
      <c r="B15" s="123"/>
      <c r="C15" s="123"/>
      <c r="D15" s="134"/>
      <c r="E15" s="102"/>
      <c r="F15" s="134"/>
      <c r="G15" s="115"/>
      <c r="H15" s="135"/>
      <c r="I15" s="123"/>
      <c r="J15" s="123"/>
      <c r="K15" s="123"/>
      <c r="L15" s="123"/>
      <c r="M15" s="123"/>
      <c r="N15" s="123"/>
      <c r="O15" s="123"/>
      <c r="P15" s="123"/>
      <c r="Q15" s="123"/>
      <c r="R15" s="123"/>
      <c r="S15" s="123"/>
      <c r="T15" s="123"/>
      <c r="U15" s="123"/>
      <c r="V15" s="123"/>
      <c r="W15" s="123"/>
      <c r="X15" s="123"/>
      <c r="Y15" s="123"/>
    </row>
    <row r="16" spans="1:25" ht="12.75" hidden="1">
      <c r="A16" s="123"/>
      <c r="B16" s="123"/>
      <c r="C16" s="123"/>
      <c r="D16" s="134"/>
      <c r="E16" s="102"/>
      <c r="F16" s="134"/>
      <c r="G16" s="115"/>
      <c r="H16" s="135"/>
      <c r="I16" s="123"/>
      <c r="J16" s="123"/>
      <c r="K16" s="123"/>
      <c r="L16" s="123"/>
      <c r="M16" s="123"/>
      <c r="N16" s="123"/>
      <c r="O16" s="123"/>
      <c r="P16" s="123"/>
      <c r="Q16" s="123"/>
      <c r="R16" s="123"/>
      <c r="S16" s="123"/>
      <c r="T16" s="123"/>
      <c r="U16" s="123"/>
      <c r="V16" s="123"/>
      <c r="W16" s="123"/>
      <c r="X16" s="123"/>
      <c r="Y16" s="123"/>
    </row>
    <row r="17" spans="1:25" ht="12.75" hidden="1">
      <c r="A17" s="123"/>
      <c r="B17" s="123"/>
      <c r="C17" s="123"/>
      <c r="D17" s="134"/>
      <c r="E17" s="102"/>
      <c r="F17" s="134"/>
      <c r="G17" s="115"/>
      <c r="H17" s="135"/>
      <c r="I17" s="123"/>
      <c r="J17" s="123"/>
      <c r="K17" s="123"/>
      <c r="L17" s="123"/>
      <c r="M17" s="123"/>
      <c r="N17" s="123"/>
      <c r="O17" s="123"/>
      <c r="P17" s="123"/>
      <c r="Q17" s="123"/>
      <c r="R17" s="123"/>
      <c r="S17" s="123"/>
      <c r="T17" s="123"/>
      <c r="U17" s="123"/>
      <c r="V17" s="123"/>
      <c r="W17" s="123"/>
      <c r="X17" s="123"/>
      <c r="Y17" s="123"/>
    </row>
    <row r="18" spans="1:25" ht="12.75" hidden="1">
      <c r="A18" s="123"/>
      <c r="B18" s="123"/>
      <c r="C18" s="123"/>
      <c r="D18" s="134"/>
      <c r="E18" s="102"/>
      <c r="F18" s="134"/>
      <c r="G18" s="115"/>
      <c r="H18" s="135"/>
      <c r="I18" s="123"/>
      <c r="J18" s="123"/>
      <c r="K18" s="123"/>
      <c r="L18" s="123"/>
      <c r="M18" s="123"/>
      <c r="N18" s="123"/>
      <c r="O18" s="123"/>
      <c r="P18" s="123"/>
      <c r="Q18" s="123"/>
      <c r="R18" s="123"/>
      <c r="S18" s="123"/>
      <c r="T18" s="123"/>
      <c r="U18" s="123"/>
      <c r="V18" s="123"/>
      <c r="W18" s="123"/>
      <c r="X18" s="123"/>
      <c r="Y18" s="123"/>
    </row>
    <row r="19" spans="1:25" ht="12.75" hidden="1">
      <c r="A19" s="123"/>
      <c r="B19" s="123"/>
      <c r="C19" s="123"/>
      <c r="D19" s="134"/>
      <c r="E19" s="102"/>
      <c r="F19" s="134"/>
      <c r="G19" s="115"/>
      <c r="H19" s="135"/>
      <c r="I19" s="123"/>
      <c r="J19" s="123"/>
      <c r="K19" s="123"/>
      <c r="L19" s="123"/>
      <c r="M19" s="123"/>
      <c r="N19" s="123"/>
      <c r="O19" s="123"/>
      <c r="P19" s="123"/>
      <c r="Q19" s="123"/>
      <c r="R19" s="123"/>
      <c r="S19" s="123"/>
      <c r="T19" s="123"/>
      <c r="U19" s="123"/>
      <c r="V19" s="123"/>
      <c r="W19" s="123"/>
      <c r="X19" s="123"/>
      <c r="Y19" s="123"/>
    </row>
    <row r="20" spans="1:25" ht="12.75" hidden="1">
      <c r="A20" s="123"/>
      <c r="B20" s="123"/>
      <c r="C20" s="123"/>
      <c r="D20" s="134"/>
      <c r="E20" s="102"/>
      <c r="F20" s="134"/>
      <c r="G20" s="115"/>
      <c r="H20" s="135"/>
      <c r="I20" s="123"/>
      <c r="J20" s="123"/>
      <c r="K20" s="123"/>
      <c r="L20" s="123"/>
      <c r="M20" s="123"/>
      <c r="N20" s="123"/>
      <c r="O20" s="123"/>
      <c r="P20" s="123"/>
      <c r="Q20" s="123"/>
      <c r="R20" s="123"/>
      <c r="S20" s="123"/>
      <c r="T20" s="123"/>
      <c r="U20" s="123"/>
      <c r="V20" s="123"/>
      <c r="W20" s="123"/>
      <c r="X20" s="123"/>
      <c r="Y20" s="123"/>
    </row>
    <row r="21" spans="1:25" ht="12.75" hidden="1">
      <c r="A21" s="123"/>
      <c r="B21" s="123"/>
      <c r="C21" s="123"/>
      <c r="D21" s="134"/>
      <c r="E21" s="102"/>
      <c r="F21" s="134"/>
      <c r="G21" s="115"/>
      <c r="H21" s="135"/>
      <c r="I21" s="123"/>
      <c r="J21" s="123"/>
      <c r="K21" s="123"/>
      <c r="L21" s="123"/>
      <c r="M21" s="123"/>
      <c r="N21" s="123"/>
      <c r="O21" s="123"/>
      <c r="P21" s="123"/>
      <c r="Q21" s="123"/>
      <c r="R21" s="123"/>
      <c r="S21" s="123"/>
      <c r="T21" s="123"/>
      <c r="U21" s="123"/>
      <c r="V21" s="123"/>
      <c r="W21" s="123"/>
      <c r="X21" s="123"/>
      <c r="Y21" s="123"/>
    </row>
    <row r="22" spans="1:25" ht="12.75" hidden="1">
      <c r="A22" s="123"/>
      <c r="B22" s="123"/>
      <c r="C22" s="123"/>
      <c r="D22" s="134"/>
      <c r="E22" s="102"/>
      <c r="F22" s="134"/>
      <c r="G22" s="115"/>
      <c r="H22" s="135"/>
      <c r="I22" s="123"/>
      <c r="J22" s="123"/>
      <c r="K22" s="123"/>
      <c r="L22" s="123"/>
      <c r="M22" s="123"/>
      <c r="N22" s="123"/>
      <c r="O22" s="123"/>
      <c r="P22" s="123"/>
      <c r="Q22" s="123"/>
      <c r="R22" s="123"/>
      <c r="S22" s="123"/>
      <c r="T22" s="123"/>
      <c r="U22" s="123"/>
      <c r="V22" s="123"/>
      <c r="W22" s="123"/>
      <c r="X22" s="123"/>
      <c r="Y22" s="123"/>
    </row>
    <row r="23" spans="1:25" ht="12.75" hidden="1">
      <c r="A23" s="123"/>
      <c r="B23" s="123"/>
      <c r="C23" s="123"/>
      <c r="D23" s="134"/>
      <c r="E23" s="102"/>
      <c r="F23" s="134"/>
      <c r="G23" s="115"/>
      <c r="H23" s="135"/>
      <c r="I23" s="123"/>
      <c r="J23" s="123"/>
      <c r="K23" s="123"/>
      <c r="L23" s="123"/>
      <c r="M23" s="123"/>
      <c r="N23" s="123"/>
      <c r="O23" s="123"/>
      <c r="P23" s="123"/>
      <c r="Q23" s="123"/>
      <c r="R23" s="123"/>
      <c r="S23" s="123"/>
      <c r="T23" s="123"/>
      <c r="U23" s="123"/>
      <c r="V23" s="123"/>
      <c r="W23" s="123"/>
      <c r="X23" s="123"/>
      <c r="Y23" s="123"/>
    </row>
    <row r="24" spans="1:25" ht="12.75" hidden="1">
      <c r="A24" s="123"/>
      <c r="B24" s="123"/>
      <c r="C24" s="123"/>
      <c r="D24" s="134"/>
      <c r="E24" s="102"/>
      <c r="F24" s="134"/>
      <c r="G24" s="115"/>
      <c r="H24" s="135"/>
      <c r="I24" s="123"/>
      <c r="J24" s="123"/>
      <c r="K24" s="123"/>
      <c r="L24" s="123"/>
      <c r="M24" s="123"/>
      <c r="N24" s="123"/>
      <c r="O24" s="123"/>
      <c r="P24" s="123"/>
      <c r="Q24" s="123"/>
      <c r="R24" s="123"/>
      <c r="S24" s="123"/>
      <c r="T24" s="123"/>
      <c r="U24" s="123"/>
      <c r="V24" s="123"/>
      <c r="W24" s="123"/>
      <c r="X24" s="123"/>
      <c r="Y24" s="123"/>
    </row>
    <row r="25" spans="1:25" ht="12.75" hidden="1">
      <c r="A25" s="123"/>
      <c r="B25" s="123"/>
      <c r="C25" s="123"/>
      <c r="D25" s="134"/>
      <c r="E25" s="102"/>
      <c r="F25" s="134"/>
      <c r="G25" s="115"/>
      <c r="H25" s="135"/>
      <c r="I25" s="123"/>
      <c r="J25" s="123"/>
      <c r="K25" s="123"/>
      <c r="L25" s="123"/>
      <c r="M25" s="123"/>
      <c r="N25" s="123"/>
      <c r="O25" s="123"/>
      <c r="P25" s="123"/>
      <c r="Q25" s="123"/>
      <c r="R25" s="123"/>
      <c r="S25" s="123"/>
      <c r="T25" s="123"/>
      <c r="U25" s="123"/>
      <c r="V25" s="123"/>
      <c r="W25" s="123"/>
      <c r="X25" s="123"/>
      <c r="Y25" s="123"/>
    </row>
    <row r="26" spans="1:25" ht="12.75" hidden="1">
      <c r="A26" s="123"/>
      <c r="B26" s="123"/>
      <c r="C26" s="123"/>
      <c r="D26" s="134"/>
      <c r="E26" s="102"/>
      <c r="F26" s="134"/>
      <c r="G26" s="115"/>
      <c r="H26" s="135"/>
      <c r="I26" s="123"/>
      <c r="J26" s="123"/>
      <c r="K26" s="123"/>
      <c r="L26" s="123"/>
      <c r="M26" s="136"/>
      <c r="N26" s="123"/>
      <c r="O26" s="123"/>
      <c r="P26" s="123"/>
      <c r="Q26" s="123"/>
      <c r="R26" s="123"/>
      <c r="S26" s="123"/>
      <c r="T26" s="123"/>
      <c r="U26" s="123"/>
      <c r="V26" s="123"/>
      <c r="W26" s="123"/>
      <c r="X26" s="123"/>
      <c r="Y26" s="123"/>
    </row>
    <row r="27" spans="1:25" ht="12.75" hidden="1">
      <c r="A27" s="123"/>
      <c r="B27" s="123"/>
      <c r="C27" s="123"/>
      <c r="D27" s="134"/>
      <c r="E27" s="102"/>
      <c r="F27" s="134"/>
      <c r="G27" s="115"/>
      <c r="H27" s="135"/>
      <c r="I27" s="123"/>
      <c r="J27" s="123"/>
      <c r="K27" s="123"/>
      <c r="L27" s="123"/>
      <c r="M27" s="123"/>
      <c r="N27" s="123"/>
      <c r="O27" s="123"/>
      <c r="P27" s="123"/>
      <c r="Q27" s="123"/>
      <c r="R27" s="123"/>
      <c r="S27" s="123"/>
      <c r="T27" s="123"/>
      <c r="U27" s="123"/>
      <c r="V27" s="123"/>
      <c r="W27" s="123"/>
      <c r="X27" s="123"/>
      <c r="Y27" s="123"/>
    </row>
    <row r="28" spans="1:25" ht="12.75" hidden="1">
      <c r="A28" s="123"/>
      <c r="B28" s="123"/>
      <c r="C28" s="123"/>
      <c r="D28" s="134"/>
      <c r="E28" s="102"/>
      <c r="F28" s="134"/>
      <c r="G28" s="115"/>
      <c r="H28" s="135"/>
      <c r="I28" s="123"/>
      <c r="J28" s="123"/>
      <c r="K28" s="123"/>
      <c r="L28" s="123"/>
      <c r="M28" s="123"/>
      <c r="N28" s="123"/>
      <c r="O28" s="123"/>
      <c r="P28" s="123"/>
      <c r="Q28" s="123"/>
      <c r="R28" s="123"/>
      <c r="S28" s="123"/>
      <c r="T28" s="123"/>
      <c r="U28" s="123"/>
      <c r="V28" s="123"/>
      <c r="W28" s="123"/>
      <c r="X28" s="123"/>
      <c r="Y28" s="123"/>
    </row>
    <row r="29" spans="1:25" ht="12.75" hidden="1">
      <c r="A29" s="123"/>
      <c r="B29" s="123"/>
      <c r="C29" s="123"/>
      <c r="D29" s="134"/>
      <c r="E29" s="102"/>
      <c r="F29" s="134"/>
      <c r="G29" s="115"/>
      <c r="H29" s="135"/>
      <c r="I29" s="123"/>
      <c r="J29" s="123"/>
      <c r="K29" s="123"/>
      <c r="L29" s="123"/>
      <c r="M29" s="123"/>
      <c r="N29" s="123"/>
      <c r="O29" s="123"/>
      <c r="P29" s="123"/>
      <c r="Q29" s="123"/>
      <c r="R29" s="123"/>
      <c r="S29" s="123"/>
      <c r="T29" s="123"/>
      <c r="U29" s="123"/>
      <c r="V29" s="123"/>
      <c r="W29" s="123"/>
      <c r="X29" s="123"/>
      <c r="Y29" s="123"/>
    </row>
    <row r="30" spans="1:25" ht="12.75" hidden="1">
      <c r="A30" s="123"/>
      <c r="B30" s="123"/>
      <c r="C30" s="123"/>
      <c r="D30" s="134"/>
      <c r="E30" s="102"/>
      <c r="F30" s="134"/>
      <c r="G30" s="115"/>
      <c r="H30" s="135"/>
      <c r="I30" s="123"/>
      <c r="J30" s="123"/>
      <c r="K30" s="123"/>
      <c r="L30" s="123"/>
      <c r="M30" s="123"/>
      <c r="N30" s="123"/>
      <c r="O30" s="123"/>
      <c r="P30" s="123"/>
      <c r="Q30" s="123"/>
      <c r="R30" s="123"/>
      <c r="S30" s="123"/>
      <c r="T30" s="123"/>
      <c r="U30" s="123"/>
      <c r="V30" s="123"/>
      <c r="W30" s="123"/>
      <c r="X30" s="123"/>
      <c r="Y30" s="123"/>
    </row>
    <row r="31" spans="1:25" ht="12.75" hidden="1">
      <c r="A31" s="123"/>
      <c r="B31" s="123"/>
      <c r="C31" s="123"/>
      <c r="D31" s="134"/>
      <c r="E31" s="102"/>
      <c r="F31" s="134"/>
      <c r="G31" s="115"/>
      <c r="H31" s="135"/>
      <c r="I31" s="123"/>
      <c r="J31" s="123"/>
      <c r="K31" s="123"/>
      <c r="L31" s="123"/>
      <c r="M31" s="123"/>
      <c r="N31" s="123"/>
      <c r="O31" s="123"/>
      <c r="P31" s="123"/>
      <c r="Q31" s="123"/>
      <c r="R31" s="123"/>
      <c r="S31" s="123"/>
      <c r="T31" s="123"/>
      <c r="U31" s="123"/>
      <c r="V31" s="123"/>
      <c r="W31" s="123"/>
      <c r="X31" s="123"/>
      <c r="Y31" s="123"/>
    </row>
    <row r="32" spans="1:25" ht="12.75" hidden="1">
      <c r="A32" s="123"/>
      <c r="B32" s="123"/>
      <c r="C32" s="123"/>
      <c r="D32" s="134"/>
      <c r="E32" s="102"/>
      <c r="F32" s="134"/>
      <c r="G32" s="115"/>
      <c r="H32" s="135"/>
      <c r="I32" s="123"/>
      <c r="J32" s="123"/>
      <c r="K32" s="123"/>
      <c r="L32" s="123"/>
      <c r="M32" s="123"/>
      <c r="N32" s="123"/>
      <c r="O32" s="123"/>
      <c r="P32" s="123"/>
      <c r="Q32" s="123"/>
      <c r="R32" s="123"/>
      <c r="S32" s="123"/>
      <c r="T32" s="123"/>
      <c r="U32" s="123"/>
      <c r="V32" s="123"/>
      <c r="W32" s="123"/>
      <c r="X32" s="123"/>
      <c r="Y32" s="123"/>
    </row>
    <row r="33" spans="1:25" ht="12.75" hidden="1">
      <c r="A33" s="123"/>
      <c r="B33" s="123"/>
      <c r="C33" s="123"/>
      <c r="D33" s="134"/>
      <c r="E33" s="102"/>
      <c r="F33" s="134"/>
      <c r="G33" s="115"/>
      <c r="H33" s="135"/>
      <c r="I33" s="123"/>
      <c r="J33" s="123"/>
      <c r="K33" s="123"/>
      <c r="L33" s="123"/>
      <c r="M33" s="123"/>
      <c r="N33" s="123"/>
      <c r="O33" s="123"/>
      <c r="P33" s="123"/>
      <c r="Q33" s="123"/>
      <c r="R33" s="123"/>
      <c r="S33" s="123"/>
      <c r="T33" s="123"/>
      <c r="U33" s="123"/>
      <c r="V33" s="123"/>
      <c r="W33" s="123"/>
      <c r="X33" s="123"/>
      <c r="Y33" s="123"/>
    </row>
    <row r="34" spans="1:25" ht="12.75" hidden="1">
      <c r="A34" s="123"/>
      <c r="B34" s="123"/>
      <c r="C34" s="123"/>
      <c r="D34" s="134"/>
      <c r="E34" s="102"/>
      <c r="F34" s="134"/>
      <c r="G34" s="115"/>
      <c r="H34" s="135"/>
      <c r="I34" s="123"/>
      <c r="J34" s="123"/>
      <c r="K34" s="123"/>
      <c r="L34" s="123"/>
      <c r="M34" s="123"/>
      <c r="N34" s="123"/>
      <c r="O34" s="123"/>
      <c r="P34" s="123"/>
      <c r="Q34" s="123"/>
      <c r="R34" s="123"/>
      <c r="S34" s="123"/>
      <c r="T34" s="123"/>
      <c r="U34" s="123"/>
      <c r="V34" s="123"/>
      <c r="W34" s="123"/>
      <c r="X34" s="123"/>
      <c r="Y34" s="123"/>
    </row>
    <row r="35" spans="1:25" ht="12.75" hidden="1">
      <c r="A35" s="123"/>
      <c r="B35" s="123"/>
      <c r="C35" s="123"/>
      <c r="D35" s="134"/>
      <c r="E35" s="102"/>
      <c r="F35" s="134"/>
      <c r="G35" s="115"/>
      <c r="H35" s="135"/>
      <c r="I35" s="123"/>
      <c r="J35" s="123"/>
      <c r="K35" s="123"/>
      <c r="L35" s="123"/>
      <c r="M35" s="123"/>
      <c r="N35" s="123"/>
      <c r="O35" s="123"/>
      <c r="P35" s="123"/>
      <c r="Q35" s="123"/>
      <c r="R35" s="123"/>
      <c r="S35" s="123"/>
      <c r="T35" s="123"/>
      <c r="U35" s="123"/>
      <c r="V35" s="123"/>
      <c r="W35" s="123"/>
      <c r="X35" s="123"/>
      <c r="Y35" s="123"/>
    </row>
    <row r="36" spans="1:25" ht="12.75" hidden="1">
      <c r="A36" s="123"/>
      <c r="B36" s="123"/>
      <c r="C36" s="123"/>
      <c r="D36" s="134"/>
      <c r="E36" s="102"/>
      <c r="F36" s="134"/>
      <c r="G36" s="115"/>
      <c r="H36" s="135"/>
      <c r="I36" s="123"/>
      <c r="J36" s="123"/>
      <c r="K36" s="123"/>
      <c r="L36" s="123"/>
      <c r="M36" s="123"/>
      <c r="N36" s="123"/>
      <c r="O36" s="123"/>
      <c r="P36" s="123"/>
      <c r="Q36" s="123"/>
      <c r="R36" s="123"/>
      <c r="S36" s="123"/>
      <c r="T36" s="123"/>
      <c r="U36" s="123"/>
      <c r="V36" s="123"/>
      <c r="W36" s="123"/>
      <c r="X36" s="123"/>
      <c r="Y36" s="123"/>
    </row>
    <row r="37" spans="1:25" ht="12.75" hidden="1">
      <c r="A37" s="123"/>
      <c r="B37" s="123"/>
      <c r="C37" s="123"/>
      <c r="D37" s="134"/>
      <c r="E37" s="102"/>
      <c r="F37" s="134"/>
      <c r="G37" s="115"/>
      <c r="H37" s="135"/>
      <c r="I37" s="123"/>
      <c r="J37" s="123"/>
      <c r="K37" s="123"/>
      <c r="L37" s="123"/>
      <c r="M37" s="123"/>
      <c r="N37" s="123"/>
      <c r="O37" s="123"/>
      <c r="P37" s="123"/>
      <c r="Q37" s="123"/>
      <c r="R37" s="123"/>
      <c r="S37" s="123"/>
      <c r="T37" s="123"/>
      <c r="U37" s="123"/>
      <c r="V37" s="123"/>
      <c r="W37" s="123"/>
      <c r="X37" s="123"/>
      <c r="Y37" s="123"/>
    </row>
    <row r="38" spans="1:25" ht="12.75" hidden="1">
      <c r="A38" s="123"/>
      <c r="B38" s="123"/>
      <c r="C38" s="123"/>
      <c r="D38" s="134"/>
      <c r="E38" s="102"/>
      <c r="F38" s="134"/>
      <c r="G38" s="115"/>
      <c r="H38" s="135"/>
      <c r="I38" s="123"/>
      <c r="J38" s="123"/>
      <c r="K38" s="123"/>
      <c r="L38" s="123"/>
      <c r="M38" s="123"/>
      <c r="N38" s="123"/>
      <c r="O38" s="123"/>
      <c r="P38" s="123"/>
      <c r="Q38" s="123"/>
      <c r="R38" s="123"/>
      <c r="S38" s="123"/>
      <c r="T38" s="123"/>
      <c r="U38" s="123"/>
      <c r="V38" s="123"/>
      <c r="W38" s="123"/>
      <c r="X38" s="123"/>
      <c r="Y38" s="123"/>
    </row>
    <row r="39" spans="1:25" ht="12.75" hidden="1">
      <c r="A39" s="123"/>
      <c r="B39" s="123"/>
      <c r="C39" s="123"/>
      <c r="D39" s="134"/>
      <c r="E39" s="102"/>
      <c r="F39" s="134"/>
      <c r="G39" s="115"/>
      <c r="H39" s="135"/>
      <c r="I39" s="123"/>
      <c r="J39" s="123"/>
      <c r="K39" s="123"/>
      <c r="L39" s="123"/>
      <c r="M39" s="123"/>
      <c r="N39" s="123"/>
      <c r="O39" s="123"/>
      <c r="P39" s="123"/>
      <c r="Q39" s="123"/>
      <c r="R39" s="123"/>
      <c r="S39" s="123"/>
      <c r="T39" s="123"/>
      <c r="U39" s="123"/>
      <c r="V39" s="123"/>
      <c r="W39" s="123"/>
      <c r="X39" s="123"/>
      <c r="Y39" s="123"/>
    </row>
    <row r="40" spans="1:25" ht="12.75" hidden="1">
      <c r="A40" s="123"/>
      <c r="B40" s="123"/>
      <c r="C40" s="123"/>
      <c r="D40" s="134"/>
      <c r="E40" s="102"/>
      <c r="F40" s="134"/>
      <c r="G40" s="115"/>
      <c r="H40" s="135"/>
      <c r="I40" s="123"/>
      <c r="J40" s="123"/>
      <c r="K40" s="123"/>
      <c r="L40" s="123"/>
      <c r="M40" s="123"/>
      <c r="N40" s="123"/>
      <c r="O40" s="123"/>
      <c r="P40" s="123"/>
      <c r="Q40" s="123"/>
      <c r="R40" s="123"/>
      <c r="S40" s="123"/>
      <c r="T40" s="123"/>
      <c r="U40" s="123"/>
      <c r="V40" s="123"/>
      <c r="W40" s="123"/>
      <c r="X40" s="123"/>
      <c r="Y40" s="123"/>
    </row>
    <row r="41" spans="1:25" ht="12.75" hidden="1">
      <c r="A41" s="123"/>
      <c r="B41" s="123"/>
      <c r="C41" s="123"/>
      <c r="D41" s="134"/>
      <c r="E41" s="102"/>
      <c r="F41" s="134"/>
      <c r="G41" s="115"/>
      <c r="H41" s="135"/>
      <c r="I41" s="123"/>
      <c r="J41" s="123"/>
      <c r="K41" s="123"/>
      <c r="L41" s="123"/>
      <c r="M41" s="123"/>
      <c r="N41" s="123"/>
      <c r="O41" s="123"/>
      <c r="P41" s="123"/>
      <c r="Q41" s="123"/>
      <c r="R41" s="123"/>
      <c r="S41" s="123"/>
      <c r="T41" s="123"/>
      <c r="U41" s="123"/>
      <c r="V41" s="123"/>
      <c r="W41" s="123"/>
      <c r="X41" s="123"/>
      <c r="Y41" s="123"/>
    </row>
    <row r="42" spans="1:25" ht="12.75" hidden="1">
      <c r="A42" s="123"/>
      <c r="B42" s="123"/>
      <c r="C42" s="123"/>
      <c r="D42" s="134"/>
      <c r="E42" s="102"/>
      <c r="F42" s="134"/>
      <c r="G42" s="115"/>
      <c r="H42" s="135"/>
      <c r="I42" s="123"/>
      <c r="J42" s="123"/>
      <c r="K42" s="123"/>
      <c r="L42" s="123"/>
      <c r="M42" s="123"/>
      <c r="N42" s="123"/>
      <c r="O42" s="123"/>
      <c r="P42" s="123"/>
      <c r="Q42" s="123"/>
      <c r="R42" s="123"/>
      <c r="S42" s="123"/>
      <c r="T42" s="123"/>
      <c r="U42" s="123"/>
      <c r="V42" s="123"/>
      <c r="W42" s="123"/>
      <c r="X42" s="123"/>
      <c r="Y42" s="123"/>
    </row>
    <row r="43" spans="1:25" ht="12.75" hidden="1">
      <c r="A43" s="123"/>
      <c r="B43" s="123"/>
      <c r="C43" s="123"/>
      <c r="D43" s="134"/>
      <c r="E43" s="102"/>
      <c r="F43" s="134"/>
      <c r="G43" s="115"/>
      <c r="H43" s="135"/>
      <c r="I43" s="123"/>
      <c r="J43" s="123"/>
      <c r="K43" s="123"/>
      <c r="L43" s="123"/>
      <c r="M43" s="123"/>
      <c r="N43" s="123"/>
      <c r="O43" s="123"/>
      <c r="P43" s="123"/>
      <c r="Q43" s="123"/>
      <c r="R43" s="123"/>
      <c r="S43" s="123"/>
      <c r="T43" s="123"/>
      <c r="U43" s="123"/>
      <c r="V43" s="123"/>
      <c r="W43" s="123"/>
      <c r="X43" s="123"/>
      <c r="Y43" s="123"/>
    </row>
    <row r="44" spans="1:25" ht="12.75" hidden="1">
      <c r="A44" s="123"/>
      <c r="B44" s="123"/>
      <c r="C44" s="123"/>
      <c r="D44" s="134"/>
      <c r="E44" s="102"/>
      <c r="F44" s="134"/>
      <c r="G44" s="115"/>
      <c r="H44" s="135"/>
      <c r="I44" s="123"/>
      <c r="J44" s="123"/>
      <c r="K44" s="123"/>
      <c r="L44" s="123"/>
      <c r="M44" s="123"/>
      <c r="N44" s="123"/>
      <c r="O44" s="123"/>
      <c r="P44" s="123"/>
      <c r="Q44" s="123"/>
      <c r="R44" s="123"/>
      <c r="S44" s="123"/>
      <c r="T44" s="123"/>
      <c r="U44" s="123"/>
      <c r="V44" s="123"/>
      <c r="W44" s="123"/>
      <c r="X44" s="123"/>
      <c r="Y44" s="123"/>
    </row>
    <row r="45" spans="1:25" ht="12.75" hidden="1">
      <c r="A45" s="123"/>
      <c r="B45" s="123"/>
      <c r="C45" s="123"/>
      <c r="D45" s="134"/>
      <c r="E45" s="102"/>
      <c r="F45" s="134"/>
      <c r="G45" s="115"/>
      <c r="H45" s="135"/>
      <c r="I45" s="123"/>
      <c r="J45" s="123"/>
      <c r="K45" s="123"/>
      <c r="L45" s="123"/>
      <c r="M45" s="123"/>
      <c r="N45" s="123"/>
      <c r="O45" s="123"/>
      <c r="P45" s="123"/>
      <c r="Q45" s="123"/>
      <c r="R45" s="123"/>
      <c r="S45" s="123"/>
      <c r="T45" s="123"/>
      <c r="U45" s="123"/>
      <c r="V45" s="123"/>
      <c r="W45" s="123"/>
      <c r="X45" s="123"/>
      <c r="Y45" s="123"/>
    </row>
    <row r="46" spans="1:25" ht="12.75" hidden="1">
      <c r="A46" s="123"/>
      <c r="B46" s="123"/>
      <c r="C46" s="123"/>
      <c r="D46" s="134"/>
      <c r="E46" s="102"/>
      <c r="F46" s="134"/>
      <c r="G46" s="115"/>
      <c r="H46" s="135"/>
      <c r="I46" s="123"/>
      <c r="J46" s="123"/>
      <c r="K46" s="123"/>
      <c r="L46" s="123"/>
      <c r="M46" s="123"/>
      <c r="N46" s="123"/>
      <c r="O46" s="123"/>
      <c r="P46" s="123"/>
      <c r="Q46" s="123"/>
      <c r="R46" s="123"/>
      <c r="S46" s="123"/>
      <c r="T46" s="123"/>
      <c r="U46" s="123"/>
      <c r="V46" s="123"/>
      <c r="W46" s="123"/>
      <c r="X46" s="123"/>
      <c r="Y46" s="123"/>
    </row>
    <row r="47" spans="1:25" ht="12.75" hidden="1">
      <c r="A47" s="123"/>
      <c r="B47" s="123"/>
      <c r="C47" s="123"/>
      <c r="D47" s="134"/>
      <c r="E47" s="102"/>
      <c r="F47" s="134"/>
      <c r="G47" s="115"/>
      <c r="H47" s="135"/>
      <c r="I47" s="123"/>
      <c r="J47" s="123"/>
      <c r="K47" s="123"/>
      <c r="L47" s="123"/>
      <c r="M47" s="123"/>
      <c r="N47" s="123"/>
      <c r="O47" s="123"/>
      <c r="P47" s="123"/>
      <c r="Q47" s="123"/>
      <c r="R47" s="123"/>
      <c r="S47" s="123"/>
      <c r="T47" s="123"/>
      <c r="U47" s="123"/>
      <c r="V47" s="123"/>
      <c r="W47" s="123"/>
      <c r="X47" s="123"/>
      <c r="Y47" s="123"/>
    </row>
    <row r="48" spans="1:25" ht="12.75" hidden="1">
      <c r="A48" s="123"/>
      <c r="B48" s="123"/>
      <c r="C48" s="123"/>
      <c r="D48" s="134"/>
      <c r="E48" s="102"/>
      <c r="F48" s="134"/>
      <c r="G48" s="115"/>
      <c r="H48" s="135"/>
      <c r="I48" s="123"/>
      <c r="J48" s="123"/>
      <c r="K48" s="123"/>
      <c r="L48" s="123"/>
      <c r="M48" s="123"/>
      <c r="N48" s="123"/>
      <c r="O48" s="123"/>
      <c r="P48" s="123"/>
      <c r="Q48" s="123"/>
      <c r="R48" s="123"/>
      <c r="S48" s="123"/>
      <c r="T48" s="123"/>
      <c r="U48" s="123"/>
      <c r="V48" s="123"/>
      <c r="W48" s="123"/>
      <c r="X48" s="123"/>
      <c r="Y48" s="123"/>
    </row>
    <row r="49" spans="1:25" ht="12.75" hidden="1">
      <c r="A49" s="123"/>
      <c r="B49" s="123"/>
      <c r="C49" s="123"/>
      <c r="D49" s="134"/>
      <c r="E49" s="102"/>
      <c r="F49" s="134"/>
      <c r="G49" s="115"/>
      <c r="H49" s="135"/>
      <c r="I49" s="123"/>
      <c r="J49" s="123"/>
      <c r="K49" s="123"/>
      <c r="L49" s="123"/>
      <c r="M49" s="123"/>
      <c r="N49" s="123"/>
      <c r="O49" s="123"/>
      <c r="P49" s="123"/>
      <c r="Q49" s="123"/>
      <c r="R49" s="123"/>
      <c r="S49" s="123"/>
      <c r="T49" s="123"/>
      <c r="U49" s="123"/>
      <c r="V49" s="123"/>
      <c r="W49" s="123"/>
      <c r="X49" s="123"/>
      <c r="Y49" s="123"/>
    </row>
    <row r="50" spans="1:25" ht="12.75" hidden="1">
      <c r="A50" s="123"/>
      <c r="B50" s="123"/>
      <c r="C50" s="123"/>
      <c r="D50" s="134"/>
      <c r="E50" s="102"/>
      <c r="F50" s="134"/>
      <c r="G50" s="115"/>
      <c r="H50" s="135"/>
      <c r="I50" s="123"/>
      <c r="J50" s="123"/>
      <c r="K50" s="123"/>
      <c r="L50" s="123"/>
      <c r="M50" s="123"/>
      <c r="N50" s="123"/>
      <c r="O50" s="123"/>
      <c r="P50" s="123"/>
      <c r="Q50" s="123"/>
      <c r="R50" s="123"/>
      <c r="S50" s="123"/>
      <c r="T50" s="123"/>
      <c r="U50" s="123"/>
      <c r="V50" s="123"/>
      <c r="W50" s="123"/>
      <c r="X50" s="123"/>
      <c r="Y50" s="123"/>
    </row>
    <row r="51" spans="1:25" ht="12.75" hidden="1">
      <c r="A51" s="123"/>
      <c r="B51" s="123"/>
      <c r="C51" s="123"/>
      <c r="D51" s="134"/>
      <c r="E51" s="102"/>
      <c r="F51" s="134"/>
      <c r="G51" s="115"/>
      <c r="H51" s="135"/>
      <c r="I51" s="123"/>
      <c r="J51" s="123"/>
      <c r="K51" s="123"/>
      <c r="L51" s="123"/>
      <c r="M51" s="123"/>
      <c r="N51" s="123"/>
      <c r="O51" s="123"/>
      <c r="P51" s="123"/>
      <c r="Q51" s="123"/>
      <c r="R51" s="123"/>
      <c r="S51" s="123"/>
      <c r="T51" s="123"/>
      <c r="U51" s="123"/>
      <c r="V51" s="123"/>
      <c r="W51" s="123"/>
      <c r="X51" s="123"/>
      <c r="Y51" s="123"/>
    </row>
    <row r="52" spans="1:25" ht="12.75" hidden="1">
      <c r="A52" s="123"/>
      <c r="B52" s="123"/>
      <c r="C52" s="123"/>
      <c r="D52" s="134"/>
      <c r="E52" s="102"/>
      <c r="F52" s="134"/>
      <c r="G52" s="115"/>
      <c r="H52" s="135"/>
      <c r="I52" s="123"/>
      <c r="J52" s="123"/>
      <c r="K52" s="123"/>
      <c r="L52" s="123"/>
      <c r="M52" s="123"/>
      <c r="N52" s="123"/>
      <c r="O52" s="123"/>
      <c r="P52" s="123"/>
      <c r="Q52" s="123"/>
      <c r="R52" s="123"/>
      <c r="S52" s="123"/>
      <c r="T52" s="123"/>
      <c r="U52" s="123"/>
      <c r="V52" s="123"/>
      <c r="W52" s="123"/>
      <c r="X52" s="123"/>
      <c r="Y52" s="123"/>
    </row>
    <row r="53" spans="1:25" ht="12.75" hidden="1">
      <c r="A53" s="123"/>
      <c r="B53" s="123"/>
      <c r="C53" s="123"/>
      <c r="D53" s="134"/>
      <c r="E53" s="102"/>
      <c r="F53" s="134"/>
      <c r="G53" s="115"/>
      <c r="H53" s="135"/>
      <c r="I53" s="123"/>
      <c r="J53" s="123"/>
      <c r="K53" s="123"/>
      <c r="L53" s="123"/>
      <c r="M53" s="123"/>
      <c r="N53" s="123"/>
      <c r="O53" s="123"/>
      <c r="P53" s="123"/>
      <c r="Q53" s="123"/>
      <c r="R53" s="123"/>
      <c r="S53" s="123"/>
      <c r="T53" s="123"/>
      <c r="U53" s="123"/>
      <c r="V53" s="123"/>
      <c r="W53" s="123"/>
      <c r="X53" s="123"/>
      <c r="Y53" s="123"/>
    </row>
    <row r="54" spans="1:25" ht="12.75" hidden="1">
      <c r="A54" s="123"/>
      <c r="B54" s="123"/>
      <c r="C54" s="123"/>
      <c r="D54" s="134"/>
      <c r="E54" s="102"/>
      <c r="F54" s="134"/>
      <c r="G54" s="115"/>
      <c r="H54" s="135"/>
      <c r="I54" s="123"/>
      <c r="J54" s="123"/>
      <c r="K54" s="123"/>
      <c r="L54" s="123"/>
      <c r="M54" s="123"/>
      <c r="N54" s="123"/>
      <c r="O54" s="123"/>
      <c r="P54" s="123"/>
      <c r="Q54" s="123"/>
      <c r="R54" s="123"/>
      <c r="S54" s="123"/>
      <c r="T54" s="123"/>
      <c r="U54" s="123"/>
      <c r="V54" s="123"/>
      <c r="W54" s="123"/>
      <c r="X54" s="123"/>
      <c r="Y54" s="123"/>
    </row>
    <row r="55" spans="1:25" ht="12.75" hidden="1">
      <c r="A55" s="123"/>
      <c r="B55" s="123"/>
      <c r="C55" s="123"/>
      <c r="D55" s="134"/>
      <c r="E55" s="102"/>
      <c r="F55" s="134"/>
      <c r="G55" s="115"/>
      <c r="H55" s="135"/>
      <c r="I55" s="123"/>
      <c r="J55" s="123"/>
      <c r="K55" s="123"/>
      <c r="L55" s="123"/>
      <c r="M55" s="123"/>
      <c r="N55" s="123"/>
      <c r="O55" s="123"/>
      <c r="P55" s="123"/>
      <c r="Q55" s="123"/>
      <c r="R55" s="123"/>
      <c r="S55" s="123"/>
      <c r="T55" s="123"/>
      <c r="U55" s="123"/>
      <c r="V55" s="123"/>
      <c r="W55" s="123"/>
      <c r="X55" s="123"/>
      <c r="Y55" s="123"/>
    </row>
    <row r="56" spans="1:25" ht="12.75" hidden="1">
      <c r="A56" s="123"/>
      <c r="B56" s="123"/>
      <c r="C56" s="123"/>
      <c r="D56" s="134"/>
      <c r="E56" s="102"/>
      <c r="F56" s="134"/>
      <c r="G56" s="115"/>
      <c r="H56" s="135"/>
      <c r="I56" s="123"/>
      <c r="J56" s="123"/>
      <c r="K56" s="123"/>
      <c r="L56" s="123"/>
      <c r="M56" s="123"/>
      <c r="N56" s="123"/>
      <c r="O56" s="123"/>
      <c r="P56" s="123"/>
      <c r="Q56" s="123"/>
      <c r="R56" s="123"/>
      <c r="S56" s="123"/>
      <c r="T56" s="123"/>
      <c r="U56" s="123"/>
      <c r="V56" s="123"/>
      <c r="W56" s="123"/>
      <c r="X56" s="123"/>
      <c r="Y56" s="123"/>
    </row>
    <row r="57" spans="1:25" ht="12.75" hidden="1">
      <c r="A57" s="123"/>
      <c r="B57" s="123"/>
      <c r="C57" s="123"/>
      <c r="D57" s="134"/>
      <c r="E57" s="102"/>
      <c r="F57" s="134"/>
      <c r="G57" s="115"/>
      <c r="H57" s="135"/>
      <c r="I57" s="123"/>
      <c r="J57" s="123"/>
      <c r="K57" s="123"/>
      <c r="L57" s="123"/>
      <c r="M57" s="123"/>
      <c r="N57" s="123"/>
      <c r="O57" s="123"/>
      <c r="P57" s="123"/>
      <c r="Q57" s="123"/>
      <c r="R57" s="123"/>
      <c r="S57" s="123"/>
      <c r="T57" s="123"/>
      <c r="U57" s="123"/>
      <c r="V57" s="123"/>
      <c r="W57" s="123"/>
      <c r="X57" s="123"/>
      <c r="Y57" s="123"/>
    </row>
    <row r="58" spans="1:25" ht="12.75" hidden="1">
      <c r="A58" s="123"/>
      <c r="B58" s="123"/>
      <c r="C58" s="123"/>
      <c r="D58" s="134"/>
      <c r="E58" s="102"/>
      <c r="F58" s="134"/>
      <c r="G58" s="115"/>
      <c r="H58" s="135"/>
      <c r="I58" s="123"/>
      <c r="J58" s="123"/>
      <c r="K58" s="123"/>
      <c r="L58" s="123"/>
      <c r="M58" s="123"/>
      <c r="N58" s="123"/>
      <c r="O58" s="123"/>
      <c r="P58" s="123"/>
      <c r="Q58" s="123"/>
      <c r="R58" s="123"/>
      <c r="S58" s="123"/>
      <c r="T58" s="123"/>
      <c r="U58" s="123"/>
      <c r="V58" s="123"/>
      <c r="W58" s="123"/>
      <c r="X58" s="123"/>
      <c r="Y58" s="123"/>
    </row>
    <row r="59" spans="1:25" ht="12.75" hidden="1">
      <c r="A59" s="123"/>
      <c r="B59" s="123"/>
      <c r="C59" s="123"/>
      <c r="D59" s="134"/>
      <c r="E59" s="102"/>
      <c r="F59" s="134"/>
      <c r="G59" s="115"/>
      <c r="H59" s="135"/>
      <c r="I59" s="123"/>
      <c r="J59" s="123"/>
      <c r="K59" s="123"/>
      <c r="L59" s="123"/>
      <c r="M59" s="123"/>
      <c r="N59" s="123"/>
      <c r="O59" s="123"/>
      <c r="P59" s="123"/>
      <c r="Q59" s="123"/>
      <c r="R59" s="123"/>
      <c r="S59" s="123"/>
      <c r="T59" s="123"/>
      <c r="U59" s="123"/>
      <c r="V59" s="123"/>
      <c r="W59" s="123"/>
      <c r="X59" s="123"/>
      <c r="Y59" s="123"/>
    </row>
    <row r="60" spans="1:25" ht="12.75" hidden="1">
      <c r="A60" s="123"/>
      <c r="B60" s="123"/>
      <c r="C60" s="123"/>
      <c r="D60" s="134"/>
      <c r="E60" s="102"/>
      <c r="F60" s="134"/>
      <c r="G60" s="115"/>
      <c r="H60" s="135"/>
      <c r="I60" s="123"/>
      <c r="J60" s="123"/>
      <c r="K60" s="123"/>
      <c r="L60" s="123"/>
      <c r="M60" s="123"/>
      <c r="N60" s="123"/>
      <c r="O60" s="123"/>
      <c r="P60" s="123"/>
      <c r="Q60" s="123"/>
      <c r="R60" s="123"/>
      <c r="S60" s="123"/>
      <c r="T60" s="123"/>
      <c r="U60" s="123"/>
      <c r="V60" s="123"/>
      <c r="W60" s="123"/>
      <c r="X60" s="123"/>
      <c r="Y60" s="123"/>
    </row>
    <row r="61" spans="1:25" ht="12.75" hidden="1">
      <c r="A61" s="123"/>
      <c r="B61" s="123"/>
      <c r="C61" s="123"/>
      <c r="D61" s="134"/>
      <c r="E61" s="102"/>
      <c r="F61" s="134"/>
      <c r="G61" s="115"/>
      <c r="H61" s="135"/>
      <c r="I61" s="123"/>
      <c r="J61" s="123"/>
      <c r="K61" s="123"/>
      <c r="L61" s="123"/>
      <c r="M61" s="123"/>
      <c r="N61" s="123"/>
      <c r="O61" s="123"/>
      <c r="P61" s="123"/>
      <c r="Q61" s="123"/>
      <c r="R61" s="123"/>
      <c r="S61" s="123"/>
      <c r="T61" s="123"/>
      <c r="U61" s="123"/>
      <c r="V61" s="123"/>
      <c r="W61" s="123"/>
      <c r="X61" s="123"/>
      <c r="Y61" s="123"/>
    </row>
    <row r="62" spans="1:25" ht="12.75" hidden="1">
      <c r="A62" s="123"/>
      <c r="B62" s="123"/>
      <c r="C62" s="123"/>
      <c r="D62" s="134"/>
      <c r="E62" s="102"/>
      <c r="F62" s="134"/>
      <c r="G62" s="115"/>
      <c r="H62" s="135"/>
      <c r="I62" s="123"/>
      <c r="J62" s="123"/>
      <c r="K62" s="123"/>
      <c r="L62" s="123"/>
      <c r="M62" s="123"/>
      <c r="N62" s="123"/>
      <c r="O62" s="123"/>
      <c r="P62" s="123"/>
      <c r="Q62" s="123"/>
      <c r="R62" s="123"/>
      <c r="S62" s="123"/>
      <c r="T62" s="123"/>
      <c r="U62" s="123"/>
      <c r="V62" s="123"/>
      <c r="W62" s="123"/>
      <c r="X62" s="123"/>
      <c r="Y62" s="123"/>
    </row>
    <row r="63" spans="1:25" ht="12.75" hidden="1">
      <c r="A63" s="123"/>
      <c r="B63" s="123"/>
      <c r="C63" s="123"/>
      <c r="D63" s="134"/>
      <c r="E63" s="102"/>
      <c r="F63" s="134"/>
      <c r="G63" s="115"/>
      <c r="H63" s="135"/>
      <c r="I63" s="123"/>
      <c r="J63" s="123"/>
      <c r="K63" s="123"/>
      <c r="L63" s="123"/>
      <c r="M63" s="123"/>
      <c r="N63" s="123"/>
      <c r="O63" s="123"/>
      <c r="P63" s="123"/>
      <c r="Q63" s="123"/>
      <c r="R63" s="123"/>
      <c r="S63" s="123"/>
      <c r="T63" s="123"/>
      <c r="U63" s="123"/>
      <c r="V63" s="123"/>
      <c r="W63" s="123"/>
      <c r="X63" s="123"/>
      <c r="Y63" s="123"/>
    </row>
    <row r="64" spans="1:25" ht="12.75" hidden="1">
      <c r="A64" s="123"/>
      <c r="B64" s="123"/>
      <c r="C64" s="123"/>
      <c r="D64" s="134"/>
      <c r="E64" s="102"/>
      <c r="F64" s="134"/>
      <c r="G64" s="115"/>
      <c r="H64" s="135"/>
      <c r="I64" s="123"/>
      <c r="J64" s="123"/>
      <c r="K64" s="123"/>
      <c r="L64" s="123"/>
      <c r="M64" s="123"/>
      <c r="N64" s="123"/>
      <c r="O64" s="123"/>
      <c r="P64" s="123"/>
      <c r="Q64" s="123"/>
      <c r="R64" s="123"/>
      <c r="S64" s="123"/>
      <c r="T64" s="123"/>
      <c r="U64" s="123"/>
      <c r="V64" s="123"/>
      <c r="W64" s="123"/>
      <c r="X64" s="123"/>
      <c r="Y64" s="123"/>
    </row>
    <row r="65" spans="1:25" ht="12.75" hidden="1">
      <c r="A65" s="123"/>
      <c r="B65" s="123"/>
      <c r="C65" s="123"/>
      <c r="D65" s="134"/>
      <c r="E65" s="102"/>
      <c r="F65" s="134"/>
      <c r="G65" s="115"/>
      <c r="H65" s="135"/>
      <c r="I65" s="123"/>
      <c r="J65" s="123"/>
      <c r="K65" s="123"/>
      <c r="L65" s="123"/>
      <c r="M65" s="123"/>
      <c r="N65" s="123"/>
      <c r="O65" s="123"/>
      <c r="P65" s="123"/>
      <c r="Q65" s="123"/>
      <c r="R65" s="123"/>
      <c r="S65" s="123"/>
      <c r="T65" s="123"/>
      <c r="U65" s="123"/>
      <c r="V65" s="123"/>
      <c r="W65" s="123"/>
      <c r="X65" s="123"/>
      <c r="Y65" s="123"/>
    </row>
    <row r="66" spans="1:25" ht="12.75" hidden="1">
      <c r="A66" s="123"/>
      <c r="B66" s="123"/>
      <c r="C66" s="123"/>
      <c r="D66" s="134"/>
      <c r="E66" s="102"/>
      <c r="F66" s="134"/>
      <c r="G66" s="115"/>
      <c r="H66" s="135"/>
      <c r="I66" s="123"/>
      <c r="J66" s="123"/>
      <c r="K66" s="123"/>
      <c r="L66" s="123"/>
      <c r="M66" s="123"/>
      <c r="N66" s="123"/>
      <c r="O66" s="123"/>
      <c r="P66" s="123"/>
      <c r="Q66" s="123"/>
      <c r="R66" s="123"/>
      <c r="S66" s="123"/>
      <c r="T66" s="123"/>
      <c r="U66" s="123"/>
      <c r="V66" s="123"/>
      <c r="W66" s="123"/>
      <c r="X66" s="123"/>
      <c r="Y66" s="123"/>
    </row>
    <row r="67" spans="1:25" ht="12.75" hidden="1">
      <c r="A67" s="123"/>
      <c r="B67" s="123"/>
      <c r="C67" s="123"/>
      <c r="D67" s="134"/>
      <c r="E67" s="102"/>
      <c r="F67" s="134"/>
      <c r="G67" s="115"/>
      <c r="H67" s="135"/>
      <c r="I67" s="123"/>
      <c r="J67" s="123"/>
      <c r="K67" s="123"/>
      <c r="L67" s="123"/>
      <c r="M67" s="123"/>
      <c r="N67" s="123"/>
      <c r="O67" s="123"/>
      <c r="P67" s="123"/>
      <c r="Q67" s="123"/>
      <c r="R67" s="123"/>
      <c r="S67" s="123"/>
      <c r="T67" s="123"/>
      <c r="U67" s="123"/>
      <c r="V67" s="123"/>
      <c r="W67" s="123"/>
      <c r="X67" s="123"/>
      <c r="Y67" s="123"/>
    </row>
    <row r="68" spans="1:25" ht="12.75" hidden="1">
      <c r="A68" s="123"/>
      <c r="B68" s="123"/>
      <c r="C68" s="123"/>
      <c r="D68" s="134"/>
      <c r="E68" s="102"/>
      <c r="F68" s="134"/>
      <c r="G68" s="115"/>
      <c r="H68" s="135"/>
      <c r="I68" s="123"/>
      <c r="J68" s="123"/>
      <c r="K68" s="123"/>
      <c r="L68" s="123"/>
      <c r="M68" s="123"/>
      <c r="N68" s="123"/>
      <c r="O68" s="123"/>
      <c r="P68" s="123"/>
      <c r="Q68" s="123"/>
      <c r="R68" s="123"/>
      <c r="S68" s="123"/>
      <c r="T68" s="123"/>
      <c r="U68" s="123"/>
      <c r="V68" s="123"/>
      <c r="W68" s="123"/>
      <c r="X68" s="123"/>
      <c r="Y68" s="123"/>
    </row>
    <row r="69" spans="1:25" ht="12.75" hidden="1">
      <c r="A69" s="123"/>
      <c r="B69" s="123"/>
      <c r="C69" s="123"/>
      <c r="D69" s="134"/>
      <c r="E69" s="102"/>
      <c r="F69" s="134"/>
      <c r="G69" s="115"/>
      <c r="H69" s="135"/>
      <c r="I69" s="123"/>
      <c r="J69" s="123"/>
      <c r="K69" s="123"/>
      <c r="L69" s="123"/>
      <c r="M69" s="123"/>
      <c r="N69" s="123"/>
      <c r="O69" s="123"/>
      <c r="P69" s="123"/>
      <c r="Q69" s="123"/>
      <c r="R69" s="123"/>
      <c r="S69" s="123"/>
      <c r="T69" s="123"/>
      <c r="U69" s="123"/>
      <c r="V69" s="123"/>
      <c r="W69" s="123"/>
      <c r="X69" s="123"/>
      <c r="Y69" s="123"/>
    </row>
    <row r="70" spans="1:25" ht="12.75" hidden="1">
      <c r="A70" s="123"/>
      <c r="B70" s="123"/>
      <c r="C70" s="123"/>
      <c r="D70" s="134"/>
      <c r="E70" s="102"/>
      <c r="F70" s="134"/>
      <c r="G70" s="115"/>
      <c r="H70" s="135"/>
      <c r="I70" s="123"/>
      <c r="J70" s="123"/>
      <c r="K70" s="123"/>
      <c r="L70" s="123"/>
      <c r="M70" s="123"/>
      <c r="N70" s="123"/>
      <c r="O70" s="123"/>
      <c r="P70" s="123"/>
      <c r="Q70" s="123"/>
      <c r="R70" s="123"/>
      <c r="S70" s="123"/>
      <c r="T70" s="123"/>
      <c r="U70" s="123"/>
      <c r="V70" s="123"/>
      <c r="W70" s="123"/>
      <c r="X70" s="123"/>
      <c r="Y70" s="123"/>
    </row>
    <row r="71" spans="1:25" ht="12.75" hidden="1">
      <c r="A71" s="123"/>
      <c r="B71" s="123"/>
      <c r="C71" s="123"/>
      <c r="D71" s="134"/>
      <c r="E71" s="102"/>
      <c r="F71" s="134"/>
      <c r="G71" s="115"/>
      <c r="H71" s="135"/>
      <c r="I71" s="123"/>
      <c r="J71" s="123"/>
      <c r="K71" s="123"/>
      <c r="L71" s="123"/>
      <c r="M71" s="123"/>
      <c r="N71" s="123"/>
      <c r="O71" s="123"/>
      <c r="P71" s="123"/>
      <c r="Q71" s="123"/>
      <c r="R71" s="123"/>
      <c r="S71" s="123"/>
      <c r="T71" s="123"/>
      <c r="U71" s="123"/>
      <c r="V71" s="123"/>
      <c r="W71" s="123"/>
      <c r="X71" s="123"/>
      <c r="Y71" s="123"/>
    </row>
    <row r="72" spans="1:25" ht="12.75" hidden="1">
      <c r="A72" s="123"/>
      <c r="B72" s="123"/>
      <c r="C72" s="123"/>
      <c r="D72" s="134"/>
      <c r="E72" s="102"/>
      <c r="F72" s="134"/>
      <c r="G72" s="115"/>
      <c r="H72" s="135"/>
      <c r="I72" s="123"/>
      <c r="J72" s="123"/>
      <c r="K72" s="123"/>
      <c r="L72" s="123"/>
      <c r="M72" s="123"/>
      <c r="N72" s="123"/>
      <c r="O72" s="123"/>
      <c r="P72" s="123"/>
      <c r="Q72" s="123"/>
      <c r="R72" s="123"/>
      <c r="S72" s="123"/>
      <c r="T72" s="123"/>
      <c r="U72" s="123"/>
      <c r="V72" s="123"/>
      <c r="W72" s="123"/>
      <c r="X72" s="123"/>
      <c r="Y72" s="123"/>
    </row>
    <row r="73" spans="1:25" ht="12.75" hidden="1">
      <c r="A73" s="123"/>
      <c r="B73" s="123"/>
      <c r="C73" s="123"/>
      <c r="D73" s="134"/>
      <c r="E73" s="102"/>
      <c r="F73" s="134"/>
      <c r="G73" s="115"/>
      <c r="H73" s="135"/>
      <c r="I73" s="123"/>
      <c r="J73" s="123"/>
      <c r="K73" s="123"/>
      <c r="L73" s="123"/>
      <c r="M73" s="123"/>
      <c r="N73" s="123"/>
      <c r="O73" s="123"/>
      <c r="P73" s="123"/>
      <c r="Q73" s="123"/>
      <c r="R73" s="123"/>
      <c r="S73" s="123"/>
      <c r="T73" s="123"/>
      <c r="U73" s="123"/>
      <c r="V73" s="123"/>
      <c r="W73" s="123"/>
      <c r="X73" s="123"/>
      <c r="Y73" s="123"/>
    </row>
    <row r="74" spans="1:25" ht="12.75" hidden="1">
      <c r="A74" s="123"/>
      <c r="B74" s="123"/>
      <c r="C74" s="123"/>
      <c r="D74" s="134"/>
      <c r="E74" s="102"/>
      <c r="F74" s="134"/>
      <c r="G74" s="115"/>
      <c r="H74" s="135"/>
      <c r="I74" s="123"/>
      <c r="J74" s="123"/>
      <c r="K74" s="123"/>
      <c r="L74" s="123"/>
      <c r="M74" s="123"/>
      <c r="N74" s="123"/>
      <c r="O74" s="123"/>
      <c r="P74" s="123"/>
      <c r="Q74" s="123"/>
      <c r="R74" s="123"/>
      <c r="S74" s="123"/>
      <c r="T74" s="123"/>
      <c r="U74" s="123"/>
      <c r="V74" s="123"/>
      <c r="W74" s="123"/>
      <c r="X74" s="123"/>
      <c r="Y74" s="123"/>
    </row>
    <row r="75" spans="1:25" ht="12.75" hidden="1">
      <c r="A75" s="123"/>
      <c r="B75" s="123"/>
      <c r="C75" s="123"/>
      <c r="D75" s="134"/>
      <c r="E75" s="102"/>
      <c r="F75" s="134"/>
      <c r="G75" s="115"/>
      <c r="H75" s="135"/>
      <c r="I75" s="123"/>
      <c r="J75" s="123"/>
      <c r="K75" s="123"/>
      <c r="L75" s="123"/>
      <c r="M75" s="123"/>
      <c r="N75" s="123"/>
      <c r="O75" s="123"/>
      <c r="P75" s="123"/>
      <c r="Q75" s="123"/>
      <c r="R75" s="123"/>
      <c r="S75" s="123"/>
      <c r="T75" s="123"/>
      <c r="U75" s="123"/>
      <c r="V75" s="123"/>
      <c r="W75" s="123"/>
      <c r="X75" s="123"/>
      <c r="Y75" s="123"/>
    </row>
    <row r="76" spans="1:25" ht="12.75" hidden="1">
      <c r="A76" s="123"/>
      <c r="B76" s="123"/>
      <c r="C76" s="123"/>
      <c r="D76" s="134"/>
      <c r="E76" s="102"/>
      <c r="F76" s="134"/>
      <c r="G76" s="115"/>
      <c r="H76" s="135"/>
      <c r="I76" s="123"/>
      <c r="J76" s="123"/>
      <c r="K76" s="123"/>
      <c r="L76" s="123"/>
      <c r="M76" s="123"/>
      <c r="N76" s="123"/>
      <c r="O76" s="123"/>
      <c r="P76" s="123"/>
      <c r="Q76" s="123"/>
      <c r="R76" s="123"/>
      <c r="S76" s="123"/>
      <c r="T76" s="123"/>
      <c r="U76" s="123"/>
      <c r="V76" s="123"/>
      <c r="W76" s="123"/>
      <c r="X76" s="123"/>
      <c r="Y76" s="123"/>
    </row>
    <row r="77" spans="1:25" ht="12.75" hidden="1">
      <c r="A77" s="123"/>
      <c r="B77" s="123"/>
      <c r="C77" s="123"/>
      <c r="D77" s="134"/>
      <c r="E77" s="102"/>
      <c r="F77" s="134"/>
      <c r="G77" s="115"/>
      <c r="H77" s="135"/>
      <c r="I77" s="123"/>
      <c r="J77" s="123"/>
      <c r="K77" s="123"/>
      <c r="L77" s="123"/>
      <c r="M77" s="123"/>
      <c r="N77" s="123"/>
      <c r="O77" s="123"/>
      <c r="P77" s="123"/>
      <c r="Q77" s="123"/>
      <c r="R77" s="123"/>
      <c r="S77" s="123"/>
      <c r="T77" s="123"/>
      <c r="U77" s="123"/>
      <c r="V77" s="123"/>
      <c r="W77" s="123"/>
      <c r="X77" s="123"/>
      <c r="Y77" s="123"/>
    </row>
    <row r="78" spans="1:25" ht="12.75" hidden="1">
      <c r="A78" s="123"/>
      <c r="B78" s="123"/>
      <c r="C78" s="123"/>
      <c r="D78" s="134"/>
      <c r="E78" s="102"/>
      <c r="F78" s="134"/>
      <c r="G78" s="115"/>
      <c r="H78" s="135"/>
      <c r="I78" s="123"/>
      <c r="J78" s="123"/>
      <c r="K78" s="123"/>
      <c r="L78" s="123"/>
      <c r="M78" s="123"/>
      <c r="N78" s="123"/>
      <c r="O78" s="123"/>
      <c r="P78" s="123"/>
      <c r="Q78" s="123"/>
      <c r="R78" s="123"/>
      <c r="S78" s="123"/>
      <c r="T78" s="123"/>
      <c r="U78" s="123"/>
      <c r="V78" s="123"/>
      <c r="W78" s="123"/>
      <c r="X78" s="123"/>
      <c r="Y78" s="123"/>
    </row>
    <row r="79" spans="1:25" ht="12.75" hidden="1">
      <c r="A79" s="123"/>
      <c r="B79" s="123"/>
      <c r="C79" s="123"/>
      <c r="D79" s="134"/>
      <c r="E79" s="102"/>
      <c r="F79" s="134"/>
      <c r="G79" s="115"/>
      <c r="H79" s="135"/>
      <c r="I79" s="123"/>
      <c r="J79" s="123"/>
      <c r="K79" s="123"/>
      <c r="L79" s="123"/>
      <c r="M79" s="123"/>
      <c r="N79" s="123"/>
      <c r="O79" s="123"/>
      <c r="P79" s="123"/>
      <c r="Q79" s="123"/>
      <c r="R79" s="123"/>
      <c r="S79" s="123"/>
      <c r="T79" s="123"/>
      <c r="U79" s="123"/>
      <c r="V79" s="123"/>
      <c r="W79" s="123"/>
      <c r="X79" s="123"/>
      <c r="Y79" s="123"/>
    </row>
    <row r="80" spans="1:25" ht="12.75" hidden="1">
      <c r="A80" s="123"/>
      <c r="B80" s="123"/>
      <c r="C80" s="123"/>
      <c r="D80" s="134"/>
      <c r="E80" s="102"/>
      <c r="F80" s="134"/>
      <c r="G80" s="115"/>
      <c r="H80" s="135"/>
      <c r="I80" s="123"/>
      <c r="J80" s="123"/>
      <c r="K80" s="123"/>
      <c r="L80" s="123"/>
      <c r="M80" s="123"/>
      <c r="N80" s="123"/>
      <c r="O80" s="123"/>
      <c r="P80" s="123"/>
      <c r="Q80" s="123"/>
      <c r="R80" s="123"/>
      <c r="S80" s="123"/>
      <c r="T80" s="123"/>
      <c r="U80" s="123"/>
      <c r="V80" s="123"/>
      <c r="W80" s="123"/>
      <c r="X80" s="123"/>
      <c r="Y80" s="123"/>
    </row>
    <row r="81" spans="1:25" ht="12.75" hidden="1">
      <c r="A81" s="123"/>
      <c r="B81" s="123"/>
      <c r="C81" s="123"/>
      <c r="D81" s="134"/>
      <c r="E81" s="102"/>
      <c r="F81" s="134"/>
      <c r="G81" s="115"/>
      <c r="H81" s="135"/>
      <c r="I81" s="123"/>
      <c r="J81" s="123"/>
      <c r="K81" s="123"/>
      <c r="L81" s="123"/>
      <c r="M81" s="123"/>
      <c r="N81" s="123"/>
      <c r="O81" s="123"/>
      <c r="P81" s="123"/>
      <c r="Q81" s="123"/>
      <c r="R81" s="123"/>
      <c r="S81" s="123"/>
      <c r="T81" s="123"/>
      <c r="U81" s="123"/>
      <c r="V81" s="123"/>
      <c r="W81" s="123"/>
      <c r="X81" s="123"/>
      <c r="Y81" s="123"/>
    </row>
    <row r="82" spans="1:25" ht="12.75" hidden="1">
      <c r="A82" s="123"/>
      <c r="B82" s="123"/>
      <c r="C82" s="123"/>
      <c r="D82" s="134"/>
      <c r="E82" s="102"/>
      <c r="F82" s="134"/>
      <c r="G82" s="115"/>
      <c r="H82" s="135"/>
      <c r="I82" s="123"/>
      <c r="J82" s="123"/>
      <c r="K82" s="123"/>
      <c r="L82" s="123"/>
      <c r="M82" s="123"/>
      <c r="N82" s="123"/>
      <c r="O82" s="123"/>
      <c r="P82" s="123"/>
      <c r="Q82" s="123"/>
      <c r="R82" s="123"/>
      <c r="S82" s="123"/>
      <c r="T82" s="123"/>
      <c r="U82" s="123"/>
      <c r="V82" s="123"/>
      <c r="W82" s="123"/>
      <c r="X82" s="123"/>
      <c r="Y82" s="123"/>
    </row>
    <row r="83" spans="1:25" ht="12.75" hidden="1">
      <c r="A83" s="123"/>
      <c r="B83" s="123"/>
      <c r="C83" s="123"/>
      <c r="D83" s="134"/>
      <c r="E83" s="102"/>
      <c r="F83" s="134"/>
      <c r="G83" s="115"/>
      <c r="H83" s="135"/>
      <c r="I83" s="123"/>
      <c r="J83" s="123"/>
      <c r="K83" s="123"/>
      <c r="L83" s="123"/>
      <c r="M83" s="123"/>
      <c r="N83" s="123"/>
      <c r="O83" s="123"/>
      <c r="P83" s="123"/>
      <c r="Q83" s="123"/>
      <c r="R83" s="123"/>
      <c r="S83" s="123"/>
      <c r="T83" s="123"/>
      <c r="U83" s="123"/>
      <c r="V83" s="123"/>
      <c r="W83" s="123"/>
      <c r="X83" s="123"/>
      <c r="Y83" s="123"/>
    </row>
    <row r="84" spans="1:25" ht="12.75" hidden="1">
      <c r="A84" s="123"/>
      <c r="B84" s="123"/>
      <c r="C84" s="123"/>
      <c r="D84" s="134"/>
      <c r="E84" s="102"/>
      <c r="F84" s="134"/>
      <c r="G84" s="115"/>
      <c r="H84" s="135"/>
      <c r="I84" s="123"/>
      <c r="J84" s="123"/>
      <c r="K84" s="123"/>
      <c r="L84" s="123"/>
      <c r="M84" s="123"/>
      <c r="N84" s="123"/>
      <c r="O84" s="123"/>
      <c r="P84" s="123"/>
      <c r="Q84" s="123"/>
      <c r="R84" s="123"/>
      <c r="S84" s="123"/>
      <c r="T84" s="123"/>
      <c r="U84" s="123"/>
      <c r="V84" s="123"/>
      <c r="W84" s="123"/>
      <c r="X84" s="123"/>
      <c r="Y84" s="123"/>
    </row>
    <row r="85" spans="1:25" ht="12.75" hidden="1">
      <c r="A85" s="123"/>
      <c r="B85" s="123"/>
      <c r="C85" s="123"/>
      <c r="D85" s="134"/>
      <c r="E85" s="102"/>
      <c r="F85" s="134"/>
      <c r="G85" s="115"/>
      <c r="H85" s="135"/>
      <c r="I85" s="123"/>
      <c r="J85" s="123"/>
      <c r="K85" s="123"/>
      <c r="L85" s="123"/>
      <c r="M85" s="123"/>
      <c r="N85" s="123"/>
      <c r="O85" s="123"/>
      <c r="P85" s="123"/>
      <c r="Q85" s="123"/>
      <c r="R85" s="123"/>
      <c r="S85" s="123"/>
      <c r="T85" s="123"/>
      <c r="U85" s="123"/>
      <c r="V85" s="123"/>
      <c r="W85" s="123"/>
      <c r="X85" s="123"/>
      <c r="Y85" s="123"/>
    </row>
    <row r="86" spans="1:25" ht="12.75" hidden="1">
      <c r="A86" s="123"/>
      <c r="B86" s="123"/>
      <c r="C86" s="123"/>
      <c r="D86" s="134"/>
      <c r="E86" s="102"/>
      <c r="F86" s="134"/>
      <c r="G86" s="115"/>
      <c r="H86" s="135"/>
      <c r="I86" s="123"/>
      <c r="J86" s="123"/>
      <c r="K86" s="123"/>
      <c r="L86" s="123"/>
      <c r="M86" s="123"/>
      <c r="N86" s="123"/>
      <c r="O86" s="123"/>
      <c r="P86" s="123"/>
      <c r="Q86" s="123"/>
      <c r="R86" s="123"/>
      <c r="S86" s="123"/>
      <c r="T86" s="123"/>
      <c r="U86" s="123"/>
      <c r="V86" s="123"/>
      <c r="W86" s="123"/>
      <c r="X86" s="123"/>
      <c r="Y86" s="123"/>
    </row>
    <row r="87" spans="1:25" ht="12.75" hidden="1">
      <c r="A87" s="123"/>
      <c r="B87" s="123"/>
      <c r="C87" s="123"/>
      <c r="D87" s="134"/>
      <c r="E87" s="102"/>
      <c r="F87" s="134"/>
      <c r="G87" s="115"/>
      <c r="H87" s="135"/>
      <c r="I87" s="123"/>
      <c r="J87" s="123"/>
      <c r="K87" s="123"/>
      <c r="L87" s="123"/>
      <c r="M87" s="123"/>
      <c r="N87" s="123"/>
      <c r="O87" s="123"/>
      <c r="P87" s="123"/>
      <c r="Q87" s="123"/>
      <c r="R87" s="123"/>
      <c r="S87" s="123"/>
      <c r="T87" s="123"/>
      <c r="U87" s="123"/>
      <c r="V87" s="123"/>
      <c r="W87" s="123"/>
      <c r="X87" s="123"/>
      <c r="Y87" s="123"/>
    </row>
    <row r="88" spans="1:25" ht="12.75" hidden="1">
      <c r="A88" s="123"/>
      <c r="B88" s="123"/>
      <c r="C88" s="123"/>
      <c r="D88" s="134"/>
      <c r="E88" s="102"/>
      <c r="F88" s="134"/>
      <c r="G88" s="115"/>
      <c r="H88" s="135"/>
      <c r="I88" s="123"/>
      <c r="J88" s="123"/>
      <c r="K88" s="123"/>
      <c r="L88" s="123"/>
      <c r="M88" s="123"/>
      <c r="N88" s="123"/>
      <c r="O88" s="123"/>
      <c r="P88" s="123"/>
      <c r="Q88" s="123"/>
      <c r="R88" s="123"/>
      <c r="S88" s="123"/>
      <c r="T88" s="123"/>
      <c r="U88" s="123"/>
      <c r="V88" s="123"/>
      <c r="W88" s="123"/>
      <c r="X88" s="123"/>
      <c r="Y88" s="123"/>
    </row>
    <row r="89" spans="1:25" ht="12.75" hidden="1">
      <c r="A89" s="123"/>
      <c r="B89" s="123"/>
      <c r="C89" s="123"/>
      <c r="D89" s="134"/>
      <c r="E89" s="102"/>
      <c r="F89" s="134"/>
      <c r="G89" s="115"/>
      <c r="H89" s="135"/>
      <c r="I89" s="123"/>
      <c r="J89" s="123"/>
      <c r="K89" s="123"/>
      <c r="L89" s="123"/>
      <c r="M89" s="123"/>
      <c r="N89" s="123"/>
      <c r="O89" s="123"/>
      <c r="P89" s="123"/>
      <c r="Q89" s="123"/>
      <c r="R89" s="123"/>
      <c r="S89" s="123"/>
      <c r="T89" s="123"/>
      <c r="U89" s="123"/>
      <c r="V89" s="123"/>
      <c r="W89" s="123"/>
      <c r="X89" s="123"/>
      <c r="Y89" s="123"/>
    </row>
    <row r="90" spans="1:25" ht="12.75" hidden="1">
      <c r="A90" s="123"/>
      <c r="B90" s="123"/>
      <c r="C90" s="123"/>
      <c r="D90" s="134"/>
      <c r="E90" s="102"/>
      <c r="F90" s="134"/>
      <c r="G90" s="115"/>
      <c r="H90" s="135"/>
      <c r="I90" s="123"/>
      <c r="J90" s="123"/>
      <c r="K90" s="123"/>
      <c r="L90" s="123"/>
      <c r="M90" s="123"/>
      <c r="N90" s="123"/>
      <c r="O90" s="123"/>
      <c r="P90" s="123"/>
      <c r="Q90" s="123"/>
      <c r="R90" s="123"/>
      <c r="S90" s="123"/>
      <c r="T90" s="123"/>
      <c r="U90" s="123"/>
      <c r="V90" s="123"/>
      <c r="W90" s="123"/>
      <c r="X90" s="123"/>
      <c r="Y90" s="123"/>
    </row>
    <row r="91" spans="1:25" ht="12.75" hidden="1">
      <c r="A91" s="123"/>
      <c r="B91" s="123"/>
      <c r="C91" s="123"/>
      <c r="D91" s="134"/>
      <c r="E91" s="102"/>
      <c r="F91" s="134"/>
      <c r="G91" s="115"/>
      <c r="H91" s="135"/>
      <c r="I91" s="123"/>
      <c r="J91" s="123"/>
      <c r="K91" s="123"/>
      <c r="L91" s="123"/>
      <c r="M91" s="123"/>
      <c r="N91" s="123"/>
      <c r="O91" s="123"/>
      <c r="P91" s="123"/>
      <c r="Q91" s="123"/>
      <c r="R91" s="123"/>
      <c r="S91" s="123"/>
      <c r="T91" s="123"/>
      <c r="U91" s="123"/>
      <c r="V91" s="123"/>
      <c r="W91" s="123"/>
      <c r="X91" s="123"/>
      <c r="Y91" s="123"/>
    </row>
    <row r="92" spans="1:25" ht="12.75" hidden="1">
      <c r="A92" s="123"/>
      <c r="B92" s="123"/>
      <c r="C92" s="123"/>
      <c r="D92" s="134"/>
      <c r="E92" s="102"/>
      <c r="F92" s="134"/>
      <c r="G92" s="115"/>
      <c r="H92" s="135"/>
      <c r="I92" s="123"/>
      <c r="J92" s="123"/>
      <c r="K92" s="123"/>
      <c r="L92" s="123"/>
      <c r="M92" s="123"/>
      <c r="N92" s="123"/>
      <c r="O92" s="123"/>
      <c r="P92" s="123"/>
      <c r="Q92" s="123"/>
      <c r="R92" s="123"/>
      <c r="S92" s="123"/>
      <c r="T92" s="123"/>
      <c r="U92" s="123"/>
      <c r="V92" s="123"/>
      <c r="W92" s="123"/>
      <c r="X92" s="123"/>
      <c r="Y92" s="123"/>
    </row>
    <row r="93" spans="1:25" ht="12.75" hidden="1">
      <c r="A93" s="123"/>
      <c r="B93" s="123"/>
      <c r="C93" s="123"/>
      <c r="D93" s="134"/>
      <c r="E93" s="102"/>
      <c r="F93" s="134"/>
      <c r="G93" s="115"/>
      <c r="H93" s="135"/>
      <c r="I93" s="123"/>
      <c r="J93" s="123"/>
      <c r="K93" s="123"/>
      <c r="L93" s="123"/>
      <c r="M93" s="123"/>
      <c r="N93" s="123"/>
      <c r="O93" s="123"/>
      <c r="P93" s="123"/>
      <c r="Q93" s="123"/>
      <c r="R93" s="123"/>
      <c r="S93" s="123"/>
      <c r="T93" s="123"/>
      <c r="U93" s="123"/>
      <c r="V93" s="123"/>
      <c r="W93" s="123"/>
      <c r="X93" s="123"/>
      <c r="Y93" s="123"/>
    </row>
    <row r="94" spans="1:25" ht="12.75" hidden="1">
      <c r="A94" s="123"/>
      <c r="B94" s="123"/>
      <c r="C94" s="123"/>
      <c r="D94" s="134"/>
      <c r="E94" s="102"/>
      <c r="F94" s="134"/>
      <c r="G94" s="115"/>
      <c r="H94" s="135"/>
      <c r="I94" s="123"/>
      <c r="J94" s="123"/>
      <c r="K94" s="123"/>
      <c r="L94" s="123"/>
      <c r="M94" s="123"/>
      <c r="N94" s="123"/>
      <c r="O94" s="123"/>
      <c r="P94" s="123"/>
      <c r="Q94" s="123"/>
      <c r="R94" s="123"/>
      <c r="S94" s="123"/>
      <c r="T94" s="123"/>
      <c r="U94" s="123"/>
      <c r="V94" s="123"/>
      <c r="W94" s="123"/>
      <c r="X94" s="123"/>
      <c r="Y94" s="123"/>
    </row>
    <row r="95" spans="1:25" ht="12.75" hidden="1">
      <c r="A95" s="123"/>
      <c r="B95" s="123"/>
      <c r="C95" s="123"/>
      <c r="D95" s="134"/>
      <c r="E95" s="102"/>
      <c r="F95" s="134"/>
      <c r="G95" s="115"/>
      <c r="H95" s="135"/>
      <c r="I95" s="123"/>
      <c r="J95" s="123"/>
      <c r="K95" s="123"/>
      <c r="L95" s="123"/>
      <c r="M95" s="123"/>
      <c r="N95" s="123"/>
      <c r="O95" s="123"/>
      <c r="P95" s="123"/>
      <c r="Q95" s="123"/>
      <c r="R95" s="123"/>
      <c r="S95" s="123"/>
      <c r="T95" s="123"/>
      <c r="U95" s="123"/>
      <c r="V95" s="123"/>
      <c r="W95" s="123"/>
      <c r="X95" s="123"/>
      <c r="Y95" s="123"/>
    </row>
    <row r="96" spans="1:25" ht="12.75" hidden="1">
      <c r="A96" s="123"/>
      <c r="B96" s="123"/>
      <c r="C96" s="123"/>
      <c r="D96" s="134"/>
      <c r="E96" s="102"/>
      <c r="F96" s="134"/>
      <c r="G96" s="115"/>
      <c r="H96" s="135"/>
      <c r="I96" s="123"/>
      <c r="J96" s="123"/>
      <c r="K96" s="123"/>
      <c r="L96" s="123"/>
      <c r="M96" s="123"/>
      <c r="N96" s="123"/>
      <c r="O96" s="123"/>
      <c r="P96" s="123"/>
      <c r="Q96" s="123"/>
      <c r="R96" s="123"/>
      <c r="S96" s="123"/>
      <c r="T96" s="123"/>
      <c r="U96" s="123"/>
      <c r="V96" s="123"/>
      <c r="W96" s="123"/>
      <c r="X96" s="123"/>
      <c r="Y96" s="123"/>
    </row>
    <row r="97" spans="1:25" ht="12.75" hidden="1">
      <c r="A97" s="123"/>
      <c r="B97" s="123"/>
      <c r="C97" s="123"/>
      <c r="D97" s="134"/>
      <c r="E97" s="102"/>
      <c r="F97" s="134"/>
      <c r="G97" s="115"/>
      <c r="H97" s="135"/>
      <c r="I97" s="123"/>
      <c r="J97" s="123"/>
      <c r="K97" s="123"/>
      <c r="L97" s="123"/>
      <c r="M97" s="123"/>
      <c r="N97" s="123"/>
      <c r="O97" s="123"/>
      <c r="P97" s="123"/>
      <c r="Q97" s="123"/>
      <c r="R97" s="123"/>
      <c r="S97" s="123"/>
      <c r="T97" s="123"/>
      <c r="U97" s="123"/>
      <c r="V97" s="123"/>
      <c r="W97" s="123"/>
      <c r="X97" s="123"/>
      <c r="Y97" s="123"/>
    </row>
    <row r="98" spans="1:25" ht="12.75" hidden="1">
      <c r="A98" s="123"/>
      <c r="B98" s="123"/>
      <c r="C98" s="123"/>
      <c r="D98" s="134"/>
      <c r="E98" s="102"/>
      <c r="F98" s="134"/>
      <c r="G98" s="115"/>
      <c r="H98" s="135"/>
      <c r="I98" s="123"/>
      <c r="J98" s="123"/>
      <c r="K98" s="123"/>
      <c r="L98" s="123"/>
      <c r="M98" s="123"/>
      <c r="N98" s="123"/>
      <c r="O98" s="123"/>
      <c r="P98" s="123"/>
      <c r="Q98" s="123"/>
      <c r="R98" s="123"/>
      <c r="S98" s="123"/>
      <c r="T98" s="123"/>
      <c r="U98" s="123"/>
      <c r="V98" s="123"/>
      <c r="W98" s="123"/>
      <c r="X98" s="123"/>
      <c r="Y98" s="123"/>
    </row>
    <row r="99" spans="1:25" ht="12.75" hidden="1">
      <c r="A99" s="123"/>
      <c r="B99" s="123"/>
      <c r="C99" s="123"/>
      <c r="D99" s="134"/>
      <c r="E99" s="102"/>
      <c r="F99" s="134"/>
      <c r="G99" s="115"/>
      <c r="H99" s="135"/>
      <c r="I99" s="123"/>
      <c r="J99" s="123"/>
      <c r="K99" s="123"/>
      <c r="L99" s="123"/>
      <c r="M99" s="123"/>
      <c r="N99" s="123"/>
      <c r="O99" s="123"/>
      <c r="P99" s="123"/>
      <c r="Q99" s="123"/>
      <c r="R99" s="123"/>
      <c r="S99" s="123"/>
      <c r="T99" s="123"/>
      <c r="U99" s="123"/>
      <c r="V99" s="123"/>
      <c r="W99" s="123"/>
      <c r="X99" s="123"/>
      <c r="Y99" s="123"/>
    </row>
    <row r="100" spans="1:25" ht="12.75" hidden="1">
      <c r="A100" s="123"/>
      <c r="B100" s="123"/>
      <c r="C100" s="123"/>
      <c r="D100" s="134"/>
      <c r="E100" s="102"/>
      <c r="F100" s="134"/>
      <c r="G100" s="115"/>
      <c r="H100" s="135"/>
      <c r="I100" s="123"/>
      <c r="J100" s="123"/>
      <c r="K100" s="123"/>
      <c r="L100" s="123"/>
      <c r="M100" s="123"/>
      <c r="N100" s="123"/>
      <c r="O100" s="123"/>
      <c r="P100" s="123"/>
      <c r="Q100" s="123"/>
      <c r="R100" s="123"/>
      <c r="S100" s="123"/>
      <c r="T100" s="123"/>
      <c r="U100" s="123"/>
      <c r="V100" s="123"/>
      <c r="W100" s="123"/>
      <c r="X100" s="123"/>
      <c r="Y100" s="123"/>
    </row>
    <row r="101" spans="1:25" ht="12.75" hidden="1">
      <c r="A101" s="123"/>
      <c r="B101" s="123"/>
      <c r="C101" s="123"/>
      <c r="D101" s="134"/>
      <c r="E101" s="102"/>
      <c r="F101" s="134"/>
      <c r="G101" s="115"/>
      <c r="H101" s="135"/>
      <c r="I101" s="123"/>
      <c r="J101" s="123"/>
      <c r="K101" s="123"/>
      <c r="L101" s="123"/>
      <c r="M101" s="123"/>
      <c r="N101" s="123"/>
      <c r="O101" s="123"/>
      <c r="P101" s="123"/>
      <c r="Q101" s="123"/>
      <c r="R101" s="123"/>
      <c r="S101" s="123"/>
      <c r="T101" s="123"/>
      <c r="U101" s="123"/>
      <c r="V101" s="123"/>
      <c r="W101" s="123"/>
      <c r="X101" s="123"/>
      <c r="Y101" s="123"/>
    </row>
    <row r="102" spans="1:25" ht="12.75" hidden="1">
      <c r="A102" s="123"/>
      <c r="B102" s="123"/>
      <c r="C102" s="123"/>
      <c r="D102" s="134"/>
      <c r="E102" s="102"/>
      <c r="F102" s="134"/>
      <c r="G102" s="115"/>
      <c r="H102" s="135"/>
      <c r="I102" s="123"/>
      <c r="J102" s="123"/>
      <c r="K102" s="123"/>
      <c r="L102" s="123"/>
      <c r="M102" s="123"/>
      <c r="N102" s="123"/>
      <c r="O102" s="123"/>
      <c r="P102" s="123"/>
      <c r="Q102" s="123"/>
      <c r="R102" s="123"/>
      <c r="S102" s="123"/>
      <c r="T102" s="123"/>
      <c r="U102" s="123"/>
      <c r="V102" s="123"/>
      <c r="W102" s="123"/>
      <c r="X102" s="123"/>
      <c r="Y102" s="123"/>
    </row>
    <row r="103" spans="1:25" ht="12.75" hidden="1">
      <c r="A103" s="123"/>
      <c r="B103" s="123"/>
      <c r="C103" s="123"/>
      <c r="D103" s="134"/>
      <c r="E103" s="102"/>
      <c r="F103" s="134"/>
      <c r="G103" s="115"/>
      <c r="H103" s="135"/>
      <c r="I103" s="123"/>
      <c r="J103" s="123"/>
      <c r="K103" s="123"/>
      <c r="L103" s="123"/>
      <c r="M103" s="123"/>
      <c r="N103" s="123"/>
      <c r="O103" s="123"/>
      <c r="P103" s="123"/>
      <c r="Q103" s="123"/>
      <c r="R103" s="123"/>
      <c r="S103" s="123"/>
      <c r="T103" s="123"/>
      <c r="U103" s="123"/>
      <c r="V103" s="123"/>
      <c r="W103" s="123"/>
      <c r="X103" s="123"/>
      <c r="Y103" s="123"/>
    </row>
    <row r="104" spans="1:25" ht="12.75" hidden="1">
      <c r="A104" s="123"/>
      <c r="B104" s="123"/>
      <c r="C104" s="123"/>
      <c r="D104" s="134"/>
      <c r="E104" s="102"/>
      <c r="F104" s="134"/>
      <c r="G104" s="115"/>
      <c r="H104" s="135"/>
      <c r="I104" s="123"/>
      <c r="J104" s="123"/>
      <c r="K104" s="123"/>
      <c r="L104" s="123"/>
      <c r="M104" s="123"/>
      <c r="N104" s="123"/>
      <c r="O104" s="123"/>
      <c r="P104" s="123"/>
      <c r="Q104" s="123"/>
      <c r="R104" s="123"/>
      <c r="S104" s="123"/>
      <c r="T104" s="123"/>
      <c r="U104" s="123"/>
      <c r="V104" s="123"/>
      <c r="W104" s="123"/>
      <c r="X104" s="123"/>
      <c r="Y104" s="123"/>
    </row>
    <row r="105" spans="1:25" ht="12.75" hidden="1">
      <c r="A105" s="123"/>
      <c r="B105" s="123"/>
      <c r="C105" s="123"/>
      <c r="D105" s="134"/>
      <c r="E105" s="102"/>
      <c r="F105" s="134"/>
      <c r="G105" s="115"/>
      <c r="H105" s="135"/>
      <c r="I105" s="123"/>
      <c r="J105" s="123"/>
      <c r="K105" s="123"/>
      <c r="L105" s="123"/>
      <c r="M105" s="123"/>
      <c r="N105" s="123"/>
      <c r="O105" s="123"/>
      <c r="P105" s="123"/>
      <c r="Q105" s="123"/>
      <c r="R105" s="123"/>
      <c r="S105" s="123"/>
      <c r="T105" s="123"/>
      <c r="U105" s="123"/>
      <c r="V105" s="123"/>
      <c r="W105" s="123"/>
      <c r="X105" s="123"/>
      <c r="Y105" s="123"/>
    </row>
    <row r="106" spans="1:25" ht="12.75" hidden="1">
      <c r="A106" s="123"/>
      <c r="B106" s="123"/>
      <c r="C106" s="123"/>
      <c r="D106" s="134"/>
      <c r="E106" s="102"/>
      <c r="F106" s="134"/>
      <c r="G106" s="115"/>
      <c r="H106" s="135"/>
      <c r="I106" s="123"/>
      <c r="J106" s="123"/>
      <c r="K106" s="123"/>
      <c r="L106" s="123"/>
      <c r="M106" s="123"/>
      <c r="N106" s="123"/>
      <c r="O106" s="123"/>
      <c r="P106" s="123"/>
      <c r="Q106" s="123"/>
      <c r="R106" s="123"/>
      <c r="S106" s="123"/>
      <c r="T106" s="123"/>
      <c r="U106" s="123"/>
      <c r="V106" s="123"/>
      <c r="W106" s="123"/>
      <c r="X106" s="123"/>
      <c r="Y106" s="123"/>
    </row>
    <row r="107" spans="1:25" ht="12.75" hidden="1">
      <c r="A107" s="123"/>
      <c r="B107" s="123"/>
      <c r="C107" s="123"/>
      <c r="D107" s="134"/>
      <c r="E107" s="102"/>
      <c r="F107" s="134"/>
      <c r="G107" s="115"/>
      <c r="H107" s="135"/>
      <c r="I107" s="123"/>
      <c r="J107" s="123"/>
      <c r="K107" s="123"/>
      <c r="L107" s="123"/>
      <c r="M107" s="123"/>
      <c r="N107" s="123"/>
      <c r="O107" s="123"/>
      <c r="P107" s="123"/>
      <c r="Q107" s="123"/>
      <c r="R107" s="123"/>
      <c r="S107" s="123"/>
      <c r="T107" s="123"/>
      <c r="U107" s="123"/>
      <c r="V107" s="123"/>
      <c r="W107" s="123"/>
      <c r="X107" s="123"/>
      <c r="Y107" s="123"/>
    </row>
    <row r="108" spans="1:25" ht="12.75" hidden="1">
      <c r="A108" s="123"/>
      <c r="B108" s="123"/>
      <c r="C108" s="123"/>
      <c r="D108" s="134"/>
      <c r="E108" s="102"/>
      <c r="F108" s="134"/>
      <c r="G108" s="115"/>
      <c r="H108" s="135"/>
      <c r="I108" s="123"/>
      <c r="J108" s="123"/>
      <c r="K108" s="123"/>
      <c r="L108" s="123"/>
      <c r="M108" s="123"/>
      <c r="N108" s="123"/>
      <c r="O108" s="123"/>
      <c r="P108" s="123"/>
      <c r="Q108" s="123"/>
      <c r="R108" s="123"/>
      <c r="S108" s="123"/>
      <c r="T108" s="123"/>
      <c r="U108" s="123"/>
      <c r="V108" s="123"/>
      <c r="W108" s="123"/>
      <c r="X108" s="123"/>
      <c r="Y108" s="123"/>
    </row>
    <row r="109" spans="1:25" ht="12.75" hidden="1">
      <c r="A109" s="123"/>
      <c r="B109" s="123"/>
      <c r="C109" s="123"/>
      <c r="D109" s="134"/>
      <c r="E109" s="102"/>
      <c r="F109" s="134"/>
      <c r="G109" s="115"/>
      <c r="H109" s="135"/>
      <c r="I109" s="123"/>
      <c r="J109" s="123"/>
      <c r="K109" s="123"/>
      <c r="L109" s="123"/>
      <c r="M109" s="123"/>
      <c r="N109" s="123"/>
      <c r="O109" s="123"/>
      <c r="P109" s="123"/>
      <c r="Q109" s="123"/>
      <c r="R109" s="123"/>
      <c r="S109" s="123"/>
      <c r="T109" s="123"/>
      <c r="U109" s="123"/>
      <c r="V109" s="123"/>
      <c r="W109" s="123"/>
      <c r="X109" s="123"/>
      <c r="Y109" s="123"/>
    </row>
    <row r="110" spans="1:25" ht="12.75" hidden="1">
      <c r="A110" s="123"/>
      <c r="B110" s="123"/>
      <c r="C110" s="123"/>
      <c r="D110" s="134"/>
      <c r="E110" s="102"/>
      <c r="F110" s="134"/>
      <c r="G110" s="115"/>
      <c r="H110" s="135"/>
      <c r="I110" s="123"/>
      <c r="J110" s="123"/>
      <c r="K110" s="123"/>
      <c r="L110" s="123"/>
      <c r="M110" s="123"/>
      <c r="N110" s="123"/>
      <c r="O110" s="123"/>
      <c r="P110" s="123"/>
      <c r="Q110" s="123"/>
      <c r="R110" s="123"/>
      <c r="S110" s="123"/>
      <c r="T110" s="123"/>
      <c r="U110" s="123"/>
      <c r="V110" s="123"/>
      <c r="W110" s="123"/>
      <c r="X110" s="123"/>
      <c r="Y110" s="123"/>
    </row>
    <row r="111" spans="1:25" ht="12.75" hidden="1">
      <c r="A111" s="123"/>
      <c r="B111" s="123"/>
      <c r="C111" s="123"/>
      <c r="D111" s="134"/>
      <c r="E111" s="102"/>
      <c r="F111" s="134"/>
      <c r="G111" s="115"/>
      <c r="H111" s="135"/>
      <c r="I111" s="123"/>
      <c r="J111" s="123"/>
      <c r="K111" s="123"/>
      <c r="L111" s="123"/>
      <c r="M111" s="123"/>
      <c r="N111" s="123"/>
      <c r="O111" s="123"/>
      <c r="P111" s="123"/>
      <c r="Q111" s="123"/>
      <c r="R111" s="123"/>
      <c r="S111" s="123"/>
      <c r="T111" s="123"/>
      <c r="U111" s="123"/>
      <c r="V111" s="123"/>
      <c r="W111" s="123"/>
      <c r="X111" s="123"/>
      <c r="Y111" s="123"/>
    </row>
    <row r="112" spans="1:25" ht="12.75" hidden="1">
      <c r="A112" s="123"/>
      <c r="B112" s="123"/>
      <c r="C112" s="123"/>
      <c r="D112" s="134"/>
      <c r="E112" s="102"/>
      <c r="F112" s="134"/>
      <c r="G112" s="115"/>
      <c r="H112" s="135"/>
      <c r="I112" s="123"/>
      <c r="J112" s="123"/>
      <c r="K112" s="123"/>
      <c r="L112" s="123"/>
      <c r="M112" s="123"/>
      <c r="N112" s="123"/>
      <c r="O112" s="123"/>
      <c r="P112" s="123"/>
      <c r="Q112" s="123"/>
      <c r="R112" s="123"/>
      <c r="S112" s="123"/>
      <c r="T112" s="123"/>
      <c r="U112" s="123"/>
      <c r="V112" s="123"/>
      <c r="W112" s="123"/>
      <c r="X112" s="123"/>
      <c r="Y112" s="123"/>
    </row>
    <row r="113" spans="1:25" ht="12.75" hidden="1">
      <c r="A113" s="123"/>
      <c r="B113" s="123"/>
      <c r="C113" s="123"/>
      <c r="D113" s="134"/>
      <c r="E113" s="102"/>
      <c r="F113" s="134"/>
      <c r="G113" s="115"/>
      <c r="H113" s="135"/>
      <c r="I113" s="123"/>
      <c r="J113" s="123"/>
      <c r="K113" s="123"/>
      <c r="L113" s="123"/>
      <c r="M113" s="123"/>
      <c r="N113" s="123"/>
      <c r="O113" s="123"/>
      <c r="P113" s="123"/>
      <c r="Q113" s="123"/>
      <c r="R113" s="123"/>
      <c r="S113" s="123"/>
      <c r="T113" s="123"/>
      <c r="U113" s="123"/>
      <c r="V113" s="123"/>
      <c r="W113" s="123"/>
      <c r="X113" s="123"/>
      <c r="Y113" s="123"/>
    </row>
    <row r="114" spans="1:25" ht="12.75" hidden="1">
      <c r="A114" s="123"/>
      <c r="B114" s="123"/>
      <c r="C114" s="123"/>
      <c r="D114" s="134"/>
      <c r="E114" s="102"/>
      <c r="F114" s="134"/>
      <c r="G114" s="115"/>
      <c r="H114" s="135"/>
      <c r="I114" s="123"/>
      <c r="J114" s="123"/>
      <c r="K114" s="123"/>
      <c r="L114" s="123"/>
      <c r="M114" s="123"/>
      <c r="N114" s="123"/>
      <c r="O114" s="123"/>
      <c r="P114" s="123"/>
      <c r="Q114" s="123"/>
      <c r="R114" s="123"/>
      <c r="S114" s="123"/>
      <c r="T114" s="123"/>
      <c r="U114" s="123"/>
      <c r="V114" s="123"/>
      <c r="W114" s="123"/>
      <c r="X114" s="123"/>
      <c r="Y114" s="123"/>
    </row>
    <row r="115" spans="1:25" ht="12.75" hidden="1">
      <c r="A115" s="123"/>
      <c r="B115" s="123"/>
      <c r="C115" s="123"/>
      <c r="D115" s="134"/>
      <c r="E115" s="102"/>
      <c r="F115" s="134"/>
      <c r="G115" s="115"/>
      <c r="H115" s="135"/>
      <c r="I115" s="123"/>
      <c r="J115" s="123"/>
      <c r="K115" s="123"/>
      <c r="L115" s="123"/>
      <c r="M115" s="123"/>
      <c r="N115" s="123"/>
      <c r="O115" s="123"/>
      <c r="P115" s="123"/>
      <c r="Q115" s="123"/>
      <c r="R115" s="123"/>
      <c r="S115" s="123"/>
      <c r="T115" s="123"/>
      <c r="U115" s="123"/>
      <c r="V115" s="123"/>
      <c r="W115" s="123"/>
      <c r="X115" s="123"/>
      <c r="Y115" s="123"/>
    </row>
    <row r="116" spans="1:25" ht="12.75" hidden="1">
      <c r="A116" s="123"/>
      <c r="B116" s="123"/>
      <c r="C116" s="123"/>
      <c r="D116" s="134"/>
      <c r="E116" s="102"/>
      <c r="F116" s="134"/>
      <c r="G116" s="115"/>
      <c r="H116" s="135"/>
      <c r="I116" s="123"/>
      <c r="J116" s="123"/>
      <c r="K116" s="123"/>
      <c r="L116" s="123"/>
      <c r="M116" s="123"/>
      <c r="N116" s="123"/>
      <c r="O116" s="123"/>
      <c r="P116" s="123"/>
      <c r="Q116" s="123"/>
      <c r="R116" s="123"/>
      <c r="S116" s="123"/>
      <c r="T116" s="123"/>
      <c r="U116" s="123"/>
      <c r="V116" s="123"/>
      <c r="W116" s="123"/>
      <c r="X116" s="123"/>
      <c r="Y116" s="123"/>
    </row>
    <row r="117" spans="1:25" ht="12.75" hidden="1">
      <c r="A117" s="123"/>
      <c r="B117" s="123"/>
      <c r="C117" s="123"/>
      <c r="D117" s="134"/>
      <c r="E117" s="102"/>
      <c r="F117" s="134"/>
      <c r="G117" s="115"/>
      <c r="H117" s="135"/>
      <c r="I117" s="123"/>
      <c r="J117" s="123"/>
      <c r="K117" s="123"/>
      <c r="L117" s="123"/>
      <c r="M117" s="123"/>
      <c r="N117" s="123"/>
      <c r="O117" s="123"/>
      <c r="P117" s="123"/>
      <c r="Q117" s="123"/>
      <c r="R117" s="123"/>
      <c r="S117" s="123"/>
      <c r="T117" s="123"/>
      <c r="U117" s="123"/>
      <c r="V117" s="123"/>
      <c r="W117" s="123"/>
      <c r="X117" s="123"/>
      <c r="Y117" s="123"/>
    </row>
    <row r="118" spans="1:25" ht="12.75" hidden="1">
      <c r="A118" s="123"/>
      <c r="B118" s="123"/>
      <c r="C118" s="123"/>
      <c r="D118" s="134"/>
      <c r="E118" s="102"/>
      <c r="F118" s="134"/>
      <c r="G118" s="115"/>
      <c r="H118" s="135"/>
      <c r="I118" s="123"/>
      <c r="J118" s="123"/>
      <c r="K118" s="123"/>
      <c r="L118" s="123"/>
      <c r="M118" s="123"/>
      <c r="N118" s="123"/>
      <c r="O118" s="123"/>
      <c r="P118" s="123"/>
      <c r="Q118" s="123"/>
      <c r="R118" s="123"/>
      <c r="S118" s="123"/>
      <c r="T118" s="123"/>
      <c r="U118" s="123"/>
      <c r="V118" s="123"/>
      <c r="W118" s="123"/>
      <c r="X118" s="123"/>
      <c r="Y118" s="123"/>
    </row>
    <row r="119" spans="1:25" ht="12.75" hidden="1">
      <c r="A119" s="123"/>
      <c r="B119" s="123"/>
      <c r="C119" s="123"/>
      <c r="D119" s="134"/>
      <c r="E119" s="102"/>
      <c r="F119" s="134"/>
      <c r="G119" s="115"/>
      <c r="H119" s="135"/>
      <c r="I119" s="123"/>
      <c r="J119" s="123"/>
      <c r="K119" s="123"/>
      <c r="L119" s="123"/>
      <c r="M119" s="123"/>
      <c r="N119" s="123"/>
      <c r="O119" s="123"/>
      <c r="P119" s="123"/>
      <c r="Q119" s="123"/>
      <c r="R119" s="123"/>
      <c r="S119" s="123"/>
      <c r="T119" s="123"/>
      <c r="U119" s="123"/>
      <c r="V119" s="123"/>
      <c r="W119" s="123"/>
      <c r="X119" s="123"/>
      <c r="Y119" s="123"/>
    </row>
    <row r="120" spans="1:25" ht="12.75" hidden="1">
      <c r="A120" s="123"/>
      <c r="B120" s="123"/>
      <c r="C120" s="123"/>
      <c r="D120" s="134"/>
      <c r="E120" s="102"/>
      <c r="F120" s="134"/>
      <c r="G120" s="115"/>
      <c r="H120" s="135"/>
      <c r="I120" s="123"/>
      <c r="J120" s="123"/>
      <c r="K120" s="123"/>
      <c r="L120" s="123"/>
      <c r="M120" s="123"/>
      <c r="N120" s="123"/>
      <c r="O120" s="123"/>
      <c r="P120" s="123"/>
      <c r="Q120" s="123"/>
      <c r="R120" s="123"/>
      <c r="S120" s="123"/>
      <c r="T120" s="123"/>
      <c r="U120" s="123"/>
      <c r="V120" s="123"/>
      <c r="W120" s="123"/>
      <c r="X120" s="123"/>
      <c r="Y120" s="123"/>
    </row>
    <row r="121" spans="1:25" ht="12.75" hidden="1">
      <c r="A121" s="123"/>
      <c r="B121" s="123"/>
      <c r="C121" s="123"/>
      <c r="D121" s="134"/>
      <c r="E121" s="102"/>
      <c r="F121" s="134"/>
      <c r="G121" s="115"/>
      <c r="H121" s="135"/>
      <c r="I121" s="123"/>
      <c r="J121" s="123"/>
      <c r="K121" s="123"/>
      <c r="L121" s="123"/>
      <c r="M121" s="123"/>
      <c r="N121" s="123"/>
      <c r="O121" s="123"/>
      <c r="P121" s="123"/>
      <c r="Q121" s="123"/>
      <c r="R121" s="123"/>
      <c r="S121" s="123"/>
      <c r="T121" s="123"/>
      <c r="U121" s="123"/>
      <c r="V121" s="123"/>
      <c r="W121" s="123"/>
      <c r="X121" s="123"/>
      <c r="Y121" s="123"/>
    </row>
    <row r="122" spans="1:25" ht="12.75" hidden="1">
      <c r="A122" s="123"/>
      <c r="B122" s="123"/>
      <c r="C122" s="123"/>
      <c r="D122" s="134"/>
      <c r="E122" s="102"/>
      <c r="F122" s="134"/>
      <c r="G122" s="115"/>
      <c r="H122" s="135"/>
      <c r="I122" s="123"/>
      <c r="J122" s="123"/>
      <c r="K122" s="123"/>
      <c r="L122" s="123"/>
      <c r="M122" s="123"/>
      <c r="N122" s="123"/>
      <c r="O122" s="123"/>
      <c r="P122" s="123"/>
      <c r="Q122" s="123"/>
      <c r="R122" s="123"/>
      <c r="S122" s="123"/>
      <c r="T122" s="123"/>
      <c r="U122" s="123"/>
      <c r="V122" s="123"/>
      <c r="W122" s="123"/>
      <c r="X122" s="123"/>
      <c r="Y122" s="123"/>
    </row>
    <row r="123" spans="1:25" ht="12.75" hidden="1">
      <c r="A123" s="123"/>
      <c r="B123" s="123"/>
      <c r="C123" s="123"/>
      <c r="D123" s="134"/>
      <c r="E123" s="102"/>
      <c r="F123" s="134"/>
      <c r="G123" s="115"/>
      <c r="H123" s="135"/>
      <c r="I123" s="123"/>
      <c r="J123" s="123"/>
      <c r="K123" s="123"/>
      <c r="L123" s="123"/>
      <c r="M123" s="123"/>
      <c r="N123" s="123"/>
      <c r="O123" s="123"/>
      <c r="P123" s="123"/>
      <c r="Q123" s="123"/>
      <c r="R123" s="123"/>
      <c r="S123" s="123"/>
      <c r="T123" s="123"/>
      <c r="U123" s="123"/>
      <c r="V123" s="123"/>
      <c r="W123" s="123"/>
      <c r="X123" s="123"/>
      <c r="Y123" s="123"/>
    </row>
    <row r="124" spans="1:25" ht="12.75" hidden="1">
      <c r="A124" s="123"/>
      <c r="B124" s="123"/>
      <c r="C124" s="123"/>
      <c r="D124" s="134"/>
      <c r="E124" s="102"/>
      <c r="F124" s="134"/>
      <c r="G124" s="115"/>
      <c r="H124" s="135"/>
      <c r="I124" s="123"/>
      <c r="J124" s="123"/>
      <c r="K124" s="123"/>
      <c r="L124" s="123"/>
      <c r="M124" s="123"/>
      <c r="N124" s="123"/>
      <c r="O124" s="123"/>
      <c r="P124" s="123"/>
      <c r="Q124" s="123"/>
      <c r="R124" s="123"/>
      <c r="S124" s="123"/>
      <c r="T124" s="123"/>
      <c r="U124" s="123"/>
      <c r="V124" s="123"/>
      <c r="W124" s="123"/>
      <c r="X124" s="123"/>
      <c r="Y124" s="123"/>
    </row>
    <row r="125" spans="1:25" ht="12.75" hidden="1">
      <c r="A125" s="123"/>
      <c r="B125" s="123"/>
      <c r="C125" s="123"/>
      <c r="D125" s="134"/>
      <c r="E125" s="102"/>
      <c r="F125" s="134"/>
      <c r="G125" s="115"/>
      <c r="H125" s="135"/>
      <c r="I125" s="123"/>
      <c r="J125" s="123"/>
      <c r="K125" s="123"/>
      <c r="L125" s="123"/>
      <c r="M125" s="123"/>
      <c r="N125" s="123"/>
      <c r="O125" s="123"/>
      <c r="P125" s="123"/>
      <c r="Q125" s="123"/>
      <c r="R125" s="123"/>
      <c r="S125" s="123"/>
      <c r="T125" s="123"/>
      <c r="U125" s="123"/>
      <c r="V125" s="123"/>
      <c r="W125" s="123"/>
      <c r="X125" s="123"/>
      <c r="Y125" s="123"/>
    </row>
    <row r="126" spans="1:25" ht="12.75" hidden="1">
      <c r="A126" s="123"/>
      <c r="B126" s="123"/>
      <c r="C126" s="123"/>
      <c r="D126" s="134"/>
      <c r="E126" s="102"/>
      <c r="F126" s="134"/>
      <c r="G126" s="115"/>
      <c r="H126" s="135"/>
      <c r="I126" s="123"/>
      <c r="J126" s="123"/>
      <c r="K126" s="123"/>
      <c r="L126" s="123"/>
      <c r="M126" s="123"/>
      <c r="N126" s="123"/>
      <c r="O126" s="123"/>
      <c r="P126" s="123"/>
      <c r="Q126" s="123"/>
      <c r="R126" s="123"/>
      <c r="S126" s="123"/>
      <c r="T126" s="123"/>
      <c r="U126" s="123"/>
      <c r="V126" s="123"/>
      <c r="W126" s="123"/>
      <c r="X126" s="123"/>
      <c r="Y126" s="123"/>
    </row>
    <row r="127" spans="1:25" ht="12.75" hidden="1">
      <c r="A127" s="123"/>
      <c r="B127" s="123"/>
      <c r="C127" s="123"/>
      <c r="D127" s="134"/>
      <c r="E127" s="102"/>
      <c r="F127" s="134"/>
      <c r="G127" s="115"/>
      <c r="H127" s="135"/>
      <c r="I127" s="123"/>
      <c r="J127" s="123"/>
      <c r="K127" s="123"/>
      <c r="L127" s="123"/>
      <c r="M127" s="123"/>
      <c r="N127" s="123"/>
      <c r="O127" s="123"/>
      <c r="P127" s="123"/>
      <c r="Q127" s="123"/>
      <c r="R127" s="123"/>
      <c r="S127" s="123"/>
      <c r="T127" s="123"/>
      <c r="U127" s="123"/>
      <c r="V127" s="123"/>
      <c r="W127" s="123"/>
      <c r="X127" s="123"/>
      <c r="Y127" s="123"/>
    </row>
    <row r="128" spans="1:25" ht="12.75" hidden="1">
      <c r="A128" s="123"/>
      <c r="B128" s="123"/>
      <c r="C128" s="123"/>
      <c r="D128" s="134"/>
      <c r="E128" s="102"/>
      <c r="F128" s="134"/>
      <c r="G128" s="115"/>
      <c r="H128" s="135"/>
      <c r="I128" s="123"/>
      <c r="J128" s="123"/>
      <c r="K128" s="123"/>
      <c r="L128" s="123"/>
      <c r="M128" s="123"/>
      <c r="N128" s="123"/>
      <c r="O128" s="123"/>
      <c r="P128" s="123"/>
      <c r="Q128" s="123"/>
      <c r="R128" s="123"/>
      <c r="S128" s="123"/>
      <c r="T128" s="123"/>
      <c r="U128" s="123"/>
      <c r="V128" s="123"/>
      <c r="W128" s="123"/>
      <c r="X128" s="123"/>
      <c r="Y128" s="123"/>
    </row>
    <row r="129" spans="1:25" ht="12.75" hidden="1">
      <c r="A129" s="123"/>
      <c r="B129" s="123"/>
      <c r="C129" s="123"/>
      <c r="D129" s="134"/>
      <c r="E129" s="102"/>
      <c r="F129" s="134"/>
      <c r="G129" s="115"/>
      <c r="H129" s="135"/>
      <c r="I129" s="123"/>
      <c r="J129" s="123"/>
      <c r="K129" s="123"/>
      <c r="L129" s="123"/>
      <c r="M129" s="123"/>
      <c r="N129" s="123"/>
      <c r="O129" s="123"/>
      <c r="P129" s="123"/>
      <c r="Q129" s="123"/>
      <c r="R129" s="123"/>
      <c r="S129" s="123"/>
      <c r="T129" s="123"/>
      <c r="U129" s="123"/>
      <c r="V129" s="123"/>
      <c r="W129" s="123"/>
      <c r="X129" s="123"/>
      <c r="Y129" s="123"/>
    </row>
    <row r="130" spans="1:25" ht="12.75" hidden="1">
      <c r="A130" s="123"/>
      <c r="B130" s="123"/>
      <c r="C130" s="123"/>
      <c r="D130" s="134"/>
      <c r="E130" s="102"/>
      <c r="F130" s="134"/>
      <c r="G130" s="115"/>
      <c r="H130" s="135"/>
      <c r="I130" s="123"/>
      <c r="J130" s="123"/>
      <c r="K130" s="123"/>
      <c r="L130" s="123"/>
      <c r="M130" s="123"/>
      <c r="N130" s="123"/>
      <c r="O130" s="123"/>
      <c r="P130" s="123"/>
      <c r="Q130" s="123"/>
      <c r="R130" s="123"/>
      <c r="S130" s="123"/>
      <c r="T130" s="123"/>
      <c r="U130" s="123"/>
      <c r="V130" s="123"/>
      <c r="W130" s="123"/>
      <c r="X130" s="123"/>
      <c r="Y130" s="123"/>
    </row>
    <row r="131" spans="1:25" ht="12.75" hidden="1">
      <c r="A131" s="123"/>
      <c r="B131" s="123"/>
      <c r="C131" s="123"/>
      <c r="D131" s="134"/>
      <c r="E131" s="102"/>
      <c r="F131" s="134"/>
      <c r="G131" s="115"/>
      <c r="H131" s="135"/>
      <c r="I131" s="123"/>
      <c r="J131" s="123"/>
      <c r="K131" s="123"/>
      <c r="L131" s="123"/>
      <c r="M131" s="123"/>
      <c r="N131" s="123"/>
      <c r="O131" s="123"/>
      <c r="P131" s="123"/>
      <c r="Q131" s="123"/>
      <c r="R131" s="123"/>
      <c r="S131" s="123"/>
      <c r="T131" s="123"/>
      <c r="U131" s="123"/>
      <c r="V131" s="123"/>
      <c r="W131" s="123"/>
      <c r="X131" s="123"/>
      <c r="Y131" s="123"/>
    </row>
    <row r="132" spans="1:25" ht="12.75" hidden="1">
      <c r="A132" s="123"/>
      <c r="B132" s="123"/>
      <c r="C132" s="123"/>
      <c r="D132" s="134"/>
      <c r="E132" s="102"/>
      <c r="F132" s="134"/>
      <c r="G132" s="115"/>
      <c r="H132" s="135"/>
      <c r="I132" s="123"/>
      <c r="J132" s="123"/>
      <c r="K132" s="123"/>
      <c r="L132" s="123"/>
      <c r="M132" s="123"/>
      <c r="N132" s="123"/>
      <c r="O132" s="123"/>
      <c r="P132" s="123"/>
      <c r="Q132" s="123"/>
      <c r="R132" s="123"/>
      <c r="S132" s="123"/>
      <c r="T132" s="123"/>
      <c r="U132" s="123"/>
      <c r="V132" s="123"/>
      <c r="W132" s="123"/>
      <c r="X132" s="123"/>
      <c r="Y132" s="123"/>
    </row>
    <row r="133" spans="1:25" ht="12.75" hidden="1">
      <c r="A133" s="123"/>
      <c r="B133" s="123"/>
      <c r="C133" s="123"/>
      <c r="D133" s="134"/>
      <c r="E133" s="102"/>
      <c r="F133" s="134"/>
      <c r="G133" s="115"/>
      <c r="H133" s="135"/>
      <c r="I133" s="123"/>
      <c r="J133" s="123"/>
      <c r="K133" s="123"/>
      <c r="L133" s="123"/>
      <c r="M133" s="123"/>
      <c r="N133" s="123"/>
      <c r="O133" s="123"/>
      <c r="P133" s="123"/>
      <c r="Q133" s="123"/>
      <c r="R133" s="123"/>
      <c r="S133" s="123"/>
      <c r="T133" s="123"/>
      <c r="U133" s="123"/>
      <c r="V133" s="123"/>
      <c r="W133" s="123"/>
      <c r="X133" s="123"/>
      <c r="Y133" s="123"/>
    </row>
    <row r="134" spans="1:25" ht="12.75" hidden="1">
      <c r="A134" s="123"/>
      <c r="B134" s="123"/>
      <c r="C134" s="123"/>
      <c r="D134" s="134"/>
      <c r="E134" s="102"/>
      <c r="F134" s="134"/>
      <c r="G134" s="115"/>
      <c r="H134" s="135"/>
      <c r="I134" s="123"/>
      <c r="J134" s="123"/>
      <c r="K134" s="123"/>
      <c r="L134" s="123"/>
      <c r="M134" s="123"/>
      <c r="N134" s="123"/>
      <c r="O134" s="123"/>
      <c r="P134" s="123"/>
      <c r="Q134" s="123"/>
      <c r="R134" s="123"/>
      <c r="S134" s="123"/>
      <c r="T134" s="123"/>
      <c r="U134" s="123"/>
      <c r="V134" s="123"/>
      <c r="W134" s="123"/>
      <c r="X134" s="123"/>
      <c r="Y134" s="123"/>
    </row>
    <row r="135" spans="1:25" ht="12.75" hidden="1">
      <c r="A135" s="123"/>
      <c r="B135" s="123"/>
      <c r="C135" s="123"/>
      <c r="D135" s="134"/>
      <c r="E135" s="102"/>
      <c r="F135" s="134"/>
      <c r="G135" s="115"/>
      <c r="H135" s="135"/>
      <c r="I135" s="123"/>
      <c r="J135" s="123"/>
      <c r="K135" s="123"/>
      <c r="L135" s="123"/>
      <c r="M135" s="123"/>
      <c r="N135" s="123"/>
      <c r="O135" s="123"/>
      <c r="P135" s="123"/>
      <c r="Q135" s="123"/>
      <c r="R135" s="123"/>
      <c r="S135" s="123"/>
      <c r="T135" s="123"/>
      <c r="U135" s="123"/>
      <c r="V135" s="123"/>
      <c r="W135" s="123"/>
      <c r="X135" s="123"/>
      <c r="Y135" s="123"/>
    </row>
    <row r="136" spans="1:25" ht="12.75" hidden="1">
      <c r="A136" s="123"/>
      <c r="B136" s="123"/>
      <c r="C136" s="123"/>
      <c r="D136" s="134"/>
      <c r="E136" s="102"/>
      <c r="F136" s="134"/>
      <c r="G136" s="115"/>
      <c r="H136" s="135"/>
      <c r="I136" s="123"/>
      <c r="J136" s="123"/>
      <c r="K136" s="123"/>
      <c r="L136" s="123"/>
      <c r="M136" s="123"/>
      <c r="N136" s="123"/>
      <c r="O136" s="123"/>
      <c r="P136" s="123"/>
      <c r="Q136" s="123"/>
      <c r="R136" s="123"/>
      <c r="S136" s="123"/>
      <c r="T136" s="123"/>
      <c r="U136" s="123"/>
      <c r="V136" s="123"/>
      <c r="W136" s="123"/>
      <c r="X136" s="123"/>
      <c r="Y136" s="123"/>
    </row>
    <row r="137" spans="1:25" ht="12.75" hidden="1">
      <c r="A137" s="123"/>
      <c r="B137" s="123"/>
      <c r="C137" s="123"/>
      <c r="D137" s="134"/>
      <c r="E137" s="102"/>
      <c r="F137" s="134"/>
      <c r="G137" s="115"/>
      <c r="H137" s="135"/>
      <c r="I137" s="123"/>
      <c r="J137" s="123"/>
      <c r="K137" s="123"/>
      <c r="L137" s="123"/>
      <c r="M137" s="123"/>
      <c r="N137" s="123"/>
      <c r="O137" s="123"/>
      <c r="P137" s="123"/>
      <c r="Q137" s="123"/>
      <c r="R137" s="123"/>
      <c r="S137" s="123"/>
      <c r="T137" s="123"/>
      <c r="U137" s="123"/>
      <c r="V137" s="123"/>
      <c r="W137" s="123"/>
      <c r="X137" s="123"/>
      <c r="Y137" s="123"/>
    </row>
    <row r="138" spans="1:25" ht="12.75" hidden="1">
      <c r="A138" s="123"/>
      <c r="B138" s="123"/>
      <c r="C138" s="123"/>
      <c r="D138" s="134"/>
      <c r="E138" s="102"/>
      <c r="F138" s="134"/>
      <c r="G138" s="115"/>
      <c r="H138" s="135"/>
      <c r="I138" s="123"/>
      <c r="J138" s="123"/>
      <c r="K138" s="123"/>
      <c r="L138" s="123"/>
      <c r="M138" s="123"/>
      <c r="N138" s="123"/>
      <c r="O138" s="123"/>
      <c r="P138" s="123"/>
      <c r="Q138" s="123"/>
      <c r="R138" s="123"/>
      <c r="S138" s="123"/>
      <c r="T138" s="123"/>
      <c r="U138" s="123"/>
      <c r="V138" s="123"/>
      <c r="W138" s="123"/>
      <c r="X138" s="123"/>
      <c r="Y138" s="123"/>
    </row>
    <row r="139" spans="1:25" ht="12.75" hidden="1">
      <c r="A139" s="123"/>
      <c r="B139" s="123"/>
      <c r="C139" s="123"/>
      <c r="D139" s="134"/>
      <c r="E139" s="102"/>
      <c r="F139" s="134"/>
      <c r="G139" s="115"/>
      <c r="H139" s="135"/>
      <c r="I139" s="123"/>
      <c r="J139" s="123"/>
      <c r="K139" s="123"/>
      <c r="L139" s="123"/>
      <c r="M139" s="123"/>
      <c r="N139" s="123"/>
      <c r="O139" s="123"/>
      <c r="P139" s="123"/>
      <c r="Q139" s="123"/>
      <c r="R139" s="123"/>
      <c r="S139" s="123"/>
      <c r="T139" s="123"/>
      <c r="U139" s="123"/>
      <c r="V139" s="123"/>
      <c r="W139" s="123"/>
      <c r="X139" s="123"/>
      <c r="Y139" s="123"/>
    </row>
    <row r="140" spans="1:25" ht="12.75" hidden="1">
      <c r="A140" s="123"/>
      <c r="B140" s="123"/>
      <c r="C140" s="123"/>
      <c r="D140" s="134"/>
      <c r="E140" s="102"/>
      <c r="F140" s="134"/>
      <c r="G140" s="115"/>
      <c r="H140" s="135"/>
      <c r="I140" s="123"/>
      <c r="J140" s="123"/>
      <c r="K140" s="123"/>
      <c r="L140" s="123"/>
      <c r="M140" s="123"/>
      <c r="N140" s="123"/>
      <c r="O140" s="123"/>
      <c r="P140" s="123"/>
      <c r="Q140" s="123"/>
      <c r="R140" s="123"/>
      <c r="S140" s="123"/>
      <c r="T140" s="123"/>
      <c r="U140" s="123"/>
      <c r="V140" s="123"/>
      <c r="W140" s="123"/>
      <c r="X140" s="123"/>
      <c r="Y140" s="123"/>
    </row>
    <row r="141" spans="1:25" ht="12.75" hidden="1">
      <c r="A141" s="123"/>
      <c r="B141" s="123"/>
      <c r="C141" s="123"/>
      <c r="D141" s="134"/>
      <c r="E141" s="102"/>
      <c r="F141" s="134"/>
      <c r="G141" s="115"/>
      <c r="H141" s="135"/>
      <c r="I141" s="123"/>
      <c r="J141" s="123"/>
      <c r="K141" s="123"/>
      <c r="L141" s="123"/>
      <c r="M141" s="123"/>
      <c r="N141" s="123"/>
      <c r="O141" s="123"/>
      <c r="P141" s="123"/>
      <c r="Q141" s="123"/>
      <c r="R141" s="123"/>
      <c r="S141" s="123"/>
      <c r="T141" s="123"/>
      <c r="U141" s="123"/>
      <c r="V141" s="123"/>
      <c r="W141" s="123"/>
      <c r="X141" s="123"/>
      <c r="Y141" s="123"/>
    </row>
    <row r="142" spans="1:25" ht="12.75" hidden="1">
      <c r="A142" s="123"/>
      <c r="B142" s="123"/>
      <c r="C142" s="123"/>
      <c r="D142" s="134"/>
      <c r="E142" s="102"/>
      <c r="F142" s="134"/>
      <c r="G142" s="115"/>
      <c r="H142" s="135"/>
      <c r="I142" s="123"/>
      <c r="J142" s="123"/>
      <c r="K142" s="123"/>
      <c r="L142" s="123"/>
      <c r="M142" s="123"/>
      <c r="N142" s="123"/>
      <c r="O142" s="123"/>
      <c r="P142" s="123"/>
      <c r="Q142" s="123"/>
      <c r="R142" s="123"/>
      <c r="S142" s="123"/>
      <c r="T142" s="123"/>
      <c r="U142" s="123"/>
      <c r="V142" s="123"/>
      <c r="W142" s="123"/>
      <c r="X142" s="123"/>
      <c r="Y142" s="123"/>
    </row>
    <row r="143" spans="1:25" ht="12.75" hidden="1">
      <c r="A143" s="123"/>
      <c r="B143" s="123"/>
      <c r="C143" s="123"/>
      <c r="D143" s="134"/>
      <c r="E143" s="102"/>
      <c r="F143" s="134"/>
      <c r="G143" s="115"/>
      <c r="H143" s="135"/>
      <c r="I143" s="123"/>
      <c r="J143" s="123"/>
      <c r="K143" s="123"/>
      <c r="L143" s="123"/>
      <c r="M143" s="123"/>
      <c r="N143" s="123"/>
      <c r="O143" s="123"/>
      <c r="P143" s="123"/>
      <c r="Q143" s="123"/>
      <c r="R143" s="123"/>
      <c r="S143" s="123"/>
      <c r="T143" s="123"/>
      <c r="U143" s="123"/>
      <c r="V143" s="123"/>
      <c r="W143" s="123"/>
      <c r="X143" s="123"/>
      <c r="Y143" s="123"/>
    </row>
    <row r="144" spans="1:25" ht="12.75" hidden="1">
      <c r="A144" s="123"/>
      <c r="B144" s="123"/>
      <c r="C144" s="123"/>
      <c r="D144" s="134"/>
      <c r="E144" s="102"/>
      <c r="F144" s="134"/>
      <c r="G144" s="115"/>
      <c r="H144" s="135"/>
      <c r="I144" s="123"/>
      <c r="J144" s="123"/>
      <c r="K144" s="123"/>
      <c r="L144" s="123"/>
      <c r="M144" s="123"/>
      <c r="N144" s="123"/>
      <c r="O144" s="123"/>
      <c r="P144" s="123"/>
      <c r="Q144" s="123"/>
      <c r="R144" s="123"/>
      <c r="S144" s="123"/>
      <c r="T144" s="123"/>
      <c r="U144" s="123"/>
      <c r="V144" s="123"/>
      <c r="W144" s="123"/>
      <c r="X144" s="123"/>
      <c r="Y144" s="123"/>
    </row>
    <row r="145" spans="1:25" ht="12.75" hidden="1">
      <c r="A145" s="123"/>
      <c r="B145" s="123"/>
      <c r="C145" s="123"/>
      <c r="D145" s="134"/>
      <c r="E145" s="102"/>
      <c r="F145" s="134"/>
      <c r="G145" s="115"/>
      <c r="H145" s="135"/>
      <c r="I145" s="123"/>
      <c r="J145" s="123"/>
      <c r="K145" s="123"/>
      <c r="L145" s="123"/>
      <c r="M145" s="123"/>
      <c r="N145" s="123"/>
      <c r="O145" s="123"/>
      <c r="P145" s="123"/>
      <c r="Q145" s="123"/>
      <c r="R145" s="123"/>
      <c r="S145" s="123"/>
      <c r="T145" s="123"/>
      <c r="U145" s="123"/>
      <c r="V145" s="123"/>
      <c r="W145" s="123"/>
      <c r="X145" s="123"/>
      <c r="Y145" s="123"/>
    </row>
    <row r="146" spans="1:25" ht="12.75" hidden="1">
      <c r="A146" s="123"/>
      <c r="B146" s="123"/>
      <c r="C146" s="123"/>
      <c r="D146" s="134"/>
      <c r="E146" s="102"/>
      <c r="F146" s="134"/>
      <c r="G146" s="115"/>
      <c r="H146" s="135"/>
      <c r="I146" s="123"/>
      <c r="J146" s="123"/>
      <c r="K146" s="123"/>
      <c r="L146" s="123"/>
      <c r="M146" s="123"/>
      <c r="N146" s="123"/>
      <c r="O146" s="123"/>
      <c r="P146" s="123"/>
      <c r="Q146" s="123"/>
      <c r="R146" s="123"/>
      <c r="S146" s="123"/>
      <c r="T146" s="123"/>
      <c r="U146" s="123"/>
      <c r="V146" s="123"/>
      <c r="W146" s="123"/>
      <c r="X146" s="123"/>
      <c r="Y146" s="123"/>
    </row>
    <row r="147" spans="1:25" ht="12.75" hidden="1">
      <c r="A147" s="123"/>
      <c r="B147" s="123"/>
      <c r="C147" s="123"/>
      <c r="D147" s="134"/>
      <c r="E147" s="102"/>
      <c r="F147" s="134"/>
      <c r="G147" s="115"/>
      <c r="H147" s="135"/>
      <c r="I147" s="123"/>
      <c r="J147" s="123"/>
      <c r="K147" s="123"/>
      <c r="L147" s="123"/>
      <c r="M147" s="123"/>
      <c r="N147" s="123"/>
      <c r="O147" s="123"/>
      <c r="P147" s="123"/>
      <c r="Q147" s="123"/>
      <c r="R147" s="123"/>
      <c r="S147" s="123"/>
      <c r="T147" s="123"/>
      <c r="U147" s="123"/>
      <c r="V147" s="123"/>
      <c r="W147" s="123"/>
      <c r="X147" s="123"/>
      <c r="Y147" s="123"/>
    </row>
    <row r="148" spans="1:25" ht="12.75" hidden="1">
      <c r="A148" s="123"/>
      <c r="B148" s="123"/>
      <c r="C148" s="123"/>
      <c r="D148" s="134"/>
      <c r="E148" s="102"/>
      <c r="F148" s="134"/>
      <c r="G148" s="115"/>
      <c r="H148" s="135"/>
      <c r="I148" s="123"/>
      <c r="J148" s="123"/>
      <c r="K148" s="123"/>
      <c r="L148" s="123"/>
      <c r="M148" s="123"/>
      <c r="N148" s="123"/>
      <c r="O148" s="123"/>
      <c r="P148" s="123"/>
      <c r="Q148" s="123"/>
      <c r="R148" s="123"/>
      <c r="S148" s="123"/>
      <c r="T148" s="123"/>
      <c r="U148" s="123"/>
      <c r="V148" s="123"/>
      <c r="W148" s="123"/>
      <c r="X148" s="123"/>
      <c r="Y148" s="123"/>
    </row>
    <row r="149" spans="1:25" ht="12.75" hidden="1">
      <c r="A149" s="123"/>
      <c r="B149" s="123"/>
      <c r="C149" s="123"/>
      <c r="D149" s="134"/>
      <c r="E149" s="102"/>
      <c r="F149" s="134"/>
      <c r="G149" s="115"/>
      <c r="H149" s="135"/>
      <c r="I149" s="123"/>
      <c r="J149" s="123"/>
      <c r="K149" s="123"/>
      <c r="L149" s="123"/>
      <c r="M149" s="123"/>
      <c r="N149" s="123"/>
      <c r="O149" s="123"/>
      <c r="P149" s="123"/>
      <c r="Q149" s="123"/>
      <c r="R149" s="123"/>
      <c r="S149" s="123"/>
      <c r="T149" s="123"/>
      <c r="U149" s="123"/>
      <c r="V149" s="123"/>
      <c r="W149" s="123"/>
      <c r="X149" s="123"/>
      <c r="Y149" s="123"/>
    </row>
    <row r="150" spans="1:25" ht="12.75" hidden="1">
      <c r="A150" s="123"/>
      <c r="B150" s="123"/>
      <c r="C150" s="123"/>
      <c r="D150" s="134"/>
      <c r="E150" s="102"/>
      <c r="F150" s="134"/>
      <c r="G150" s="115"/>
      <c r="H150" s="135"/>
      <c r="I150" s="123"/>
      <c r="J150" s="123"/>
      <c r="K150" s="123"/>
      <c r="L150" s="123"/>
      <c r="M150" s="123"/>
      <c r="N150" s="123"/>
      <c r="O150" s="123"/>
      <c r="P150" s="123"/>
      <c r="Q150" s="123"/>
      <c r="R150" s="123"/>
      <c r="S150" s="123"/>
      <c r="T150" s="123"/>
      <c r="U150" s="123"/>
      <c r="V150" s="123"/>
      <c r="W150" s="123"/>
      <c r="X150" s="123"/>
      <c r="Y150" s="123"/>
    </row>
    <row r="151" spans="1:25" ht="12.75" hidden="1">
      <c r="A151" s="123"/>
      <c r="B151" s="123"/>
      <c r="C151" s="123"/>
      <c r="D151" s="134"/>
      <c r="E151" s="102"/>
      <c r="F151" s="134"/>
      <c r="G151" s="115"/>
      <c r="H151" s="135"/>
      <c r="I151" s="123"/>
      <c r="J151" s="123"/>
      <c r="K151" s="123"/>
      <c r="L151" s="123"/>
      <c r="M151" s="123"/>
      <c r="N151" s="123"/>
      <c r="O151" s="123"/>
      <c r="P151" s="123"/>
      <c r="Q151" s="123"/>
      <c r="R151" s="123"/>
      <c r="S151" s="123"/>
      <c r="T151" s="123"/>
      <c r="U151" s="123"/>
      <c r="V151" s="123"/>
      <c r="W151" s="123"/>
      <c r="X151" s="123"/>
      <c r="Y151" s="123"/>
    </row>
    <row r="152" spans="1:25" ht="12.75" hidden="1">
      <c r="A152" s="123"/>
      <c r="B152" s="123"/>
      <c r="C152" s="123"/>
      <c r="D152" s="134"/>
      <c r="E152" s="102"/>
      <c r="F152" s="134"/>
      <c r="G152" s="115"/>
      <c r="H152" s="135"/>
      <c r="I152" s="123"/>
      <c r="J152" s="123"/>
      <c r="K152" s="123"/>
      <c r="L152" s="123"/>
      <c r="M152" s="123"/>
      <c r="N152" s="123"/>
      <c r="O152" s="123"/>
      <c r="P152" s="123"/>
      <c r="Q152" s="123"/>
      <c r="R152" s="123"/>
      <c r="S152" s="123"/>
      <c r="T152" s="123"/>
      <c r="U152" s="123"/>
      <c r="V152" s="123"/>
      <c r="W152" s="123"/>
      <c r="X152" s="123"/>
      <c r="Y152" s="123"/>
    </row>
    <row r="153" spans="1:25" ht="12.75" hidden="1">
      <c r="A153" s="123"/>
      <c r="B153" s="123"/>
      <c r="C153" s="123"/>
      <c r="D153" s="134"/>
      <c r="E153" s="102"/>
      <c r="F153" s="134"/>
      <c r="G153" s="115"/>
      <c r="H153" s="135"/>
      <c r="I153" s="123"/>
      <c r="J153" s="123"/>
      <c r="K153" s="123"/>
      <c r="L153" s="123"/>
      <c r="M153" s="123"/>
      <c r="N153" s="123"/>
      <c r="O153" s="123"/>
      <c r="P153" s="123"/>
      <c r="Q153" s="123"/>
      <c r="R153" s="123"/>
      <c r="S153" s="123"/>
      <c r="T153" s="123"/>
      <c r="U153" s="123"/>
      <c r="V153" s="123"/>
      <c r="W153" s="123"/>
      <c r="X153" s="123"/>
      <c r="Y153" s="123"/>
    </row>
    <row r="154" spans="1:25" ht="12.75" hidden="1">
      <c r="A154" s="123"/>
      <c r="B154" s="123"/>
      <c r="C154" s="123"/>
      <c r="D154" s="134"/>
      <c r="E154" s="102"/>
      <c r="F154" s="134"/>
      <c r="G154" s="115"/>
      <c r="H154" s="135"/>
      <c r="I154" s="123"/>
      <c r="J154" s="123"/>
      <c r="K154" s="123"/>
      <c r="L154" s="123"/>
      <c r="M154" s="123"/>
      <c r="N154" s="123"/>
      <c r="O154" s="123"/>
      <c r="P154" s="123"/>
      <c r="Q154" s="123"/>
      <c r="R154" s="123"/>
      <c r="S154" s="123"/>
      <c r="T154" s="123"/>
      <c r="U154" s="123"/>
      <c r="V154" s="123"/>
      <c r="W154" s="123"/>
      <c r="X154" s="123"/>
      <c r="Y154" s="123"/>
    </row>
    <row r="155" spans="1:25" ht="12.75" hidden="1">
      <c r="A155" s="123"/>
      <c r="B155" s="123"/>
      <c r="C155" s="123"/>
      <c r="D155" s="134"/>
      <c r="E155" s="102"/>
      <c r="F155" s="134"/>
      <c r="G155" s="115"/>
      <c r="H155" s="135"/>
      <c r="I155" s="123"/>
      <c r="J155" s="123"/>
      <c r="K155" s="123"/>
      <c r="L155" s="123"/>
      <c r="M155" s="123"/>
      <c r="N155" s="123"/>
      <c r="O155" s="123"/>
      <c r="P155" s="123"/>
      <c r="Q155" s="123"/>
      <c r="R155" s="123"/>
      <c r="S155" s="123"/>
      <c r="T155" s="123"/>
      <c r="U155" s="123"/>
      <c r="V155" s="123"/>
      <c r="W155" s="123"/>
      <c r="X155" s="123"/>
      <c r="Y155" s="123"/>
    </row>
    <row r="156" spans="1:25" ht="12.75" hidden="1">
      <c r="A156" s="123"/>
      <c r="B156" s="123"/>
      <c r="C156" s="123"/>
      <c r="D156" s="134"/>
      <c r="E156" s="102"/>
      <c r="F156" s="134"/>
      <c r="G156" s="115"/>
      <c r="H156" s="135"/>
      <c r="I156" s="123"/>
      <c r="J156" s="123"/>
      <c r="K156" s="123"/>
      <c r="L156" s="123"/>
      <c r="M156" s="123"/>
      <c r="N156" s="123"/>
      <c r="O156" s="123"/>
      <c r="P156" s="123"/>
      <c r="Q156" s="123"/>
      <c r="R156" s="123"/>
      <c r="S156" s="123"/>
      <c r="T156" s="123"/>
      <c r="U156" s="123"/>
      <c r="V156" s="123"/>
      <c r="W156" s="123"/>
      <c r="X156" s="123"/>
      <c r="Y156" s="123"/>
    </row>
    <row r="157" spans="1:25" ht="12.75" hidden="1">
      <c r="A157" s="123"/>
      <c r="B157" s="123"/>
      <c r="C157" s="123"/>
      <c r="D157" s="134"/>
      <c r="E157" s="102"/>
      <c r="F157" s="134"/>
      <c r="G157" s="115"/>
      <c r="H157" s="135"/>
      <c r="I157" s="123"/>
      <c r="J157" s="123"/>
      <c r="K157" s="123"/>
      <c r="L157" s="123"/>
      <c r="M157" s="123"/>
      <c r="N157" s="123"/>
      <c r="O157" s="123"/>
      <c r="P157" s="123"/>
      <c r="Q157" s="123"/>
      <c r="R157" s="123"/>
      <c r="S157" s="123"/>
      <c r="T157" s="123"/>
      <c r="U157" s="123"/>
      <c r="V157" s="123"/>
      <c r="W157" s="123"/>
      <c r="X157" s="123"/>
      <c r="Y157" s="123"/>
    </row>
    <row r="158" spans="1:25" ht="12.75" hidden="1">
      <c r="A158" s="123"/>
      <c r="B158" s="123"/>
      <c r="C158" s="123"/>
      <c r="D158" s="134"/>
      <c r="E158" s="102"/>
      <c r="F158" s="134"/>
      <c r="G158" s="115"/>
      <c r="H158" s="135"/>
      <c r="I158" s="123"/>
      <c r="J158" s="123"/>
      <c r="K158" s="123"/>
      <c r="L158" s="123"/>
      <c r="M158" s="123"/>
      <c r="N158" s="123"/>
      <c r="O158" s="123"/>
      <c r="P158" s="123"/>
      <c r="Q158" s="123"/>
      <c r="R158" s="123"/>
      <c r="S158" s="123"/>
      <c r="T158" s="123"/>
      <c r="U158" s="123"/>
      <c r="V158" s="123"/>
      <c r="W158" s="123"/>
      <c r="X158" s="123"/>
      <c r="Y158" s="123"/>
    </row>
    <row r="159" spans="1:25" ht="12.75" hidden="1">
      <c r="A159" s="123"/>
      <c r="B159" s="123"/>
      <c r="C159" s="123"/>
      <c r="D159" s="134"/>
      <c r="E159" s="102"/>
      <c r="F159" s="134"/>
      <c r="G159" s="115"/>
      <c r="H159" s="135"/>
      <c r="I159" s="123"/>
      <c r="J159" s="123"/>
      <c r="K159" s="123"/>
      <c r="L159" s="123"/>
      <c r="M159" s="123"/>
      <c r="N159" s="123"/>
      <c r="O159" s="123"/>
      <c r="P159" s="123"/>
      <c r="Q159" s="123"/>
      <c r="R159" s="123"/>
      <c r="S159" s="123"/>
      <c r="T159" s="123"/>
      <c r="U159" s="123"/>
      <c r="V159" s="123"/>
      <c r="W159" s="123"/>
      <c r="X159" s="123"/>
      <c r="Y159" s="123"/>
    </row>
    <row r="160" spans="1:25" ht="12.75" hidden="1">
      <c r="A160" s="123"/>
      <c r="B160" s="123"/>
      <c r="C160" s="123"/>
      <c r="D160" s="134"/>
      <c r="E160" s="102"/>
      <c r="F160" s="134"/>
      <c r="G160" s="115"/>
      <c r="H160" s="135"/>
      <c r="I160" s="123"/>
      <c r="J160" s="123"/>
      <c r="K160" s="123"/>
      <c r="L160" s="123"/>
      <c r="M160" s="123"/>
      <c r="N160" s="123"/>
      <c r="O160" s="123"/>
      <c r="P160" s="123"/>
      <c r="Q160" s="123"/>
      <c r="R160" s="123"/>
      <c r="S160" s="123"/>
      <c r="T160" s="123"/>
      <c r="U160" s="123"/>
      <c r="V160" s="123"/>
      <c r="W160" s="123"/>
      <c r="X160" s="123"/>
      <c r="Y160" s="123"/>
    </row>
    <row r="161" spans="1:25" ht="12.75" hidden="1">
      <c r="A161" s="123"/>
      <c r="B161" s="123"/>
      <c r="C161" s="123"/>
      <c r="D161" s="134"/>
      <c r="E161" s="102"/>
      <c r="F161" s="134"/>
      <c r="G161" s="115"/>
      <c r="H161" s="135"/>
      <c r="I161" s="123"/>
      <c r="J161" s="123"/>
      <c r="K161" s="123"/>
      <c r="L161" s="123"/>
      <c r="M161" s="123"/>
      <c r="N161" s="123"/>
      <c r="O161" s="123"/>
      <c r="P161" s="123"/>
      <c r="Q161" s="123"/>
      <c r="R161" s="123"/>
      <c r="S161" s="123"/>
      <c r="T161" s="123"/>
      <c r="U161" s="123"/>
      <c r="V161" s="123"/>
      <c r="W161" s="123"/>
      <c r="X161" s="123"/>
      <c r="Y161" s="123"/>
    </row>
    <row r="162" spans="1:25" ht="12.75" hidden="1">
      <c r="A162" s="123"/>
      <c r="B162" s="123"/>
      <c r="C162" s="123"/>
      <c r="D162" s="134"/>
      <c r="E162" s="102"/>
      <c r="F162" s="134"/>
      <c r="G162" s="115"/>
      <c r="H162" s="135"/>
      <c r="I162" s="123"/>
      <c r="J162" s="123"/>
      <c r="K162" s="123"/>
      <c r="L162" s="123"/>
      <c r="M162" s="123"/>
      <c r="N162" s="123"/>
      <c r="O162" s="123"/>
      <c r="P162" s="123"/>
      <c r="Q162" s="123"/>
      <c r="R162" s="123"/>
      <c r="S162" s="123"/>
      <c r="T162" s="123"/>
      <c r="U162" s="123"/>
      <c r="V162" s="123"/>
      <c r="W162" s="123"/>
      <c r="X162" s="123"/>
      <c r="Y162" s="123"/>
    </row>
    <row r="163" spans="1:25" ht="12.75" hidden="1">
      <c r="A163" s="123"/>
      <c r="B163" s="123"/>
      <c r="C163" s="123"/>
      <c r="D163" s="134"/>
      <c r="E163" s="102"/>
      <c r="F163" s="134"/>
      <c r="G163" s="115"/>
      <c r="H163" s="135"/>
      <c r="I163" s="123"/>
      <c r="J163" s="123"/>
      <c r="K163" s="123"/>
      <c r="L163" s="123"/>
      <c r="M163" s="123"/>
      <c r="N163" s="123"/>
      <c r="O163" s="123"/>
      <c r="P163" s="123"/>
      <c r="Q163" s="123"/>
      <c r="R163" s="123"/>
      <c r="S163" s="123"/>
      <c r="T163" s="123"/>
      <c r="U163" s="123"/>
      <c r="V163" s="123"/>
      <c r="W163" s="123"/>
      <c r="X163" s="123"/>
      <c r="Y163" s="123"/>
    </row>
    <row r="164" spans="1:25" ht="12.75" hidden="1">
      <c r="A164" s="123"/>
      <c r="B164" s="123"/>
      <c r="C164" s="123"/>
      <c r="D164" s="134"/>
      <c r="E164" s="102"/>
      <c r="F164" s="134"/>
      <c r="G164" s="115"/>
      <c r="H164" s="135"/>
      <c r="I164" s="123"/>
      <c r="J164" s="123"/>
      <c r="K164" s="123"/>
      <c r="L164" s="123"/>
      <c r="M164" s="123"/>
      <c r="N164" s="123"/>
      <c r="O164" s="123"/>
      <c r="P164" s="123"/>
      <c r="Q164" s="123"/>
      <c r="R164" s="123"/>
      <c r="S164" s="123"/>
      <c r="T164" s="123"/>
      <c r="U164" s="123"/>
      <c r="V164" s="123"/>
      <c r="W164" s="123"/>
      <c r="X164" s="123"/>
      <c r="Y164" s="123"/>
    </row>
    <row r="165" spans="1:25" ht="12.75" hidden="1">
      <c r="A165" s="123"/>
      <c r="B165" s="123"/>
      <c r="C165" s="123"/>
      <c r="D165" s="134"/>
      <c r="E165" s="102"/>
      <c r="F165" s="134"/>
      <c r="G165" s="115"/>
      <c r="H165" s="135"/>
      <c r="I165" s="123"/>
      <c r="J165" s="123"/>
      <c r="K165" s="123"/>
      <c r="L165" s="123"/>
      <c r="M165" s="123"/>
      <c r="N165" s="123"/>
      <c r="O165" s="123"/>
      <c r="P165" s="123"/>
      <c r="Q165" s="123"/>
      <c r="R165" s="123"/>
      <c r="S165" s="123"/>
      <c r="T165" s="123"/>
      <c r="U165" s="123"/>
      <c r="V165" s="123"/>
      <c r="W165" s="123"/>
      <c r="X165" s="123"/>
      <c r="Y165" s="123"/>
    </row>
    <row r="166" spans="1:25" ht="12.75" hidden="1">
      <c r="A166" s="123"/>
      <c r="B166" s="123"/>
      <c r="C166" s="123"/>
      <c r="D166" s="134"/>
      <c r="E166" s="102"/>
      <c r="F166" s="134"/>
      <c r="G166" s="115"/>
      <c r="H166" s="135"/>
      <c r="I166" s="123"/>
      <c r="J166" s="123"/>
      <c r="K166" s="123"/>
      <c r="L166" s="123"/>
      <c r="M166" s="123"/>
      <c r="N166" s="123"/>
      <c r="O166" s="123"/>
      <c r="P166" s="123"/>
      <c r="Q166" s="123"/>
      <c r="R166" s="123"/>
      <c r="S166" s="123"/>
      <c r="T166" s="123"/>
      <c r="U166" s="123"/>
      <c r="V166" s="123"/>
      <c r="W166" s="123"/>
      <c r="X166" s="123"/>
      <c r="Y166" s="123"/>
    </row>
    <row r="167" spans="1:25" ht="12.75" hidden="1">
      <c r="A167" s="123"/>
      <c r="B167" s="123"/>
      <c r="C167" s="123"/>
      <c r="D167" s="134"/>
      <c r="E167" s="102"/>
      <c r="F167" s="134"/>
      <c r="G167" s="115"/>
      <c r="H167" s="135"/>
      <c r="I167" s="123"/>
      <c r="J167" s="123"/>
      <c r="K167" s="123"/>
      <c r="L167" s="123"/>
      <c r="M167" s="123"/>
      <c r="N167" s="123"/>
      <c r="O167" s="123"/>
      <c r="P167" s="123"/>
      <c r="Q167" s="123"/>
      <c r="R167" s="123"/>
      <c r="S167" s="123"/>
      <c r="T167" s="123"/>
      <c r="U167" s="123"/>
      <c r="V167" s="123"/>
      <c r="W167" s="123"/>
      <c r="X167" s="123"/>
      <c r="Y167" s="123"/>
    </row>
    <row r="168" spans="1:25" ht="12.75" hidden="1">
      <c r="A168" s="123"/>
      <c r="B168" s="123"/>
      <c r="C168" s="123"/>
      <c r="D168" s="134"/>
      <c r="E168" s="102"/>
      <c r="F168" s="134"/>
      <c r="G168" s="115"/>
      <c r="H168" s="135"/>
      <c r="I168" s="123"/>
      <c r="J168" s="123"/>
      <c r="K168" s="123"/>
      <c r="L168" s="123"/>
      <c r="M168" s="123"/>
      <c r="N168" s="123"/>
      <c r="O168" s="123"/>
      <c r="P168" s="123"/>
      <c r="Q168" s="123"/>
      <c r="R168" s="123"/>
      <c r="S168" s="123"/>
      <c r="T168" s="123"/>
      <c r="U168" s="123"/>
      <c r="V168" s="123"/>
      <c r="W168" s="123"/>
      <c r="X168" s="123"/>
      <c r="Y168" s="123"/>
    </row>
    <row r="169" spans="1:25" ht="12.75" hidden="1">
      <c r="A169" s="123"/>
      <c r="B169" s="123"/>
      <c r="C169" s="123"/>
      <c r="D169" s="134"/>
      <c r="E169" s="102"/>
      <c r="F169" s="134"/>
      <c r="G169" s="115"/>
      <c r="H169" s="135"/>
      <c r="I169" s="123"/>
      <c r="J169" s="123"/>
      <c r="K169" s="123"/>
      <c r="L169" s="123"/>
      <c r="M169" s="123"/>
      <c r="N169" s="123"/>
      <c r="O169" s="123"/>
      <c r="P169" s="123"/>
      <c r="Q169" s="123"/>
      <c r="R169" s="123"/>
      <c r="S169" s="123"/>
      <c r="T169" s="123"/>
      <c r="U169" s="123"/>
      <c r="V169" s="123"/>
      <c r="W169" s="123"/>
      <c r="X169" s="123"/>
      <c r="Y169" s="123"/>
    </row>
  </sheetData>
  <conditionalFormatting sqref="M1:O1 S1 V1:Y1">
    <cfRule type="containsText" dxfId="10886" priority="13" operator="containsText" text="ответ субподрядчика">
      <formula>NOT(ISERROR(SEARCH(("ответ субподрядчика"),(M1))))</formula>
    </cfRule>
  </conditionalFormatting>
  <conditionalFormatting sqref="G10:G169">
    <cfRule type="cellIs" dxfId="10885" priority="12" operator="equal">
      <formula>1</formula>
    </cfRule>
  </conditionalFormatting>
  <conditionalFormatting sqref="G10:G169">
    <cfRule type="cellIs" dxfId="10884" priority="11" operator="equal">
      <formula>0.5</formula>
    </cfRule>
  </conditionalFormatting>
  <conditionalFormatting sqref="G10:G169">
    <cfRule type="cellIs" dxfId="10883" priority="10" operator="equal">
      <formula>0.2</formula>
    </cfRule>
  </conditionalFormatting>
  <conditionalFormatting sqref="K3 K5:K169">
    <cfRule type="containsText" dxfId="10882" priority="9" operator="containsText" text="ПД">
      <formula>NOT(ISERROR(SEARCH(("ПД"),(K3))))</formula>
    </cfRule>
  </conditionalFormatting>
  <conditionalFormatting sqref="K3 K5:K169">
    <cfRule type="containsText" dxfId="10881" priority="8" operator="containsText" text="отменено">
      <formula>NOT(ISERROR(SEARCH(("отменено"),(K3))))</formula>
    </cfRule>
  </conditionalFormatting>
  <conditionalFormatting sqref="G1:H1 H3:Y3 H5:H169 A9:G9">
    <cfRule type="cellIs" dxfId="10880" priority="7" operator="equal">
      <formula>"5 - Несоответствие решений ПД и РД"</formula>
    </cfRule>
  </conditionalFormatting>
  <conditionalFormatting sqref="G1:H1 H3:Y3 H5:H169 A9:G9">
    <cfRule type="cellIs" dxfId="10879" priority="6" operator="equal">
      <formula>"4 - Несоответствие типовым решениям"</formula>
    </cfRule>
  </conditionalFormatting>
  <conditionalFormatting sqref="G1:H1 H3:Y3 H5:H169 A9:G9">
    <cfRule type="cellIs" dxfId="10878" priority="5" operator="equal">
      <formula>"3 - Повторяющиеся замечания МФР"</formula>
    </cfRule>
  </conditionalFormatting>
  <conditionalFormatting sqref="G1:H1 H3:Y3 H5:H169 A9:G9">
    <cfRule type="cellIs" dxfId="10877" priority="4" operator="equal">
      <formula>"2 - Несоотвествие смежным разделам"</formula>
    </cfRule>
  </conditionalFormatting>
  <conditionalFormatting sqref="G1:H1 H3:Y3 H5:H169 A9:G9">
    <cfRule type="cellIs" dxfId="10876" priority="3" operator="equal">
      <formula>"1 - Ошибка проектировщика"</formula>
    </cfRule>
  </conditionalFormatting>
  <conditionalFormatting sqref="K3 K5:K169">
    <cfRule type="containsText" dxfId="10875" priority="2" operator="containsText" text="повторно">
      <formula>NOT(ISERROR(SEARCH(("повторно"),(K3))))</formula>
    </cfRule>
  </conditionalFormatting>
  <conditionalFormatting sqref="K3 K5:K169">
    <cfRule type="containsText" dxfId="10874" priority="1" operator="containsText" text="снято">
      <formula>NOT(ISERROR(SEARCH(("снято"),(K3))))</formula>
    </cfRule>
  </conditionalFormatting>
  <hyperlinks>
    <hyperlink ref="F11" r:id="rId1"/>
    <hyperlink ref="F12" r:id="rId2"/>
    <hyperlink ref="N13" r:id="rId3"/>
  </hyperlinks>
  <pageMargins left="0.70078740157480324" right="0.70078740157480324" top="0.75196850393700787" bottom="0.75196850393700787" header="0.3" footer="0.3"/>
  <pageSetup paperSize="9" orientation="portrait"/>
  <drawing r:id="rId4"/>
  <tableParts count="1">
    <tablePart r:id="rId5"/>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G10:G169</xm:sqref>
        </x14:dataValidation>
        <x14:dataValidation type="list" allowBlank="1">
          <x14:formula1>
            <xm:f>Списки!$O:$O</xm:f>
          </x14:formula1>
          <xm:sqref>S1 V1 Y1</xm:sqref>
        </x14:dataValidation>
        <x14:dataValidation type="list" allowBlank="1">
          <x14:formula1>
            <xm:f>Списки!$E$2:$E$1002</xm:f>
          </x14:formula1>
          <xm:sqref>H10:H169</xm:sqref>
        </x14:dataValidation>
        <x14:dataValidation type="list" allowBlank="1">
          <x14:formula1>
            <xm:f>Списки!$A$2:$A$1002</xm:f>
          </x14:formula1>
          <xm:sqref>K10:K169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16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6.42578125" customWidth="1"/>
    <col min="2" max="2" width="18.5703125" customWidth="1"/>
    <col min="3" max="3" width="9.42578125" customWidth="1"/>
    <col min="4" max="4" width="53.42578125" customWidth="1"/>
    <col min="5" max="5" width="34.140625" customWidth="1"/>
    <col min="6" max="6" width="21.42578125" customWidth="1" collapsed="1"/>
    <col min="7" max="8" width="14.140625" hidden="1" customWidth="1" outlineLevel="1"/>
    <col min="10" max="10" width="12.85546875" customWidth="1"/>
    <col min="12" max="12" width="31.85546875" customWidth="1"/>
    <col min="13" max="13" width="13" customWidth="1"/>
    <col min="14" max="14" width="25" customWidth="1"/>
    <col min="15" max="15" width="39.140625" customWidth="1"/>
    <col min="16" max="16" width="9.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18" t="s">
        <v>252</v>
      </c>
      <c r="D3" s="18" t="s">
        <v>35</v>
      </c>
      <c r="E3" s="18"/>
      <c r="F3" s="18"/>
      <c r="G3" s="115"/>
      <c r="H3" s="118">
        <f>COUNTIF($H10:$H168,"1 - Несоответствие продуктовым требованиям ПИК-Стандарт")</f>
        <v>0</v>
      </c>
      <c r="I3" s="118">
        <f>COUNTIF($H10:$H168,"2 - Несоответствие Бренд-листам ПИК")</f>
        <v>0</v>
      </c>
      <c r="J3" s="118">
        <f>COUNTIF($H10:$H168,"3 - Несоответствие Каталогу отделки")</f>
        <v>0</v>
      </c>
      <c r="K3" s="118">
        <f>COUNTIF($H10:$H168,"5 - Ошибка в применении СТМ")</f>
        <v>0</v>
      </c>
      <c r="L3" s="118">
        <f>COUNTIF($H10:$H168,"4 - Несоответствие Каталогу оборудования")</f>
        <v>0</v>
      </c>
      <c r="M3" s="118">
        <f>COUNTIF($H10:$H168,"6 - Ошибка в применении сборных ЛМ")</f>
        <v>0</v>
      </c>
      <c r="N3" s="118">
        <f>COUNTIF($H10:$H168,"7 - Ошибка в применении шкаф-пакетов")</f>
        <v>0</v>
      </c>
      <c r="O3" s="118">
        <f>COUNTIF($H10:$H168,"8 - Ошибка в применении шахт-пакетов")</f>
        <v>0</v>
      </c>
      <c r="P3" s="118">
        <f>COUNTIF($H10:$H168,"9 - Несоответствие типологическим требованиям ПИК-Стандарт")</f>
        <v>0</v>
      </c>
      <c r="Q3" s="118">
        <f>COUNTIF($H10:$H168,"10 - Несоответствие НТД РФ")</f>
        <v>0</v>
      </c>
      <c r="R3" s="118">
        <f>COUNTIF($H10:$H168,"11 - Несоответствие ИРД (кроме ТУ, СТУ), АПР, ПД")</f>
        <v>0</v>
      </c>
      <c r="S3" s="118">
        <f>COUNTIF($H10:$H168,"12 - Несоответствие требованиям ТУ, СТУ")</f>
        <v>0</v>
      </c>
      <c r="T3" s="118">
        <f>COUNTIF($H10:$H168,"13 - Ошибка в технических решениях")</f>
        <v>0</v>
      </c>
      <c r="U3" s="118">
        <f>COUNTIF($H10:$H168,"14 - Неувязка м/у собой комплектов РД")</f>
        <v>0</v>
      </c>
      <c r="V3" s="118">
        <f>COUNTIF($H10:$H168,"15 - Недостаточность информации влияющей на СМР")</f>
        <v>0</v>
      </c>
      <c r="W3" s="118">
        <f>COUNTIF($H10:$H168,"16 - Нерациональное решение")</f>
        <v>0</v>
      </c>
      <c r="X3" s="118">
        <f>COUNTIF($H10:$H168,"17 - Оформление")</f>
        <v>0</v>
      </c>
    </row>
    <row r="4" spans="1:24" ht="51" hidden="1" outlineLevel="1">
      <c r="A4" s="111" t="s">
        <v>249</v>
      </c>
      <c r="B4" s="119">
        <v>25</v>
      </c>
      <c r="C4" s="119">
        <v>10</v>
      </c>
      <c r="D4" s="120">
        <f>C4/B4</f>
        <v>0.4</v>
      </c>
      <c r="E4" s="120"/>
      <c r="F4" s="2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220"/>
      <c r="B5" s="220"/>
      <c r="C5" s="220"/>
      <c r="D5" s="262"/>
      <c r="E5" s="262"/>
      <c r="F5" s="220"/>
      <c r="G5" s="112" t="s">
        <v>52</v>
      </c>
      <c r="H5" s="222"/>
      <c r="I5" s="102"/>
      <c r="J5" s="223"/>
      <c r="K5" s="102"/>
      <c r="L5" s="223"/>
      <c r="M5" s="223"/>
      <c r="N5" s="102"/>
      <c r="O5" s="223"/>
      <c r="P5" s="223"/>
      <c r="Q5" s="102"/>
      <c r="R5" s="223"/>
      <c r="S5" s="223"/>
      <c r="T5" s="102"/>
      <c r="U5" s="102"/>
      <c r="V5" s="102"/>
      <c r="W5" s="102"/>
      <c r="X5" s="102"/>
    </row>
    <row r="6" spans="1:24" ht="22.5" hidden="1" outlineLevel="1">
      <c r="A6" s="18">
        <v>0.2</v>
      </c>
      <c r="B6" s="18">
        <v>0.5</v>
      </c>
      <c r="C6" s="18">
        <v>1</v>
      </c>
      <c r="D6" s="18" t="s">
        <v>39</v>
      </c>
      <c r="E6" s="18"/>
      <c r="F6" s="18" t="s">
        <v>253</v>
      </c>
      <c r="G6" s="125">
        <f>COUNTIFS(G10:G135,"0,2")</f>
        <v>0</v>
      </c>
      <c r="H6" s="222"/>
      <c r="I6" s="102"/>
      <c r="J6" s="223"/>
      <c r="K6" s="102"/>
      <c r="L6" s="223"/>
      <c r="M6" s="223"/>
      <c r="N6" s="102"/>
      <c r="O6" s="223"/>
      <c r="P6" s="223"/>
      <c r="Q6" s="102"/>
      <c r="R6" s="223"/>
      <c r="S6" s="223"/>
      <c r="T6" s="102"/>
      <c r="U6" s="102"/>
      <c r="V6" s="102"/>
      <c r="W6" s="102"/>
      <c r="X6" s="102"/>
    </row>
    <row r="7" spans="1:24" ht="22.5" hidden="1" outlineLevel="1">
      <c r="A7" s="126">
        <f>G6*0.2/B4</f>
        <v>0</v>
      </c>
      <c r="B7" s="126">
        <f>G7*0.5/B4</f>
        <v>0</v>
      </c>
      <c r="C7" s="126">
        <f>G8*1/B4</f>
        <v>0</v>
      </c>
      <c r="D7" s="127" t="e">
        <f>(G6*A6+G7*B6+G8*C6)/SUM(G6:G8)</f>
        <v>#DIV/0!</v>
      </c>
      <c r="E7" s="128"/>
      <c r="F7" s="129" t="s">
        <v>254</v>
      </c>
      <c r="G7" s="125">
        <f>COUNTIFS(G10:G135,"0,5")</f>
        <v>0</v>
      </c>
      <c r="H7" s="222"/>
      <c r="I7" s="225"/>
      <c r="J7" s="225"/>
      <c r="K7" s="225"/>
      <c r="L7" s="225"/>
      <c r="M7" s="225"/>
      <c r="N7" s="225"/>
      <c r="O7" s="225"/>
      <c r="P7" s="225"/>
      <c r="Q7" s="225"/>
      <c r="R7" s="225"/>
      <c r="S7" s="225"/>
      <c r="T7" s="225"/>
      <c r="U7" s="225"/>
      <c r="V7" s="225"/>
      <c r="W7" s="225"/>
      <c r="X7" s="225"/>
    </row>
    <row r="8" spans="1:24" ht="25.5" hidden="1" outlineLevel="1">
      <c r="A8" s="112" t="s">
        <v>52</v>
      </c>
      <c r="B8" s="112" t="s">
        <v>52</v>
      </c>
      <c r="C8" s="112" t="s">
        <v>52</v>
      </c>
      <c r="D8" s="112" t="s">
        <v>52</v>
      </c>
      <c r="E8" s="112"/>
      <c r="F8" s="18" t="s">
        <v>255</v>
      </c>
      <c r="G8" s="125">
        <f>COUNTIFS(G10:G135,"1")</f>
        <v>0</v>
      </c>
      <c r="H8" s="222"/>
      <c r="I8" s="102"/>
      <c r="J8" s="223"/>
      <c r="K8" s="102"/>
      <c r="L8" s="223"/>
      <c r="M8" s="223"/>
      <c r="N8" s="102"/>
      <c r="O8" s="223"/>
      <c r="P8" s="223"/>
      <c r="Q8" s="102"/>
      <c r="R8" s="223"/>
      <c r="S8" s="223"/>
      <c r="T8" s="102"/>
      <c r="U8" s="102"/>
      <c r="V8" s="102"/>
      <c r="W8" s="102"/>
      <c r="X8" s="102"/>
    </row>
    <row r="9" spans="1:24" ht="12.75">
      <c r="A9" s="131"/>
      <c r="B9" s="131"/>
      <c r="C9" s="131"/>
      <c r="D9" s="131"/>
      <c r="E9" s="131"/>
      <c r="F9" s="131"/>
      <c r="G9" s="131"/>
      <c r="H9" s="131"/>
      <c r="I9" s="226"/>
      <c r="J9" s="227"/>
      <c r="K9" s="226"/>
      <c r="L9" s="227"/>
      <c r="M9" s="227"/>
      <c r="N9" s="226"/>
      <c r="O9" s="227"/>
      <c r="P9" s="227"/>
      <c r="Q9" s="226"/>
      <c r="R9" s="227"/>
      <c r="S9" s="227"/>
      <c r="T9" s="226"/>
      <c r="U9" s="226"/>
      <c r="V9" s="226"/>
      <c r="W9" s="226"/>
      <c r="X9" s="226"/>
    </row>
    <row r="10" spans="1:24" ht="51">
      <c r="A10" s="102">
        <v>1</v>
      </c>
      <c r="B10" s="501" t="s">
        <v>1792</v>
      </c>
      <c r="C10" s="102"/>
      <c r="D10" s="221" t="s">
        <v>1793</v>
      </c>
      <c r="E10" s="221"/>
      <c r="F10" s="221"/>
      <c r="G10" s="115"/>
      <c r="H10" s="135"/>
      <c r="I10" s="102" t="s">
        <v>72</v>
      </c>
      <c r="J10" s="592">
        <v>45247</v>
      </c>
      <c r="K10" s="102" t="s">
        <v>260</v>
      </c>
      <c r="L10" s="102" t="s">
        <v>1794</v>
      </c>
      <c r="M10" s="223"/>
      <c r="N10" s="102"/>
      <c r="O10" s="223"/>
      <c r="P10" s="223">
        <v>45250</v>
      </c>
      <c r="Q10" s="102"/>
      <c r="R10" s="223"/>
      <c r="S10" s="223"/>
      <c r="T10" s="102"/>
      <c r="U10" s="102"/>
      <c r="V10" s="102"/>
      <c r="W10" s="102"/>
      <c r="X10" s="102"/>
    </row>
    <row r="11" spans="1:24" ht="27" customHeight="1">
      <c r="A11" s="587"/>
      <c r="B11" s="588"/>
      <c r="C11" s="587"/>
      <c r="D11" s="589" t="s">
        <v>1645</v>
      </c>
      <c r="E11" s="589"/>
      <c r="F11" s="589"/>
      <c r="G11" s="590"/>
      <c r="H11" s="591"/>
      <c r="I11" s="587"/>
      <c r="J11" s="587"/>
      <c r="K11" s="587"/>
      <c r="L11" s="587"/>
      <c r="M11" s="587"/>
      <c r="N11" s="587"/>
      <c r="O11" s="587"/>
      <c r="P11" s="587"/>
      <c r="Q11" s="587"/>
      <c r="R11" s="587"/>
      <c r="S11" s="587"/>
      <c r="T11" s="587"/>
      <c r="U11" s="587"/>
      <c r="V11" s="587"/>
      <c r="W11" s="587"/>
      <c r="X11" s="587"/>
    </row>
    <row r="12" spans="1:24" ht="33.75">
      <c r="A12" s="102"/>
      <c r="B12" s="501" t="s">
        <v>1792</v>
      </c>
      <c r="C12" s="102">
        <v>12</v>
      </c>
      <c r="D12" s="221" t="s">
        <v>1795</v>
      </c>
      <c r="E12" s="221"/>
      <c r="F12" s="221"/>
      <c r="G12" s="115"/>
      <c r="H12" s="135"/>
      <c r="I12" s="102" t="s">
        <v>1648</v>
      </c>
      <c r="J12" s="592">
        <v>45239</v>
      </c>
      <c r="K12" s="102"/>
      <c r="L12" s="102"/>
      <c r="M12" s="592">
        <v>45247</v>
      </c>
      <c r="N12" s="102" t="s">
        <v>1649</v>
      </c>
      <c r="O12" s="102"/>
      <c r="P12" s="102"/>
      <c r="Q12" s="102"/>
      <c r="R12" s="102"/>
      <c r="S12" s="102"/>
      <c r="T12" s="102"/>
      <c r="U12" s="102"/>
      <c r="V12" s="102"/>
      <c r="W12" s="102"/>
      <c r="X12" s="102"/>
    </row>
    <row r="13" spans="1:24" ht="33.75">
      <c r="A13" s="102"/>
      <c r="B13" s="501" t="s">
        <v>1792</v>
      </c>
      <c r="C13" s="102"/>
      <c r="D13" s="221" t="s">
        <v>1796</v>
      </c>
      <c r="E13" s="221"/>
      <c r="F13" s="221"/>
      <c r="G13" s="115"/>
      <c r="H13" s="135"/>
      <c r="I13" s="102" t="s">
        <v>1648</v>
      </c>
      <c r="J13" s="592">
        <v>45239</v>
      </c>
      <c r="K13" s="102"/>
      <c r="L13" s="102"/>
      <c r="M13" s="592">
        <v>45247</v>
      </c>
      <c r="N13" s="102" t="s">
        <v>1797</v>
      </c>
      <c r="O13" s="102"/>
      <c r="P13" s="102"/>
      <c r="Q13" s="102"/>
      <c r="R13" s="102"/>
      <c r="S13" s="102"/>
      <c r="T13" s="102"/>
      <c r="U13" s="102"/>
      <c r="V13" s="102"/>
      <c r="W13" s="102"/>
      <c r="X13" s="102"/>
    </row>
    <row r="14" spans="1:24" ht="12.75">
      <c r="A14" s="102"/>
      <c r="B14" s="501"/>
      <c r="C14" s="102"/>
      <c r="D14" s="221"/>
      <c r="E14" s="221"/>
      <c r="F14" s="221"/>
      <c r="G14" s="115"/>
      <c r="H14" s="135"/>
      <c r="I14" s="102"/>
      <c r="J14" s="102"/>
      <c r="K14" s="102"/>
      <c r="L14" s="102"/>
      <c r="M14" s="102"/>
      <c r="N14" s="102"/>
      <c r="O14" s="102"/>
      <c r="P14" s="102"/>
      <c r="Q14" s="102"/>
      <c r="R14" s="102"/>
      <c r="S14" s="102"/>
      <c r="T14" s="102"/>
      <c r="U14" s="102"/>
      <c r="V14" s="102"/>
      <c r="W14" s="102"/>
      <c r="X14" s="102"/>
    </row>
    <row r="15" spans="1:24" ht="12.75" hidden="1">
      <c r="A15" s="102"/>
      <c r="B15" s="102"/>
      <c r="C15" s="102"/>
      <c r="D15" s="221"/>
      <c r="E15" s="221"/>
      <c r="F15" s="221"/>
      <c r="G15" s="115"/>
      <c r="H15" s="135"/>
      <c r="I15" s="102"/>
      <c r="J15" s="102"/>
      <c r="K15" s="102"/>
      <c r="L15" s="102"/>
      <c r="M15" s="102"/>
      <c r="N15" s="102"/>
      <c r="O15" s="102"/>
      <c r="P15" s="102"/>
      <c r="Q15" s="102"/>
      <c r="R15" s="102"/>
      <c r="S15" s="102"/>
      <c r="T15" s="102"/>
      <c r="U15" s="102"/>
      <c r="V15" s="102"/>
      <c r="W15" s="102"/>
      <c r="X15" s="102"/>
    </row>
    <row r="16" spans="1:24" ht="12.75" hidden="1">
      <c r="A16" s="102"/>
      <c r="B16" s="102"/>
      <c r="C16" s="102"/>
      <c r="D16" s="221"/>
      <c r="E16" s="221"/>
      <c r="F16" s="221"/>
      <c r="G16" s="115"/>
      <c r="H16" s="135"/>
      <c r="I16" s="102"/>
      <c r="J16" s="102"/>
      <c r="K16" s="102"/>
      <c r="L16" s="102"/>
      <c r="M16" s="102"/>
      <c r="N16" s="102"/>
      <c r="O16" s="102"/>
      <c r="P16" s="102"/>
      <c r="Q16" s="102"/>
      <c r="R16" s="102"/>
      <c r="S16" s="102"/>
      <c r="T16" s="102"/>
      <c r="U16" s="102"/>
      <c r="V16" s="102"/>
      <c r="W16" s="102"/>
      <c r="X16" s="102"/>
    </row>
    <row r="17" spans="1:24" ht="12.75" hidden="1">
      <c r="A17" s="102"/>
      <c r="B17" s="102"/>
      <c r="C17" s="102"/>
      <c r="D17" s="221"/>
      <c r="E17" s="221"/>
      <c r="F17" s="221"/>
      <c r="G17" s="115"/>
      <c r="H17" s="135"/>
      <c r="I17" s="102"/>
      <c r="J17" s="102"/>
      <c r="K17" s="102"/>
      <c r="L17" s="102"/>
      <c r="M17" s="102"/>
      <c r="N17" s="102"/>
      <c r="O17" s="102"/>
      <c r="P17" s="102"/>
      <c r="Q17" s="102"/>
      <c r="R17" s="102"/>
      <c r="S17" s="102"/>
      <c r="T17" s="102"/>
      <c r="U17" s="102"/>
      <c r="V17" s="102"/>
      <c r="W17" s="102"/>
      <c r="X17" s="102"/>
    </row>
    <row r="18" spans="1:24" ht="12.75" hidden="1">
      <c r="A18" s="102"/>
      <c r="B18" s="102"/>
      <c r="C18" s="102"/>
      <c r="D18" s="221"/>
      <c r="E18" s="221"/>
      <c r="F18" s="221"/>
      <c r="G18" s="115"/>
      <c r="H18" s="135"/>
      <c r="I18" s="102"/>
      <c r="J18" s="102"/>
      <c r="K18" s="102"/>
      <c r="L18" s="102"/>
      <c r="M18" s="102"/>
      <c r="N18" s="102"/>
      <c r="O18" s="102"/>
      <c r="P18" s="102"/>
      <c r="Q18" s="102"/>
      <c r="R18" s="102"/>
      <c r="S18" s="102"/>
      <c r="T18" s="102"/>
      <c r="U18" s="102"/>
      <c r="V18" s="102"/>
      <c r="W18" s="102"/>
      <c r="X18" s="102"/>
    </row>
    <row r="19" spans="1:24" ht="12.75" hidden="1">
      <c r="A19" s="102"/>
      <c r="B19" s="102"/>
      <c r="C19" s="102"/>
      <c r="D19" s="221"/>
      <c r="E19" s="221"/>
      <c r="F19" s="221"/>
      <c r="G19" s="115"/>
      <c r="H19" s="135"/>
      <c r="I19" s="102"/>
      <c r="J19" s="102"/>
      <c r="K19" s="102"/>
      <c r="L19" s="102"/>
      <c r="M19" s="102"/>
      <c r="N19" s="102"/>
      <c r="O19" s="102"/>
      <c r="P19" s="102"/>
      <c r="Q19" s="102"/>
      <c r="R19" s="102"/>
      <c r="S19" s="102"/>
      <c r="T19" s="102"/>
      <c r="U19" s="102"/>
      <c r="V19" s="102"/>
      <c r="W19" s="102"/>
      <c r="X19" s="102"/>
    </row>
    <row r="20" spans="1:24" ht="12.75" hidden="1">
      <c r="A20" s="102"/>
      <c r="B20" s="102"/>
      <c r="C20" s="102"/>
      <c r="D20" s="221"/>
      <c r="E20" s="221"/>
      <c r="F20" s="221"/>
      <c r="G20" s="115"/>
      <c r="H20" s="135"/>
      <c r="I20" s="102"/>
      <c r="J20" s="102"/>
      <c r="K20" s="102"/>
      <c r="L20" s="102"/>
      <c r="M20" s="102"/>
      <c r="N20" s="102"/>
      <c r="O20" s="102"/>
      <c r="P20" s="102"/>
      <c r="Q20" s="102"/>
      <c r="R20" s="102"/>
      <c r="S20" s="102"/>
      <c r="T20" s="102"/>
      <c r="U20" s="102"/>
      <c r="V20" s="102"/>
      <c r="W20" s="102"/>
      <c r="X20" s="102"/>
    </row>
    <row r="21" spans="1:24" ht="12.75" hidden="1">
      <c r="A21" s="102"/>
      <c r="B21" s="102"/>
      <c r="C21" s="102"/>
      <c r="D21" s="221"/>
      <c r="E21" s="221"/>
      <c r="F21" s="221"/>
      <c r="G21" s="115"/>
      <c r="H21" s="135"/>
      <c r="I21" s="102"/>
      <c r="J21" s="102"/>
      <c r="K21" s="102"/>
      <c r="L21" s="102"/>
      <c r="M21" s="102"/>
      <c r="N21" s="102"/>
      <c r="O21" s="102"/>
      <c r="P21" s="102"/>
      <c r="Q21" s="102"/>
      <c r="R21" s="102"/>
      <c r="S21" s="102"/>
      <c r="T21" s="102"/>
      <c r="U21" s="102"/>
      <c r="V21" s="102"/>
      <c r="W21" s="102"/>
      <c r="X21" s="102"/>
    </row>
    <row r="22" spans="1:24" ht="12.75" hidden="1">
      <c r="A22" s="102"/>
      <c r="B22" s="102"/>
      <c r="C22" s="102"/>
      <c r="D22" s="221"/>
      <c r="E22" s="221"/>
      <c r="F22" s="221"/>
      <c r="G22" s="115"/>
      <c r="H22" s="135"/>
      <c r="I22" s="102"/>
      <c r="J22" s="102"/>
      <c r="K22" s="102"/>
      <c r="L22" s="102"/>
      <c r="M22" s="102"/>
      <c r="N22" s="102"/>
      <c r="O22" s="102"/>
      <c r="P22" s="102"/>
      <c r="Q22" s="102"/>
      <c r="R22" s="102"/>
      <c r="S22" s="102"/>
      <c r="T22" s="102"/>
      <c r="U22" s="102"/>
      <c r="V22" s="102"/>
      <c r="W22" s="102"/>
      <c r="X22" s="102"/>
    </row>
    <row r="23" spans="1:24" ht="12.75" hidden="1">
      <c r="A23" s="102"/>
      <c r="B23" s="102"/>
      <c r="C23" s="102"/>
      <c r="D23" s="221"/>
      <c r="E23" s="221"/>
      <c r="F23" s="221"/>
      <c r="G23" s="115"/>
      <c r="H23" s="135"/>
      <c r="I23" s="102"/>
      <c r="J23" s="102"/>
      <c r="K23" s="102"/>
      <c r="L23" s="102"/>
      <c r="M23" s="102"/>
      <c r="N23" s="102"/>
      <c r="O23" s="102"/>
      <c r="P23" s="102"/>
      <c r="Q23" s="102"/>
      <c r="R23" s="102"/>
      <c r="S23" s="102"/>
      <c r="T23" s="102"/>
      <c r="U23" s="102"/>
      <c r="V23" s="102"/>
      <c r="W23" s="102"/>
      <c r="X23" s="102"/>
    </row>
    <row r="24" spans="1:24" ht="12.75" hidden="1">
      <c r="A24" s="102"/>
      <c r="B24" s="102"/>
      <c r="C24" s="102"/>
      <c r="D24" s="221"/>
      <c r="E24" s="221"/>
      <c r="F24" s="221"/>
      <c r="G24" s="115"/>
      <c r="H24" s="135"/>
      <c r="I24" s="102"/>
      <c r="J24" s="102"/>
      <c r="K24" s="102"/>
      <c r="L24" s="102"/>
      <c r="M24" s="102"/>
      <c r="N24" s="102"/>
      <c r="O24" s="102"/>
      <c r="P24" s="102"/>
      <c r="Q24" s="102"/>
      <c r="R24" s="102"/>
      <c r="S24" s="102"/>
      <c r="T24" s="102"/>
      <c r="U24" s="102"/>
      <c r="V24" s="102"/>
      <c r="W24" s="102"/>
      <c r="X24" s="102"/>
    </row>
    <row r="25" spans="1:24" ht="12.75" hidden="1">
      <c r="A25" s="102"/>
      <c r="B25" s="102"/>
      <c r="C25" s="102"/>
      <c r="D25" s="221"/>
      <c r="E25" s="221"/>
      <c r="F25" s="221"/>
      <c r="G25" s="115"/>
      <c r="H25" s="135"/>
      <c r="I25" s="102"/>
      <c r="J25" s="102"/>
      <c r="K25" s="102"/>
      <c r="L25" s="102"/>
      <c r="M25" s="136"/>
      <c r="N25" s="102"/>
      <c r="O25" s="102"/>
      <c r="P25" s="102"/>
      <c r="Q25" s="102"/>
      <c r="R25" s="102"/>
      <c r="S25" s="102"/>
      <c r="T25" s="102"/>
      <c r="U25" s="102"/>
      <c r="V25" s="102"/>
      <c r="W25" s="102"/>
      <c r="X25" s="102"/>
    </row>
    <row r="26" spans="1:24" ht="12.75" hidden="1">
      <c r="A26" s="102"/>
      <c r="B26" s="102"/>
      <c r="C26" s="102"/>
      <c r="D26" s="221"/>
      <c r="E26" s="221"/>
      <c r="F26" s="221"/>
      <c r="G26" s="115"/>
      <c r="H26" s="135"/>
      <c r="I26" s="102"/>
      <c r="J26" s="102"/>
      <c r="K26" s="102"/>
      <c r="L26" s="102"/>
      <c r="M26" s="102"/>
      <c r="N26" s="102"/>
      <c r="O26" s="102"/>
      <c r="P26" s="102"/>
      <c r="Q26" s="102"/>
      <c r="R26" s="102"/>
      <c r="S26" s="102"/>
      <c r="T26" s="102"/>
      <c r="U26" s="102"/>
      <c r="V26" s="102"/>
      <c r="W26" s="102"/>
      <c r="X26" s="102"/>
    </row>
    <row r="27" spans="1:24" ht="12.75" hidden="1">
      <c r="A27" s="102"/>
      <c r="B27" s="102"/>
      <c r="C27" s="102"/>
      <c r="D27" s="221"/>
      <c r="E27" s="221"/>
      <c r="F27" s="221"/>
      <c r="G27" s="115"/>
      <c r="H27" s="135"/>
      <c r="I27" s="102"/>
      <c r="J27" s="102"/>
      <c r="K27" s="102"/>
      <c r="L27" s="102"/>
      <c r="M27" s="102"/>
      <c r="N27" s="102"/>
      <c r="O27" s="102"/>
      <c r="P27" s="102"/>
      <c r="Q27" s="102"/>
      <c r="R27" s="102"/>
      <c r="S27" s="102"/>
      <c r="T27" s="102"/>
      <c r="U27" s="102"/>
      <c r="V27" s="102"/>
      <c r="W27" s="102"/>
      <c r="X27" s="102"/>
    </row>
    <row r="28" spans="1:24" ht="12.75" hidden="1">
      <c r="A28" s="102"/>
      <c r="B28" s="102"/>
      <c r="C28" s="102"/>
      <c r="D28" s="221"/>
      <c r="E28" s="221"/>
      <c r="F28" s="221"/>
      <c r="G28" s="115"/>
      <c r="H28" s="135"/>
      <c r="I28" s="102"/>
      <c r="J28" s="102"/>
      <c r="K28" s="102"/>
      <c r="L28" s="102"/>
      <c r="M28" s="102"/>
      <c r="N28" s="102"/>
      <c r="O28" s="102"/>
      <c r="P28" s="102"/>
      <c r="Q28" s="102"/>
      <c r="R28" s="102"/>
      <c r="S28" s="102"/>
      <c r="T28" s="102"/>
      <c r="U28" s="102"/>
      <c r="V28" s="102"/>
      <c r="W28" s="102"/>
      <c r="X28" s="102"/>
    </row>
    <row r="29" spans="1:24" ht="12.75" hidden="1">
      <c r="A29" s="102"/>
      <c r="B29" s="102"/>
      <c r="C29" s="102"/>
      <c r="D29" s="221"/>
      <c r="E29" s="221"/>
      <c r="F29" s="221"/>
      <c r="G29" s="115"/>
      <c r="H29" s="135"/>
      <c r="I29" s="102"/>
      <c r="J29" s="102"/>
      <c r="K29" s="102"/>
      <c r="L29" s="102"/>
      <c r="M29" s="102"/>
      <c r="N29" s="102"/>
      <c r="O29" s="102"/>
      <c r="P29" s="102"/>
      <c r="Q29" s="102"/>
      <c r="R29" s="102"/>
      <c r="S29" s="102"/>
      <c r="T29" s="102"/>
      <c r="U29" s="102"/>
      <c r="V29" s="102"/>
      <c r="W29" s="102"/>
      <c r="X29" s="102"/>
    </row>
    <row r="30" spans="1:24" ht="12.75" hidden="1">
      <c r="A30" s="102"/>
      <c r="B30" s="102"/>
      <c r="C30" s="102"/>
      <c r="D30" s="221"/>
      <c r="E30" s="221"/>
      <c r="F30" s="221"/>
      <c r="G30" s="115"/>
      <c r="H30" s="135"/>
      <c r="I30" s="102"/>
      <c r="J30" s="102"/>
      <c r="K30" s="102"/>
      <c r="L30" s="102"/>
      <c r="M30" s="102"/>
      <c r="N30" s="102"/>
      <c r="O30" s="102"/>
      <c r="P30" s="102"/>
      <c r="Q30" s="102"/>
      <c r="R30" s="102"/>
      <c r="S30" s="102"/>
      <c r="T30" s="102"/>
      <c r="U30" s="102"/>
      <c r="V30" s="102"/>
      <c r="W30" s="102"/>
      <c r="X30" s="102"/>
    </row>
    <row r="31" spans="1:24" ht="12.75" hidden="1">
      <c r="A31" s="102"/>
      <c r="B31" s="102"/>
      <c r="C31" s="102"/>
      <c r="D31" s="221"/>
      <c r="E31" s="221"/>
      <c r="F31" s="221"/>
      <c r="G31" s="115"/>
      <c r="H31" s="135"/>
      <c r="I31" s="102"/>
      <c r="J31" s="102"/>
      <c r="K31" s="102"/>
      <c r="L31" s="102"/>
      <c r="M31" s="102"/>
      <c r="N31" s="102"/>
      <c r="O31" s="102"/>
      <c r="P31" s="102"/>
      <c r="Q31" s="102"/>
      <c r="R31" s="102"/>
      <c r="S31" s="102"/>
      <c r="T31" s="102"/>
      <c r="U31" s="102"/>
      <c r="V31" s="102"/>
      <c r="W31" s="102"/>
      <c r="X31" s="102"/>
    </row>
    <row r="32" spans="1:24" ht="12.75" hidden="1">
      <c r="A32" s="102"/>
      <c r="B32" s="102"/>
      <c r="C32" s="102"/>
      <c r="D32" s="221"/>
      <c r="E32" s="221"/>
      <c r="F32" s="221"/>
      <c r="G32" s="115"/>
      <c r="H32" s="135"/>
      <c r="I32" s="102"/>
      <c r="J32" s="102"/>
      <c r="K32" s="102"/>
      <c r="L32" s="102"/>
      <c r="M32" s="102"/>
      <c r="N32" s="102"/>
      <c r="O32" s="102"/>
      <c r="P32" s="102"/>
      <c r="Q32" s="102"/>
      <c r="R32" s="102"/>
      <c r="S32" s="102"/>
      <c r="T32" s="102"/>
      <c r="U32" s="102"/>
      <c r="V32" s="102"/>
      <c r="W32" s="102"/>
      <c r="X32" s="102"/>
    </row>
    <row r="33" spans="1:24" ht="12.75" hidden="1">
      <c r="A33" s="102"/>
      <c r="B33" s="102"/>
      <c r="C33" s="102"/>
      <c r="D33" s="221"/>
      <c r="E33" s="221"/>
      <c r="F33" s="221"/>
      <c r="G33" s="115"/>
      <c r="H33" s="135"/>
      <c r="I33" s="102"/>
      <c r="J33" s="102"/>
      <c r="K33" s="102"/>
      <c r="L33" s="102"/>
      <c r="M33" s="102"/>
      <c r="N33" s="102"/>
      <c r="O33" s="102"/>
      <c r="P33" s="102"/>
      <c r="Q33" s="102"/>
      <c r="R33" s="102"/>
      <c r="S33" s="102"/>
      <c r="T33" s="102"/>
      <c r="U33" s="102"/>
      <c r="V33" s="102"/>
      <c r="W33" s="102"/>
      <c r="X33" s="102"/>
    </row>
    <row r="34" spans="1:24" ht="12.75" hidden="1">
      <c r="A34" s="102"/>
      <c r="B34" s="102"/>
      <c r="C34" s="102"/>
      <c r="D34" s="221"/>
      <c r="E34" s="221"/>
      <c r="F34" s="221"/>
      <c r="G34" s="115"/>
      <c r="H34" s="135"/>
      <c r="I34" s="102"/>
      <c r="J34" s="102"/>
      <c r="K34" s="102"/>
      <c r="L34" s="102"/>
      <c r="M34" s="102"/>
      <c r="N34" s="102"/>
      <c r="O34" s="102"/>
      <c r="P34" s="102"/>
      <c r="Q34" s="102"/>
      <c r="R34" s="102"/>
      <c r="S34" s="102"/>
      <c r="T34" s="102"/>
      <c r="U34" s="102"/>
      <c r="V34" s="102"/>
      <c r="W34" s="102"/>
      <c r="X34" s="102"/>
    </row>
    <row r="35" spans="1:24" ht="12.75" hidden="1">
      <c r="A35" s="102"/>
      <c r="B35" s="102"/>
      <c r="C35" s="102"/>
      <c r="D35" s="221"/>
      <c r="E35" s="221"/>
      <c r="F35" s="221"/>
      <c r="G35" s="115"/>
      <c r="H35" s="135"/>
      <c r="I35" s="102"/>
      <c r="J35" s="102"/>
      <c r="K35" s="102"/>
      <c r="L35" s="102"/>
      <c r="M35" s="102"/>
      <c r="N35" s="102"/>
      <c r="O35" s="102"/>
      <c r="P35" s="102"/>
      <c r="Q35" s="102"/>
      <c r="R35" s="102"/>
      <c r="S35" s="102"/>
      <c r="T35" s="102"/>
      <c r="U35" s="102"/>
      <c r="V35" s="102"/>
      <c r="W35" s="102"/>
      <c r="X35" s="102"/>
    </row>
    <row r="36" spans="1:24" ht="12.75" hidden="1">
      <c r="A36" s="102"/>
      <c r="B36" s="102"/>
      <c r="C36" s="102"/>
      <c r="D36" s="221"/>
      <c r="E36" s="221"/>
      <c r="F36" s="221"/>
      <c r="G36" s="115"/>
      <c r="H36" s="135"/>
      <c r="I36" s="102"/>
      <c r="J36" s="102"/>
      <c r="K36" s="102"/>
      <c r="L36" s="102"/>
      <c r="M36" s="102"/>
      <c r="N36" s="102"/>
      <c r="O36" s="102"/>
      <c r="P36" s="102"/>
      <c r="Q36" s="102"/>
      <c r="R36" s="102"/>
      <c r="S36" s="102"/>
      <c r="T36" s="102"/>
      <c r="U36" s="102"/>
      <c r="V36" s="102"/>
      <c r="W36" s="102"/>
      <c r="X36" s="102"/>
    </row>
    <row r="37" spans="1:24" ht="12.75" hidden="1">
      <c r="A37" s="102"/>
      <c r="B37" s="102"/>
      <c r="C37" s="102"/>
      <c r="D37" s="221"/>
      <c r="E37" s="221"/>
      <c r="F37" s="221"/>
      <c r="G37" s="115"/>
      <c r="H37" s="135"/>
      <c r="I37" s="102"/>
      <c r="J37" s="102"/>
      <c r="K37" s="102"/>
      <c r="L37" s="102"/>
      <c r="M37" s="102"/>
      <c r="N37" s="102"/>
      <c r="O37" s="102"/>
      <c r="P37" s="102"/>
      <c r="Q37" s="102"/>
      <c r="R37" s="102"/>
      <c r="S37" s="102"/>
      <c r="T37" s="102"/>
      <c r="U37" s="102"/>
      <c r="V37" s="102"/>
      <c r="W37" s="102"/>
      <c r="X37" s="102"/>
    </row>
    <row r="38" spans="1:24" ht="12.75" hidden="1">
      <c r="A38" s="102"/>
      <c r="B38" s="102"/>
      <c r="C38" s="102"/>
      <c r="D38" s="221"/>
      <c r="E38" s="221"/>
      <c r="F38" s="221"/>
      <c r="G38" s="115"/>
      <c r="H38" s="135"/>
      <c r="I38" s="102"/>
      <c r="J38" s="102"/>
      <c r="K38" s="102"/>
      <c r="L38" s="102"/>
      <c r="M38" s="102"/>
      <c r="N38" s="102"/>
      <c r="O38" s="102"/>
      <c r="P38" s="102"/>
      <c r="Q38" s="102"/>
      <c r="R38" s="102"/>
      <c r="S38" s="102"/>
      <c r="T38" s="102"/>
      <c r="U38" s="102"/>
      <c r="V38" s="102"/>
      <c r="W38" s="102"/>
      <c r="X38" s="102"/>
    </row>
    <row r="39" spans="1:24" ht="12.75" hidden="1">
      <c r="A39" s="102"/>
      <c r="B39" s="102"/>
      <c r="C39" s="102"/>
      <c r="D39" s="221"/>
      <c r="E39" s="221"/>
      <c r="F39" s="221"/>
      <c r="G39" s="115"/>
      <c r="H39" s="135"/>
      <c r="I39" s="102"/>
      <c r="J39" s="102"/>
      <c r="K39" s="102"/>
      <c r="L39" s="102"/>
      <c r="M39" s="102"/>
      <c r="N39" s="102"/>
      <c r="O39" s="102"/>
      <c r="P39" s="102"/>
      <c r="Q39" s="102"/>
      <c r="R39" s="102"/>
      <c r="S39" s="102"/>
      <c r="T39" s="102"/>
      <c r="U39" s="102"/>
      <c r="V39" s="102"/>
      <c r="W39" s="102"/>
      <c r="X39" s="102"/>
    </row>
    <row r="40" spans="1:24" ht="12.75" hidden="1">
      <c r="A40" s="102"/>
      <c r="B40" s="102"/>
      <c r="C40" s="102"/>
      <c r="D40" s="221"/>
      <c r="E40" s="221"/>
      <c r="F40" s="221"/>
      <c r="G40" s="115"/>
      <c r="H40" s="135"/>
      <c r="I40" s="102"/>
      <c r="J40" s="102"/>
      <c r="K40" s="102"/>
      <c r="L40" s="102"/>
      <c r="M40" s="102"/>
      <c r="N40" s="102"/>
      <c r="O40" s="102"/>
      <c r="P40" s="102"/>
      <c r="Q40" s="102"/>
      <c r="R40" s="102"/>
      <c r="S40" s="102"/>
      <c r="T40" s="102"/>
      <c r="U40" s="102"/>
      <c r="V40" s="102"/>
      <c r="W40" s="102"/>
      <c r="X40" s="102"/>
    </row>
    <row r="41" spans="1:24" ht="12.75" hidden="1">
      <c r="A41" s="102"/>
      <c r="B41" s="102"/>
      <c r="C41" s="102"/>
      <c r="D41" s="221"/>
      <c r="E41" s="221"/>
      <c r="F41" s="221"/>
      <c r="G41" s="115"/>
      <c r="H41" s="135"/>
      <c r="I41" s="102"/>
      <c r="J41" s="102"/>
      <c r="K41" s="102"/>
      <c r="L41" s="102"/>
      <c r="M41" s="102"/>
      <c r="N41" s="102"/>
      <c r="O41" s="102"/>
      <c r="P41" s="102"/>
      <c r="Q41" s="102"/>
      <c r="R41" s="102"/>
      <c r="S41" s="102"/>
      <c r="T41" s="102"/>
      <c r="U41" s="102"/>
      <c r="V41" s="102"/>
      <c r="W41" s="102"/>
      <c r="X41" s="102"/>
    </row>
    <row r="42" spans="1:24" ht="12.75" hidden="1">
      <c r="A42" s="102"/>
      <c r="B42" s="102"/>
      <c r="C42" s="102"/>
      <c r="D42" s="221"/>
      <c r="E42" s="221"/>
      <c r="F42" s="221"/>
      <c r="G42" s="115"/>
      <c r="H42" s="135"/>
      <c r="I42" s="102"/>
      <c r="J42" s="102"/>
      <c r="K42" s="102"/>
      <c r="L42" s="102"/>
      <c r="M42" s="102"/>
      <c r="N42" s="102"/>
      <c r="O42" s="102"/>
      <c r="P42" s="102"/>
      <c r="Q42" s="102"/>
      <c r="R42" s="102"/>
      <c r="S42" s="102"/>
      <c r="T42" s="102"/>
      <c r="U42" s="102"/>
      <c r="V42" s="102"/>
      <c r="W42" s="102"/>
      <c r="X42" s="102"/>
    </row>
    <row r="43" spans="1:24" ht="12.75" hidden="1">
      <c r="A43" s="102"/>
      <c r="B43" s="102"/>
      <c r="C43" s="102"/>
      <c r="D43" s="221"/>
      <c r="E43" s="221"/>
      <c r="F43" s="221"/>
      <c r="G43" s="115"/>
      <c r="H43" s="135"/>
      <c r="I43" s="102"/>
      <c r="J43" s="102"/>
      <c r="K43" s="102"/>
      <c r="L43" s="102"/>
      <c r="M43" s="102"/>
      <c r="N43" s="102"/>
      <c r="O43" s="102"/>
      <c r="P43" s="102"/>
      <c r="Q43" s="102"/>
      <c r="R43" s="102"/>
      <c r="S43" s="102"/>
      <c r="T43" s="102"/>
      <c r="U43" s="102"/>
      <c r="V43" s="102"/>
      <c r="W43" s="102"/>
      <c r="X43" s="102"/>
    </row>
    <row r="44" spans="1:24" ht="12.75" hidden="1">
      <c r="A44" s="102"/>
      <c r="B44" s="102"/>
      <c r="C44" s="102"/>
      <c r="D44" s="221"/>
      <c r="E44" s="221"/>
      <c r="F44" s="221"/>
      <c r="G44" s="115"/>
      <c r="H44" s="135"/>
      <c r="I44" s="102"/>
      <c r="J44" s="102"/>
      <c r="K44" s="102"/>
      <c r="L44" s="102"/>
      <c r="M44" s="102"/>
      <c r="N44" s="102"/>
      <c r="O44" s="102"/>
      <c r="P44" s="102"/>
      <c r="Q44" s="102"/>
      <c r="R44" s="102"/>
      <c r="S44" s="102"/>
      <c r="T44" s="102"/>
      <c r="U44" s="102"/>
      <c r="V44" s="102"/>
      <c r="W44" s="102"/>
      <c r="X44" s="102"/>
    </row>
    <row r="45" spans="1:24" ht="12.75" hidden="1">
      <c r="A45" s="102"/>
      <c r="B45" s="102"/>
      <c r="C45" s="102"/>
      <c r="D45" s="221"/>
      <c r="E45" s="221"/>
      <c r="F45" s="221"/>
      <c r="G45" s="115"/>
      <c r="H45" s="135"/>
      <c r="I45" s="102"/>
      <c r="J45" s="102"/>
      <c r="K45" s="102"/>
      <c r="L45" s="102"/>
      <c r="M45" s="102"/>
      <c r="N45" s="102"/>
      <c r="O45" s="102"/>
      <c r="P45" s="102"/>
      <c r="Q45" s="102"/>
      <c r="R45" s="102"/>
      <c r="S45" s="102"/>
      <c r="T45" s="102"/>
      <c r="U45" s="102"/>
      <c r="V45" s="102"/>
      <c r="W45" s="102"/>
      <c r="X45" s="102"/>
    </row>
    <row r="46" spans="1:24" ht="12.75" hidden="1">
      <c r="A46" s="102"/>
      <c r="B46" s="102"/>
      <c r="C46" s="102"/>
      <c r="D46" s="221"/>
      <c r="E46" s="221"/>
      <c r="F46" s="221"/>
      <c r="G46" s="115"/>
      <c r="H46" s="135"/>
      <c r="I46" s="102"/>
      <c r="J46" s="102"/>
      <c r="K46" s="102"/>
      <c r="L46" s="102"/>
      <c r="M46" s="102"/>
      <c r="N46" s="102"/>
      <c r="O46" s="102"/>
      <c r="P46" s="102"/>
      <c r="Q46" s="102"/>
      <c r="R46" s="102"/>
      <c r="S46" s="102"/>
      <c r="T46" s="102"/>
      <c r="U46" s="102"/>
      <c r="V46" s="102"/>
      <c r="W46" s="102"/>
      <c r="X46" s="102"/>
    </row>
    <row r="47" spans="1:24" ht="12.75" hidden="1">
      <c r="A47" s="102"/>
      <c r="B47" s="102"/>
      <c r="C47" s="102"/>
      <c r="D47" s="221"/>
      <c r="E47" s="221"/>
      <c r="F47" s="221"/>
      <c r="G47" s="115"/>
      <c r="H47" s="135"/>
      <c r="I47" s="102"/>
      <c r="J47" s="102"/>
      <c r="K47" s="102"/>
      <c r="L47" s="102"/>
      <c r="M47" s="102"/>
      <c r="N47" s="102"/>
      <c r="O47" s="102"/>
      <c r="P47" s="102"/>
      <c r="Q47" s="102"/>
      <c r="R47" s="102"/>
      <c r="S47" s="102"/>
      <c r="T47" s="102"/>
      <c r="U47" s="102"/>
      <c r="V47" s="102"/>
      <c r="W47" s="102"/>
      <c r="X47" s="102"/>
    </row>
    <row r="48" spans="1:24" ht="12.75" hidden="1">
      <c r="A48" s="102"/>
      <c r="B48" s="102"/>
      <c r="C48" s="102"/>
      <c r="D48" s="221"/>
      <c r="E48" s="221"/>
      <c r="F48" s="221"/>
      <c r="G48" s="115"/>
      <c r="H48" s="135"/>
      <c r="I48" s="102"/>
      <c r="J48" s="102"/>
      <c r="K48" s="102"/>
      <c r="L48" s="102"/>
      <c r="M48" s="102"/>
      <c r="N48" s="102"/>
      <c r="O48" s="102"/>
      <c r="P48" s="102"/>
      <c r="Q48" s="102"/>
      <c r="R48" s="102"/>
      <c r="S48" s="102"/>
      <c r="T48" s="102"/>
      <c r="U48" s="102"/>
      <c r="V48" s="102"/>
      <c r="W48" s="102"/>
      <c r="X48" s="102"/>
    </row>
    <row r="49" spans="1:24" ht="12.75" hidden="1">
      <c r="A49" s="102"/>
      <c r="B49" s="102"/>
      <c r="C49" s="102"/>
      <c r="D49" s="221"/>
      <c r="E49" s="221"/>
      <c r="F49" s="221"/>
      <c r="G49" s="115"/>
      <c r="H49" s="135"/>
      <c r="I49" s="102"/>
      <c r="J49" s="102"/>
      <c r="K49" s="102"/>
      <c r="L49" s="102"/>
      <c r="M49" s="102"/>
      <c r="N49" s="102"/>
      <c r="O49" s="102"/>
      <c r="P49" s="102"/>
      <c r="Q49" s="102"/>
      <c r="R49" s="102"/>
      <c r="S49" s="102"/>
      <c r="T49" s="102"/>
      <c r="U49" s="102"/>
      <c r="V49" s="102"/>
      <c r="W49" s="102"/>
      <c r="X49" s="102"/>
    </row>
    <row r="50" spans="1:24" ht="12.75" hidden="1">
      <c r="A50" s="102"/>
      <c r="B50" s="102"/>
      <c r="C50" s="102"/>
      <c r="D50" s="221"/>
      <c r="E50" s="221"/>
      <c r="F50" s="221"/>
      <c r="G50" s="115"/>
      <c r="H50" s="135"/>
      <c r="I50" s="102"/>
      <c r="J50" s="102"/>
      <c r="K50" s="102"/>
      <c r="L50" s="102"/>
      <c r="M50" s="102"/>
      <c r="N50" s="102"/>
      <c r="O50" s="102"/>
      <c r="P50" s="102"/>
      <c r="Q50" s="102"/>
      <c r="R50" s="102"/>
      <c r="S50" s="102"/>
      <c r="T50" s="102"/>
      <c r="U50" s="102"/>
      <c r="V50" s="102"/>
      <c r="W50" s="102"/>
      <c r="X50" s="102"/>
    </row>
    <row r="51" spans="1:24" ht="12.75" hidden="1">
      <c r="A51" s="102"/>
      <c r="B51" s="102"/>
      <c r="C51" s="102"/>
      <c r="D51" s="221"/>
      <c r="E51" s="221"/>
      <c r="F51" s="221"/>
      <c r="G51" s="115"/>
      <c r="H51" s="135"/>
      <c r="I51" s="102"/>
      <c r="J51" s="102"/>
      <c r="K51" s="102"/>
      <c r="L51" s="102"/>
      <c r="M51" s="102"/>
      <c r="N51" s="102"/>
      <c r="O51" s="102"/>
      <c r="P51" s="102"/>
      <c r="Q51" s="102"/>
      <c r="R51" s="102"/>
      <c r="S51" s="102"/>
      <c r="T51" s="102"/>
      <c r="U51" s="102"/>
      <c r="V51" s="102"/>
      <c r="W51" s="102"/>
      <c r="X51" s="102"/>
    </row>
    <row r="52" spans="1:24" ht="12.75" hidden="1">
      <c r="A52" s="102"/>
      <c r="B52" s="102"/>
      <c r="C52" s="102"/>
      <c r="D52" s="221"/>
      <c r="E52" s="221"/>
      <c r="F52" s="221"/>
      <c r="G52" s="115"/>
      <c r="H52" s="135"/>
      <c r="I52" s="102"/>
      <c r="J52" s="102"/>
      <c r="K52" s="102"/>
      <c r="L52" s="102"/>
      <c r="M52" s="102"/>
      <c r="N52" s="102"/>
      <c r="O52" s="102"/>
      <c r="P52" s="102"/>
      <c r="Q52" s="102"/>
      <c r="R52" s="102"/>
      <c r="S52" s="102"/>
      <c r="T52" s="102"/>
      <c r="U52" s="102"/>
      <c r="V52" s="102"/>
      <c r="W52" s="102"/>
      <c r="X52" s="102"/>
    </row>
    <row r="53" spans="1:24" ht="12.75" hidden="1">
      <c r="A53" s="102"/>
      <c r="B53" s="102"/>
      <c r="C53" s="102"/>
      <c r="D53" s="221"/>
      <c r="E53" s="221"/>
      <c r="F53" s="221"/>
      <c r="G53" s="115"/>
      <c r="H53" s="135"/>
      <c r="I53" s="102"/>
      <c r="J53" s="102"/>
      <c r="K53" s="102"/>
      <c r="L53" s="102"/>
      <c r="M53" s="102"/>
      <c r="N53" s="102"/>
      <c r="O53" s="102"/>
      <c r="P53" s="102"/>
      <c r="Q53" s="102"/>
      <c r="R53" s="102"/>
      <c r="S53" s="102"/>
      <c r="T53" s="102"/>
      <c r="U53" s="102"/>
      <c r="V53" s="102"/>
      <c r="W53" s="102"/>
      <c r="X53" s="102"/>
    </row>
    <row r="54" spans="1:24" ht="12.75" hidden="1">
      <c r="A54" s="102"/>
      <c r="B54" s="102"/>
      <c r="C54" s="102"/>
      <c r="D54" s="221"/>
      <c r="E54" s="221"/>
      <c r="F54" s="221"/>
      <c r="G54" s="115"/>
      <c r="H54" s="135"/>
      <c r="I54" s="102"/>
      <c r="J54" s="102"/>
      <c r="K54" s="102"/>
      <c r="L54" s="102"/>
      <c r="M54" s="102"/>
      <c r="N54" s="102"/>
      <c r="O54" s="102"/>
      <c r="P54" s="102"/>
      <c r="Q54" s="102"/>
      <c r="R54" s="102"/>
      <c r="S54" s="102"/>
      <c r="T54" s="102"/>
      <c r="U54" s="102"/>
      <c r="V54" s="102"/>
      <c r="W54" s="102"/>
      <c r="X54" s="102"/>
    </row>
    <row r="55" spans="1:24" ht="12.75" hidden="1">
      <c r="A55" s="102"/>
      <c r="B55" s="102"/>
      <c r="C55" s="102"/>
      <c r="D55" s="221"/>
      <c r="E55" s="221"/>
      <c r="F55" s="221"/>
      <c r="G55" s="115"/>
      <c r="H55" s="135"/>
      <c r="I55" s="102"/>
      <c r="J55" s="102"/>
      <c r="K55" s="102"/>
      <c r="L55" s="102"/>
      <c r="M55" s="102"/>
      <c r="N55" s="102"/>
      <c r="O55" s="102"/>
      <c r="P55" s="102"/>
      <c r="Q55" s="102"/>
      <c r="R55" s="102"/>
      <c r="S55" s="102"/>
      <c r="T55" s="102"/>
      <c r="U55" s="102"/>
      <c r="V55" s="102"/>
      <c r="W55" s="102"/>
      <c r="X55" s="102"/>
    </row>
    <row r="56" spans="1:24" ht="12.75" hidden="1">
      <c r="A56" s="102"/>
      <c r="B56" s="102"/>
      <c r="C56" s="102"/>
      <c r="D56" s="221"/>
      <c r="E56" s="221"/>
      <c r="F56" s="221"/>
      <c r="G56" s="115"/>
      <c r="H56" s="135"/>
      <c r="I56" s="102"/>
      <c r="J56" s="102"/>
      <c r="K56" s="102"/>
      <c r="L56" s="102"/>
      <c r="M56" s="102"/>
      <c r="N56" s="102"/>
      <c r="O56" s="102"/>
      <c r="P56" s="102"/>
      <c r="Q56" s="102"/>
      <c r="R56" s="102"/>
      <c r="S56" s="102"/>
      <c r="T56" s="102"/>
      <c r="U56" s="102"/>
      <c r="V56" s="102"/>
      <c r="W56" s="102"/>
      <c r="X56" s="102"/>
    </row>
    <row r="57" spans="1:24" ht="12.75" hidden="1">
      <c r="A57" s="102"/>
      <c r="B57" s="102"/>
      <c r="C57" s="102"/>
      <c r="D57" s="221"/>
      <c r="E57" s="221"/>
      <c r="F57" s="221"/>
      <c r="G57" s="115"/>
      <c r="H57" s="135"/>
      <c r="I57" s="102"/>
      <c r="J57" s="102"/>
      <c r="K57" s="102"/>
      <c r="L57" s="102"/>
      <c r="M57" s="102"/>
      <c r="N57" s="102"/>
      <c r="O57" s="102"/>
      <c r="P57" s="102"/>
      <c r="Q57" s="102"/>
      <c r="R57" s="102"/>
      <c r="S57" s="102"/>
      <c r="T57" s="102"/>
      <c r="U57" s="102"/>
      <c r="V57" s="102"/>
      <c r="W57" s="102"/>
      <c r="X57" s="102"/>
    </row>
    <row r="58" spans="1:24" ht="12.75" hidden="1">
      <c r="A58" s="102"/>
      <c r="B58" s="102"/>
      <c r="C58" s="102"/>
      <c r="D58" s="221"/>
      <c r="E58" s="221"/>
      <c r="F58" s="221"/>
      <c r="G58" s="115"/>
      <c r="H58" s="135"/>
      <c r="I58" s="102"/>
      <c r="J58" s="102"/>
      <c r="K58" s="102"/>
      <c r="L58" s="102"/>
      <c r="M58" s="102"/>
      <c r="N58" s="102"/>
      <c r="O58" s="102"/>
      <c r="P58" s="102"/>
      <c r="Q58" s="102"/>
      <c r="R58" s="102"/>
      <c r="S58" s="102"/>
      <c r="T58" s="102"/>
      <c r="U58" s="102"/>
      <c r="V58" s="102"/>
      <c r="W58" s="102"/>
      <c r="X58" s="102"/>
    </row>
    <row r="59" spans="1:24" ht="12.75" hidden="1">
      <c r="A59" s="102"/>
      <c r="B59" s="102"/>
      <c r="C59" s="102"/>
      <c r="D59" s="221"/>
      <c r="E59" s="221"/>
      <c r="F59" s="221"/>
      <c r="G59" s="115"/>
      <c r="H59" s="135"/>
      <c r="I59" s="102"/>
      <c r="J59" s="102"/>
      <c r="K59" s="102"/>
      <c r="L59" s="102"/>
      <c r="M59" s="102"/>
      <c r="N59" s="102"/>
      <c r="O59" s="102"/>
      <c r="P59" s="102"/>
      <c r="Q59" s="102"/>
      <c r="R59" s="102"/>
      <c r="S59" s="102"/>
      <c r="T59" s="102"/>
      <c r="U59" s="102"/>
      <c r="V59" s="102"/>
      <c r="W59" s="102"/>
      <c r="X59" s="102"/>
    </row>
    <row r="60" spans="1:24" ht="12.75" hidden="1">
      <c r="A60" s="102"/>
      <c r="B60" s="102"/>
      <c r="C60" s="102"/>
      <c r="D60" s="221"/>
      <c r="E60" s="221"/>
      <c r="F60" s="221"/>
      <c r="G60" s="115"/>
      <c r="H60" s="135"/>
      <c r="I60" s="102"/>
      <c r="J60" s="102"/>
      <c r="K60" s="102"/>
      <c r="L60" s="102"/>
      <c r="M60" s="102"/>
      <c r="N60" s="102"/>
      <c r="O60" s="102"/>
      <c r="P60" s="102"/>
      <c r="Q60" s="102"/>
      <c r="R60" s="102"/>
      <c r="S60" s="102"/>
      <c r="T60" s="102"/>
      <c r="U60" s="102"/>
      <c r="V60" s="102"/>
      <c r="W60" s="102"/>
      <c r="X60" s="102"/>
    </row>
    <row r="61" spans="1:24" ht="12.75" hidden="1">
      <c r="A61" s="102"/>
      <c r="B61" s="102"/>
      <c r="C61" s="102"/>
      <c r="D61" s="221"/>
      <c r="E61" s="221"/>
      <c r="F61" s="221"/>
      <c r="G61" s="115"/>
      <c r="H61" s="135"/>
      <c r="I61" s="102"/>
      <c r="J61" s="102"/>
      <c r="K61" s="102"/>
      <c r="L61" s="102"/>
      <c r="M61" s="102"/>
      <c r="N61" s="102"/>
      <c r="O61" s="102"/>
      <c r="P61" s="102"/>
      <c r="Q61" s="102"/>
      <c r="R61" s="102"/>
      <c r="S61" s="102"/>
      <c r="T61" s="102"/>
      <c r="U61" s="102"/>
      <c r="V61" s="102"/>
      <c r="W61" s="102"/>
      <c r="X61" s="102"/>
    </row>
    <row r="62" spans="1:24" ht="12.75" hidden="1">
      <c r="A62" s="102"/>
      <c r="B62" s="102"/>
      <c r="C62" s="102"/>
      <c r="D62" s="221"/>
      <c r="E62" s="221"/>
      <c r="F62" s="221"/>
      <c r="G62" s="115"/>
      <c r="H62" s="135"/>
      <c r="I62" s="102"/>
      <c r="J62" s="102"/>
      <c r="K62" s="102"/>
      <c r="L62" s="102"/>
      <c r="M62" s="102"/>
      <c r="N62" s="102"/>
      <c r="O62" s="102"/>
      <c r="P62" s="102"/>
      <c r="Q62" s="102"/>
      <c r="R62" s="102"/>
      <c r="S62" s="102"/>
      <c r="T62" s="102"/>
      <c r="U62" s="102"/>
      <c r="V62" s="102"/>
      <c r="W62" s="102"/>
      <c r="X62" s="102"/>
    </row>
    <row r="63" spans="1:24" ht="12.75" hidden="1">
      <c r="A63" s="102"/>
      <c r="B63" s="102"/>
      <c r="C63" s="102"/>
      <c r="D63" s="221"/>
      <c r="E63" s="221"/>
      <c r="F63" s="221"/>
      <c r="G63" s="115"/>
      <c r="H63" s="135"/>
      <c r="I63" s="102"/>
      <c r="J63" s="102"/>
      <c r="K63" s="102"/>
      <c r="L63" s="102"/>
      <c r="M63" s="102"/>
      <c r="N63" s="102"/>
      <c r="O63" s="102"/>
      <c r="P63" s="102"/>
      <c r="Q63" s="102"/>
      <c r="R63" s="102"/>
      <c r="S63" s="102"/>
      <c r="T63" s="102"/>
      <c r="U63" s="102"/>
      <c r="V63" s="102"/>
      <c r="W63" s="102"/>
      <c r="X63" s="102"/>
    </row>
    <row r="64" spans="1:24" ht="12.75" hidden="1">
      <c r="A64" s="102"/>
      <c r="B64" s="102"/>
      <c r="C64" s="102"/>
      <c r="D64" s="221"/>
      <c r="E64" s="221"/>
      <c r="F64" s="221"/>
      <c r="G64" s="115"/>
      <c r="H64" s="135"/>
      <c r="I64" s="102"/>
      <c r="J64" s="102"/>
      <c r="K64" s="102"/>
      <c r="L64" s="102"/>
      <c r="M64" s="102"/>
      <c r="N64" s="102"/>
      <c r="O64" s="102"/>
      <c r="P64" s="102"/>
      <c r="Q64" s="102"/>
      <c r="R64" s="102"/>
      <c r="S64" s="102"/>
      <c r="T64" s="102"/>
      <c r="U64" s="102"/>
      <c r="V64" s="102"/>
      <c r="W64" s="102"/>
      <c r="X64" s="102"/>
    </row>
    <row r="65" spans="1:24" ht="12.75" hidden="1">
      <c r="A65" s="102"/>
      <c r="B65" s="102"/>
      <c r="C65" s="102"/>
      <c r="D65" s="221"/>
      <c r="E65" s="221"/>
      <c r="F65" s="221"/>
      <c r="G65" s="115"/>
      <c r="H65" s="135"/>
      <c r="I65" s="102"/>
      <c r="J65" s="102"/>
      <c r="K65" s="102"/>
      <c r="L65" s="102"/>
      <c r="M65" s="102"/>
      <c r="N65" s="102"/>
      <c r="O65" s="102"/>
      <c r="P65" s="102"/>
      <c r="Q65" s="102"/>
      <c r="R65" s="102"/>
      <c r="S65" s="102"/>
      <c r="T65" s="102"/>
      <c r="U65" s="102"/>
      <c r="V65" s="102"/>
      <c r="W65" s="102"/>
      <c r="X65" s="102"/>
    </row>
    <row r="66" spans="1:24" ht="12.75" hidden="1">
      <c r="A66" s="102"/>
      <c r="B66" s="102"/>
      <c r="C66" s="102"/>
      <c r="D66" s="221"/>
      <c r="E66" s="221"/>
      <c r="F66" s="221"/>
      <c r="G66" s="115"/>
      <c r="H66" s="135"/>
      <c r="I66" s="102"/>
      <c r="J66" s="102"/>
      <c r="K66" s="102"/>
      <c r="L66" s="102"/>
      <c r="M66" s="102"/>
      <c r="N66" s="102"/>
      <c r="O66" s="102"/>
      <c r="P66" s="102"/>
      <c r="Q66" s="102"/>
      <c r="R66" s="102"/>
      <c r="S66" s="102"/>
      <c r="T66" s="102"/>
      <c r="U66" s="102"/>
      <c r="V66" s="102"/>
      <c r="W66" s="102"/>
      <c r="X66" s="102"/>
    </row>
    <row r="67" spans="1:24" ht="12.75" hidden="1">
      <c r="A67" s="102"/>
      <c r="B67" s="102"/>
      <c r="C67" s="102"/>
      <c r="D67" s="221"/>
      <c r="E67" s="221"/>
      <c r="F67" s="221"/>
      <c r="G67" s="115"/>
      <c r="H67" s="135"/>
      <c r="I67" s="102"/>
      <c r="J67" s="102"/>
      <c r="K67" s="102"/>
      <c r="L67" s="102"/>
      <c r="M67" s="102"/>
      <c r="N67" s="102"/>
      <c r="O67" s="102"/>
      <c r="P67" s="102"/>
      <c r="Q67" s="102"/>
      <c r="R67" s="102"/>
      <c r="S67" s="102"/>
      <c r="T67" s="102"/>
      <c r="U67" s="102"/>
      <c r="V67" s="102"/>
      <c r="W67" s="102"/>
      <c r="X67" s="102"/>
    </row>
    <row r="68" spans="1:24" ht="12.75" hidden="1">
      <c r="A68" s="102"/>
      <c r="B68" s="102"/>
      <c r="C68" s="102"/>
      <c r="D68" s="221"/>
      <c r="E68" s="221"/>
      <c r="F68" s="221"/>
      <c r="G68" s="115"/>
      <c r="H68" s="135"/>
      <c r="I68" s="102"/>
      <c r="J68" s="102"/>
      <c r="K68" s="102"/>
      <c r="L68" s="102"/>
      <c r="M68" s="102"/>
      <c r="N68" s="102"/>
      <c r="O68" s="102"/>
      <c r="P68" s="102"/>
      <c r="Q68" s="102"/>
      <c r="R68" s="102"/>
      <c r="S68" s="102"/>
      <c r="T68" s="102"/>
      <c r="U68" s="102"/>
      <c r="V68" s="102"/>
      <c r="W68" s="102"/>
      <c r="X68" s="102"/>
    </row>
    <row r="69" spans="1:24" ht="12.75" hidden="1">
      <c r="A69" s="102"/>
      <c r="B69" s="102"/>
      <c r="C69" s="102"/>
      <c r="D69" s="221"/>
      <c r="E69" s="221"/>
      <c r="F69" s="221"/>
      <c r="G69" s="115"/>
      <c r="H69" s="135"/>
      <c r="I69" s="102"/>
      <c r="J69" s="102"/>
      <c r="K69" s="102"/>
      <c r="L69" s="102"/>
      <c r="M69" s="102"/>
      <c r="N69" s="102"/>
      <c r="O69" s="102"/>
      <c r="P69" s="102"/>
      <c r="Q69" s="102"/>
      <c r="R69" s="102"/>
      <c r="S69" s="102"/>
      <c r="T69" s="102"/>
      <c r="U69" s="102"/>
      <c r="V69" s="102"/>
      <c r="W69" s="102"/>
      <c r="X69" s="102"/>
    </row>
    <row r="70" spans="1:24" ht="12.75" hidden="1">
      <c r="A70" s="102"/>
      <c r="B70" s="102"/>
      <c r="C70" s="102"/>
      <c r="D70" s="221"/>
      <c r="E70" s="221"/>
      <c r="F70" s="221"/>
      <c r="G70" s="115"/>
      <c r="H70" s="135"/>
      <c r="I70" s="102"/>
      <c r="J70" s="102"/>
      <c r="K70" s="102"/>
      <c r="L70" s="102"/>
      <c r="M70" s="102"/>
      <c r="N70" s="102"/>
      <c r="O70" s="102"/>
      <c r="P70" s="102"/>
      <c r="Q70" s="102"/>
      <c r="R70" s="102"/>
      <c r="S70" s="102"/>
      <c r="T70" s="102"/>
      <c r="U70" s="102"/>
      <c r="V70" s="102"/>
      <c r="W70" s="102"/>
      <c r="X70" s="102"/>
    </row>
    <row r="71" spans="1:24" ht="12.75" hidden="1">
      <c r="A71" s="102"/>
      <c r="B71" s="102"/>
      <c r="C71" s="102"/>
      <c r="D71" s="221"/>
      <c r="E71" s="221"/>
      <c r="F71" s="221"/>
      <c r="G71" s="115"/>
      <c r="H71" s="135"/>
      <c r="I71" s="102"/>
      <c r="J71" s="102"/>
      <c r="K71" s="102"/>
      <c r="L71" s="102"/>
      <c r="M71" s="102"/>
      <c r="N71" s="102"/>
      <c r="O71" s="102"/>
      <c r="P71" s="102"/>
      <c r="Q71" s="102"/>
      <c r="R71" s="102"/>
      <c r="S71" s="102"/>
      <c r="T71" s="102"/>
      <c r="U71" s="102"/>
      <c r="V71" s="102"/>
      <c r="W71" s="102"/>
      <c r="X71" s="102"/>
    </row>
    <row r="72" spans="1:24" ht="12.75" hidden="1">
      <c r="A72" s="102"/>
      <c r="B72" s="102"/>
      <c r="C72" s="102"/>
      <c r="D72" s="221"/>
      <c r="E72" s="221"/>
      <c r="F72" s="221"/>
      <c r="G72" s="115"/>
      <c r="H72" s="135"/>
      <c r="I72" s="102"/>
      <c r="J72" s="102"/>
      <c r="K72" s="102"/>
      <c r="L72" s="102"/>
      <c r="M72" s="102"/>
      <c r="N72" s="102"/>
      <c r="O72" s="102"/>
      <c r="P72" s="102"/>
      <c r="Q72" s="102"/>
      <c r="R72" s="102"/>
      <c r="S72" s="102"/>
      <c r="T72" s="102"/>
      <c r="U72" s="102"/>
      <c r="V72" s="102"/>
      <c r="W72" s="102"/>
      <c r="X72" s="102"/>
    </row>
    <row r="73" spans="1:24" ht="12.75" hidden="1">
      <c r="A73" s="102"/>
      <c r="B73" s="102"/>
      <c r="C73" s="102"/>
      <c r="D73" s="221"/>
      <c r="E73" s="221"/>
      <c r="F73" s="221"/>
      <c r="G73" s="115"/>
      <c r="H73" s="135"/>
      <c r="I73" s="102"/>
      <c r="J73" s="102"/>
      <c r="K73" s="102"/>
      <c r="L73" s="102"/>
      <c r="M73" s="102"/>
      <c r="N73" s="102"/>
      <c r="O73" s="102"/>
      <c r="P73" s="102"/>
      <c r="Q73" s="102"/>
      <c r="R73" s="102"/>
      <c r="S73" s="102"/>
      <c r="T73" s="102"/>
      <c r="U73" s="102"/>
      <c r="V73" s="102"/>
      <c r="W73" s="102"/>
      <c r="X73" s="102"/>
    </row>
    <row r="74" spans="1:24" ht="12.75" hidden="1">
      <c r="A74" s="102"/>
      <c r="B74" s="102"/>
      <c r="C74" s="102"/>
      <c r="D74" s="221"/>
      <c r="E74" s="221"/>
      <c r="F74" s="221"/>
      <c r="G74" s="115"/>
      <c r="H74" s="135"/>
      <c r="I74" s="102"/>
      <c r="J74" s="102"/>
      <c r="K74" s="102"/>
      <c r="L74" s="102"/>
      <c r="M74" s="102"/>
      <c r="N74" s="102"/>
      <c r="O74" s="102"/>
      <c r="P74" s="102"/>
      <c r="Q74" s="102"/>
      <c r="R74" s="102"/>
      <c r="S74" s="102"/>
      <c r="T74" s="102"/>
      <c r="U74" s="102"/>
      <c r="V74" s="102"/>
      <c r="W74" s="102"/>
      <c r="X74" s="102"/>
    </row>
    <row r="75" spans="1:24" ht="12.75" hidden="1">
      <c r="A75" s="102"/>
      <c r="B75" s="102"/>
      <c r="C75" s="102"/>
      <c r="D75" s="221"/>
      <c r="E75" s="221"/>
      <c r="F75" s="221"/>
      <c r="G75" s="115"/>
      <c r="H75" s="135"/>
      <c r="I75" s="102"/>
      <c r="J75" s="102"/>
      <c r="K75" s="102"/>
      <c r="L75" s="102"/>
      <c r="M75" s="102"/>
      <c r="N75" s="102"/>
      <c r="O75" s="102"/>
      <c r="P75" s="102"/>
      <c r="Q75" s="102"/>
      <c r="R75" s="102"/>
      <c r="S75" s="102"/>
      <c r="T75" s="102"/>
      <c r="U75" s="102"/>
      <c r="V75" s="102"/>
      <c r="W75" s="102"/>
      <c r="X75" s="102"/>
    </row>
    <row r="76" spans="1:24" ht="12.75" hidden="1">
      <c r="A76" s="102"/>
      <c r="B76" s="102"/>
      <c r="C76" s="102"/>
      <c r="D76" s="221"/>
      <c r="E76" s="221"/>
      <c r="F76" s="221"/>
      <c r="G76" s="115"/>
      <c r="H76" s="135"/>
      <c r="I76" s="102"/>
      <c r="J76" s="102"/>
      <c r="K76" s="102"/>
      <c r="L76" s="102"/>
      <c r="M76" s="102"/>
      <c r="N76" s="102"/>
      <c r="O76" s="102"/>
      <c r="P76" s="102"/>
      <c r="Q76" s="102"/>
      <c r="R76" s="102"/>
      <c r="S76" s="102"/>
      <c r="T76" s="102"/>
      <c r="U76" s="102"/>
      <c r="V76" s="102"/>
      <c r="W76" s="102"/>
      <c r="X76" s="102"/>
    </row>
    <row r="77" spans="1:24" ht="12.75" hidden="1">
      <c r="A77" s="102"/>
      <c r="B77" s="102"/>
      <c r="C77" s="102"/>
      <c r="D77" s="221"/>
      <c r="E77" s="221"/>
      <c r="F77" s="221"/>
      <c r="G77" s="115"/>
      <c r="H77" s="135"/>
      <c r="I77" s="102"/>
      <c r="J77" s="102"/>
      <c r="K77" s="102"/>
      <c r="L77" s="102"/>
      <c r="M77" s="102"/>
      <c r="N77" s="102"/>
      <c r="O77" s="102"/>
      <c r="P77" s="102"/>
      <c r="Q77" s="102"/>
      <c r="R77" s="102"/>
      <c r="S77" s="102"/>
      <c r="T77" s="102"/>
      <c r="U77" s="102"/>
      <c r="V77" s="102"/>
      <c r="W77" s="102"/>
      <c r="X77" s="102"/>
    </row>
    <row r="78" spans="1:24" ht="12.75" hidden="1">
      <c r="A78" s="102"/>
      <c r="B78" s="102"/>
      <c r="C78" s="102"/>
      <c r="D78" s="221"/>
      <c r="E78" s="221"/>
      <c r="F78" s="221"/>
      <c r="G78" s="115"/>
      <c r="H78" s="135"/>
      <c r="I78" s="102"/>
      <c r="J78" s="102"/>
      <c r="K78" s="102"/>
      <c r="L78" s="102"/>
      <c r="M78" s="102"/>
      <c r="N78" s="102"/>
      <c r="O78" s="102"/>
      <c r="P78" s="102"/>
      <c r="Q78" s="102"/>
      <c r="R78" s="102"/>
      <c r="S78" s="102"/>
      <c r="T78" s="102"/>
      <c r="U78" s="102"/>
      <c r="V78" s="102"/>
      <c r="W78" s="102"/>
      <c r="X78" s="102"/>
    </row>
    <row r="79" spans="1:24" ht="12.75" hidden="1">
      <c r="A79" s="102"/>
      <c r="B79" s="102"/>
      <c r="C79" s="102"/>
      <c r="D79" s="221"/>
      <c r="E79" s="221"/>
      <c r="F79" s="221"/>
      <c r="G79" s="115"/>
      <c r="H79" s="135"/>
      <c r="I79" s="102"/>
      <c r="J79" s="102"/>
      <c r="K79" s="102"/>
      <c r="L79" s="102"/>
      <c r="M79" s="102"/>
      <c r="N79" s="102"/>
      <c r="O79" s="102"/>
      <c r="P79" s="102"/>
      <c r="Q79" s="102"/>
      <c r="R79" s="102"/>
      <c r="S79" s="102"/>
      <c r="T79" s="102"/>
      <c r="U79" s="102"/>
      <c r="V79" s="102"/>
      <c r="W79" s="102"/>
      <c r="X79" s="102"/>
    </row>
    <row r="80" spans="1:24" ht="12.75" hidden="1">
      <c r="A80" s="102"/>
      <c r="B80" s="102"/>
      <c r="C80" s="102"/>
      <c r="D80" s="221"/>
      <c r="E80" s="221"/>
      <c r="F80" s="221"/>
      <c r="G80" s="115"/>
      <c r="H80" s="135"/>
      <c r="I80" s="102"/>
      <c r="J80" s="102"/>
      <c r="K80" s="102"/>
      <c r="L80" s="102"/>
      <c r="M80" s="102"/>
      <c r="N80" s="102"/>
      <c r="O80" s="102"/>
      <c r="P80" s="102"/>
      <c r="Q80" s="102"/>
      <c r="R80" s="102"/>
      <c r="S80" s="102"/>
      <c r="T80" s="102"/>
      <c r="U80" s="102"/>
      <c r="V80" s="102"/>
      <c r="W80" s="102"/>
      <c r="X80" s="102"/>
    </row>
    <row r="81" spans="1:24" ht="12.75" hidden="1">
      <c r="A81" s="102"/>
      <c r="B81" s="102"/>
      <c r="C81" s="102"/>
      <c r="D81" s="221"/>
      <c r="E81" s="221"/>
      <c r="F81" s="221"/>
      <c r="G81" s="115"/>
      <c r="H81" s="135"/>
      <c r="I81" s="102"/>
      <c r="J81" s="102"/>
      <c r="K81" s="102"/>
      <c r="L81" s="102"/>
      <c r="M81" s="102"/>
      <c r="N81" s="102"/>
      <c r="O81" s="102"/>
      <c r="P81" s="102"/>
      <c r="Q81" s="102"/>
      <c r="R81" s="102"/>
      <c r="S81" s="102"/>
      <c r="T81" s="102"/>
      <c r="U81" s="102"/>
      <c r="V81" s="102"/>
      <c r="W81" s="102"/>
      <c r="X81" s="102"/>
    </row>
    <row r="82" spans="1:24" ht="12.75" hidden="1">
      <c r="A82" s="102"/>
      <c r="B82" s="102"/>
      <c r="C82" s="102"/>
      <c r="D82" s="221"/>
      <c r="E82" s="221"/>
      <c r="F82" s="221"/>
      <c r="G82" s="115"/>
      <c r="H82" s="135"/>
      <c r="I82" s="102"/>
      <c r="J82" s="102"/>
      <c r="K82" s="102"/>
      <c r="L82" s="102"/>
      <c r="M82" s="102"/>
      <c r="N82" s="102"/>
      <c r="O82" s="102"/>
      <c r="P82" s="102"/>
      <c r="Q82" s="102"/>
      <c r="R82" s="102"/>
      <c r="S82" s="102"/>
      <c r="T82" s="102"/>
      <c r="U82" s="102"/>
      <c r="V82" s="102"/>
      <c r="W82" s="102"/>
      <c r="X82" s="102"/>
    </row>
    <row r="83" spans="1:24" ht="12.75" hidden="1">
      <c r="A83" s="102"/>
      <c r="B83" s="102"/>
      <c r="C83" s="102"/>
      <c r="D83" s="221"/>
      <c r="E83" s="221"/>
      <c r="F83" s="221"/>
      <c r="G83" s="115"/>
      <c r="H83" s="135"/>
      <c r="I83" s="102"/>
      <c r="J83" s="102"/>
      <c r="K83" s="102"/>
      <c r="L83" s="102"/>
      <c r="M83" s="102"/>
      <c r="N83" s="102"/>
      <c r="O83" s="102"/>
      <c r="P83" s="102"/>
      <c r="Q83" s="102"/>
      <c r="R83" s="102"/>
      <c r="S83" s="102"/>
      <c r="T83" s="102"/>
      <c r="U83" s="102"/>
      <c r="V83" s="102"/>
      <c r="W83" s="102"/>
      <c r="X83" s="102"/>
    </row>
    <row r="84" spans="1:24" ht="12.75" hidden="1">
      <c r="A84" s="102"/>
      <c r="B84" s="102"/>
      <c r="C84" s="102"/>
      <c r="D84" s="221"/>
      <c r="E84" s="221"/>
      <c r="F84" s="221"/>
      <c r="G84" s="115"/>
      <c r="H84" s="135"/>
      <c r="I84" s="102"/>
      <c r="J84" s="102"/>
      <c r="K84" s="102"/>
      <c r="L84" s="102"/>
      <c r="M84" s="102"/>
      <c r="N84" s="102"/>
      <c r="O84" s="102"/>
      <c r="P84" s="102"/>
      <c r="Q84" s="102"/>
      <c r="R84" s="102"/>
      <c r="S84" s="102"/>
      <c r="T84" s="102"/>
      <c r="U84" s="102"/>
      <c r="V84" s="102"/>
      <c r="W84" s="102"/>
      <c r="X84" s="102"/>
    </row>
    <row r="85" spans="1:24" ht="12.75" hidden="1">
      <c r="A85" s="102"/>
      <c r="B85" s="102"/>
      <c r="C85" s="102"/>
      <c r="D85" s="221"/>
      <c r="E85" s="221"/>
      <c r="F85" s="221"/>
      <c r="G85" s="115"/>
      <c r="H85" s="135"/>
      <c r="I85" s="102"/>
      <c r="J85" s="102"/>
      <c r="K85" s="102"/>
      <c r="L85" s="102"/>
      <c r="M85" s="102"/>
      <c r="N85" s="102"/>
      <c r="O85" s="102"/>
      <c r="P85" s="102"/>
      <c r="Q85" s="102"/>
      <c r="R85" s="102"/>
      <c r="S85" s="102"/>
      <c r="T85" s="102"/>
      <c r="U85" s="102"/>
      <c r="V85" s="102"/>
      <c r="W85" s="102"/>
      <c r="X85" s="102"/>
    </row>
    <row r="86" spans="1:24" ht="12.75" hidden="1">
      <c r="A86" s="102"/>
      <c r="B86" s="102"/>
      <c r="C86" s="102"/>
      <c r="D86" s="221"/>
      <c r="E86" s="221"/>
      <c r="F86" s="221"/>
      <c r="G86" s="115"/>
      <c r="H86" s="135"/>
      <c r="I86" s="102"/>
      <c r="J86" s="102"/>
      <c r="K86" s="102"/>
      <c r="L86" s="102"/>
      <c r="M86" s="102"/>
      <c r="N86" s="102"/>
      <c r="O86" s="102"/>
      <c r="P86" s="102"/>
      <c r="Q86" s="102"/>
      <c r="R86" s="102"/>
      <c r="S86" s="102"/>
      <c r="T86" s="102"/>
      <c r="U86" s="102"/>
      <c r="V86" s="102"/>
      <c r="W86" s="102"/>
      <c r="X86" s="102"/>
    </row>
    <row r="87" spans="1:24" ht="12.75" hidden="1">
      <c r="A87" s="102"/>
      <c r="B87" s="102"/>
      <c r="C87" s="102"/>
      <c r="D87" s="221"/>
      <c r="E87" s="221"/>
      <c r="F87" s="221"/>
      <c r="G87" s="115"/>
      <c r="H87" s="135"/>
      <c r="I87" s="102"/>
      <c r="J87" s="102"/>
      <c r="K87" s="102"/>
      <c r="L87" s="102"/>
      <c r="M87" s="102"/>
      <c r="N87" s="102"/>
      <c r="O87" s="102"/>
      <c r="P87" s="102"/>
      <c r="Q87" s="102"/>
      <c r="R87" s="102"/>
      <c r="S87" s="102"/>
      <c r="T87" s="102"/>
      <c r="U87" s="102"/>
      <c r="V87" s="102"/>
      <c r="W87" s="102"/>
      <c r="X87" s="102"/>
    </row>
    <row r="88" spans="1:24" ht="12.75" hidden="1">
      <c r="A88" s="102"/>
      <c r="B88" s="102"/>
      <c r="C88" s="102"/>
      <c r="D88" s="221"/>
      <c r="E88" s="221"/>
      <c r="F88" s="221"/>
      <c r="G88" s="115"/>
      <c r="H88" s="135"/>
      <c r="I88" s="102"/>
      <c r="J88" s="102"/>
      <c r="K88" s="102"/>
      <c r="L88" s="102"/>
      <c r="M88" s="102"/>
      <c r="N88" s="102"/>
      <c r="O88" s="102"/>
      <c r="P88" s="102"/>
      <c r="Q88" s="102"/>
      <c r="R88" s="102"/>
      <c r="S88" s="102"/>
      <c r="T88" s="102"/>
      <c r="U88" s="102"/>
      <c r="V88" s="102"/>
      <c r="W88" s="102"/>
      <c r="X88" s="102"/>
    </row>
    <row r="89" spans="1:24" ht="12.75" hidden="1">
      <c r="A89" s="102"/>
      <c r="B89" s="102"/>
      <c r="C89" s="102"/>
      <c r="D89" s="221"/>
      <c r="E89" s="221"/>
      <c r="F89" s="221"/>
      <c r="G89" s="115"/>
      <c r="H89" s="135"/>
      <c r="I89" s="102"/>
      <c r="J89" s="102"/>
      <c r="K89" s="102"/>
      <c r="L89" s="102"/>
      <c r="M89" s="102"/>
      <c r="N89" s="102"/>
      <c r="O89" s="102"/>
      <c r="P89" s="102"/>
      <c r="Q89" s="102"/>
      <c r="R89" s="102"/>
      <c r="S89" s="102"/>
      <c r="T89" s="102"/>
      <c r="U89" s="102"/>
      <c r="V89" s="102"/>
      <c r="W89" s="102"/>
      <c r="X89" s="102"/>
    </row>
    <row r="90" spans="1:24" ht="12.75" hidden="1">
      <c r="A90" s="102"/>
      <c r="B90" s="102"/>
      <c r="C90" s="102"/>
      <c r="D90" s="221"/>
      <c r="E90" s="221"/>
      <c r="F90" s="221"/>
      <c r="G90" s="115"/>
      <c r="H90" s="135"/>
      <c r="I90" s="102"/>
      <c r="J90" s="102"/>
      <c r="K90" s="102"/>
      <c r="L90" s="102"/>
      <c r="M90" s="102"/>
      <c r="N90" s="102"/>
      <c r="O90" s="102"/>
      <c r="P90" s="102"/>
      <c r="Q90" s="102"/>
      <c r="R90" s="102"/>
      <c r="S90" s="102"/>
      <c r="T90" s="102"/>
      <c r="U90" s="102"/>
      <c r="V90" s="102"/>
      <c r="W90" s="102"/>
      <c r="X90" s="102"/>
    </row>
    <row r="91" spans="1:24" ht="12.75" hidden="1">
      <c r="A91" s="102"/>
      <c r="B91" s="102"/>
      <c r="C91" s="102"/>
      <c r="D91" s="221"/>
      <c r="E91" s="221"/>
      <c r="F91" s="221"/>
      <c r="G91" s="115"/>
      <c r="H91" s="135"/>
      <c r="I91" s="102"/>
      <c r="J91" s="102"/>
      <c r="K91" s="102"/>
      <c r="L91" s="102"/>
      <c r="M91" s="102"/>
      <c r="N91" s="102"/>
      <c r="O91" s="102"/>
      <c r="P91" s="102"/>
      <c r="Q91" s="102"/>
      <c r="R91" s="102"/>
      <c r="S91" s="102"/>
      <c r="T91" s="102"/>
      <c r="U91" s="102"/>
      <c r="V91" s="102"/>
      <c r="W91" s="102"/>
      <c r="X91" s="102"/>
    </row>
    <row r="92" spans="1:24" ht="12.75" hidden="1">
      <c r="A92" s="102"/>
      <c r="B92" s="102"/>
      <c r="C92" s="102"/>
      <c r="D92" s="221"/>
      <c r="E92" s="221"/>
      <c r="F92" s="221"/>
      <c r="G92" s="115"/>
      <c r="H92" s="135"/>
      <c r="I92" s="102"/>
      <c r="J92" s="102"/>
      <c r="K92" s="102"/>
      <c r="L92" s="102"/>
      <c r="M92" s="102"/>
      <c r="N92" s="102"/>
      <c r="O92" s="102"/>
      <c r="P92" s="102"/>
      <c r="Q92" s="102"/>
      <c r="R92" s="102"/>
      <c r="S92" s="102"/>
      <c r="T92" s="102"/>
      <c r="U92" s="102"/>
      <c r="V92" s="102"/>
      <c r="W92" s="102"/>
      <c r="X92" s="102"/>
    </row>
    <row r="93" spans="1:24" ht="12.75" hidden="1">
      <c r="A93" s="102"/>
      <c r="B93" s="102"/>
      <c r="C93" s="102"/>
      <c r="D93" s="221"/>
      <c r="E93" s="221"/>
      <c r="F93" s="221"/>
      <c r="G93" s="115"/>
      <c r="H93" s="135"/>
      <c r="I93" s="102"/>
      <c r="J93" s="102"/>
      <c r="K93" s="102"/>
      <c r="L93" s="102"/>
      <c r="M93" s="102"/>
      <c r="N93" s="102"/>
      <c r="O93" s="102"/>
      <c r="P93" s="102"/>
      <c r="Q93" s="102"/>
      <c r="R93" s="102"/>
      <c r="S93" s="102"/>
      <c r="T93" s="102"/>
      <c r="U93" s="102"/>
      <c r="V93" s="102"/>
      <c r="W93" s="102"/>
      <c r="X93" s="102"/>
    </row>
    <row r="94" spans="1:24" ht="12.75" hidden="1">
      <c r="A94" s="102"/>
      <c r="B94" s="102"/>
      <c r="C94" s="102"/>
      <c r="D94" s="221"/>
      <c r="E94" s="221"/>
      <c r="F94" s="221"/>
      <c r="G94" s="115"/>
      <c r="H94" s="135"/>
      <c r="I94" s="102"/>
      <c r="J94" s="102"/>
      <c r="K94" s="102"/>
      <c r="L94" s="102"/>
      <c r="M94" s="102"/>
      <c r="N94" s="102"/>
      <c r="O94" s="102"/>
      <c r="P94" s="102"/>
      <c r="Q94" s="102"/>
      <c r="R94" s="102"/>
      <c r="S94" s="102"/>
      <c r="T94" s="102"/>
      <c r="U94" s="102"/>
      <c r="V94" s="102"/>
      <c r="W94" s="102"/>
      <c r="X94" s="102"/>
    </row>
    <row r="95" spans="1:24" ht="12.75" hidden="1">
      <c r="A95" s="102"/>
      <c r="B95" s="102"/>
      <c r="C95" s="102"/>
      <c r="D95" s="221"/>
      <c r="E95" s="221"/>
      <c r="F95" s="221"/>
      <c r="G95" s="115"/>
      <c r="H95" s="135"/>
      <c r="I95" s="102"/>
      <c r="J95" s="102"/>
      <c r="K95" s="102"/>
      <c r="L95" s="102"/>
      <c r="M95" s="102"/>
      <c r="N95" s="102"/>
      <c r="O95" s="102"/>
      <c r="P95" s="102"/>
      <c r="Q95" s="102"/>
      <c r="R95" s="102"/>
      <c r="S95" s="102"/>
      <c r="T95" s="102"/>
      <c r="U95" s="102"/>
      <c r="V95" s="102"/>
      <c r="W95" s="102"/>
      <c r="X95" s="102"/>
    </row>
    <row r="96" spans="1:24" ht="12.75" hidden="1">
      <c r="A96" s="102"/>
      <c r="B96" s="102"/>
      <c r="C96" s="102"/>
      <c r="D96" s="221"/>
      <c r="E96" s="221"/>
      <c r="F96" s="221"/>
      <c r="G96" s="115"/>
      <c r="H96" s="135"/>
      <c r="I96" s="102"/>
      <c r="J96" s="102"/>
      <c r="K96" s="102"/>
      <c r="L96" s="102"/>
      <c r="M96" s="102"/>
      <c r="N96" s="102"/>
      <c r="O96" s="102"/>
      <c r="P96" s="102"/>
      <c r="Q96" s="102"/>
      <c r="R96" s="102"/>
      <c r="S96" s="102"/>
      <c r="T96" s="102"/>
      <c r="U96" s="102"/>
      <c r="V96" s="102"/>
      <c r="W96" s="102"/>
      <c r="X96" s="102"/>
    </row>
    <row r="97" spans="1:24" ht="12.75" hidden="1">
      <c r="A97" s="102"/>
      <c r="B97" s="102"/>
      <c r="C97" s="102"/>
      <c r="D97" s="221"/>
      <c r="E97" s="221"/>
      <c r="F97" s="221"/>
      <c r="G97" s="115"/>
      <c r="H97" s="135"/>
      <c r="I97" s="102"/>
      <c r="J97" s="102"/>
      <c r="K97" s="102"/>
      <c r="L97" s="102"/>
      <c r="M97" s="102"/>
      <c r="N97" s="102"/>
      <c r="O97" s="102"/>
      <c r="P97" s="102"/>
      <c r="Q97" s="102"/>
      <c r="R97" s="102"/>
      <c r="S97" s="102"/>
      <c r="T97" s="102"/>
      <c r="U97" s="102"/>
      <c r="V97" s="102"/>
      <c r="W97" s="102"/>
      <c r="X97" s="102"/>
    </row>
    <row r="98" spans="1:24" ht="12.75" hidden="1">
      <c r="A98" s="102"/>
      <c r="B98" s="102"/>
      <c r="C98" s="102"/>
      <c r="D98" s="221"/>
      <c r="E98" s="221"/>
      <c r="F98" s="221"/>
      <c r="G98" s="115"/>
      <c r="H98" s="135"/>
      <c r="I98" s="102"/>
      <c r="J98" s="102"/>
      <c r="K98" s="102"/>
      <c r="L98" s="102"/>
      <c r="M98" s="102"/>
      <c r="N98" s="102"/>
      <c r="O98" s="102"/>
      <c r="P98" s="102"/>
      <c r="Q98" s="102"/>
      <c r="R98" s="102"/>
      <c r="S98" s="102"/>
      <c r="T98" s="102"/>
      <c r="U98" s="102"/>
      <c r="V98" s="102"/>
      <c r="W98" s="102"/>
      <c r="X98" s="102"/>
    </row>
    <row r="99" spans="1:24" ht="12.75" hidden="1">
      <c r="A99" s="102"/>
      <c r="B99" s="102"/>
      <c r="C99" s="102"/>
      <c r="D99" s="221"/>
      <c r="E99" s="221"/>
      <c r="F99" s="221"/>
      <c r="G99" s="115"/>
      <c r="H99" s="135"/>
      <c r="I99" s="102"/>
      <c r="J99" s="102"/>
      <c r="K99" s="102"/>
      <c r="L99" s="102"/>
      <c r="M99" s="102"/>
      <c r="N99" s="102"/>
      <c r="O99" s="102"/>
      <c r="P99" s="102"/>
      <c r="Q99" s="102"/>
      <c r="R99" s="102"/>
      <c r="S99" s="102"/>
      <c r="T99" s="102"/>
      <c r="U99" s="102"/>
      <c r="V99" s="102"/>
      <c r="W99" s="102"/>
      <c r="X99" s="102"/>
    </row>
    <row r="100" spans="1:24" ht="12.75" hidden="1">
      <c r="A100" s="102"/>
      <c r="B100" s="102"/>
      <c r="C100" s="102"/>
      <c r="D100" s="221"/>
      <c r="E100" s="221"/>
      <c r="F100" s="221"/>
      <c r="G100" s="115"/>
      <c r="H100" s="135"/>
      <c r="I100" s="102"/>
      <c r="J100" s="102"/>
      <c r="K100" s="102"/>
      <c r="L100" s="102"/>
      <c r="M100" s="102"/>
      <c r="N100" s="102"/>
      <c r="O100" s="102"/>
      <c r="P100" s="102"/>
      <c r="Q100" s="102"/>
      <c r="R100" s="102"/>
      <c r="S100" s="102"/>
      <c r="T100" s="102"/>
      <c r="U100" s="102"/>
      <c r="V100" s="102"/>
      <c r="W100" s="102"/>
      <c r="X100" s="102"/>
    </row>
    <row r="101" spans="1:24" ht="12.75" hidden="1">
      <c r="A101" s="102"/>
      <c r="B101" s="102"/>
      <c r="C101" s="102"/>
      <c r="D101" s="221"/>
      <c r="E101" s="221"/>
      <c r="F101" s="221"/>
      <c r="G101" s="115"/>
      <c r="H101" s="135"/>
      <c r="I101" s="102"/>
      <c r="J101" s="102"/>
      <c r="K101" s="102"/>
      <c r="L101" s="102"/>
      <c r="M101" s="102"/>
      <c r="N101" s="102"/>
      <c r="O101" s="102"/>
      <c r="P101" s="102"/>
      <c r="Q101" s="102"/>
      <c r="R101" s="102"/>
      <c r="S101" s="102"/>
      <c r="T101" s="102"/>
      <c r="U101" s="102"/>
      <c r="V101" s="102"/>
      <c r="W101" s="102"/>
      <c r="X101" s="102"/>
    </row>
    <row r="102" spans="1:24" ht="12.75" hidden="1">
      <c r="A102" s="102"/>
      <c r="B102" s="102"/>
      <c r="C102" s="102"/>
      <c r="D102" s="221"/>
      <c r="E102" s="221"/>
      <c r="F102" s="221"/>
      <c r="G102" s="115"/>
      <c r="H102" s="135"/>
      <c r="I102" s="102"/>
      <c r="J102" s="102"/>
      <c r="K102" s="102"/>
      <c r="L102" s="102"/>
      <c r="M102" s="102"/>
      <c r="N102" s="102"/>
      <c r="O102" s="102"/>
      <c r="P102" s="102"/>
      <c r="Q102" s="102"/>
      <c r="R102" s="102"/>
      <c r="S102" s="102"/>
      <c r="T102" s="102"/>
      <c r="U102" s="102"/>
      <c r="V102" s="102"/>
      <c r="W102" s="102"/>
      <c r="X102" s="102"/>
    </row>
    <row r="103" spans="1:24" ht="12.75" hidden="1">
      <c r="A103" s="102"/>
      <c r="B103" s="102"/>
      <c r="C103" s="102"/>
      <c r="D103" s="221"/>
      <c r="E103" s="221"/>
      <c r="F103" s="221"/>
      <c r="G103" s="115"/>
      <c r="H103" s="135"/>
      <c r="I103" s="102"/>
      <c r="J103" s="102"/>
      <c r="K103" s="102"/>
      <c r="L103" s="102"/>
      <c r="M103" s="102"/>
      <c r="N103" s="102"/>
      <c r="O103" s="102"/>
      <c r="P103" s="102"/>
      <c r="Q103" s="102"/>
      <c r="R103" s="102"/>
      <c r="S103" s="102"/>
      <c r="T103" s="102"/>
      <c r="U103" s="102"/>
      <c r="V103" s="102"/>
      <c r="W103" s="102"/>
      <c r="X103" s="102"/>
    </row>
    <row r="104" spans="1:24" ht="12.75" hidden="1">
      <c r="A104" s="102"/>
      <c r="B104" s="102"/>
      <c r="C104" s="102"/>
      <c r="D104" s="221"/>
      <c r="E104" s="221"/>
      <c r="F104" s="221"/>
      <c r="G104" s="115"/>
      <c r="H104" s="135"/>
      <c r="I104" s="102"/>
      <c r="J104" s="102"/>
      <c r="K104" s="102"/>
      <c r="L104" s="102"/>
      <c r="M104" s="102"/>
      <c r="N104" s="102"/>
      <c r="O104" s="102"/>
      <c r="P104" s="102"/>
      <c r="Q104" s="102"/>
      <c r="R104" s="102"/>
      <c r="S104" s="102"/>
      <c r="T104" s="102"/>
      <c r="U104" s="102"/>
      <c r="V104" s="102"/>
      <c r="W104" s="102"/>
      <c r="X104" s="102"/>
    </row>
    <row r="105" spans="1:24" ht="12.75" hidden="1">
      <c r="A105" s="102"/>
      <c r="B105" s="102"/>
      <c r="C105" s="102"/>
      <c r="D105" s="221"/>
      <c r="E105" s="221"/>
      <c r="F105" s="221"/>
      <c r="G105" s="115"/>
      <c r="H105" s="135"/>
      <c r="I105" s="102"/>
      <c r="J105" s="102"/>
      <c r="K105" s="102"/>
      <c r="L105" s="102"/>
      <c r="M105" s="102"/>
      <c r="N105" s="102"/>
      <c r="O105" s="102"/>
      <c r="P105" s="102"/>
      <c r="Q105" s="102"/>
      <c r="R105" s="102"/>
      <c r="S105" s="102"/>
      <c r="T105" s="102"/>
      <c r="U105" s="102"/>
      <c r="V105" s="102"/>
      <c r="W105" s="102"/>
      <c r="X105" s="102"/>
    </row>
    <row r="106" spans="1:24" ht="12.75" hidden="1">
      <c r="A106" s="102"/>
      <c r="B106" s="102"/>
      <c r="C106" s="102"/>
      <c r="D106" s="221"/>
      <c r="E106" s="221"/>
      <c r="F106" s="221"/>
      <c r="G106" s="115"/>
      <c r="H106" s="135"/>
      <c r="I106" s="102"/>
      <c r="J106" s="102"/>
      <c r="K106" s="102"/>
      <c r="L106" s="102"/>
      <c r="M106" s="102"/>
      <c r="N106" s="102"/>
      <c r="O106" s="102"/>
      <c r="P106" s="102"/>
      <c r="Q106" s="102"/>
      <c r="R106" s="102"/>
      <c r="S106" s="102"/>
      <c r="T106" s="102"/>
      <c r="U106" s="102"/>
      <c r="V106" s="102"/>
      <c r="W106" s="102"/>
      <c r="X106" s="102"/>
    </row>
    <row r="107" spans="1:24" ht="12.75" hidden="1">
      <c r="A107" s="102"/>
      <c r="B107" s="102"/>
      <c r="C107" s="102"/>
      <c r="D107" s="221"/>
      <c r="E107" s="221"/>
      <c r="F107" s="221"/>
      <c r="G107" s="115"/>
      <c r="H107" s="135"/>
      <c r="I107" s="102"/>
      <c r="J107" s="102"/>
      <c r="K107" s="102"/>
      <c r="L107" s="102"/>
      <c r="M107" s="102"/>
      <c r="N107" s="102"/>
      <c r="O107" s="102"/>
      <c r="P107" s="102"/>
      <c r="Q107" s="102"/>
      <c r="R107" s="102"/>
      <c r="S107" s="102"/>
      <c r="T107" s="102"/>
      <c r="U107" s="102"/>
      <c r="V107" s="102"/>
      <c r="W107" s="102"/>
      <c r="X107" s="102"/>
    </row>
    <row r="108" spans="1:24" ht="12.75" hidden="1">
      <c r="A108" s="102"/>
      <c r="B108" s="102"/>
      <c r="C108" s="102"/>
      <c r="D108" s="221"/>
      <c r="E108" s="221"/>
      <c r="F108" s="221"/>
      <c r="G108" s="115"/>
      <c r="H108" s="135"/>
      <c r="I108" s="102"/>
      <c r="J108" s="102"/>
      <c r="K108" s="102"/>
      <c r="L108" s="102"/>
      <c r="M108" s="102"/>
      <c r="N108" s="102"/>
      <c r="O108" s="102"/>
      <c r="P108" s="102"/>
      <c r="Q108" s="102"/>
      <c r="R108" s="102"/>
      <c r="S108" s="102"/>
      <c r="T108" s="102"/>
      <c r="U108" s="102"/>
      <c r="V108" s="102"/>
      <c r="W108" s="102"/>
      <c r="X108" s="102"/>
    </row>
    <row r="109" spans="1:24" ht="12.75" hidden="1">
      <c r="A109" s="102"/>
      <c r="B109" s="102"/>
      <c r="C109" s="102"/>
      <c r="D109" s="221"/>
      <c r="E109" s="221"/>
      <c r="F109" s="221"/>
      <c r="G109" s="115"/>
      <c r="H109" s="135"/>
      <c r="I109" s="102"/>
      <c r="J109" s="102"/>
      <c r="K109" s="102"/>
      <c r="L109" s="102"/>
      <c r="M109" s="102"/>
      <c r="N109" s="102"/>
      <c r="O109" s="102"/>
      <c r="P109" s="102"/>
      <c r="Q109" s="102"/>
      <c r="R109" s="102"/>
      <c r="S109" s="102"/>
      <c r="T109" s="102"/>
      <c r="U109" s="102"/>
      <c r="V109" s="102"/>
      <c r="W109" s="102"/>
      <c r="X109" s="102"/>
    </row>
    <row r="110" spans="1:24" ht="12.75" hidden="1">
      <c r="A110" s="102"/>
      <c r="B110" s="102"/>
      <c r="C110" s="102"/>
      <c r="D110" s="221"/>
      <c r="E110" s="221"/>
      <c r="F110" s="221"/>
      <c r="G110" s="115"/>
      <c r="H110" s="135"/>
      <c r="I110" s="102"/>
      <c r="J110" s="102"/>
      <c r="K110" s="102"/>
      <c r="L110" s="102"/>
      <c r="M110" s="102"/>
      <c r="N110" s="102"/>
      <c r="O110" s="102"/>
      <c r="P110" s="102"/>
      <c r="Q110" s="102"/>
      <c r="R110" s="102"/>
      <c r="S110" s="102"/>
      <c r="T110" s="102"/>
      <c r="U110" s="102"/>
      <c r="V110" s="102"/>
      <c r="W110" s="102"/>
      <c r="X110" s="102"/>
    </row>
    <row r="111" spans="1:24" ht="12.75" hidden="1">
      <c r="A111" s="102"/>
      <c r="B111" s="102"/>
      <c r="C111" s="102"/>
      <c r="D111" s="221"/>
      <c r="E111" s="221"/>
      <c r="F111" s="221"/>
      <c r="G111" s="115"/>
      <c r="H111" s="135"/>
      <c r="I111" s="102"/>
      <c r="J111" s="102"/>
      <c r="K111" s="102"/>
      <c r="L111" s="102"/>
      <c r="M111" s="102"/>
      <c r="N111" s="102"/>
      <c r="O111" s="102"/>
      <c r="P111" s="102"/>
      <c r="Q111" s="102"/>
      <c r="R111" s="102"/>
      <c r="S111" s="102"/>
      <c r="T111" s="102"/>
      <c r="U111" s="102"/>
      <c r="V111" s="102"/>
      <c r="W111" s="102"/>
      <c r="X111" s="102"/>
    </row>
    <row r="112" spans="1:24" ht="12.75" hidden="1">
      <c r="A112" s="102"/>
      <c r="B112" s="102"/>
      <c r="C112" s="102"/>
      <c r="D112" s="221"/>
      <c r="E112" s="221"/>
      <c r="F112" s="221"/>
      <c r="G112" s="115"/>
      <c r="H112" s="135"/>
      <c r="I112" s="102"/>
      <c r="J112" s="102"/>
      <c r="K112" s="102"/>
      <c r="L112" s="102"/>
      <c r="M112" s="102"/>
      <c r="N112" s="102"/>
      <c r="O112" s="102"/>
      <c r="P112" s="102"/>
      <c r="Q112" s="102"/>
      <c r="R112" s="102"/>
      <c r="S112" s="102"/>
      <c r="T112" s="102"/>
      <c r="U112" s="102"/>
      <c r="V112" s="102"/>
      <c r="W112" s="102"/>
      <c r="X112" s="102"/>
    </row>
    <row r="113" spans="1:24" ht="12.75" hidden="1">
      <c r="A113" s="102"/>
      <c r="B113" s="102"/>
      <c r="C113" s="102"/>
      <c r="D113" s="221"/>
      <c r="E113" s="221"/>
      <c r="F113" s="221"/>
      <c r="G113" s="115"/>
      <c r="H113" s="135"/>
      <c r="I113" s="102"/>
      <c r="J113" s="102"/>
      <c r="K113" s="102"/>
      <c r="L113" s="102"/>
      <c r="M113" s="102"/>
      <c r="N113" s="102"/>
      <c r="O113" s="102"/>
      <c r="P113" s="102"/>
      <c r="Q113" s="102"/>
      <c r="R113" s="102"/>
      <c r="S113" s="102"/>
      <c r="T113" s="102"/>
      <c r="U113" s="102"/>
      <c r="V113" s="102"/>
      <c r="W113" s="102"/>
      <c r="X113" s="102"/>
    </row>
    <row r="114" spans="1:24" ht="12.75" hidden="1">
      <c r="A114" s="102"/>
      <c r="B114" s="102"/>
      <c r="C114" s="102"/>
      <c r="D114" s="221"/>
      <c r="E114" s="221"/>
      <c r="F114" s="221"/>
      <c r="G114" s="115"/>
      <c r="H114" s="135"/>
      <c r="I114" s="102"/>
      <c r="J114" s="102"/>
      <c r="K114" s="102"/>
      <c r="L114" s="102"/>
      <c r="M114" s="102"/>
      <c r="N114" s="102"/>
      <c r="O114" s="102"/>
      <c r="P114" s="102"/>
      <c r="Q114" s="102"/>
      <c r="R114" s="102"/>
      <c r="S114" s="102"/>
      <c r="T114" s="102"/>
      <c r="U114" s="102"/>
      <c r="V114" s="102"/>
      <c r="W114" s="102"/>
      <c r="X114" s="102"/>
    </row>
    <row r="115" spans="1:24" ht="12.75" hidden="1">
      <c r="A115" s="102"/>
      <c r="B115" s="102"/>
      <c r="C115" s="102"/>
      <c r="D115" s="221"/>
      <c r="E115" s="221"/>
      <c r="F115" s="221"/>
      <c r="G115" s="115"/>
      <c r="H115" s="135"/>
      <c r="I115" s="102"/>
      <c r="J115" s="102"/>
      <c r="K115" s="102"/>
      <c r="L115" s="102"/>
      <c r="M115" s="102"/>
      <c r="N115" s="102"/>
      <c r="O115" s="102"/>
      <c r="P115" s="102"/>
      <c r="Q115" s="102"/>
      <c r="R115" s="102"/>
      <c r="S115" s="102"/>
      <c r="T115" s="102"/>
      <c r="U115" s="102"/>
      <c r="V115" s="102"/>
      <c r="W115" s="102"/>
      <c r="X115" s="102"/>
    </row>
    <row r="116" spans="1:24" ht="12.75" hidden="1">
      <c r="A116" s="102"/>
      <c r="B116" s="102"/>
      <c r="C116" s="102"/>
      <c r="D116" s="221"/>
      <c r="E116" s="221"/>
      <c r="F116" s="221"/>
      <c r="G116" s="115"/>
      <c r="H116" s="135"/>
      <c r="I116" s="102"/>
      <c r="J116" s="102"/>
      <c r="K116" s="102"/>
      <c r="L116" s="102"/>
      <c r="M116" s="102"/>
      <c r="N116" s="102"/>
      <c r="O116" s="102"/>
      <c r="P116" s="102"/>
      <c r="Q116" s="102"/>
      <c r="R116" s="102"/>
      <c r="S116" s="102"/>
      <c r="T116" s="102"/>
      <c r="U116" s="102"/>
      <c r="V116" s="102"/>
      <c r="W116" s="102"/>
      <c r="X116" s="102"/>
    </row>
    <row r="117" spans="1:24" ht="12.75" hidden="1">
      <c r="A117" s="102"/>
      <c r="B117" s="102"/>
      <c r="C117" s="102"/>
      <c r="D117" s="221"/>
      <c r="E117" s="221"/>
      <c r="F117" s="221"/>
      <c r="G117" s="115"/>
      <c r="H117" s="135"/>
      <c r="I117" s="102"/>
      <c r="J117" s="102"/>
      <c r="K117" s="102"/>
      <c r="L117" s="102"/>
      <c r="M117" s="102"/>
      <c r="N117" s="102"/>
      <c r="O117" s="102"/>
      <c r="P117" s="102"/>
      <c r="Q117" s="102"/>
      <c r="R117" s="102"/>
      <c r="S117" s="102"/>
      <c r="T117" s="102"/>
      <c r="U117" s="102"/>
      <c r="V117" s="102"/>
      <c r="W117" s="102"/>
      <c r="X117" s="102"/>
    </row>
    <row r="118" spans="1:24" ht="12.75" hidden="1">
      <c r="A118" s="102"/>
      <c r="B118" s="102"/>
      <c r="C118" s="102"/>
      <c r="D118" s="221"/>
      <c r="E118" s="221"/>
      <c r="F118" s="221"/>
      <c r="G118" s="115"/>
      <c r="H118" s="135"/>
      <c r="I118" s="102"/>
      <c r="J118" s="102"/>
      <c r="K118" s="102"/>
      <c r="L118" s="102"/>
      <c r="M118" s="102"/>
      <c r="N118" s="102"/>
      <c r="O118" s="102"/>
      <c r="P118" s="102"/>
      <c r="Q118" s="102"/>
      <c r="R118" s="102"/>
      <c r="S118" s="102"/>
      <c r="T118" s="102"/>
      <c r="U118" s="102"/>
      <c r="V118" s="102"/>
      <c r="W118" s="102"/>
      <c r="X118" s="102"/>
    </row>
    <row r="119" spans="1:24" ht="12.75" hidden="1">
      <c r="A119" s="102"/>
      <c r="B119" s="102"/>
      <c r="C119" s="102"/>
      <c r="D119" s="221"/>
      <c r="E119" s="221"/>
      <c r="F119" s="221"/>
      <c r="G119" s="115"/>
      <c r="H119" s="135"/>
      <c r="I119" s="102"/>
      <c r="J119" s="102"/>
      <c r="K119" s="102"/>
      <c r="L119" s="102"/>
      <c r="M119" s="102"/>
      <c r="N119" s="102"/>
      <c r="O119" s="102"/>
      <c r="P119" s="102"/>
      <c r="Q119" s="102"/>
      <c r="R119" s="102"/>
      <c r="S119" s="102"/>
      <c r="T119" s="102"/>
      <c r="U119" s="102"/>
      <c r="V119" s="102"/>
      <c r="W119" s="102"/>
      <c r="X119" s="102"/>
    </row>
    <row r="120" spans="1:24" ht="12.75" hidden="1">
      <c r="A120" s="102"/>
      <c r="B120" s="102"/>
      <c r="C120" s="102"/>
      <c r="D120" s="221"/>
      <c r="E120" s="221"/>
      <c r="F120" s="221"/>
      <c r="G120" s="115"/>
      <c r="H120" s="135"/>
      <c r="I120" s="102"/>
      <c r="J120" s="102"/>
      <c r="K120" s="102"/>
      <c r="L120" s="102"/>
      <c r="M120" s="102"/>
      <c r="N120" s="102"/>
      <c r="O120" s="102"/>
      <c r="P120" s="102"/>
      <c r="Q120" s="102"/>
      <c r="R120" s="102"/>
      <c r="S120" s="102"/>
      <c r="T120" s="102"/>
      <c r="U120" s="102"/>
      <c r="V120" s="102"/>
      <c r="W120" s="102"/>
      <c r="X120" s="102"/>
    </row>
    <row r="121" spans="1:24" ht="12.75" hidden="1">
      <c r="A121" s="102"/>
      <c r="B121" s="102"/>
      <c r="C121" s="102"/>
      <c r="D121" s="221"/>
      <c r="E121" s="221"/>
      <c r="F121" s="221"/>
      <c r="G121" s="115"/>
      <c r="H121" s="135"/>
      <c r="I121" s="102"/>
      <c r="J121" s="102"/>
      <c r="K121" s="102"/>
      <c r="L121" s="102"/>
      <c r="M121" s="102"/>
      <c r="N121" s="102"/>
      <c r="O121" s="102"/>
      <c r="P121" s="102"/>
      <c r="Q121" s="102"/>
      <c r="R121" s="102"/>
      <c r="S121" s="102"/>
      <c r="T121" s="102"/>
      <c r="U121" s="102"/>
      <c r="V121" s="102"/>
      <c r="W121" s="102"/>
      <c r="X121" s="102"/>
    </row>
    <row r="122" spans="1:24" ht="12.75" hidden="1">
      <c r="A122" s="102"/>
      <c r="B122" s="102"/>
      <c r="C122" s="102"/>
      <c r="D122" s="221"/>
      <c r="E122" s="221"/>
      <c r="F122" s="221"/>
      <c r="G122" s="115"/>
      <c r="H122" s="135"/>
      <c r="I122" s="102"/>
      <c r="J122" s="102"/>
      <c r="K122" s="102"/>
      <c r="L122" s="102"/>
      <c r="M122" s="102"/>
      <c r="N122" s="102"/>
      <c r="O122" s="102"/>
      <c r="P122" s="102"/>
      <c r="Q122" s="102"/>
      <c r="R122" s="102"/>
      <c r="S122" s="102"/>
      <c r="T122" s="102"/>
      <c r="U122" s="102"/>
      <c r="V122" s="102"/>
      <c r="W122" s="102"/>
      <c r="X122" s="102"/>
    </row>
    <row r="123" spans="1:24" ht="12.75" hidden="1">
      <c r="A123" s="102"/>
      <c r="B123" s="102"/>
      <c r="C123" s="102"/>
      <c r="D123" s="221"/>
      <c r="E123" s="221"/>
      <c r="F123" s="221"/>
      <c r="G123" s="115"/>
      <c r="H123" s="135"/>
      <c r="I123" s="102"/>
      <c r="J123" s="102"/>
      <c r="K123" s="102"/>
      <c r="L123" s="102"/>
      <c r="M123" s="102"/>
      <c r="N123" s="102"/>
      <c r="O123" s="102"/>
      <c r="P123" s="102"/>
      <c r="Q123" s="102"/>
      <c r="R123" s="102"/>
      <c r="S123" s="102"/>
      <c r="T123" s="102"/>
      <c r="U123" s="102"/>
      <c r="V123" s="102"/>
      <c r="W123" s="102"/>
      <c r="X123" s="102"/>
    </row>
    <row r="124" spans="1:24" ht="12.75" hidden="1">
      <c r="A124" s="102"/>
      <c r="B124" s="102"/>
      <c r="C124" s="102"/>
      <c r="D124" s="221"/>
      <c r="E124" s="221"/>
      <c r="F124" s="221"/>
      <c r="G124" s="115"/>
      <c r="H124" s="135"/>
      <c r="I124" s="102"/>
      <c r="J124" s="102"/>
      <c r="K124" s="102"/>
      <c r="L124" s="102"/>
      <c r="M124" s="102"/>
      <c r="N124" s="102"/>
      <c r="O124" s="102"/>
      <c r="P124" s="102"/>
      <c r="Q124" s="102"/>
      <c r="R124" s="102"/>
      <c r="S124" s="102"/>
      <c r="T124" s="102"/>
      <c r="U124" s="102"/>
      <c r="V124" s="102"/>
      <c r="W124" s="102"/>
      <c r="X124" s="102"/>
    </row>
    <row r="125" spans="1:24" ht="12.75" hidden="1">
      <c r="A125" s="102"/>
      <c r="B125" s="102"/>
      <c r="C125" s="102"/>
      <c r="D125" s="221"/>
      <c r="E125" s="221"/>
      <c r="F125" s="221"/>
      <c r="G125" s="115"/>
      <c r="H125" s="135"/>
      <c r="I125" s="102"/>
      <c r="J125" s="102"/>
      <c r="K125" s="102"/>
      <c r="L125" s="102"/>
      <c r="M125" s="102"/>
      <c r="N125" s="102"/>
      <c r="O125" s="102"/>
      <c r="P125" s="102"/>
      <c r="Q125" s="102"/>
      <c r="R125" s="102"/>
      <c r="S125" s="102"/>
      <c r="T125" s="102"/>
      <c r="U125" s="102"/>
      <c r="V125" s="102"/>
      <c r="W125" s="102"/>
      <c r="X125" s="102"/>
    </row>
    <row r="126" spans="1:24" ht="12.75" hidden="1">
      <c r="A126" s="102"/>
      <c r="B126" s="102"/>
      <c r="C126" s="102"/>
      <c r="D126" s="221"/>
      <c r="E126" s="221"/>
      <c r="F126" s="221"/>
      <c r="G126" s="115"/>
      <c r="H126" s="135"/>
      <c r="I126" s="102"/>
      <c r="J126" s="102"/>
      <c r="K126" s="102"/>
      <c r="L126" s="102"/>
      <c r="M126" s="102"/>
      <c r="N126" s="102"/>
      <c r="O126" s="102"/>
      <c r="P126" s="102"/>
      <c r="Q126" s="102"/>
      <c r="R126" s="102"/>
      <c r="S126" s="102"/>
      <c r="T126" s="102"/>
      <c r="U126" s="102"/>
      <c r="V126" s="102"/>
      <c r="W126" s="102"/>
      <c r="X126" s="102"/>
    </row>
    <row r="127" spans="1:24" ht="12.75" hidden="1">
      <c r="A127" s="102"/>
      <c r="B127" s="102"/>
      <c r="C127" s="102"/>
      <c r="D127" s="221"/>
      <c r="E127" s="221"/>
      <c r="F127" s="221"/>
      <c r="G127" s="115"/>
      <c r="H127" s="135"/>
      <c r="I127" s="102"/>
      <c r="J127" s="102"/>
      <c r="K127" s="102"/>
      <c r="L127" s="102"/>
      <c r="M127" s="102"/>
      <c r="N127" s="102"/>
      <c r="O127" s="102"/>
      <c r="P127" s="102"/>
      <c r="Q127" s="102"/>
      <c r="R127" s="102"/>
      <c r="S127" s="102"/>
      <c r="T127" s="102"/>
      <c r="U127" s="102"/>
      <c r="V127" s="102"/>
      <c r="W127" s="102"/>
      <c r="X127" s="102"/>
    </row>
    <row r="128" spans="1:24" ht="12.75" hidden="1">
      <c r="A128" s="102"/>
      <c r="B128" s="102"/>
      <c r="C128" s="102"/>
      <c r="D128" s="221"/>
      <c r="E128" s="221"/>
      <c r="F128" s="221"/>
      <c r="G128" s="115"/>
      <c r="H128" s="135"/>
      <c r="I128" s="102"/>
      <c r="J128" s="102"/>
      <c r="K128" s="102"/>
      <c r="L128" s="102"/>
      <c r="M128" s="102"/>
      <c r="N128" s="102"/>
      <c r="O128" s="102"/>
      <c r="P128" s="102"/>
      <c r="Q128" s="102"/>
      <c r="R128" s="102"/>
      <c r="S128" s="102"/>
      <c r="T128" s="102"/>
      <c r="U128" s="102"/>
      <c r="V128" s="102"/>
      <c r="W128" s="102"/>
      <c r="X128" s="102"/>
    </row>
    <row r="129" spans="1:24" ht="12.75" hidden="1">
      <c r="A129" s="102"/>
      <c r="B129" s="102"/>
      <c r="C129" s="102"/>
      <c r="D129" s="221"/>
      <c r="E129" s="221"/>
      <c r="F129" s="221"/>
      <c r="G129" s="115"/>
      <c r="H129" s="135"/>
      <c r="I129" s="102"/>
      <c r="J129" s="102"/>
      <c r="K129" s="102"/>
      <c r="L129" s="102"/>
      <c r="M129" s="102"/>
      <c r="N129" s="102"/>
      <c r="O129" s="102"/>
      <c r="P129" s="102"/>
      <c r="Q129" s="102"/>
      <c r="R129" s="102"/>
      <c r="S129" s="102"/>
      <c r="T129" s="102"/>
      <c r="U129" s="102"/>
      <c r="V129" s="102"/>
      <c r="W129" s="102"/>
      <c r="X129" s="102"/>
    </row>
    <row r="130" spans="1:24" ht="12.75" hidden="1">
      <c r="A130" s="102"/>
      <c r="B130" s="102"/>
      <c r="C130" s="102"/>
      <c r="D130" s="221"/>
      <c r="E130" s="221"/>
      <c r="F130" s="221"/>
      <c r="G130" s="115"/>
      <c r="H130" s="135"/>
      <c r="I130" s="102"/>
      <c r="J130" s="102"/>
      <c r="K130" s="102"/>
      <c r="L130" s="102"/>
      <c r="M130" s="102"/>
      <c r="N130" s="102"/>
      <c r="O130" s="102"/>
      <c r="P130" s="102"/>
      <c r="Q130" s="102"/>
      <c r="R130" s="102"/>
      <c r="S130" s="102"/>
      <c r="T130" s="102"/>
      <c r="U130" s="102"/>
      <c r="V130" s="102"/>
      <c r="W130" s="102"/>
      <c r="X130" s="102"/>
    </row>
    <row r="131" spans="1:24" ht="12.75" hidden="1">
      <c r="A131" s="102"/>
      <c r="B131" s="102"/>
      <c r="C131" s="102"/>
      <c r="D131" s="221"/>
      <c r="E131" s="221"/>
      <c r="F131" s="221"/>
      <c r="G131" s="115"/>
      <c r="H131" s="135"/>
      <c r="I131" s="102"/>
      <c r="J131" s="102"/>
      <c r="K131" s="102"/>
      <c r="L131" s="102"/>
      <c r="M131" s="102"/>
      <c r="N131" s="102"/>
      <c r="O131" s="102"/>
      <c r="P131" s="102"/>
      <c r="Q131" s="102"/>
      <c r="R131" s="102"/>
      <c r="S131" s="102"/>
      <c r="T131" s="102"/>
      <c r="U131" s="102"/>
      <c r="V131" s="102"/>
      <c r="W131" s="102"/>
      <c r="X131" s="102"/>
    </row>
    <row r="132" spans="1:24" ht="12.75" hidden="1">
      <c r="A132" s="102"/>
      <c r="B132" s="102"/>
      <c r="C132" s="102"/>
      <c r="D132" s="221"/>
      <c r="E132" s="221"/>
      <c r="F132" s="221"/>
      <c r="G132" s="115"/>
      <c r="H132" s="135"/>
      <c r="I132" s="102"/>
      <c r="J132" s="102"/>
      <c r="K132" s="102"/>
      <c r="L132" s="102"/>
      <c r="M132" s="102"/>
      <c r="N132" s="102"/>
      <c r="O132" s="102"/>
      <c r="P132" s="102"/>
      <c r="Q132" s="102"/>
      <c r="R132" s="102"/>
      <c r="S132" s="102"/>
      <c r="T132" s="102"/>
      <c r="U132" s="102"/>
      <c r="V132" s="102"/>
      <c r="W132" s="102"/>
      <c r="X132" s="102"/>
    </row>
    <row r="133" spans="1:24" ht="12.75" hidden="1">
      <c r="A133" s="102"/>
      <c r="B133" s="102"/>
      <c r="C133" s="102"/>
      <c r="D133" s="221"/>
      <c r="E133" s="221"/>
      <c r="F133" s="221"/>
      <c r="G133" s="115"/>
      <c r="H133" s="135"/>
      <c r="I133" s="102"/>
      <c r="J133" s="102"/>
      <c r="K133" s="102"/>
      <c r="L133" s="102"/>
      <c r="M133" s="102"/>
      <c r="N133" s="102"/>
      <c r="O133" s="102"/>
      <c r="P133" s="102"/>
      <c r="Q133" s="102"/>
      <c r="R133" s="102"/>
      <c r="S133" s="102"/>
      <c r="T133" s="102"/>
      <c r="U133" s="102"/>
      <c r="V133" s="102"/>
      <c r="W133" s="102"/>
      <c r="X133" s="102"/>
    </row>
    <row r="134" spans="1:24" ht="12.75" hidden="1">
      <c r="A134" s="102"/>
      <c r="B134" s="102"/>
      <c r="C134" s="102"/>
      <c r="D134" s="221"/>
      <c r="E134" s="221"/>
      <c r="F134" s="221"/>
      <c r="G134" s="115"/>
      <c r="H134" s="135"/>
      <c r="I134" s="102"/>
      <c r="J134" s="102"/>
      <c r="K134" s="102"/>
      <c r="L134" s="102"/>
      <c r="M134" s="102"/>
      <c r="N134" s="102"/>
      <c r="O134" s="102"/>
      <c r="P134" s="102"/>
      <c r="Q134" s="102"/>
      <c r="R134" s="102"/>
      <c r="S134" s="102"/>
      <c r="T134" s="102"/>
      <c r="U134" s="102"/>
      <c r="V134" s="102"/>
      <c r="W134" s="102"/>
      <c r="X134" s="102"/>
    </row>
    <row r="135" spans="1:24" ht="12.75" hidden="1">
      <c r="A135" s="102"/>
      <c r="B135" s="102"/>
      <c r="C135" s="102"/>
      <c r="D135" s="221"/>
      <c r="E135" s="221"/>
      <c r="F135" s="221"/>
      <c r="G135" s="115"/>
      <c r="H135" s="135"/>
      <c r="I135" s="102"/>
      <c r="J135" s="102"/>
      <c r="K135" s="102"/>
      <c r="L135" s="102"/>
      <c r="M135" s="102"/>
      <c r="N135" s="102"/>
      <c r="O135" s="102"/>
      <c r="P135" s="102"/>
      <c r="Q135" s="102"/>
      <c r="R135" s="102"/>
      <c r="S135" s="102"/>
      <c r="T135" s="102"/>
      <c r="U135" s="102"/>
      <c r="V135" s="102"/>
      <c r="W135" s="102"/>
      <c r="X135" s="102"/>
    </row>
    <row r="136" spans="1:24" ht="12.75" hidden="1">
      <c r="A136" s="102"/>
      <c r="B136" s="102"/>
      <c r="C136" s="102"/>
      <c r="D136" s="221"/>
      <c r="E136" s="221"/>
      <c r="F136" s="221"/>
      <c r="G136" s="115"/>
      <c r="H136" s="135"/>
      <c r="I136" s="102"/>
      <c r="J136" s="102"/>
      <c r="K136" s="102"/>
      <c r="L136" s="102"/>
      <c r="M136" s="102"/>
      <c r="N136" s="102"/>
      <c r="O136" s="102"/>
      <c r="P136" s="102"/>
      <c r="Q136" s="102"/>
      <c r="R136" s="102"/>
      <c r="S136" s="102"/>
      <c r="T136" s="102"/>
      <c r="U136" s="102"/>
      <c r="V136" s="102"/>
      <c r="W136" s="102"/>
      <c r="X136" s="102"/>
    </row>
    <row r="137" spans="1:24" ht="12.75" hidden="1">
      <c r="A137" s="102"/>
      <c r="B137" s="102"/>
      <c r="C137" s="102"/>
      <c r="D137" s="221"/>
      <c r="E137" s="221"/>
      <c r="F137" s="221"/>
      <c r="G137" s="115"/>
      <c r="H137" s="135"/>
      <c r="I137" s="102"/>
      <c r="J137" s="102"/>
      <c r="K137" s="102"/>
      <c r="L137" s="102"/>
      <c r="M137" s="102"/>
      <c r="N137" s="102"/>
      <c r="O137" s="102"/>
      <c r="P137" s="102"/>
      <c r="Q137" s="102"/>
      <c r="R137" s="102"/>
      <c r="S137" s="102"/>
      <c r="T137" s="102"/>
      <c r="U137" s="102"/>
      <c r="V137" s="102"/>
      <c r="W137" s="102"/>
      <c r="X137" s="102"/>
    </row>
    <row r="138" spans="1:24" ht="12.75" hidden="1">
      <c r="A138" s="102"/>
      <c r="B138" s="102"/>
      <c r="C138" s="102"/>
      <c r="D138" s="221"/>
      <c r="E138" s="221"/>
      <c r="F138" s="221"/>
      <c r="G138" s="115"/>
      <c r="H138" s="135"/>
      <c r="I138" s="102"/>
      <c r="J138" s="102"/>
      <c r="K138" s="102"/>
      <c r="L138" s="102"/>
      <c r="M138" s="102"/>
      <c r="N138" s="102"/>
      <c r="O138" s="102"/>
      <c r="P138" s="102"/>
      <c r="Q138" s="102"/>
      <c r="R138" s="102"/>
      <c r="S138" s="102"/>
      <c r="T138" s="102"/>
      <c r="U138" s="102"/>
      <c r="V138" s="102"/>
      <c r="W138" s="102"/>
      <c r="X138" s="102"/>
    </row>
    <row r="139" spans="1:24" ht="12.75" hidden="1">
      <c r="A139" s="102"/>
      <c r="B139" s="102"/>
      <c r="C139" s="102"/>
      <c r="D139" s="221"/>
      <c r="E139" s="221"/>
      <c r="F139" s="221"/>
      <c r="G139" s="115"/>
      <c r="H139" s="135"/>
      <c r="I139" s="102"/>
      <c r="J139" s="102"/>
      <c r="K139" s="102"/>
      <c r="L139" s="102"/>
      <c r="M139" s="102"/>
      <c r="N139" s="102"/>
      <c r="O139" s="102"/>
      <c r="P139" s="102"/>
      <c r="Q139" s="102"/>
      <c r="R139" s="102"/>
      <c r="S139" s="102"/>
      <c r="T139" s="102"/>
      <c r="U139" s="102"/>
      <c r="V139" s="102"/>
      <c r="W139" s="102"/>
      <c r="X139" s="102"/>
    </row>
    <row r="140" spans="1:24" ht="12.75" hidden="1">
      <c r="A140" s="102"/>
      <c r="B140" s="102"/>
      <c r="C140" s="102"/>
      <c r="D140" s="221"/>
      <c r="E140" s="221"/>
      <c r="F140" s="221"/>
      <c r="G140" s="115"/>
      <c r="H140" s="135"/>
      <c r="I140" s="102"/>
      <c r="J140" s="102"/>
      <c r="K140" s="102"/>
      <c r="L140" s="102"/>
      <c r="M140" s="102"/>
      <c r="N140" s="102"/>
      <c r="O140" s="102"/>
      <c r="P140" s="102"/>
      <c r="Q140" s="102"/>
      <c r="R140" s="102"/>
      <c r="S140" s="102"/>
      <c r="T140" s="102"/>
      <c r="U140" s="102"/>
      <c r="V140" s="102"/>
      <c r="W140" s="102"/>
      <c r="X140" s="102"/>
    </row>
    <row r="141" spans="1:24" ht="12.75" hidden="1">
      <c r="A141" s="102"/>
      <c r="B141" s="102"/>
      <c r="C141" s="102"/>
      <c r="D141" s="221"/>
      <c r="E141" s="221"/>
      <c r="F141" s="221"/>
      <c r="G141" s="115"/>
      <c r="H141" s="135"/>
      <c r="I141" s="102"/>
      <c r="J141" s="102"/>
      <c r="K141" s="102"/>
      <c r="L141" s="102"/>
      <c r="M141" s="102"/>
      <c r="N141" s="102"/>
      <c r="O141" s="102"/>
      <c r="P141" s="102"/>
      <c r="Q141" s="102"/>
      <c r="R141" s="102"/>
      <c r="S141" s="102"/>
      <c r="T141" s="102"/>
      <c r="U141" s="102"/>
      <c r="V141" s="102"/>
      <c r="W141" s="102"/>
      <c r="X141" s="102"/>
    </row>
    <row r="142" spans="1:24" ht="12.75" hidden="1">
      <c r="A142" s="102"/>
      <c r="B142" s="102"/>
      <c r="C142" s="102"/>
      <c r="D142" s="221"/>
      <c r="E142" s="221"/>
      <c r="F142" s="221"/>
      <c r="G142" s="115"/>
      <c r="H142" s="135"/>
      <c r="I142" s="102"/>
      <c r="J142" s="102"/>
      <c r="K142" s="102"/>
      <c r="L142" s="102"/>
      <c r="M142" s="102"/>
      <c r="N142" s="102"/>
      <c r="O142" s="102"/>
      <c r="P142" s="102"/>
      <c r="Q142" s="102"/>
      <c r="R142" s="102"/>
      <c r="S142" s="102"/>
      <c r="T142" s="102"/>
      <c r="U142" s="102"/>
      <c r="V142" s="102"/>
      <c r="W142" s="102"/>
      <c r="X142" s="102"/>
    </row>
    <row r="143" spans="1:24" ht="12.75" hidden="1">
      <c r="A143" s="102"/>
      <c r="B143" s="102"/>
      <c r="C143" s="102"/>
      <c r="D143" s="221"/>
      <c r="E143" s="221"/>
      <c r="F143" s="221"/>
      <c r="G143" s="115"/>
      <c r="H143" s="135"/>
      <c r="I143" s="102"/>
      <c r="J143" s="102"/>
      <c r="K143" s="102"/>
      <c r="L143" s="102"/>
      <c r="M143" s="102"/>
      <c r="N143" s="102"/>
      <c r="O143" s="102"/>
      <c r="P143" s="102"/>
      <c r="Q143" s="102"/>
      <c r="R143" s="102"/>
      <c r="S143" s="102"/>
      <c r="T143" s="102"/>
      <c r="U143" s="102"/>
      <c r="V143" s="102"/>
      <c r="W143" s="102"/>
      <c r="X143" s="102"/>
    </row>
    <row r="144" spans="1:24" ht="12.75" hidden="1">
      <c r="A144" s="102"/>
      <c r="B144" s="102"/>
      <c r="C144" s="102"/>
      <c r="D144" s="221"/>
      <c r="E144" s="221"/>
      <c r="F144" s="221"/>
      <c r="G144" s="115"/>
      <c r="H144" s="135"/>
      <c r="I144" s="102"/>
      <c r="J144" s="102"/>
      <c r="K144" s="102"/>
      <c r="L144" s="102"/>
      <c r="M144" s="102"/>
      <c r="N144" s="102"/>
      <c r="O144" s="102"/>
      <c r="P144" s="102"/>
      <c r="Q144" s="102"/>
      <c r="R144" s="102"/>
      <c r="S144" s="102"/>
      <c r="T144" s="102"/>
      <c r="U144" s="102"/>
      <c r="V144" s="102"/>
      <c r="W144" s="102"/>
      <c r="X144" s="102"/>
    </row>
    <row r="145" spans="1:24" ht="12.75" hidden="1">
      <c r="A145" s="102"/>
      <c r="B145" s="102"/>
      <c r="C145" s="102"/>
      <c r="D145" s="221"/>
      <c r="E145" s="221"/>
      <c r="F145" s="221"/>
      <c r="G145" s="115"/>
      <c r="H145" s="135"/>
      <c r="I145" s="102"/>
      <c r="J145" s="102"/>
      <c r="K145" s="102"/>
      <c r="L145" s="102"/>
      <c r="M145" s="102"/>
      <c r="N145" s="102"/>
      <c r="O145" s="102"/>
      <c r="P145" s="102"/>
      <c r="Q145" s="102"/>
      <c r="R145" s="102"/>
      <c r="S145" s="102"/>
      <c r="T145" s="102"/>
      <c r="U145" s="102"/>
      <c r="V145" s="102"/>
      <c r="W145" s="102"/>
      <c r="X145" s="102"/>
    </row>
    <row r="146" spans="1:24" ht="12.75" hidden="1">
      <c r="A146" s="102"/>
      <c r="B146" s="102"/>
      <c r="C146" s="102"/>
      <c r="D146" s="221"/>
      <c r="E146" s="221"/>
      <c r="F146" s="221"/>
      <c r="G146" s="115"/>
      <c r="H146" s="135"/>
      <c r="I146" s="102"/>
      <c r="J146" s="102"/>
      <c r="K146" s="102"/>
      <c r="L146" s="102"/>
      <c r="M146" s="102"/>
      <c r="N146" s="102"/>
      <c r="O146" s="102"/>
      <c r="P146" s="102"/>
      <c r="Q146" s="102"/>
      <c r="R146" s="102"/>
      <c r="S146" s="102"/>
      <c r="T146" s="102"/>
      <c r="U146" s="102"/>
      <c r="V146" s="102"/>
      <c r="W146" s="102"/>
      <c r="X146" s="102"/>
    </row>
    <row r="147" spans="1:24" ht="12.75" hidden="1">
      <c r="A147" s="102"/>
      <c r="B147" s="102"/>
      <c r="C147" s="102"/>
      <c r="D147" s="221"/>
      <c r="E147" s="221"/>
      <c r="F147" s="221"/>
      <c r="G147" s="115"/>
      <c r="H147" s="135"/>
      <c r="I147" s="102"/>
      <c r="J147" s="102"/>
      <c r="K147" s="102"/>
      <c r="L147" s="102"/>
      <c r="M147" s="102"/>
      <c r="N147" s="102"/>
      <c r="O147" s="102"/>
      <c r="P147" s="102"/>
      <c r="Q147" s="102"/>
      <c r="R147" s="102"/>
      <c r="S147" s="102"/>
      <c r="T147" s="102"/>
      <c r="U147" s="102"/>
      <c r="V147" s="102"/>
      <c r="W147" s="102"/>
      <c r="X147" s="102"/>
    </row>
    <row r="148" spans="1:24" ht="12.75" hidden="1">
      <c r="A148" s="102"/>
      <c r="B148" s="102"/>
      <c r="C148" s="102"/>
      <c r="D148" s="221"/>
      <c r="E148" s="221"/>
      <c r="F148" s="221"/>
      <c r="G148" s="115"/>
      <c r="H148" s="135"/>
      <c r="I148" s="102"/>
      <c r="J148" s="102"/>
      <c r="K148" s="102"/>
      <c r="L148" s="102"/>
      <c r="M148" s="102"/>
      <c r="N148" s="102"/>
      <c r="O148" s="102"/>
      <c r="P148" s="102"/>
      <c r="Q148" s="102"/>
      <c r="R148" s="102"/>
      <c r="S148" s="102"/>
      <c r="T148" s="102"/>
      <c r="U148" s="102"/>
      <c r="V148" s="102"/>
      <c r="W148" s="102"/>
      <c r="X148" s="102"/>
    </row>
    <row r="149" spans="1:24" ht="12.75" hidden="1">
      <c r="A149" s="102"/>
      <c r="B149" s="102"/>
      <c r="C149" s="102"/>
      <c r="D149" s="221"/>
      <c r="E149" s="221"/>
      <c r="F149" s="221"/>
      <c r="G149" s="115"/>
      <c r="H149" s="135"/>
      <c r="I149" s="102"/>
      <c r="J149" s="102"/>
      <c r="K149" s="102"/>
      <c r="L149" s="102"/>
      <c r="M149" s="102"/>
      <c r="N149" s="102"/>
      <c r="O149" s="102"/>
      <c r="P149" s="102"/>
      <c r="Q149" s="102"/>
      <c r="R149" s="102"/>
      <c r="S149" s="102"/>
      <c r="T149" s="102"/>
      <c r="U149" s="102"/>
      <c r="V149" s="102"/>
      <c r="W149" s="102"/>
      <c r="X149" s="102"/>
    </row>
    <row r="150" spans="1:24" ht="12.75" hidden="1">
      <c r="A150" s="102"/>
      <c r="B150" s="102"/>
      <c r="C150" s="102"/>
      <c r="D150" s="221"/>
      <c r="E150" s="221"/>
      <c r="F150" s="221"/>
      <c r="G150" s="115"/>
      <c r="H150" s="135"/>
      <c r="I150" s="102"/>
      <c r="J150" s="102"/>
      <c r="K150" s="102"/>
      <c r="L150" s="102"/>
      <c r="M150" s="102"/>
      <c r="N150" s="102"/>
      <c r="O150" s="102"/>
      <c r="P150" s="102"/>
      <c r="Q150" s="102"/>
      <c r="R150" s="102"/>
      <c r="S150" s="102"/>
      <c r="T150" s="102"/>
      <c r="U150" s="102"/>
      <c r="V150" s="102"/>
      <c r="W150" s="102"/>
      <c r="X150" s="102"/>
    </row>
    <row r="151" spans="1:24" ht="12.75" hidden="1">
      <c r="A151" s="102"/>
      <c r="B151" s="102"/>
      <c r="C151" s="102"/>
      <c r="D151" s="221"/>
      <c r="E151" s="221"/>
      <c r="F151" s="221"/>
      <c r="G151" s="115"/>
      <c r="H151" s="135"/>
      <c r="I151" s="102"/>
      <c r="J151" s="102"/>
      <c r="K151" s="102"/>
      <c r="L151" s="102"/>
      <c r="M151" s="102"/>
      <c r="N151" s="102"/>
      <c r="O151" s="102"/>
      <c r="P151" s="102"/>
      <c r="Q151" s="102"/>
      <c r="R151" s="102"/>
      <c r="S151" s="102"/>
      <c r="T151" s="102"/>
      <c r="U151" s="102"/>
      <c r="V151" s="102"/>
      <c r="W151" s="102"/>
      <c r="X151" s="102"/>
    </row>
    <row r="152" spans="1:24" ht="12.75" hidden="1">
      <c r="A152" s="102"/>
      <c r="B152" s="102"/>
      <c r="C152" s="102"/>
      <c r="D152" s="221"/>
      <c r="E152" s="221"/>
      <c r="F152" s="221"/>
      <c r="G152" s="115"/>
      <c r="H152" s="135"/>
      <c r="I152" s="102"/>
      <c r="J152" s="102"/>
      <c r="K152" s="102"/>
      <c r="L152" s="102"/>
      <c r="M152" s="102"/>
      <c r="N152" s="102"/>
      <c r="O152" s="102"/>
      <c r="P152" s="102"/>
      <c r="Q152" s="102"/>
      <c r="R152" s="102"/>
      <c r="S152" s="102"/>
      <c r="T152" s="102"/>
      <c r="U152" s="102"/>
      <c r="V152" s="102"/>
      <c r="W152" s="102"/>
      <c r="X152" s="102"/>
    </row>
    <row r="153" spans="1:24" ht="12.75" hidden="1">
      <c r="A153" s="102"/>
      <c r="B153" s="102"/>
      <c r="C153" s="102"/>
      <c r="D153" s="221"/>
      <c r="E153" s="221"/>
      <c r="F153" s="221"/>
      <c r="G153" s="115"/>
      <c r="H153" s="135"/>
      <c r="I153" s="102"/>
      <c r="J153" s="102"/>
      <c r="K153" s="102"/>
      <c r="L153" s="102"/>
      <c r="M153" s="102"/>
      <c r="N153" s="102"/>
      <c r="O153" s="102"/>
      <c r="P153" s="102"/>
      <c r="Q153" s="102"/>
      <c r="R153" s="102"/>
      <c r="S153" s="102"/>
      <c r="T153" s="102"/>
      <c r="U153" s="102"/>
      <c r="V153" s="102"/>
      <c r="W153" s="102"/>
      <c r="X153" s="102"/>
    </row>
    <row r="154" spans="1:24" ht="12.75" hidden="1">
      <c r="A154" s="102"/>
      <c r="B154" s="102"/>
      <c r="C154" s="102"/>
      <c r="D154" s="221"/>
      <c r="E154" s="221"/>
      <c r="F154" s="221"/>
      <c r="G154" s="115"/>
      <c r="H154" s="135"/>
      <c r="I154" s="102"/>
      <c r="J154" s="102"/>
      <c r="K154" s="102"/>
      <c r="L154" s="102"/>
      <c r="M154" s="102"/>
      <c r="N154" s="102"/>
      <c r="O154" s="102"/>
      <c r="P154" s="102"/>
      <c r="Q154" s="102"/>
      <c r="R154" s="102"/>
      <c r="S154" s="102"/>
      <c r="T154" s="102"/>
      <c r="U154" s="102"/>
      <c r="V154" s="102"/>
      <c r="W154" s="102"/>
      <c r="X154" s="102"/>
    </row>
    <row r="155" spans="1:24" ht="12.75" hidden="1">
      <c r="A155" s="102"/>
      <c r="B155" s="102"/>
      <c r="C155" s="102"/>
      <c r="D155" s="221"/>
      <c r="E155" s="221"/>
      <c r="F155" s="221"/>
      <c r="G155" s="115"/>
      <c r="H155" s="135"/>
      <c r="I155" s="102"/>
      <c r="J155" s="102"/>
      <c r="K155" s="102"/>
      <c r="L155" s="102"/>
      <c r="M155" s="102"/>
      <c r="N155" s="102"/>
      <c r="O155" s="102"/>
      <c r="P155" s="102"/>
      <c r="Q155" s="102"/>
      <c r="R155" s="102"/>
      <c r="S155" s="102"/>
      <c r="T155" s="102"/>
      <c r="U155" s="102"/>
      <c r="V155" s="102"/>
      <c r="W155" s="102"/>
      <c r="X155" s="102"/>
    </row>
    <row r="156" spans="1:24" ht="12.75" hidden="1">
      <c r="A156" s="102"/>
      <c r="B156" s="102"/>
      <c r="C156" s="102"/>
      <c r="D156" s="221"/>
      <c r="E156" s="221"/>
      <c r="F156" s="221"/>
      <c r="G156" s="115"/>
      <c r="H156" s="135"/>
      <c r="I156" s="102"/>
      <c r="J156" s="102"/>
      <c r="K156" s="102"/>
      <c r="L156" s="102"/>
      <c r="M156" s="102"/>
      <c r="N156" s="102"/>
      <c r="O156" s="102"/>
      <c r="P156" s="102"/>
      <c r="Q156" s="102"/>
      <c r="R156" s="102"/>
      <c r="S156" s="102"/>
      <c r="T156" s="102"/>
      <c r="U156" s="102"/>
      <c r="V156" s="102"/>
      <c r="W156" s="102"/>
      <c r="X156" s="102"/>
    </row>
    <row r="157" spans="1:24" ht="12.75" hidden="1">
      <c r="A157" s="102"/>
      <c r="B157" s="102"/>
      <c r="C157" s="102"/>
      <c r="D157" s="221"/>
      <c r="E157" s="221"/>
      <c r="F157" s="221"/>
      <c r="G157" s="115"/>
      <c r="H157" s="135"/>
      <c r="I157" s="102"/>
      <c r="J157" s="102"/>
      <c r="K157" s="102"/>
      <c r="L157" s="102"/>
      <c r="M157" s="102"/>
      <c r="N157" s="102"/>
      <c r="O157" s="102"/>
      <c r="P157" s="102"/>
      <c r="Q157" s="102"/>
      <c r="R157" s="102"/>
      <c r="S157" s="102"/>
      <c r="T157" s="102"/>
      <c r="U157" s="102"/>
      <c r="V157" s="102"/>
      <c r="W157" s="102"/>
      <c r="X157" s="102"/>
    </row>
    <row r="158" spans="1:24" ht="12.75" hidden="1">
      <c r="A158" s="102"/>
      <c r="B158" s="102"/>
      <c r="C158" s="102"/>
      <c r="D158" s="221"/>
      <c r="E158" s="221"/>
      <c r="F158" s="221"/>
      <c r="G158" s="115"/>
      <c r="H158" s="135"/>
      <c r="I158" s="102"/>
      <c r="J158" s="102"/>
      <c r="K158" s="102"/>
      <c r="L158" s="102"/>
      <c r="M158" s="102"/>
      <c r="N158" s="102"/>
      <c r="O158" s="102"/>
      <c r="P158" s="102"/>
      <c r="Q158" s="102"/>
      <c r="R158" s="102"/>
      <c r="S158" s="102"/>
      <c r="T158" s="102"/>
      <c r="U158" s="102"/>
      <c r="V158" s="102"/>
      <c r="W158" s="102"/>
      <c r="X158" s="102"/>
    </row>
    <row r="159" spans="1:24" ht="12.75" hidden="1">
      <c r="A159" s="102"/>
      <c r="B159" s="102"/>
      <c r="C159" s="102"/>
      <c r="D159" s="221"/>
      <c r="E159" s="221"/>
      <c r="F159" s="221"/>
      <c r="G159" s="115"/>
      <c r="H159" s="135"/>
      <c r="I159" s="102"/>
      <c r="J159" s="102"/>
      <c r="K159" s="102"/>
      <c r="L159" s="102"/>
      <c r="M159" s="102"/>
      <c r="N159" s="102"/>
      <c r="O159" s="102"/>
      <c r="P159" s="102"/>
      <c r="Q159" s="102"/>
      <c r="R159" s="102"/>
      <c r="S159" s="102"/>
      <c r="T159" s="102"/>
      <c r="U159" s="102"/>
      <c r="V159" s="102"/>
      <c r="W159" s="102"/>
      <c r="X159" s="102"/>
    </row>
    <row r="160" spans="1:24" ht="12.75" hidden="1">
      <c r="A160" s="102"/>
      <c r="B160" s="102"/>
      <c r="C160" s="102"/>
      <c r="D160" s="221"/>
      <c r="E160" s="221"/>
      <c r="F160" s="221"/>
      <c r="G160" s="115"/>
      <c r="H160" s="135"/>
      <c r="I160" s="102"/>
      <c r="J160" s="102"/>
      <c r="K160" s="102"/>
      <c r="L160" s="102"/>
      <c r="M160" s="102"/>
      <c r="N160" s="102"/>
      <c r="O160" s="102"/>
      <c r="P160" s="102"/>
      <c r="Q160" s="102"/>
      <c r="R160" s="102"/>
      <c r="S160" s="102"/>
      <c r="T160" s="102"/>
      <c r="U160" s="102"/>
      <c r="V160" s="102"/>
      <c r="W160" s="102"/>
      <c r="X160" s="102"/>
    </row>
    <row r="161" spans="1:24" ht="12.75" hidden="1">
      <c r="A161" s="102"/>
      <c r="B161" s="102"/>
      <c r="C161" s="102"/>
      <c r="D161" s="221"/>
      <c r="E161" s="221"/>
      <c r="F161" s="221"/>
      <c r="G161" s="115"/>
      <c r="H161" s="135"/>
      <c r="I161" s="102"/>
      <c r="J161" s="102"/>
      <c r="K161" s="102"/>
      <c r="L161" s="102"/>
      <c r="M161" s="102"/>
      <c r="N161" s="102"/>
      <c r="O161" s="102"/>
      <c r="P161" s="102"/>
      <c r="Q161" s="102"/>
      <c r="R161" s="102"/>
      <c r="S161" s="102"/>
      <c r="T161" s="102"/>
      <c r="U161" s="102"/>
      <c r="V161" s="102"/>
      <c r="W161" s="102"/>
      <c r="X161" s="102"/>
    </row>
    <row r="162" spans="1:24" ht="12.75" hidden="1">
      <c r="A162" s="102"/>
      <c r="B162" s="102"/>
      <c r="C162" s="102"/>
      <c r="D162" s="221"/>
      <c r="E162" s="221"/>
      <c r="F162" s="221"/>
      <c r="G162" s="115"/>
      <c r="H162" s="135"/>
      <c r="I162" s="102"/>
      <c r="J162" s="102"/>
      <c r="K162" s="102"/>
      <c r="L162" s="102"/>
      <c r="M162" s="102"/>
      <c r="N162" s="102"/>
      <c r="O162" s="102"/>
      <c r="P162" s="102"/>
      <c r="Q162" s="102"/>
      <c r="R162" s="102"/>
      <c r="S162" s="102"/>
      <c r="T162" s="102"/>
      <c r="U162" s="102"/>
      <c r="V162" s="102"/>
      <c r="W162" s="102"/>
      <c r="X162" s="102"/>
    </row>
    <row r="163" spans="1:24" ht="12.75" hidden="1">
      <c r="A163" s="102"/>
      <c r="B163" s="102"/>
      <c r="C163" s="102"/>
      <c r="D163" s="221"/>
      <c r="E163" s="221"/>
      <c r="F163" s="221"/>
      <c r="G163" s="115"/>
      <c r="H163" s="135"/>
      <c r="I163" s="102"/>
      <c r="J163" s="102"/>
      <c r="K163" s="102"/>
      <c r="L163" s="102"/>
      <c r="M163" s="102"/>
      <c r="N163" s="102"/>
      <c r="O163" s="102"/>
      <c r="P163" s="102"/>
      <c r="Q163" s="102"/>
      <c r="R163" s="102"/>
      <c r="S163" s="102"/>
      <c r="T163" s="102"/>
      <c r="U163" s="102"/>
      <c r="V163" s="102"/>
      <c r="W163" s="102"/>
      <c r="X163" s="102"/>
    </row>
    <row r="164" spans="1:24" ht="12.75" hidden="1">
      <c r="A164" s="102"/>
      <c r="B164" s="102"/>
      <c r="C164" s="102"/>
      <c r="D164" s="221"/>
      <c r="E164" s="221"/>
      <c r="F164" s="221"/>
      <c r="G164" s="115"/>
      <c r="H164" s="135"/>
      <c r="I164" s="102"/>
      <c r="J164" s="102"/>
      <c r="K164" s="102"/>
      <c r="L164" s="102"/>
      <c r="M164" s="102"/>
      <c r="N164" s="102"/>
      <c r="O164" s="102"/>
      <c r="P164" s="102"/>
      <c r="Q164" s="102"/>
      <c r="R164" s="102"/>
      <c r="S164" s="102"/>
      <c r="T164" s="102"/>
      <c r="U164" s="102"/>
      <c r="V164" s="102"/>
      <c r="W164" s="102"/>
      <c r="X164" s="102"/>
    </row>
    <row r="165" spans="1:24" ht="12.75" hidden="1">
      <c r="A165" s="102"/>
      <c r="B165" s="102"/>
      <c r="C165" s="102"/>
      <c r="D165" s="221"/>
      <c r="E165" s="221"/>
      <c r="F165" s="221"/>
      <c r="G165" s="115"/>
      <c r="H165" s="135"/>
      <c r="I165" s="102"/>
      <c r="J165" s="102"/>
      <c r="K165" s="102"/>
      <c r="L165" s="102"/>
      <c r="M165" s="102"/>
      <c r="N165" s="102"/>
      <c r="O165" s="102"/>
      <c r="P165" s="102"/>
      <c r="Q165" s="102"/>
      <c r="R165" s="102"/>
      <c r="S165" s="102"/>
      <c r="T165" s="102"/>
      <c r="U165" s="102"/>
      <c r="V165" s="102"/>
      <c r="W165" s="102"/>
      <c r="X165" s="102"/>
    </row>
    <row r="166" spans="1:24" ht="12.75" hidden="1">
      <c r="A166" s="102"/>
      <c r="B166" s="102"/>
      <c r="C166" s="102"/>
      <c r="D166" s="221"/>
      <c r="E166" s="221"/>
      <c r="F166" s="221"/>
      <c r="G166" s="115"/>
      <c r="H166" s="135"/>
      <c r="I166" s="102"/>
      <c r="J166" s="102"/>
      <c r="K166" s="102"/>
      <c r="L166" s="102"/>
      <c r="M166" s="102"/>
      <c r="N166" s="102"/>
      <c r="O166" s="102"/>
      <c r="P166" s="102"/>
      <c r="Q166" s="102"/>
      <c r="R166" s="102"/>
      <c r="S166" s="102"/>
      <c r="T166" s="102"/>
      <c r="U166" s="102"/>
      <c r="V166" s="102"/>
      <c r="W166" s="102"/>
      <c r="X166" s="102"/>
    </row>
    <row r="167" spans="1:24" ht="12.75" hidden="1">
      <c r="A167" s="102"/>
      <c r="B167" s="102"/>
      <c r="C167" s="102"/>
      <c r="D167" s="221"/>
      <c r="E167" s="221"/>
      <c r="F167" s="221"/>
      <c r="G167" s="115"/>
      <c r="H167" s="135"/>
      <c r="I167" s="102"/>
      <c r="J167" s="102"/>
      <c r="K167" s="102"/>
      <c r="L167" s="102"/>
      <c r="M167" s="102"/>
      <c r="N167" s="102"/>
      <c r="O167" s="102"/>
      <c r="P167" s="102"/>
      <c r="Q167" s="102"/>
      <c r="R167" s="102"/>
      <c r="S167" s="102"/>
      <c r="T167" s="102"/>
      <c r="U167" s="102"/>
      <c r="V167" s="102"/>
      <c r="W167" s="102"/>
      <c r="X167" s="102"/>
    </row>
    <row r="168" spans="1:24" ht="12.75" hidden="1">
      <c r="A168" s="102"/>
      <c r="B168" s="102"/>
      <c r="C168" s="102"/>
      <c r="D168" s="221"/>
      <c r="E168" s="221"/>
      <c r="F168" s="221"/>
      <c r="G168" s="115"/>
      <c r="H168" s="135"/>
      <c r="I168" s="102"/>
      <c r="J168" s="102"/>
      <c r="K168" s="102"/>
      <c r="L168" s="102"/>
      <c r="M168" s="102"/>
      <c r="N168" s="102"/>
      <c r="O168" s="102"/>
      <c r="P168" s="102"/>
      <c r="Q168" s="102"/>
      <c r="R168" s="102"/>
      <c r="S168" s="102"/>
      <c r="T168" s="102"/>
      <c r="U168" s="102"/>
      <c r="V168" s="102"/>
      <c r="W168" s="102"/>
      <c r="X168" s="102"/>
    </row>
  </sheetData>
  <conditionalFormatting sqref="M1:N1 R1 U1:X1">
    <cfRule type="containsText" dxfId="10873" priority="13" operator="containsText" text="ответ субподрядчика">
      <formula>NOT(ISERROR(SEARCH(("ответ субподрядчика"),(M1))))</formula>
    </cfRule>
  </conditionalFormatting>
  <conditionalFormatting sqref="G10:G168">
    <cfRule type="cellIs" dxfId="10872" priority="12" operator="equal">
      <formula>1</formula>
    </cfRule>
  </conditionalFormatting>
  <conditionalFormatting sqref="G10:G168">
    <cfRule type="cellIs" dxfId="10871" priority="11" operator="equal">
      <formula>0.5</formula>
    </cfRule>
  </conditionalFormatting>
  <conditionalFormatting sqref="G10:G168">
    <cfRule type="cellIs" dxfId="10870" priority="10" operator="equal">
      <formula>0.2</formula>
    </cfRule>
  </conditionalFormatting>
  <conditionalFormatting sqref="K3 K5:K168">
    <cfRule type="containsText" dxfId="10869" priority="9" operator="containsText" text="ПД">
      <formula>NOT(ISERROR(SEARCH(("ПД"),(K3))))</formula>
    </cfRule>
  </conditionalFormatting>
  <conditionalFormatting sqref="K3 K5:K168">
    <cfRule type="containsText" dxfId="10868" priority="8" operator="containsText" text="отменено">
      <formula>NOT(ISERROR(SEARCH(("отменено"),(K3))))</formula>
    </cfRule>
  </conditionalFormatting>
  <conditionalFormatting sqref="G1:H1 H3:X3 H5:H168 A9:G9">
    <cfRule type="cellIs" dxfId="10867" priority="7" operator="equal">
      <formula>"5 - Несоответствие решений ПД и РД"</formula>
    </cfRule>
  </conditionalFormatting>
  <conditionalFormatting sqref="G1:H1 H3:X3 H5:H168 A9:G9">
    <cfRule type="cellIs" dxfId="10866" priority="6" operator="equal">
      <formula>"4 - Несоответствие типовым решениям"</formula>
    </cfRule>
  </conditionalFormatting>
  <conditionalFormatting sqref="G1:H1 H3:X3 H5:H168 A9:G9">
    <cfRule type="cellIs" dxfId="10865" priority="5" operator="equal">
      <formula>"3 - Повторяющиеся замечания МФР"</formula>
    </cfRule>
  </conditionalFormatting>
  <conditionalFormatting sqref="G1:H1 H3:X3 H5:H168 A9:G9">
    <cfRule type="cellIs" dxfId="10864" priority="4" operator="equal">
      <formula>"2 - Несоотвествие смежным разделам"</formula>
    </cfRule>
  </conditionalFormatting>
  <conditionalFormatting sqref="G1:H1 H3:X3 H5:H168 A9:G9">
    <cfRule type="cellIs" dxfId="10863" priority="3" operator="equal">
      <formula>"1 - Ошибка проектировщика"</formula>
    </cfRule>
  </conditionalFormatting>
  <conditionalFormatting sqref="K3 K5:K168">
    <cfRule type="containsText" dxfId="10862" priority="2" operator="containsText" text="повторно">
      <formula>NOT(ISERROR(SEARCH(("повторно"),(K3))))</formula>
    </cfRule>
  </conditionalFormatting>
  <conditionalFormatting sqref="K3 K5:K168">
    <cfRule type="containsText" dxfId="10861"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G10:G168</xm:sqref>
        </x14:dataValidation>
        <x14:dataValidation type="list" allowBlank="1">
          <x14:formula1>
            <xm:f>Списки!$O:$O</xm:f>
          </x14:formula1>
          <xm:sqref>R1 U1 X1</xm:sqref>
        </x14:dataValidation>
        <x14:dataValidation type="list" allowBlank="1">
          <x14:formula1>
            <xm:f>Списки!$E$2:$E$1002</xm:f>
          </x14:formula1>
          <xm:sqref>H10:H168</xm:sqref>
        </x14:dataValidation>
        <x14:dataValidation type="list" allowBlank="1">
          <x14:formula1>
            <xm:f>Списки!$A$2:$A$1002</xm:f>
          </x14:formula1>
          <xm:sqref>K10:K168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6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9.5703125" customWidth="1"/>
    <col min="3" max="3" width="9.42578125" customWidth="1"/>
    <col min="4" max="4" width="56.85546875" customWidth="1"/>
    <col min="5" max="5" width="42.140625" customWidth="1"/>
    <col min="6" max="6" width="17.7109375" customWidth="1" collapsed="1"/>
    <col min="7" max="7" width="11.140625" hidden="1" customWidth="1" outlineLevel="1"/>
    <col min="8" max="8" width="14" hidden="1" customWidth="1" outlineLevel="1"/>
    <col min="10" max="10" width="9.28515625" customWidth="1"/>
    <col min="11" max="11" width="11" customWidth="1"/>
    <col min="12" max="12" width="31.7109375" customWidth="1"/>
    <col min="13" max="13" width="11.42578125" customWidth="1"/>
    <col min="14" max="14" width="52.42578125" customWidth="1"/>
    <col min="15" max="15" width="30.28515625" customWidth="1"/>
    <col min="16" max="16" width="11.42578125" customWidth="1"/>
    <col min="17" max="17" width="41.28515625" customWidth="1"/>
    <col min="18" max="18" width="28.42578125"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COUNTIF($H10:$H58,"1 - Несоответствие продуктовым требованиям ПИК-Стандарт")</f>
        <v>5</v>
      </c>
      <c r="I3" s="335">
        <f>COUNTIF($H10:$H58,"2 - Несоответствие Бренд-листам ПИК")</f>
        <v>0</v>
      </c>
      <c r="J3" s="335">
        <f>COUNTIF($H53:$H58,"3 - Несоответствие Каталогу отделки")</f>
        <v>0</v>
      </c>
      <c r="K3" s="335">
        <f>COUNTIF($H10:$H58,"5 - Ошибка в применении СТМ")</f>
        <v>0</v>
      </c>
      <c r="L3" s="335">
        <f>COUNTIF($H10:$H58,"4 - Несоответствие Каталогу оборудования")</f>
        <v>0</v>
      </c>
      <c r="M3" s="335">
        <f>COUNTIF($H10:$H58,"6 - Ошибка в применении сборных ЛМ")</f>
        <v>0</v>
      </c>
      <c r="N3" s="335">
        <f>COUNTIF($H10:$H58,"7 - Ошибка в применении шкаф-пакетов")</f>
        <v>0</v>
      </c>
      <c r="O3" s="335">
        <f>COUNTIF($H10:$H58,"8 - Ошибка в применении шахт-пакетов")</f>
        <v>0</v>
      </c>
      <c r="P3" s="335">
        <f>COUNTIF($H10:$H58,"9 - Несоответствие типологическим требованиям ПИК-Стандарт")</f>
        <v>0</v>
      </c>
      <c r="Q3" s="335">
        <f>COUNTIF($H10:$H58,"10 - Несоответствие НТД РФ")</f>
        <v>0</v>
      </c>
      <c r="R3" s="335">
        <f>COUNTIF($H10:$H58,"11 - Несоответствие ИРД (кроме ТУ, СТУ), АПР, ПД")</f>
        <v>0</v>
      </c>
      <c r="S3" s="335">
        <f>COUNTIF($H10:$H58,"12 - Несоответствие требованиям ТУ, СТУ")</f>
        <v>0</v>
      </c>
      <c r="T3" s="335">
        <f>COUNTIF($H10:$H58,"13 - Ошибка в технических решениях")</f>
        <v>0</v>
      </c>
      <c r="U3" s="335">
        <f>COUNTIF($H10:$H58,"14 - Неувязка м/у собой комплектов РД")</f>
        <v>0</v>
      </c>
      <c r="V3" s="335">
        <f>COUNTIF($H10:$H58,"15 - Недостаточность информации влияющей на СМР")</f>
        <v>41</v>
      </c>
      <c r="W3" s="335">
        <f>COUNTIF($H10:$H58,"16 - Нерациональное решение")</f>
        <v>0</v>
      </c>
      <c r="X3" s="335">
        <f>COUNTIF($H10:$H58,"17 - Оформление")</f>
        <v>3</v>
      </c>
    </row>
    <row r="4" spans="1:24" ht="25.5" hidden="1" outlineLevel="1">
      <c r="A4" s="111" t="s">
        <v>249</v>
      </c>
      <c r="B4" s="336">
        <v>7</v>
      </c>
      <c r="C4" s="336">
        <v>7</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COUNTIFS(G10:G58,"0,2")</f>
        <v>0</v>
      </c>
      <c r="H6" s="510"/>
      <c r="I6" s="275"/>
      <c r="J6" s="250"/>
      <c r="K6" s="275"/>
      <c r="L6" s="250"/>
      <c r="M6" s="250"/>
      <c r="N6" s="275"/>
      <c r="O6" s="250"/>
      <c r="P6" s="250"/>
      <c r="Q6" s="275"/>
      <c r="R6" s="250"/>
      <c r="S6" s="366"/>
      <c r="T6" s="347"/>
      <c r="U6" s="347"/>
      <c r="V6" s="347"/>
      <c r="W6" s="347"/>
      <c r="X6" s="347"/>
    </row>
    <row r="7" spans="1:24" ht="22.5" hidden="1" outlineLevel="1">
      <c r="A7" s="348">
        <f>G6*0.2/B4</f>
        <v>0</v>
      </c>
      <c r="B7" s="348">
        <f>G7*0.5/B4</f>
        <v>3.5</v>
      </c>
      <c r="C7" s="348">
        <f>G8*1/B4</f>
        <v>0</v>
      </c>
      <c r="D7" s="349">
        <f>(G6*A6+G7*B6+G8*C6)/SUM(G6:G8)</f>
        <v>0.5</v>
      </c>
      <c r="E7" s="350"/>
      <c r="F7" s="129" t="s">
        <v>254</v>
      </c>
      <c r="G7" s="351">
        <f>COUNTIFS(G10:G58,"0,5")</f>
        <v>49</v>
      </c>
      <c r="H7" s="509"/>
      <c r="I7" s="352"/>
      <c r="J7" s="352"/>
      <c r="K7" s="352"/>
      <c r="L7" s="352"/>
      <c r="M7" s="352"/>
      <c r="N7" s="352"/>
      <c r="O7" s="352"/>
      <c r="P7" s="352"/>
      <c r="Q7" s="352"/>
      <c r="R7" s="352"/>
      <c r="S7" s="353"/>
      <c r="T7" s="353"/>
      <c r="U7" s="353"/>
      <c r="V7" s="353"/>
      <c r="W7" s="353"/>
      <c r="X7" s="353"/>
    </row>
    <row r="8" spans="1:24" ht="22.5" hidden="1" outlineLevel="1">
      <c r="A8" s="112" t="s">
        <v>52</v>
      </c>
      <c r="B8" s="112" t="s">
        <v>52</v>
      </c>
      <c r="C8" s="112" t="s">
        <v>52</v>
      </c>
      <c r="D8" s="112" t="s">
        <v>52</v>
      </c>
      <c r="E8" s="112"/>
      <c r="F8" s="18" t="s">
        <v>255</v>
      </c>
      <c r="G8" s="345">
        <f>COUNTIFS(G10:G58,"1")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178.5">
      <c r="A10" s="275">
        <v>1</v>
      </c>
      <c r="B10" s="298" t="s">
        <v>1798</v>
      </c>
      <c r="C10" s="275">
        <v>1</v>
      </c>
      <c r="D10" s="277" t="s">
        <v>1799</v>
      </c>
      <c r="E10" s="275"/>
      <c r="F10" s="275"/>
      <c r="G10" s="278">
        <v>0.5</v>
      </c>
      <c r="H10" s="279" t="s">
        <v>29</v>
      </c>
      <c r="I10" s="275" t="s">
        <v>76</v>
      </c>
      <c r="J10" s="250">
        <v>45257</v>
      </c>
      <c r="K10" s="275" t="s">
        <v>260</v>
      </c>
      <c r="L10" s="603" t="s">
        <v>1800</v>
      </c>
      <c r="M10" s="250">
        <v>45349</v>
      </c>
      <c r="N10" s="275" t="s">
        <v>594</v>
      </c>
      <c r="O10" s="275"/>
      <c r="P10" s="250"/>
      <c r="Q10" s="275"/>
      <c r="R10" s="250"/>
      <c r="S10" s="366"/>
      <c r="T10" s="347"/>
      <c r="U10" s="347"/>
      <c r="V10" s="347"/>
      <c r="W10" s="347"/>
      <c r="X10" s="347"/>
    </row>
    <row r="11" spans="1:24" ht="76.5">
      <c r="A11" s="231">
        <v>2</v>
      </c>
      <c r="B11" s="292" t="s">
        <v>1798</v>
      </c>
      <c r="C11" s="231">
        <v>1</v>
      </c>
      <c r="D11" s="230" t="s">
        <v>1801</v>
      </c>
      <c r="E11" s="231"/>
      <c r="F11" s="231"/>
      <c r="G11" s="272">
        <v>0.5</v>
      </c>
      <c r="H11" s="273" t="s">
        <v>29</v>
      </c>
      <c r="I11" s="231" t="s">
        <v>76</v>
      </c>
      <c r="J11" s="249">
        <v>45257</v>
      </c>
      <c r="K11" s="231" t="s">
        <v>260</v>
      </c>
      <c r="L11" s="603" t="s">
        <v>1800</v>
      </c>
      <c r="M11" s="249">
        <v>45349</v>
      </c>
      <c r="N11" s="231" t="s">
        <v>594</v>
      </c>
      <c r="O11" s="231"/>
      <c r="P11" s="249"/>
      <c r="Q11" s="231"/>
      <c r="R11" s="249"/>
      <c r="S11" s="365"/>
      <c r="T11" s="343"/>
      <c r="U11" s="343"/>
      <c r="V11" s="343"/>
      <c r="W11" s="343"/>
      <c r="X11" s="343"/>
    </row>
    <row r="12" spans="1:24" ht="114.75">
      <c r="A12" s="275">
        <v>3</v>
      </c>
      <c r="B12" s="298" t="s">
        <v>1798</v>
      </c>
      <c r="C12" s="275">
        <v>1</v>
      </c>
      <c r="D12" s="277" t="s">
        <v>1802</v>
      </c>
      <c r="E12" s="275"/>
      <c r="F12" s="275"/>
      <c r="G12" s="278">
        <v>0.5</v>
      </c>
      <c r="H12" s="279" t="s">
        <v>29</v>
      </c>
      <c r="I12" s="275" t="s">
        <v>76</v>
      </c>
      <c r="J12" s="250">
        <v>45257</v>
      </c>
      <c r="K12" s="275" t="s">
        <v>260</v>
      </c>
      <c r="L12" s="604" t="s">
        <v>1800</v>
      </c>
      <c r="M12" s="250">
        <v>45349</v>
      </c>
      <c r="N12" s="275" t="s">
        <v>594</v>
      </c>
      <c r="O12" s="275"/>
      <c r="P12" s="250"/>
      <c r="Q12" s="275"/>
      <c r="R12" s="250"/>
      <c r="S12" s="366"/>
      <c r="T12" s="347"/>
      <c r="U12" s="347"/>
      <c r="V12" s="347"/>
      <c r="W12" s="347"/>
      <c r="X12" s="347"/>
    </row>
    <row r="13" spans="1:24" ht="56.25">
      <c r="A13" s="231">
        <v>4</v>
      </c>
      <c r="B13" s="292" t="s">
        <v>1798</v>
      </c>
      <c r="C13" s="231">
        <v>1</v>
      </c>
      <c r="D13" s="230" t="s">
        <v>1803</v>
      </c>
      <c r="E13" s="231"/>
      <c r="F13" s="231"/>
      <c r="G13" s="272">
        <v>0.5</v>
      </c>
      <c r="H13" s="273" t="s">
        <v>29</v>
      </c>
      <c r="I13" s="231" t="s">
        <v>76</v>
      </c>
      <c r="J13" s="249">
        <v>45257</v>
      </c>
      <c r="K13" s="231" t="s">
        <v>260</v>
      </c>
      <c r="L13" s="604" t="s">
        <v>1800</v>
      </c>
      <c r="M13" s="249">
        <v>45349</v>
      </c>
      <c r="N13" s="231" t="s">
        <v>594</v>
      </c>
      <c r="O13" s="231"/>
      <c r="P13" s="249"/>
      <c r="Q13" s="231"/>
      <c r="R13" s="249"/>
      <c r="S13" s="365"/>
      <c r="T13" s="343"/>
      <c r="U13" s="343"/>
      <c r="V13" s="343"/>
      <c r="W13" s="343"/>
      <c r="X13" s="343"/>
    </row>
    <row r="14" spans="1:24" ht="165.75">
      <c r="A14" s="275">
        <v>5</v>
      </c>
      <c r="B14" s="298" t="s">
        <v>1798</v>
      </c>
      <c r="C14" s="275">
        <v>1</v>
      </c>
      <c r="D14" s="277" t="s">
        <v>1804</v>
      </c>
      <c r="E14" s="275"/>
      <c r="F14" s="275"/>
      <c r="G14" s="278">
        <v>0.5</v>
      </c>
      <c r="H14" s="279" t="s">
        <v>29</v>
      </c>
      <c r="I14" s="275" t="s">
        <v>76</v>
      </c>
      <c r="J14" s="250">
        <v>45257</v>
      </c>
      <c r="K14" s="275" t="s">
        <v>260</v>
      </c>
      <c r="L14" s="604" t="s">
        <v>1800</v>
      </c>
      <c r="M14" s="250">
        <v>45349</v>
      </c>
      <c r="N14" s="275" t="s">
        <v>594</v>
      </c>
      <c r="O14" s="275"/>
      <c r="P14" s="250"/>
      <c r="Q14" s="275"/>
      <c r="R14" s="250"/>
      <c r="S14" s="366"/>
      <c r="T14" s="347"/>
      <c r="U14" s="347"/>
      <c r="V14" s="347"/>
      <c r="W14" s="347"/>
      <c r="X14" s="347"/>
    </row>
    <row r="15" spans="1:24" ht="56.25">
      <c r="A15" s="231">
        <v>6</v>
      </c>
      <c r="B15" s="292" t="s">
        <v>1798</v>
      </c>
      <c r="C15" s="231">
        <v>1</v>
      </c>
      <c r="D15" s="230" t="s">
        <v>1805</v>
      </c>
      <c r="E15" s="231"/>
      <c r="F15" s="231"/>
      <c r="G15" s="272">
        <v>0.5</v>
      </c>
      <c r="H15" s="273" t="s">
        <v>29</v>
      </c>
      <c r="I15" s="231" t="s">
        <v>76</v>
      </c>
      <c r="J15" s="249">
        <v>45257</v>
      </c>
      <c r="K15" s="231" t="s">
        <v>260</v>
      </c>
      <c r="L15" s="604" t="s">
        <v>1800</v>
      </c>
      <c r="M15" s="249">
        <v>45349</v>
      </c>
      <c r="N15" s="231" t="s">
        <v>594</v>
      </c>
      <c r="O15" s="231"/>
      <c r="P15" s="249"/>
      <c r="Q15" s="231"/>
      <c r="R15" s="249"/>
      <c r="S15" s="365"/>
      <c r="T15" s="343"/>
      <c r="U15" s="343"/>
      <c r="V15" s="343"/>
      <c r="W15" s="343"/>
      <c r="X15" s="343"/>
    </row>
    <row r="16" spans="1:24" ht="76.5">
      <c r="A16" s="275">
        <v>7</v>
      </c>
      <c r="B16" s="298" t="s">
        <v>1798</v>
      </c>
      <c r="C16" s="275">
        <v>1</v>
      </c>
      <c r="D16" s="277" t="s">
        <v>1806</v>
      </c>
      <c r="E16" s="275"/>
      <c r="F16" s="275"/>
      <c r="G16" s="278">
        <v>0.5</v>
      </c>
      <c r="H16" s="279" t="s">
        <v>29</v>
      </c>
      <c r="I16" s="275" t="s">
        <v>76</v>
      </c>
      <c r="J16" s="250">
        <v>45257</v>
      </c>
      <c r="K16" s="275" t="s">
        <v>260</v>
      </c>
      <c r="L16" s="604" t="s">
        <v>1800</v>
      </c>
      <c r="M16" s="250">
        <v>45349</v>
      </c>
      <c r="N16" s="275" t="s">
        <v>594</v>
      </c>
      <c r="O16" s="275"/>
      <c r="P16" s="250"/>
      <c r="Q16" s="275"/>
      <c r="R16" s="250"/>
      <c r="S16" s="366"/>
      <c r="T16" s="347"/>
      <c r="U16" s="347"/>
      <c r="V16" s="347"/>
      <c r="W16" s="347"/>
      <c r="X16" s="347"/>
    </row>
    <row r="17" spans="1:24" ht="115.5" customHeight="1">
      <c r="A17" s="231">
        <v>8</v>
      </c>
      <c r="B17" s="292" t="s">
        <v>1798</v>
      </c>
      <c r="C17" s="231">
        <v>2</v>
      </c>
      <c r="D17" s="230" t="s">
        <v>1807</v>
      </c>
      <c r="E17" s="231"/>
      <c r="F17" s="231"/>
      <c r="G17" s="272">
        <v>0.5</v>
      </c>
      <c r="H17" s="273" t="s">
        <v>29</v>
      </c>
      <c r="I17" s="231" t="s">
        <v>76</v>
      </c>
      <c r="J17" s="249">
        <v>45257</v>
      </c>
      <c r="K17" s="231" t="s">
        <v>260</v>
      </c>
      <c r="L17" s="370" t="s">
        <v>1808</v>
      </c>
      <c r="M17" s="249">
        <v>45349</v>
      </c>
      <c r="N17" s="231" t="s">
        <v>594</v>
      </c>
      <c r="O17" s="231"/>
      <c r="P17" s="249"/>
      <c r="Q17" s="231"/>
      <c r="R17" s="249"/>
      <c r="S17" s="365"/>
      <c r="T17" s="343"/>
      <c r="U17" s="343"/>
      <c r="V17" s="343"/>
      <c r="W17" s="343"/>
      <c r="X17" s="343"/>
    </row>
    <row r="18" spans="1:24" ht="56.25">
      <c r="A18" s="275">
        <v>9</v>
      </c>
      <c r="B18" s="298" t="s">
        <v>1798</v>
      </c>
      <c r="C18" s="275">
        <v>2</v>
      </c>
      <c r="D18" s="277" t="s">
        <v>1809</v>
      </c>
      <c r="E18" s="275"/>
      <c r="F18" s="275"/>
      <c r="G18" s="278">
        <v>0.5</v>
      </c>
      <c r="H18" s="279" t="s">
        <v>29</v>
      </c>
      <c r="I18" s="275" t="s">
        <v>76</v>
      </c>
      <c r="J18" s="250">
        <v>45257</v>
      </c>
      <c r="K18" s="275" t="s">
        <v>260</v>
      </c>
      <c r="L18" s="372" t="s">
        <v>1810</v>
      </c>
      <c r="M18" s="250">
        <v>45349</v>
      </c>
      <c r="N18" s="275" t="s">
        <v>594</v>
      </c>
      <c r="O18" s="275"/>
      <c r="P18" s="250"/>
      <c r="Q18" s="275"/>
      <c r="R18" s="250"/>
      <c r="S18" s="366"/>
      <c r="T18" s="347"/>
      <c r="U18" s="347"/>
      <c r="V18" s="347"/>
      <c r="W18" s="347"/>
      <c r="X18" s="347"/>
    </row>
    <row r="19" spans="1:24" ht="182.25" customHeight="1">
      <c r="A19" s="231">
        <v>10</v>
      </c>
      <c r="B19" s="292" t="s">
        <v>1798</v>
      </c>
      <c r="C19" s="231">
        <v>2</v>
      </c>
      <c r="D19" s="230" t="s">
        <v>1811</v>
      </c>
      <c r="E19" s="780"/>
      <c r="F19" s="774"/>
      <c r="G19" s="272">
        <v>0.5</v>
      </c>
      <c r="H19" s="273" t="s">
        <v>250</v>
      </c>
      <c r="I19" s="231" t="s">
        <v>76</v>
      </c>
      <c r="J19" s="249">
        <v>45257</v>
      </c>
      <c r="K19" s="231" t="s">
        <v>260</v>
      </c>
      <c r="L19" s="370" t="s">
        <v>1812</v>
      </c>
      <c r="M19" s="249">
        <v>45349</v>
      </c>
      <c r="N19" s="231" t="s">
        <v>341</v>
      </c>
      <c r="O19" s="231"/>
      <c r="P19" s="249"/>
      <c r="Q19" s="231"/>
      <c r="R19" s="249"/>
      <c r="S19" s="365"/>
      <c r="T19" s="343"/>
      <c r="U19" s="343"/>
      <c r="V19" s="343"/>
      <c r="W19" s="343"/>
      <c r="X19" s="343"/>
    </row>
    <row r="20" spans="1:24" ht="92.25" customHeight="1">
      <c r="A20" s="275">
        <v>11</v>
      </c>
      <c r="B20" s="298" t="s">
        <v>1798</v>
      </c>
      <c r="C20" s="275">
        <v>2</v>
      </c>
      <c r="D20" s="277" t="s">
        <v>1813</v>
      </c>
      <c r="E20" s="275"/>
      <c r="F20" s="275"/>
      <c r="G20" s="278">
        <v>0.5</v>
      </c>
      <c r="H20" s="279" t="s">
        <v>29</v>
      </c>
      <c r="I20" s="275" t="s">
        <v>76</v>
      </c>
      <c r="J20" s="250">
        <v>45257</v>
      </c>
      <c r="K20" s="275" t="s">
        <v>260</v>
      </c>
      <c r="L20" s="372" t="s">
        <v>1814</v>
      </c>
      <c r="M20" s="250">
        <v>45349</v>
      </c>
      <c r="N20" s="275" t="s">
        <v>594</v>
      </c>
      <c r="O20" s="275"/>
      <c r="P20" s="250"/>
      <c r="Q20" s="275"/>
      <c r="R20" s="250"/>
      <c r="S20" s="366"/>
      <c r="T20" s="347"/>
      <c r="U20" s="347"/>
      <c r="V20" s="347"/>
      <c r="W20" s="347"/>
      <c r="X20" s="347"/>
    </row>
    <row r="21" spans="1:24" ht="99.75" customHeight="1">
      <c r="A21" s="231">
        <v>12</v>
      </c>
      <c r="B21" s="292" t="s">
        <v>1798</v>
      </c>
      <c r="C21" s="231">
        <v>2</v>
      </c>
      <c r="D21" s="230" t="s">
        <v>1815</v>
      </c>
      <c r="E21" s="231"/>
      <c r="F21" s="231"/>
      <c r="G21" s="272">
        <v>0.5</v>
      </c>
      <c r="H21" s="273" t="s">
        <v>29</v>
      </c>
      <c r="I21" s="231" t="s">
        <v>76</v>
      </c>
      <c r="J21" s="249">
        <v>45257</v>
      </c>
      <c r="K21" s="231" t="s">
        <v>260</v>
      </c>
      <c r="L21" s="370" t="s">
        <v>1816</v>
      </c>
      <c r="M21" s="249">
        <v>45349</v>
      </c>
      <c r="N21" s="231" t="s">
        <v>341</v>
      </c>
      <c r="O21" s="231"/>
      <c r="P21" s="249"/>
      <c r="Q21" s="231"/>
      <c r="R21" s="249"/>
      <c r="S21" s="365"/>
      <c r="T21" s="343"/>
      <c r="U21" s="343"/>
      <c r="V21" s="343"/>
      <c r="W21" s="343"/>
      <c r="X21" s="343"/>
    </row>
    <row r="22" spans="1:24" ht="203.25" customHeight="1">
      <c r="A22" s="275">
        <v>13</v>
      </c>
      <c r="B22" s="298" t="s">
        <v>1798</v>
      </c>
      <c r="C22" s="275">
        <v>2</v>
      </c>
      <c r="D22" s="277" t="s">
        <v>1817</v>
      </c>
      <c r="E22" s="275"/>
      <c r="F22" s="275"/>
      <c r="G22" s="278">
        <v>0.5</v>
      </c>
      <c r="H22" s="279" t="s">
        <v>29</v>
      </c>
      <c r="I22" s="275" t="s">
        <v>76</v>
      </c>
      <c r="J22" s="250">
        <v>45257</v>
      </c>
      <c r="K22" s="275" t="s">
        <v>260</v>
      </c>
      <c r="L22" s="372" t="s">
        <v>1816</v>
      </c>
      <c r="M22" s="250">
        <v>45349</v>
      </c>
      <c r="N22" s="275" t="s">
        <v>341</v>
      </c>
      <c r="O22" s="275"/>
      <c r="P22" s="250"/>
      <c r="Q22" s="275"/>
      <c r="R22" s="250"/>
      <c r="S22" s="366"/>
      <c r="T22" s="347"/>
      <c r="U22" s="347"/>
      <c r="V22" s="347"/>
      <c r="W22" s="347"/>
      <c r="X22" s="347"/>
    </row>
    <row r="23" spans="1:24" ht="143.25" customHeight="1">
      <c r="A23" s="231">
        <v>14</v>
      </c>
      <c r="B23" s="292" t="s">
        <v>1798</v>
      </c>
      <c r="C23" s="231">
        <v>2</v>
      </c>
      <c r="D23" s="230" t="s">
        <v>1818</v>
      </c>
      <c r="E23" s="780"/>
      <c r="F23" s="774"/>
      <c r="G23" s="272">
        <v>0.5</v>
      </c>
      <c r="H23" s="273" t="s">
        <v>29</v>
      </c>
      <c r="I23" s="231" t="s">
        <v>76</v>
      </c>
      <c r="J23" s="249">
        <v>45257</v>
      </c>
      <c r="K23" s="231" t="s">
        <v>260</v>
      </c>
      <c r="L23" s="370" t="s">
        <v>1816</v>
      </c>
      <c r="M23" s="249">
        <v>45349</v>
      </c>
      <c r="N23" s="231" t="s">
        <v>360</v>
      </c>
      <c r="O23" s="231"/>
      <c r="P23" s="249"/>
      <c r="Q23" s="231"/>
      <c r="R23" s="249"/>
      <c r="S23" s="365"/>
      <c r="T23" s="343"/>
      <c r="U23" s="343"/>
      <c r="V23" s="343"/>
      <c r="W23" s="343"/>
      <c r="X23" s="343"/>
    </row>
    <row r="24" spans="1:24" ht="174" customHeight="1">
      <c r="A24" s="275">
        <v>15</v>
      </c>
      <c r="B24" s="298" t="s">
        <v>1798</v>
      </c>
      <c r="C24" s="275">
        <v>2</v>
      </c>
      <c r="D24" s="277" t="s">
        <v>1819</v>
      </c>
      <c r="E24" s="778"/>
      <c r="F24" s="774"/>
      <c r="G24" s="278">
        <v>0.5</v>
      </c>
      <c r="H24" s="279" t="s">
        <v>29</v>
      </c>
      <c r="I24" s="275" t="s">
        <v>76</v>
      </c>
      <c r="J24" s="250">
        <v>45257</v>
      </c>
      <c r="K24" s="275" t="s">
        <v>260</v>
      </c>
      <c r="L24" s="372" t="s">
        <v>1820</v>
      </c>
      <c r="M24" s="250">
        <v>45349</v>
      </c>
      <c r="N24" s="275" t="s">
        <v>360</v>
      </c>
      <c r="O24" s="275"/>
      <c r="P24" s="250"/>
      <c r="Q24" s="275"/>
      <c r="R24" s="250"/>
      <c r="S24" s="366"/>
      <c r="T24" s="347"/>
      <c r="U24" s="347"/>
      <c r="V24" s="347"/>
      <c r="W24" s="347"/>
      <c r="X24" s="347"/>
    </row>
    <row r="25" spans="1:24" ht="157.5" customHeight="1">
      <c r="A25" s="231">
        <v>16</v>
      </c>
      <c r="B25" s="292" t="s">
        <v>1798</v>
      </c>
      <c r="C25" s="231">
        <v>2</v>
      </c>
      <c r="D25" s="605" t="s">
        <v>1821</v>
      </c>
      <c r="E25" s="231"/>
      <c r="F25" s="231"/>
      <c r="G25" s="272">
        <v>0.5</v>
      </c>
      <c r="H25" s="273" t="s">
        <v>250</v>
      </c>
      <c r="I25" s="231" t="s">
        <v>76</v>
      </c>
      <c r="J25" s="249">
        <v>45257</v>
      </c>
      <c r="K25" s="231" t="s">
        <v>260</v>
      </c>
      <c r="L25" s="370" t="s">
        <v>1816</v>
      </c>
      <c r="M25" s="249">
        <v>45349</v>
      </c>
      <c r="N25" s="231" t="s">
        <v>1822</v>
      </c>
      <c r="O25" s="231" t="s">
        <v>1823</v>
      </c>
      <c r="P25" s="249">
        <v>45358</v>
      </c>
      <c r="Q25" s="231" t="s">
        <v>341</v>
      </c>
      <c r="R25" s="249"/>
      <c r="S25" s="365"/>
      <c r="T25" s="343"/>
      <c r="U25" s="343"/>
      <c r="V25" s="343"/>
      <c r="W25" s="343"/>
      <c r="X25" s="343"/>
    </row>
    <row r="26" spans="1:24" ht="83.25" customHeight="1">
      <c r="A26" s="275">
        <v>17</v>
      </c>
      <c r="B26" s="298" t="s">
        <v>1798</v>
      </c>
      <c r="C26" s="275">
        <v>2</v>
      </c>
      <c r="D26" s="277" t="s">
        <v>1824</v>
      </c>
      <c r="E26" s="275"/>
      <c r="F26" s="275"/>
      <c r="G26" s="278">
        <v>0.5</v>
      </c>
      <c r="H26" s="279" t="s">
        <v>29</v>
      </c>
      <c r="I26" s="275" t="s">
        <v>76</v>
      </c>
      <c r="J26" s="250">
        <v>45257</v>
      </c>
      <c r="K26" s="275" t="s">
        <v>260</v>
      </c>
      <c r="L26" s="372" t="s">
        <v>1825</v>
      </c>
      <c r="M26" s="250">
        <v>45349</v>
      </c>
      <c r="N26" s="275" t="s">
        <v>341</v>
      </c>
      <c r="O26" s="275"/>
      <c r="P26" s="250"/>
      <c r="Q26" s="275"/>
      <c r="R26" s="250"/>
      <c r="S26" s="366"/>
      <c r="T26" s="347"/>
      <c r="U26" s="347"/>
      <c r="V26" s="347"/>
      <c r="W26" s="347"/>
      <c r="X26" s="347"/>
    </row>
    <row r="27" spans="1:24" ht="56.25">
      <c r="A27" s="231">
        <v>18</v>
      </c>
      <c r="B27" s="292" t="s">
        <v>1798</v>
      </c>
      <c r="C27" s="231">
        <v>2</v>
      </c>
      <c r="D27" s="230" t="s">
        <v>1826</v>
      </c>
      <c r="E27" s="231"/>
      <c r="F27" s="231"/>
      <c r="G27" s="272">
        <v>0.5</v>
      </c>
      <c r="H27" s="273" t="s">
        <v>29</v>
      </c>
      <c r="I27" s="231" t="s">
        <v>76</v>
      </c>
      <c r="J27" s="249">
        <v>45257</v>
      </c>
      <c r="K27" s="231" t="s">
        <v>260</v>
      </c>
      <c r="L27" s="370" t="s">
        <v>1827</v>
      </c>
      <c r="M27" s="249">
        <v>45349</v>
      </c>
      <c r="N27" s="231" t="s">
        <v>360</v>
      </c>
      <c r="O27" s="231"/>
      <c r="P27" s="249"/>
      <c r="Q27" s="231"/>
      <c r="R27" s="249"/>
      <c r="S27" s="365"/>
      <c r="T27" s="343"/>
      <c r="U27" s="343"/>
      <c r="V27" s="343"/>
      <c r="W27" s="343"/>
      <c r="X27" s="343"/>
    </row>
    <row r="28" spans="1:24" ht="179.25" customHeight="1">
      <c r="A28" s="275">
        <v>19</v>
      </c>
      <c r="B28" s="298" t="s">
        <v>1798</v>
      </c>
      <c r="C28" s="275">
        <v>2</v>
      </c>
      <c r="D28" s="277" t="s">
        <v>1828</v>
      </c>
      <c r="E28" s="275"/>
      <c r="F28" s="275"/>
      <c r="G28" s="278">
        <v>0.5</v>
      </c>
      <c r="H28" s="279" t="s">
        <v>29</v>
      </c>
      <c r="I28" s="275" t="s">
        <v>76</v>
      </c>
      <c r="J28" s="250">
        <v>45257</v>
      </c>
      <c r="K28" s="275" t="s">
        <v>260</v>
      </c>
      <c r="L28" s="372" t="s">
        <v>1829</v>
      </c>
      <c r="M28" s="250">
        <v>45349</v>
      </c>
      <c r="N28" s="275" t="s">
        <v>360</v>
      </c>
      <c r="O28" s="275"/>
      <c r="P28" s="250"/>
      <c r="Q28" s="275"/>
      <c r="R28" s="250"/>
      <c r="S28" s="366"/>
      <c r="T28" s="347"/>
      <c r="U28" s="347"/>
      <c r="V28" s="347"/>
      <c r="W28" s="347"/>
      <c r="X28" s="347"/>
    </row>
    <row r="29" spans="1:24" ht="60">
      <c r="A29" s="231">
        <v>20</v>
      </c>
      <c r="B29" s="292" t="s">
        <v>1798</v>
      </c>
      <c r="C29" s="231">
        <v>3</v>
      </c>
      <c r="D29" s="230" t="s">
        <v>1830</v>
      </c>
      <c r="E29" s="231"/>
      <c r="F29" s="231"/>
      <c r="G29" s="272">
        <v>0.5</v>
      </c>
      <c r="H29" s="273" t="s">
        <v>32</v>
      </c>
      <c r="I29" s="231" t="s">
        <v>76</v>
      </c>
      <c r="J29" s="249">
        <v>45257</v>
      </c>
      <c r="K29" s="231" t="s">
        <v>260</v>
      </c>
      <c r="L29" s="370" t="s">
        <v>1831</v>
      </c>
      <c r="M29" s="249">
        <v>45349</v>
      </c>
      <c r="N29" s="231" t="s">
        <v>360</v>
      </c>
      <c r="O29" s="231"/>
      <c r="P29" s="249"/>
      <c r="Q29" s="231"/>
      <c r="R29" s="249"/>
      <c r="S29" s="365"/>
      <c r="T29" s="343"/>
      <c r="U29" s="343"/>
      <c r="V29" s="343"/>
      <c r="W29" s="343"/>
      <c r="X29" s="343"/>
    </row>
    <row r="30" spans="1:24" ht="36">
      <c r="A30" s="275">
        <v>21</v>
      </c>
      <c r="B30" s="298" t="s">
        <v>1798</v>
      </c>
      <c r="C30" s="275">
        <v>4</v>
      </c>
      <c r="D30" s="277" t="s">
        <v>1832</v>
      </c>
      <c r="E30" s="275"/>
      <c r="F30" s="275"/>
      <c r="G30" s="278">
        <v>0.5</v>
      </c>
      <c r="H30" s="279" t="s">
        <v>32</v>
      </c>
      <c r="I30" s="275" t="s">
        <v>76</v>
      </c>
      <c r="J30" s="250">
        <v>45257</v>
      </c>
      <c r="K30" s="275" t="s">
        <v>260</v>
      </c>
      <c r="L30" s="372" t="s">
        <v>1833</v>
      </c>
      <c r="M30" s="250">
        <v>45349</v>
      </c>
      <c r="N30" s="275" t="s">
        <v>360</v>
      </c>
      <c r="O30" s="275"/>
      <c r="P30" s="250"/>
      <c r="Q30" s="275"/>
      <c r="R30" s="250"/>
      <c r="S30" s="366"/>
      <c r="T30" s="347"/>
      <c r="U30" s="347"/>
      <c r="V30" s="347"/>
      <c r="W30" s="347"/>
      <c r="X30" s="347"/>
    </row>
    <row r="31" spans="1:24" ht="56.25">
      <c r="A31" s="231">
        <v>22</v>
      </c>
      <c r="B31" s="292" t="s">
        <v>1798</v>
      </c>
      <c r="C31" s="231">
        <v>6</v>
      </c>
      <c r="D31" s="230" t="s">
        <v>1834</v>
      </c>
      <c r="E31" s="231"/>
      <c r="F31" s="231"/>
      <c r="G31" s="272">
        <v>0.5</v>
      </c>
      <c r="H31" s="273" t="s">
        <v>29</v>
      </c>
      <c r="I31" s="231" t="s">
        <v>76</v>
      </c>
      <c r="J31" s="249">
        <v>45257</v>
      </c>
      <c r="K31" s="231" t="s">
        <v>260</v>
      </c>
      <c r="L31" s="370" t="s">
        <v>1835</v>
      </c>
      <c r="M31" s="249">
        <v>45349</v>
      </c>
      <c r="N31" s="394" t="s">
        <v>1836</v>
      </c>
      <c r="O31" s="231" t="s">
        <v>1837</v>
      </c>
      <c r="P31" s="249">
        <v>45358</v>
      </c>
      <c r="Q31" s="231" t="s">
        <v>341</v>
      </c>
      <c r="R31" s="249"/>
      <c r="S31" s="365"/>
      <c r="T31" s="343"/>
      <c r="U31" s="343"/>
      <c r="V31" s="343"/>
      <c r="W31" s="343"/>
      <c r="X31" s="343"/>
    </row>
    <row r="32" spans="1:24" ht="276">
      <c r="A32" s="275">
        <v>23</v>
      </c>
      <c r="B32" s="298" t="s">
        <v>1798</v>
      </c>
      <c r="C32" s="275" t="s">
        <v>1838</v>
      </c>
      <c r="D32" s="277" t="s">
        <v>1839</v>
      </c>
      <c r="E32" s="275"/>
      <c r="F32" s="275"/>
      <c r="G32" s="278">
        <v>0.5</v>
      </c>
      <c r="H32" s="279" t="s">
        <v>29</v>
      </c>
      <c r="I32" s="275" t="s">
        <v>76</v>
      </c>
      <c r="J32" s="250">
        <v>45257</v>
      </c>
      <c r="K32" s="275" t="s">
        <v>260</v>
      </c>
      <c r="L32" s="372" t="s">
        <v>1840</v>
      </c>
      <c r="M32" s="250">
        <v>45349</v>
      </c>
      <c r="N32" s="360" t="s">
        <v>1841</v>
      </c>
      <c r="O32" s="275" t="s">
        <v>1842</v>
      </c>
      <c r="P32" s="250">
        <v>45358</v>
      </c>
      <c r="Q32" s="275" t="s">
        <v>341</v>
      </c>
      <c r="R32" s="250"/>
      <c r="S32" s="366"/>
      <c r="T32" s="347"/>
      <c r="U32" s="347"/>
      <c r="V32" s="347"/>
      <c r="W32" s="347"/>
      <c r="X32" s="347"/>
    </row>
    <row r="33" spans="1:24" ht="118.5" customHeight="1">
      <c r="A33" s="231">
        <v>24</v>
      </c>
      <c r="B33" s="292" t="s">
        <v>1798</v>
      </c>
      <c r="C33" s="231" t="s">
        <v>1838</v>
      </c>
      <c r="D33" s="230" t="s">
        <v>1843</v>
      </c>
      <c r="E33" s="780"/>
      <c r="F33" s="774"/>
      <c r="G33" s="272">
        <v>0.5</v>
      </c>
      <c r="H33" s="273" t="s">
        <v>250</v>
      </c>
      <c r="I33" s="231" t="s">
        <v>76</v>
      </c>
      <c r="J33" s="249">
        <v>45257</v>
      </c>
      <c r="K33" s="231" t="s">
        <v>260</v>
      </c>
      <c r="L33" s="370" t="s">
        <v>1844</v>
      </c>
      <c r="M33" s="249">
        <v>45349</v>
      </c>
      <c r="N33" s="231" t="s">
        <v>341</v>
      </c>
      <c r="O33" s="231"/>
      <c r="P33" s="249"/>
      <c r="Q33" s="231"/>
      <c r="R33" s="249"/>
      <c r="S33" s="365"/>
      <c r="T33" s="343"/>
      <c r="U33" s="343"/>
      <c r="V33" s="343"/>
      <c r="W33" s="343"/>
      <c r="X33" s="343"/>
    </row>
    <row r="34" spans="1:24" ht="63.75">
      <c r="A34" s="275">
        <v>25</v>
      </c>
      <c r="B34" s="298" t="s">
        <v>1798</v>
      </c>
      <c r="C34" s="275" t="s">
        <v>1845</v>
      </c>
      <c r="D34" s="277" t="s">
        <v>1846</v>
      </c>
      <c r="E34" s="275"/>
      <c r="F34" s="275"/>
      <c r="G34" s="278">
        <v>0.5</v>
      </c>
      <c r="H34" s="279" t="s">
        <v>29</v>
      </c>
      <c r="I34" s="275" t="s">
        <v>76</v>
      </c>
      <c r="J34" s="250">
        <v>45257</v>
      </c>
      <c r="K34" s="275" t="s">
        <v>260</v>
      </c>
      <c r="L34" s="372" t="s">
        <v>1847</v>
      </c>
      <c r="M34" s="250">
        <v>45349</v>
      </c>
      <c r="N34" s="275" t="s">
        <v>303</v>
      </c>
      <c r="O34" s="275"/>
      <c r="P34" s="250"/>
      <c r="Q34" s="275"/>
      <c r="R34" s="250"/>
      <c r="S34" s="366"/>
      <c r="T34" s="347"/>
      <c r="U34" s="347"/>
      <c r="V34" s="347"/>
      <c r="W34" s="347"/>
      <c r="X34" s="347"/>
    </row>
    <row r="35" spans="1:24" ht="63.75" customHeight="1">
      <c r="A35" s="231">
        <v>26</v>
      </c>
      <c r="B35" s="292" t="s">
        <v>1798</v>
      </c>
      <c r="C35" s="231" t="s">
        <v>1845</v>
      </c>
      <c r="D35" s="230" t="s">
        <v>1848</v>
      </c>
      <c r="E35" s="231"/>
      <c r="F35" s="231"/>
      <c r="G35" s="272">
        <v>0.5</v>
      </c>
      <c r="H35" s="273" t="s">
        <v>29</v>
      </c>
      <c r="I35" s="231" t="s">
        <v>76</v>
      </c>
      <c r="J35" s="249">
        <v>45257</v>
      </c>
      <c r="K35" s="231" t="s">
        <v>260</v>
      </c>
      <c r="L35" s="370" t="s">
        <v>1849</v>
      </c>
      <c r="M35" s="249">
        <v>45349</v>
      </c>
      <c r="N35" s="231" t="s">
        <v>303</v>
      </c>
      <c r="O35" s="231"/>
      <c r="P35" s="249"/>
      <c r="Q35" s="231"/>
      <c r="R35" s="249"/>
      <c r="S35" s="365"/>
      <c r="T35" s="343"/>
      <c r="U35" s="343"/>
      <c r="V35" s="343"/>
      <c r="W35" s="343"/>
      <c r="X35" s="343"/>
    </row>
    <row r="36" spans="1:24" ht="102">
      <c r="A36" s="275">
        <v>27</v>
      </c>
      <c r="B36" s="298" t="s">
        <v>1798</v>
      </c>
      <c r="C36" s="275" t="s">
        <v>1845</v>
      </c>
      <c r="D36" s="277" t="s">
        <v>1850</v>
      </c>
      <c r="E36" s="275"/>
      <c r="F36" s="275"/>
      <c r="G36" s="278">
        <v>0.5</v>
      </c>
      <c r="H36" s="279" t="s">
        <v>29</v>
      </c>
      <c r="I36" s="275" t="s">
        <v>76</v>
      </c>
      <c r="J36" s="250">
        <v>45257</v>
      </c>
      <c r="K36" s="275" t="s">
        <v>260</v>
      </c>
      <c r="L36" s="372" t="s">
        <v>1851</v>
      </c>
      <c r="M36" s="250">
        <v>45349</v>
      </c>
      <c r="N36" s="275" t="s">
        <v>303</v>
      </c>
      <c r="O36" s="275"/>
      <c r="P36" s="250"/>
      <c r="Q36" s="275"/>
      <c r="R36" s="250"/>
      <c r="S36" s="366"/>
      <c r="T36" s="347"/>
      <c r="U36" s="347"/>
      <c r="V36" s="347"/>
      <c r="W36" s="347"/>
      <c r="X36" s="347"/>
    </row>
    <row r="37" spans="1:24" ht="102">
      <c r="A37" s="231">
        <v>28</v>
      </c>
      <c r="B37" s="292" t="s">
        <v>1798</v>
      </c>
      <c r="C37" s="231" t="s">
        <v>1845</v>
      </c>
      <c r="D37" s="230" t="s">
        <v>1852</v>
      </c>
      <c r="E37" s="231"/>
      <c r="F37" s="231"/>
      <c r="G37" s="272">
        <v>0.5</v>
      </c>
      <c r="H37" s="273" t="s">
        <v>29</v>
      </c>
      <c r="I37" s="231" t="s">
        <v>76</v>
      </c>
      <c r="J37" s="249">
        <v>45257</v>
      </c>
      <c r="K37" s="231" t="s">
        <v>260</v>
      </c>
      <c r="L37" s="370" t="s">
        <v>1853</v>
      </c>
      <c r="M37" s="249">
        <v>45349</v>
      </c>
      <c r="N37" s="231" t="s">
        <v>303</v>
      </c>
      <c r="O37" s="231"/>
      <c r="P37" s="249"/>
      <c r="Q37" s="231"/>
      <c r="R37" s="249"/>
      <c r="S37" s="365"/>
      <c r="T37" s="343"/>
      <c r="U37" s="343"/>
      <c r="V37" s="343"/>
      <c r="W37" s="343"/>
      <c r="X37" s="343"/>
    </row>
    <row r="38" spans="1:24" ht="76.5">
      <c r="A38" s="275">
        <v>29</v>
      </c>
      <c r="B38" s="298" t="s">
        <v>1798</v>
      </c>
      <c r="C38" s="275" t="s">
        <v>1845</v>
      </c>
      <c r="D38" s="277" t="s">
        <v>1854</v>
      </c>
      <c r="E38" s="275"/>
      <c r="F38" s="275"/>
      <c r="G38" s="278">
        <v>0.5</v>
      </c>
      <c r="H38" s="279" t="s">
        <v>29</v>
      </c>
      <c r="I38" s="275" t="s">
        <v>76</v>
      </c>
      <c r="J38" s="250">
        <v>45257</v>
      </c>
      <c r="K38" s="275" t="s">
        <v>260</v>
      </c>
      <c r="L38" s="372" t="s">
        <v>1855</v>
      </c>
      <c r="M38" s="250">
        <v>45349</v>
      </c>
      <c r="N38" s="275" t="s">
        <v>303</v>
      </c>
      <c r="O38" s="275"/>
      <c r="P38" s="250"/>
      <c r="Q38" s="275"/>
      <c r="R38" s="250"/>
      <c r="S38" s="366"/>
      <c r="T38" s="347"/>
      <c r="U38" s="347"/>
      <c r="V38" s="347"/>
      <c r="W38" s="347"/>
      <c r="X38" s="347"/>
    </row>
    <row r="39" spans="1:24" ht="102">
      <c r="A39" s="231">
        <v>30</v>
      </c>
      <c r="B39" s="292" t="s">
        <v>1798</v>
      </c>
      <c r="C39" s="231" t="s">
        <v>1845</v>
      </c>
      <c r="D39" s="230" t="s">
        <v>1856</v>
      </c>
      <c r="E39" s="231"/>
      <c r="F39" s="231"/>
      <c r="G39" s="272">
        <v>0.5</v>
      </c>
      <c r="H39" s="273" t="s">
        <v>29</v>
      </c>
      <c r="I39" s="231" t="s">
        <v>76</v>
      </c>
      <c r="J39" s="249">
        <v>45257</v>
      </c>
      <c r="K39" s="231" t="s">
        <v>260</v>
      </c>
      <c r="L39" s="370" t="s">
        <v>1857</v>
      </c>
      <c r="M39" s="249">
        <v>45349</v>
      </c>
      <c r="N39" s="231" t="s">
        <v>341</v>
      </c>
      <c r="O39" s="231"/>
      <c r="P39" s="249"/>
      <c r="Q39" s="231"/>
      <c r="R39" s="249"/>
      <c r="S39" s="365"/>
      <c r="T39" s="343"/>
      <c r="U39" s="343"/>
      <c r="V39" s="343"/>
      <c r="W39" s="343"/>
      <c r="X39" s="343"/>
    </row>
    <row r="40" spans="1:24" ht="40.5" customHeight="1">
      <c r="A40" s="275">
        <v>31</v>
      </c>
      <c r="B40" s="298" t="s">
        <v>1798</v>
      </c>
      <c r="C40" s="275" t="s">
        <v>1845</v>
      </c>
      <c r="D40" s="277" t="s">
        <v>1858</v>
      </c>
      <c r="E40" s="275"/>
      <c r="F40" s="275"/>
      <c r="G40" s="278">
        <v>0.5</v>
      </c>
      <c r="H40" s="279" t="s">
        <v>29</v>
      </c>
      <c r="I40" s="275" t="s">
        <v>76</v>
      </c>
      <c r="J40" s="250">
        <v>45257</v>
      </c>
      <c r="K40" s="275" t="s">
        <v>260</v>
      </c>
      <c r="L40" s="372" t="s">
        <v>1859</v>
      </c>
      <c r="M40" s="250">
        <v>45349</v>
      </c>
      <c r="N40" s="275" t="s">
        <v>1860</v>
      </c>
      <c r="O40" s="275" t="s">
        <v>1861</v>
      </c>
      <c r="P40" s="250">
        <v>45358</v>
      </c>
      <c r="Q40" s="275" t="s">
        <v>594</v>
      </c>
      <c r="R40" s="250"/>
      <c r="S40" s="366"/>
      <c r="T40" s="347"/>
      <c r="U40" s="347"/>
      <c r="V40" s="347"/>
      <c r="W40" s="347"/>
      <c r="X40" s="347"/>
    </row>
    <row r="41" spans="1:24" ht="56.25">
      <c r="A41" s="231">
        <v>32</v>
      </c>
      <c r="B41" s="292" t="s">
        <v>1798</v>
      </c>
      <c r="C41" s="231" t="s">
        <v>1845</v>
      </c>
      <c r="D41" s="230" t="s">
        <v>1862</v>
      </c>
      <c r="E41" s="231"/>
      <c r="F41" s="231"/>
      <c r="G41" s="272">
        <v>0.5</v>
      </c>
      <c r="H41" s="273" t="s">
        <v>29</v>
      </c>
      <c r="I41" s="231" t="s">
        <v>76</v>
      </c>
      <c r="J41" s="249">
        <v>45257</v>
      </c>
      <c r="K41" s="231" t="s">
        <v>260</v>
      </c>
      <c r="L41" s="370" t="s">
        <v>1863</v>
      </c>
      <c r="M41" s="249">
        <v>45349</v>
      </c>
      <c r="N41" s="231" t="s">
        <v>341</v>
      </c>
      <c r="O41" s="231"/>
      <c r="P41" s="249"/>
      <c r="Q41" s="231"/>
      <c r="R41" s="249"/>
      <c r="S41" s="365"/>
      <c r="T41" s="343"/>
      <c r="U41" s="343"/>
      <c r="V41" s="343"/>
      <c r="W41" s="343"/>
      <c r="X41" s="343"/>
    </row>
    <row r="42" spans="1:24" ht="56.25">
      <c r="A42" s="275">
        <v>33</v>
      </c>
      <c r="B42" s="298" t="s">
        <v>1798</v>
      </c>
      <c r="C42" s="275" t="s">
        <v>1845</v>
      </c>
      <c r="D42" s="277" t="s">
        <v>1864</v>
      </c>
      <c r="E42" s="275"/>
      <c r="F42" s="275"/>
      <c r="G42" s="278">
        <v>0.5</v>
      </c>
      <c r="H42" s="279" t="s">
        <v>29</v>
      </c>
      <c r="I42" s="275" t="s">
        <v>76</v>
      </c>
      <c r="J42" s="250">
        <v>45257</v>
      </c>
      <c r="K42" s="275" t="s">
        <v>260</v>
      </c>
      <c r="L42" s="372" t="s">
        <v>1865</v>
      </c>
      <c r="M42" s="250">
        <v>45349</v>
      </c>
      <c r="N42" s="275" t="s">
        <v>1866</v>
      </c>
      <c r="O42" s="275" t="s">
        <v>1867</v>
      </c>
      <c r="P42" s="250">
        <v>45358</v>
      </c>
      <c r="Q42" s="275" t="s">
        <v>341</v>
      </c>
      <c r="R42" s="250"/>
      <c r="S42" s="366"/>
      <c r="T42" s="347"/>
      <c r="U42" s="347"/>
      <c r="V42" s="347"/>
      <c r="W42" s="347"/>
      <c r="X42" s="347"/>
    </row>
    <row r="43" spans="1:24" ht="76.5">
      <c r="A43" s="231">
        <v>34</v>
      </c>
      <c r="B43" s="292" t="s">
        <v>1798</v>
      </c>
      <c r="C43" s="231" t="s">
        <v>1845</v>
      </c>
      <c r="D43" s="230" t="s">
        <v>1868</v>
      </c>
      <c r="E43" s="231"/>
      <c r="F43" s="231"/>
      <c r="G43" s="272">
        <v>0.5</v>
      </c>
      <c r="H43" s="273" t="s">
        <v>29</v>
      </c>
      <c r="I43" s="231" t="s">
        <v>76</v>
      </c>
      <c r="J43" s="249">
        <v>45257</v>
      </c>
      <c r="K43" s="231" t="s">
        <v>260</v>
      </c>
      <c r="L43" s="370" t="s">
        <v>1869</v>
      </c>
      <c r="M43" s="249">
        <v>45349</v>
      </c>
      <c r="N43" s="231" t="s">
        <v>1870</v>
      </c>
      <c r="O43" s="231" t="s">
        <v>1871</v>
      </c>
      <c r="P43" s="249">
        <v>45358</v>
      </c>
      <c r="Q43" s="231" t="s">
        <v>341</v>
      </c>
      <c r="R43" s="249"/>
      <c r="S43" s="365"/>
      <c r="T43" s="343"/>
      <c r="U43" s="343"/>
      <c r="V43" s="343"/>
      <c r="W43" s="343"/>
      <c r="X43" s="343"/>
    </row>
    <row r="44" spans="1:24" ht="114.75">
      <c r="A44" s="275">
        <v>35</v>
      </c>
      <c r="B44" s="298" t="s">
        <v>1798</v>
      </c>
      <c r="C44" s="275" t="s">
        <v>1845</v>
      </c>
      <c r="D44" s="277" t="s">
        <v>1872</v>
      </c>
      <c r="E44" s="275"/>
      <c r="F44" s="275"/>
      <c r="G44" s="278">
        <v>0.5</v>
      </c>
      <c r="H44" s="279" t="s">
        <v>29</v>
      </c>
      <c r="I44" s="275" t="s">
        <v>76</v>
      </c>
      <c r="J44" s="250">
        <v>45257</v>
      </c>
      <c r="K44" s="275" t="s">
        <v>260</v>
      </c>
      <c r="L44" s="372" t="s">
        <v>1873</v>
      </c>
      <c r="M44" s="606">
        <v>45349</v>
      </c>
      <c r="N44" s="275" t="s">
        <v>360</v>
      </c>
      <c r="O44" s="275"/>
      <c r="P44" s="250"/>
      <c r="Q44" s="275"/>
      <c r="R44" s="250"/>
      <c r="S44" s="366"/>
      <c r="T44" s="347"/>
      <c r="U44" s="347"/>
      <c r="V44" s="347"/>
      <c r="W44" s="347"/>
      <c r="X44" s="347"/>
    </row>
    <row r="45" spans="1:24" ht="56.25">
      <c r="A45" s="231">
        <v>36</v>
      </c>
      <c r="B45" s="292" t="s">
        <v>1798</v>
      </c>
      <c r="C45" s="231" t="s">
        <v>1845</v>
      </c>
      <c r="D45" s="230" t="s">
        <v>1874</v>
      </c>
      <c r="E45" s="231"/>
      <c r="F45" s="231"/>
      <c r="G45" s="272">
        <v>0.5</v>
      </c>
      <c r="H45" s="273" t="s">
        <v>29</v>
      </c>
      <c r="I45" s="231" t="s">
        <v>76</v>
      </c>
      <c r="J45" s="249">
        <v>45257</v>
      </c>
      <c r="K45" s="231" t="s">
        <v>260</v>
      </c>
      <c r="L45" s="370" t="s">
        <v>1875</v>
      </c>
      <c r="M45" s="607">
        <v>45349</v>
      </c>
      <c r="N45" s="231" t="s">
        <v>594</v>
      </c>
      <c r="O45" s="231"/>
      <c r="P45" s="249"/>
      <c r="Q45" s="231"/>
      <c r="R45" s="249"/>
      <c r="S45" s="365"/>
      <c r="T45" s="343"/>
      <c r="U45" s="343"/>
      <c r="V45" s="343"/>
      <c r="W45" s="343"/>
      <c r="X45" s="343"/>
    </row>
    <row r="46" spans="1:24" ht="56.25">
      <c r="A46" s="275">
        <v>37</v>
      </c>
      <c r="B46" s="298" t="s">
        <v>1798</v>
      </c>
      <c r="C46" s="275" t="s">
        <v>1876</v>
      </c>
      <c r="D46" s="277" t="s">
        <v>1877</v>
      </c>
      <c r="E46" s="275"/>
      <c r="F46" s="275"/>
      <c r="G46" s="278">
        <v>0.5</v>
      </c>
      <c r="H46" s="279" t="s">
        <v>29</v>
      </c>
      <c r="I46" s="275" t="s">
        <v>76</v>
      </c>
      <c r="J46" s="250">
        <v>45257</v>
      </c>
      <c r="K46" s="275" t="s">
        <v>260</v>
      </c>
      <c r="L46" s="372" t="s">
        <v>1878</v>
      </c>
      <c r="M46" s="606">
        <v>45349</v>
      </c>
      <c r="N46" s="277" t="s">
        <v>1879</v>
      </c>
      <c r="O46" s="275" t="s">
        <v>1880</v>
      </c>
      <c r="P46" s="250">
        <v>45358</v>
      </c>
      <c r="Q46" s="275" t="s">
        <v>594</v>
      </c>
      <c r="R46" s="250"/>
      <c r="S46" s="366"/>
      <c r="T46" s="347"/>
      <c r="U46" s="347"/>
      <c r="V46" s="347"/>
      <c r="W46" s="347"/>
      <c r="X46" s="347"/>
    </row>
    <row r="47" spans="1:24" ht="216">
      <c r="A47" s="370">
        <v>38</v>
      </c>
      <c r="B47" s="608" t="s">
        <v>1798</v>
      </c>
      <c r="C47" s="370" t="s">
        <v>1876</v>
      </c>
      <c r="D47" s="394" t="s">
        <v>1881</v>
      </c>
      <c r="E47" s="370"/>
      <c r="F47" s="370"/>
      <c r="G47" s="609">
        <v>0.5</v>
      </c>
      <c r="H47" s="370" t="s">
        <v>29</v>
      </c>
      <c r="I47" s="370" t="s">
        <v>76</v>
      </c>
      <c r="J47" s="607">
        <v>45257</v>
      </c>
      <c r="K47" s="370" t="s">
        <v>260</v>
      </c>
      <c r="L47" s="370" t="s">
        <v>829</v>
      </c>
      <c r="M47" s="607">
        <v>45349</v>
      </c>
      <c r="N47" s="394" t="s">
        <v>1882</v>
      </c>
      <c r="O47" s="370" t="s">
        <v>1883</v>
      </c>
      <c r="P47" s="249">
        <v>45358</v>
      </c>
      <c r="Q47" s="370" t="s">
        <v>341</v>
      </c>
      <c r="R47" s="607"/>
      <c r="S47" s="610"/>
      <c r="T47" s="611"/>
      <c r="U47" s="611"/>
      <c r="V47" s="611"/>
      <c r="W47" s="611"/>
      <c r="X47" s="611"/>
    </row>
    <row r="48" spans="1:24" ht="133.5" customHeight="1">
      <c r="A48" s="275">
        <v>39</v>
      </c>
      <c r="B48" s="298" t="s">
        <v>1798</v>
      </c>
      <c r="C48" s="275" t="s">
        <v>1876</v>
      </c>
      <c r="D48" s="277" t="s">
        <v>1884</v>
      </c>
      <c r="E48" s="275"/>
      <c r="F48" s="275"/>
      <c r="G48" s="278">
        <v>0.5</v>
      </c>
      <c r="H48" s="279" t="s">
        <v>250</v>
      </c>
      <c r="I48" s="275" t="s">
        <v>76</v>
      </c>
      <c r="J48" s="250">
        <v>45257</v>
      </c>
      <c r="K48" s="275" t="s">
        <v>260</v>
      </c>
      <c r="L48" s="372" t="s">
        <v>829</v>
      </c>
      <c r="M48" s="250">
        <v>45349</v>
      </c>
      <c r="N48" s="275" t="s">
        <v>341</v>
      </c>
      <c r="O48" s="275"/>
      <c r="P48" s="250"/>
      <c r="Q48" s="275"/>
      <c r="R48" s="250"/>
      <c r="S48" s="366"/>
      <c r="T48" s="347"/>
      <c r="U48" s="347"/>
      <c r="V48" s="347"/>
      <c r="W48" s="347"/>
      <c r="X48" s="347"/>
    </row>
    <row r="49" spans="1:24" ht="204">
      <c r="A49" s="231">
        <v>40</v>
      </c>
      <c r="B49" s="292" t="s">
        <v>1798</v>
      </c>
      <c r="C49" s="231" t="s">
        <v>1876</v>
      </c>
      <c r="D49" s="230" t="s">
        <v>1885</v>
      </c>
      <c r="E49" s="231"/>
      <c r="F49" s="231"/>
      <c r="G49" s="272">
        <v>0.5</v>
      </c>
      <c r="H49" s="273" t="s">
        <v>29</v>
      </c>
      <c r="I49" s="231" t="s">
        <v>76</v>
      </c>
      <c r="J49" s="249">
        <v>45257</v>
      </c>
      <c r="K49" s="231" t="s">
        <v>260</v>
      </c>
      <c r="L49" s="370" t="s">
        <v>1886</v>
      </c>
      <c r="M49" s="249">
        <v>45349</v>
      </c>
      <c r="N49" s="230" t="s">
        <v>1887</v>
      </c>
      <c r="O49" s="231" t="s">
        <v>1888</v>
      </c>
      <c r="P49" s="249">
        <v>45358</v>
      </c>
      <c r="Q49" s="231" t="s">
        <v>594</v>
      </c>
      <c r="R49" s="249"/>
      <c r="S49" s="365"/>
      <c r="T49" s="343"/>
      <c r="U49" s="343"/>
      <c r="V49" s="343"/>
      <c r="W49" s="343"/>
      <c r="X49" s="343"/>
    </row>
    <row r="50" spans="1:24" ht="56.25">
      <c r="A50" s="275">
        <v>41</v>
      </c>
      <c r="B50" s="298" t="s">
        <v>1798</v>
      </c>
      <c r="C50" s="275" t="s">
        <v>1876</v>
      </c>
      <c r="D50" s="277" t="s">
        <v>1889</v>
      </c>
      <c r="E50" s="275"/>
      <c r="F50" s="275"/>
      <c r="G50" s="278">
        <v>0.5</v>
      </c>
      <c r="H50" s="279" t="s">
        <v>29</v>
      </c>
      <c r="I50" s="275" t="s">
        <v>76</v>
      </c>
      <c r="J50" s="250">
        <v>45257</v>
      </c>
      <c r="K50" s="275" t="s">
        <v>260</v>
      </c>
      <c r="L50" s="372" t="s">
        <v>1890</v>
      </c>
      <c r="M50" s="250">
        <v>45349</v>
      </c>
      <c r="N50" s="277" t="s">
        <v>1891</v>
      </c>
      <c r="O50" s="275" t="s">
        <v>1892</v>
      </c>
      <c r="P50" s="250">
        <v>45358</v>
      </c>
      <c r="Q50" s="275" t="s">
        <v>341</v>
      </c>
      <c r="R50" s="250"/>
      <c r="S50" s="366"/>
      <c r="T50" s="347"/>
      <c r="U50" s="347"/>
      <c r="V50" s="347"/>
      <c r="W50" s="347"/>
      <c r="X50" s="347"/>
    </row>
    <row r="51" spans="1:24" ht="153">
      <c r="A51" s="231">
        <v>42</v>
      </c>
      <c r="B51" s="292" t="s">
        <v>1798</v>
      </c>
      <c r="C51" s="231" t="s">
        <v>1893</v>
      </c>
      <c r="D51" s="230" t="s">
        <v>1894</v>
      </c>
      <c r="E51" s="231"/>
      <c r="F51" s="231"/>
      <c r="G51" s="272">
        <v>0.5</v>
      </c>
      <c r="H51" s="273" t="s">
        <v>250</v>
      </c>
      <c r="I51" s="231" t="s">
        <v>76</v>
      </c>
      <c r="J51" s="249">
        <v>45257</v>
      </c>
      <c r="K51" s="231" t="s">
        <v>260</v>
      </c>
      <c r="L51" s="370" t="s">
        <v>1895</v>
      </c>
      <c r="M51" s="249">
        <v>45349</v>
      </c>
      <c r="N51" s="231" t="s">
        <v>666</v>
      </c>
      <c r="O51" s="370" t="s">
        <v>1896</v>
      </c>
      <c r="P51" s="249">
        <v>45358</v>
      </c>
      <c r="Q51" s="231" t="s">
        <v>341</v>
      </c>
      <c r="R51" s="249"/>
      <c r="S51" s="365"/>
      <c r="T51" s="343"/>
      <c r="U51" s="343"/>
      <c r="V51" s="343"/>
      <c r="W51" s="343"/>
      <c r="X51" s="343"/>
    </row>
    <row r="52" spans="1:24" ht="102">
      <c r="A52" s="275">
        <v>43</v>
      </c>
      <c r="B52" s="298" t="s">
        <v>1798</v>
      </c>
      <c r="C52" s="275" t="s">
        <v>1838</v>
      </c>
      <c r="D52" s="277" t="s">
        <v>1897</v>
      </c>
      <c r="E52" s="275"/>
      <c r="F52" s="275"/>
      <c r="G52" s="278">
        <v>0.5</v>
      </c>
      <c r="H52" s="279" t="s">
        <v>29</v>
      </c>
      <c r="I52" s="275" t="s">
        <v>76</v>
      </c>
      <c r="J52" s="250">
        <v>45289</v>
      </c>
      <c r="K52" s="275" t="s">
        <v>260</v>
      </c>
      <c r="L52" s="372" t="s">
        <v>1898</v>
      </c>
      <c r="M52" s="250">
        <v>45349</v>
      </c>
      <c r="N52" s="275" t="s">
        <v>1899</v>
      </c>
      <c r="O52" s="275" t="s">
        <v>1900</v>
      </c>
      <c r="P52" s="250">
        <v>45358</v>
      </c>
      <c r="Q52" s="275" t="s">
        <v>341</v>
      </c>
      <c r="R52" s="250"/>
      <c r="S52" s="366"/>
      <c r="T52" s="347"/>
      <c r="U52" s="347"/>
      <c r="V52" s="347"/>
      <c r="W52" s="347"/>
      <c r="X52" s="347"/>
    </row>
    <row r="53" spans="1:24" ht="56.25">
      <c r="A53" s="231">
        <v>44</v>
      </c>
      <c r="B53" s="292" t="s">
        <v>1798</v>
      </c>
      <c r="C53" s="231">
        <v>2</v>
      </c>
      <c r="D53" s="230" t="s">
        <v>1901</v>
      </c>
      <c r="E53" s="231"/>
      <c r="F53" s="231"/>
      <c r="G53" s="272">
        <v>0.5</v>
      </c>
      <c r="H53" s="273" t="s">
        <v>29</v>
      </c>
      <c r="I53" s="231" t="s">
        <v>76</v>
      </c>
      <c r="J53" s="249">
        <v>45349</v>
      </c>
      <c r="K53" s="231" t="s">
        <v>260</v>
      </c>
      <c r="L53" s="370" t="s">
        <v>1902</v>
      </c>
      <c r="M53" s="249"/>
      <c r="N53" s="394"/>
      <c r="O53" s="231"/>
      <c r="P53" s="249">
        <v>45358</v>
      </c>
      <c r="Q53" s="231" t="s">
        <v>594</v>
      </c>
      <c r="R53" s="231"/>
      <c r="S53" s="343"/>
      <c r="T53" s="343"/>
      <c r="U53" s="343"/>
      <c r="V53" s="343"/>
      <c r="W53" s="343"/>
      <c r="X53" s="343"/>
    </row>
    <row r="54" spans="1:24" ht="193.5" customHeight="1">
      <c r="A54" s="275">
        <v>45</v>
      </c>
      <c r="B54" s="298" t="s">
        <v>1798</v>
      </c>
      <c r="C54" s="275">
        <v>3</v>
      </c>
      <c r="D54" s="277" t="s">
        <v>1903</v>
      </c>
      <c r="E54" s="778"/>
      <c r="F54" s="774"/>
      <c r="G54" s="278">
        <v>0.5</v>
      </c>
      <c r="H54" s="279" t="s">
        <v>29</v>
      </c>
      <c r="I54" s="275" t="s">
        <v>76</v>
      </c>
      <c r="J54" s="250">
        <v>45349</v>
      </c>
      <c r="K54" s="275" t="s">
        <v>260</v>
      </c>
      <c r="L54" s="372" t="s">
        <v>1904</v>
      </c>
      <c r="M54" s="250"/>
      <c r="N54" s="275"/>
      <c r="O54" s="275"/>
      <c r="P54" s="250">
        <v>45358</v>
      </c>
      <c r="Q54" s="275" t="s">
        <v>341</v>
      </c>
      <c r="R54" s="275"/>
      <c r="S54" s="347"/>
      <c r="T54" s="347"/>
      <c r="U54" s="347"/>
      <c r="V54" s="347"/>
      <c r="W54" s="347"/>
      <c r="X54" s="347"/>
    </row>
    <row r="55" spans="1:24" ht="73.5" customHeight="1">
      <c r="A55" s="231">
        <v>46</v>
      </c>
      <c r="B55" s="292" t="s">
        <v>1798</v>
      </c>
      <c r="C55" s="231">
        <v>3</v>
      </c>
      <c r="D55" s="230" t="s">
        <v>1905</v>
      </c>
      <c r="E55" s="231"/>
      <c r="F55" s="230"/>
      <c r="G55" s="272">
        <v>0.5</v>
      </c>
      <c r="H55" s="273" t="s">
        <v>29</v>
      </c>
      <c r="I55" s="231" t="s">
        <v>76</v>
      </c>
      <c r="J55" s="249">
        <v>45349</v>
      </c>
      <c r="K55" s="231" t="s">
        <v>260</v>
      </c>
      <c r="L55" s="370" t="s">
        <v>1906</v>
      </c>
      <c r="M55" s="249"/>
      <c r="N55" s="231"/>
      <c r="O55" s="231"/>
      <c r="P55" s="249">
        <v>45358</v>
      </c>
      <c r="Q55" s="231" t="s">
        <v>341</v>
      </c>
      <c r="R55" s="231"/>
      <c r="S55" s="343"/>
      <c r="T55" s="343"/>
      <c r="U55" s="343"/>
      <c r="V55" s="343"/>
      <c r="W55" s="343"/>
      <c r="X55" s="343"/>
    </row>
    <row r="56" spans="1:24" ht="114" customHeight="1">
      <c r="A56" s="275">
        <v>47</v>
      </c>
      <c r="B56" s="298" t="s">
        <v>1798</v>
      </c>
      <c r="C56" s="275">
        <v>5</v>
      </c>
      <c r="D56" s="355" t="s">
        <v>1907</v>
      </c>
      <c r="E56" s="275"/>
      <c r="F56" s="275"/>
      <c r="G56" s="278">
        <v>0.5</v>
      </c>
      <c r="H56" s="279" t="s">
        <v>32</v>
      </c>
      <c r="I56" s="275" t="s">
        <v>76</v>
      </c>
      <c r="J56" s="250">
        <v>45349</v>
      </c>
      <c r="K56" s="275" t="s">
        <v>260</v>
      </c>
      <c r="L56" s="372" t="s">
        <v>1908</v>
      </c>
      <c r="M56" s="250"/>
      <c r="N56" s="277"/>
      <c r="O56" s="275"/>
      <c r="P56" s="250">
        <v>45358</v>
      </c>
      <c r="Q56" s="275" t="s">
        <v>341</v>
      </c>
      <c r="R56" s="275"/>
      <c r="S56" s="347"/>
      <c r="T56" s="347"/>
      <c r="U56" s="347"/>
      <c r="V56" s="347"/>
      <c r="W56" s="347"/>
      <c r="X56" s="347"/>
    </row>
    <row r="57" spans="1:24" ht="114" customHeight="1">
      <c r="A57" s="231">
        <v>48</v>
      </c>
      <c r="B57" s="292" t="s">
        <v>1798</v>
      </c>
      <c r="C57" s="231">
        <v>6</v>
      </c>
      <c r="D57" s="357" t="s">
        <v>1909</v>
      </c>
      <c r="E57" s="780"/>
      <c r="F57" s="774"/>
      <c r="G57" s="272">
        <v>0.5</v>
      </c>
      <c r="H57" s="273" t="s">
        <v>29</v>
      </c>
      <c r="I57" s="231" t="s">
        <v>76</v>
      </c>
      <c r="J57" s="249">
        <v>45349</v>
      </c>
      <c r="K57" s="231" t="s">
        <v>260</v>
      </c>
      <c r="L57" s="370" t="s">
        <v>1910</v>
      </c>
      <c r="M57" s="249"/>
      <c r="N57" s="230"/>
      <c r="O57" s="231"/>
      <c r="P57" s="249">
        <v>45358</v>
      </c>
      <c r="Q57" s="231" t="s">
        <v>341</v>
      </c>
      <c r="R57" s="231"/>
      <c r="S57" s="343"/>
      <c r="T57" s="343"/>
      <c r="U57" s="343"/>
      <c r="V57" s="343"/>
      <c r="W57" s="343"/>
      <c r="X57" s="343"/>
    </row>
    <row r="58" spans="1:24" ht="56.25">
      <c r="A58" s="275">
        <v>49</v>
      </c>
      <c r="B58" s="298" t="s">
        <v>1798</v>
      </c>
      <c r="C58" s="275">
        <v>6</v>
      </c>
      <c r="D58" s="355" t="s">
        <v>1911</v>
      </c>
      <c r="E58" s="275"/>
      <c r="F58" s="275"/>
      <c r="G58" s="278">
        <v>0.5</v>
      </c>
      <c r="H58" s="279" t="s">
        <v>29</v>
      </c>
      <c r="I58" s="275" t="s">
        <v>76</v>
      </c>
      <c r="J58" s="250">
        <v>45349</v>
      </c>
      <c r="K58" s="275" t="s">
        <v>260</v>
      </c>
      <c r="L58" s="372" t="s">
        <v>1912</v>
      </c>
      <c r="M58" s="250"/>
      <c r="N58" s="277"/>
      <c r="O58" s="275"/>
      <c r="P58" s="250">
        <v>45358</v>
      </c>
      <c r="Q58" s="275" t="s">
        <v>341</v>
      </c>
      <c r="R58" s="275"/>
      <c r="S58" s="347"/>
      <c r="T58" s="347"/>
      <c r="U58" s="347"/>
      <c r="V58" s="347"/>
      <c r="W58" s="347"/>
      <c r="X58" s="347"/>
    </row>
    <row r="59" spans="1:24" ht="12.75">
      <c r="A59" s="231"/>
      <c r="B59" s="292"/>
      <c r="C59" s="231"/>
      <c r="D59" s="230"/>
      <c r="E59" s="231"/>
      <c r="F59" s="231"/>
      <c r="G59" s="272"/>
      <c r="H59" s="273"/>
      <c r="I59" s="231"/>
      <c r="J59" s="249"/>
      <c r="K59" s="231"/>
      <c r="L59" s="370"/>
      <c r="M59" s="249"/>
      <c r="N59" s="230"/>
      <c r="O59" s="231"/>
      <c r="P59" s="249"/>
      <c r="Q59" s="231"/>
      <c r="R59" s="231"/>
      <c r="S59" s="343"/>
      <c r="T59" s="343"/>
      <c r="U59" s="343"/>
      <c r="V59" s="343"/>
      <c r="W59" s="343"/>
      <c r="X59" s="343"/>
    </row>
    <row r="60" spans="1:24" ht="12.75">
      <c r="A60" s="275"/>
      <c r="B60" s="298"/>
      <c r="C60" s="275"/>
      <c r="D60" s="277"/>
      <c r="E60" s="275"/>
      <c r="F60" s="275"/>
      <c r="G60" s="278"/>
      <c r="H60" s="279"/>
      <c r="I60" s="275"/>
      <c r="J60" s="250"/>
      <c r="K60" s="275"/>
      <c r="L60" s="372"/>
      <c r="M60" s="250"/>
      <c r="N60" s="277"/>
      <c r="O60" s="275"/>
      <c r="P60" s="250"/>
      <c r="Q60" s="275"/>
      <c r="R60" s="275"/>
      <c r="S60" s="347"/>
      <c r="T60" s="347"/>
      <c r="U60" s="347"/>
      <c r="V60" s="347"/>
      <c r="W60" s="347"/>
      <c r="X60" s="347"/>
    </row>
    <row r="61" spans="1:24" ht="12.75">
      <c r="A61" s="231"/>
      <c r="B61" s="292"/>
      <c r="C61" s="231"/>
      <c r="D61" s="230"/>
      <c r="E61" s="231"/>
      <c r="F61" s="231"/>
      <c r="G61" s="272"/>
      <c r="H61" s="273"/>
      <c r="I61" s="231"/>
      <c r="J61" s="249"/>
      <c r="K61" s="231"/>
      <c r="L61" s="370"/>
      <c r="M61" s="249"/>
      <c r="N61" s="230"/>
      <c r="O61" s="231"/>
      <c r="P61" s="249"/>
      <c r="Q61" s="231"/>
      <c r="R61" s="231"/>
      <c r="S61" s="343"/>
      <c r="T61" s="343"/>
      <c r="U61" s="343"/>
      <c r="V61" s="343"/>
      <c r="W61" s="343"/>
      <c r="X61" s="343"/>
    </row>
    <row r="62" spans="1:24" ht="12.75">
      <c r="A62" s="275"/>
      <c r="B62" s="298"/>
      <c r="C62" s="275"/>
      <c r="D62" s="277"/>
      <c r="E62" s="275"/>
      <c r="F62" s="275"/>
      <c r="G62" s="278"/>
      <c r="H62" s="279"/>
      <c r="I62" s="275"/>
      <c r="J62" s="250"/>
      <c r="K62" s="275"/>
      <c r="L62" s="372"/>
      <c r="M62" s="250"/>
      <c r="N62" s="277"/>
      <c r="O62" s="275"/>
      <c r="P62" s="250"/>
      <c r="Q62" s="275"/>
      <c r="R62" s="275"/>
      <c r="S62" s="347"/>
      <c r="T62" s="347"/>
      <c r="U62" s="347"/>
      <c r="V62" s="347"/>
      <c r="W62" s="347"/>
      <c r="X62" s="347"/>
    </row>
    <row r="63" spans="1:24" ht="12.75">
      <c r="A63" s="231"/>
      <c r="B63" s="292"/>
      <c r="C63" s="231"/>
      <c r="D63" s="230"/>
      <c r="E63" s="231"/>
      <c r="F63" s="231"/>
      <c r="G63" s="272"/>
      <c r="H63" s="273"/>
      <c r="I63" s="231"/>
      <c r="J63" s="249"/>
      <c r="K63" s="231"/>
      <c r="L63" s="370"/>
      <c r="M63" s="249"/>
      <c r="N63" s="230"/>
      <c r="O63" s="231"/>
      <c r="P63" s="249"/>
      <c r="Q63" s="231"/>
      <c r="R63" s="231"/>
      <c r="S63" s="343"/>
      <c r="T63" s="343"/>
      <c r="U63" s="343"/>
      <c r="V63" s="343"/>
      <c r="W63" s="343"/>
      <c r="X63" s="343"/>
    </row>
    <row r="64" spans="1:24" ht="12.75">
      <c r="A64" s="275"/>
      <c r="B64" s="298"/>
      <c r="C64" s="275"/>
      <c r="D64" s="277"/>
      <c r="E64" s="275"/>
      <c r="F64" s="275"/>
      <c r="G64" s="278"/>
      <c r="H64" s="279"/>
      <c r="I64" s="275"/>
      <c r="J64" s="250"/>
      <c r="K64" s="275"/>
      <c r="L64" s="372"/>
      <c r="M64" s="250"/>
      <c r="N64" s="277"/>
      <c r="O64" s="275"/>
      <c r="P64" s="250"/>
      <c r="Q64" s="275"/>
      <c r="R64" s="275"/>
      <c r="S64" s="347"/>
      <c r="T64" s="347"/>
      <c r="U64" s="347"/>
      <c r="V64" s="347"/>
      <c r="W64" s="347"/>
      <c r="X64" s="347"/>
    </row>
    <row r="65" spans="1:24" ht="12.75">
      <c r="A65" s="231"/>
      <c r="B65" s="292"/>
      <c r="C65" s="231"/>
      <c r="D65" s="230"/>
      <c r="E65" s="231"/>
      <c r="F65" s="231"/>
      <c r="G65" s="272"/>
      <c r="H65" s="273"/>
      <c r="I65" s="231"/>
      <c r="J65" s="249"/>
      <c r="K65" s="231"/>
      <c r="L65" s="370"/>
      <c r="M65" s="249"/>
      <c r="N65" s="230"/>
      <c r="O65" s="231"/>
      <c r="P65" s="249"/>
      <c r="Q65" s="231"/>
      <c r="R65" s="231"/>
      <c r="S65" s="343"/>
      <c r="T65" s="343"/>
      <c r="U65" s="343"/>
      <c r="V65" s="343"/>
      <c r="W65" s="343"/>
      <c r="X65" s="343"/>
    </row>
    <row r="66" spans="1:24" ht="12.75">
      <c r="A66" s="275"/>
      <c r="B66" s="298"/>
      <c r="C66" s="275"/>
      <c r="D66" s="277"/>
      <c r="E66" s="275"/>
      <c r="F66" s="275"/>
      <c r="G66" s="278"/>
      <c r="H66" s="279"/>
      <c r="I66" s="275"/>
      <c r="J66" s="250"/>
      <c r="K66" s="275"/>
      <c r="L66" s="372"/>
      <c r="M66" s="250"/>
      <c r="N66" s="277"/>
      <c r="O66" s="275"/>
      <c r="P66" s="250"/>
      <c r="Q66" s="275"/>
      <c r="R66" s="275"/>
      <c r="S66" s="347"/>
      <c r="T66" s="347"/>
      <c r="U66" s="347"/>
      <c r="V66" s="347"/>
      <c r="W66" s="347"/>
      <c r="X66" s="347"/>
    </row>
    <row r="67" spans="1:24" ht="12.75">
      <c r="A67" s="231"/>
      <c r="B67" s="292"/>
      <c r="C67" s="231"/>
      <c r="D67" s="230"/>
      <c r="E67" s="231"/>
      <c r="F67" s="231"/>
      <c r="G67" s="272"/>
      <c r="H67" s="273"/>
      <c r="I67" s="231"/>
      <c r="J67" s="249"/>
      <c r="K67" s="231"/>
      <c r="L67" s="370"/>
      <c r="M67" s="249"/>
      <c r="N67" s="230"/>
      <c r="O67" s="231"/>
      <c r="P67" s="249"/>
      <c r="Q67" s="231"/>
      <c r="R67" s="231"/>
      <c r="S67" s="343"/>
      <c r="T67" s="343"/>
      <c r="U67" s="343"/>
      <c r="V67" s="343"/>
      <c r="W67" s="343"/>
      <c r="X67" s="343"/>
    </row>
    <row r="68" spans="1:24" ht="12.75">
      <c r="A68" s="275"/>
      <c r="B68" s="298"/>
      <c r="C68" s="275"/>
      <c r="D68" s="277"/>
      <c r="E68" s="275"/>
      <c r="F68" s="275"/>
      <c r="G68" s="278"/>
      <c r="H68" s="279"/>
      <c r="I68" s="275"/>
      <c r="J68" s="250"/>
      <c r="K68" s="275"/>
      <c r="L68" s="372"/>
      <c r="M68" s="250"/>
      <c r="N68" s="277"/>
      <c r="O68" s="275"/>
      <c r="P68" s="250"/>
      <c r="Q68" s="275"/>
      <c r="R68" s="275"/>
      <c r="S68" s="347"/>
      <c r="T68" s="347"/>
      <c r="U68" s="347"/>
      <c r="V68" s="347"/>
      <c r="W68" s="347"/>
      <c r="X68" s="347"/>
    </row>
  </sheetData>
  <mergeCells count="6">
    <mergeCell ref="E57:F57"/>
    <mergeCell ref="E19:F19"/>
    <mergeCell ref="E23:F23"/>
    <mergeCell ref="E24:F24"/>
    <mergeCell ref="E33:F33"/>
    <mergeCell ref="E54:F54"/>
  </mergeCells>
  <conditionalFormatting sqref="M1:N1 R1 U1:X1">
    <cfRule type="containsText" dxfId="10860" priority="13" operator="containsText" text="ответ субподрядчика">
      <formula>NOT(ISERROR(SEARCH(("ответ субподрядчика"),(M1))))</formula>
    </cfRule>
  </conditionalFormatting>
  <conditionalFormatting sqref="G10:G68">
    <cfRule type="cellIs" dxfId="10859" priority="12" operator="equal">
      <formula>1</formula>
    </cfRule>
  </conditionalFormatting>
  <conditionalFormatting sqref="G10:G68">
    <cfRule type="cellIs" dxfId="10858" priority="11" operator="equal">
      <formula>0.5</formula>
    </cfRule>
  </conditionalFormatting>
  <conditionalFormatting sqref="G10:G68">
    <cfRule type="cellIs" dxfId="10857" priority="10" operator="equal">
      <formula>0.2</formula>
    </cfRule>
  </conditionalFormatting>
  <conditionalFormatting sqref="K3 K5:K68">
    <cfRule type="containsText" dxfId="10856" priority="9" operator="containsText" text="ПД">
      <formula>NOT(ISERROR(SEARCH(("ПД"),(K3))))</formula>
    </cfRule>
  </conditionalFormatting>
  <conditionalFormatting sqref="K3 K5:K68">
    <cfRule type="containsText" dxfId="10855" priority="8" operator="containsText" text="отменено">
      <formula>NOT(ISERROR(SEARCH(("отменено"),(K3))))</formula>
    </cfRule>
  </conditionalFormatting>
  <conditionalFormatting sqref="G1:H1 H3:X3 H5:H68 A9:G9">
    <cfRule type="cellIs" dxfId="10854" priority="7" operator="equal">
      <formula>"5 - Несоответствие решений ПД и РД"</formula>
    </cfRule>
  </conditionalFormatting>
  <conditionalFormatting sqref="G1:H1 H3:X3 H5:H68 A9:G9">
    <cfRule type="cellIs" dxfId="10853" priority="6" operator="equal">
      <formula>"4 - Несоответствие типовым решениям"</formula>
    </cfRule>
  </conditionalFormatting>
  <conditionalFormatting sqref="G1:H1 H3:X3 H5:H68 A9:G9">
    <cfRule type="cellIs" dxfId="10852" priority="5" operator="equal">
      <formula>"3 - Повторяющиеся замечания МФР"</formula>
    </cfRule>
  </conditionalFormatting>
  <conditionalFormatting sqref="G1:H1 H3:X3 H5:H68 A9:G9">
    <cfRule type="cellIs" dxfId="10851" priority="4" operator="equal">
      <formula>"2 - Несоотвествие смежным разделам"</formula>
    </cfRule>
  </conditionalFormatting>
  <conditionalFormatting sqref="G1:H1 H3:X3 H5:H68 A9:G9">
    <cfRule type="cellIs" dxfId="10850" priority="3" operator="equal">
      <formula>"1 - Ошибка проектировщика"</formula>
    </cfRule>
  </conditionalFormatting>
  <conditionalFormatting sqref="K3 K5:K68">
    <cfRule type="containsText" dxfId="10849" priority="2" operator="containsText" text="повторно">
      <formula>NOT(ISERROR(SEARCH(("повторно"),(K3))))</formula>
    </cfRule>
  </conditionalFormatting>
  <conditionalFormatting sqref="K3 K5:K68">
    <cfRule type="containsText" dxfId="10848"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G10:G68</xm:sqref>
        </x14:dataValidation>
        <x14:dataValidation type="list" allowBlank="1">
          <x14:formula1>
            <xm:f>Списки!$O:$O</xm:f>
          </x14:formula1>
          <xm:sqref>R1 U1 X1</xm:sqref>
        </x14:dataValidation>
        <x14:dataValidation type="list" allowBlank="1">
          <x14:formula1>
            <xm:f>Списки!$E$2:$E$1002</xm:f>
          </x14:formula1>
          <xm:sqref>H10:H68</xm:sqref>
        </x14:dataValidation>
        <x14:dataValidation type="list" allowBlank="1">
          <x14:formula1>
            <xm:f>Списки!$A$2:$A$1002</xm:f>
          </x14:formula1>
          <xm:sqref>K10:K68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63"/>
  <sheetViews>
    <sheetView topLeftCell="J1" workbookViewId="0"/>
  </sheetViews>
  <sheetFormatPr defaultColWidth="12.5703125" defaultRowHeight="15.75" customHeight="1" outlineLevelRow="1" outlineLevelCol="1"/>
  <cols>
    <col min="1" max="1" width="10" customWidth="1"/>
    <col min="2" max="2" width="19.5703125" customWidth="1"/>
    <col min="3" max="3" width="9.42578125" customWidth="1"/>
    <col min="4" max="4" width="56.85546875" customWidth="1"/>
    <col min="5" max="5" width="42.140625" customWidth="1"/>
    <col min="6" max="6" width="17.7109375" customWidth="1" collapsed="1"/>
    <col min="7" max="7" width="11.140625" hidden="1" customWidth="1" outlineLevel="1"/>
    <col min="8" max="8" width="14" hidden="1" customWidth="1" outlineLevel="1"/>
    <col min="10" max="10" width="9.28515625" customWidth="1"/>
    <col min="11" max="11" width="11.140625" customWidth="1"/>
    <col min="12" max="12" width="28.28515625" customWidth="1"/>
    <col min="13" max="13" width="10" customWidth="1"/>
    <col min="14" max="14" width="62.140625" customWidth="1"/>
    <col min="15" max="15" width="23.28515625" customWidth="1"/>
    <col min="16" max="16" width="11.42578125" customWidth="1"/>
    <col min="17" max="17" width="21.7109375" customWidth="1"/>
    <col min="18" max="18" width="21" hidden="1" customWidth="1"/>
    <col min="19" max="19" width="14.42578125" hidden="1" customWidth="1"/>
    <col min="20" max="20" width="26.85546875" hidden="1" customWidth="1"/>
    <col min="21" max="24" width="25.5703125" hidden="1" customWidth="1"/>
  </cols>
  <sheetData>
    <row r="1" spans="1:24" ht="89.2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334"/>
      <c r="B3" s="18" t="s">
        <v>251</v>
      </c>
      <c r="C3" s="18" t="s">
        <v>252</v>
      </c>
      <c r="D3" s="18" t="s">
        <v>35</v>
      </c>
      <c r="E3" s="18"/>
      <c r="F3" s="18"/>
      <c r="G3" s="272"/>
      <c r="H3" s="335">
        <f>COUNTIF($H10:$H36,"1 - Несоответствие продуктовым требованиям ПИК-Стандарт")</f>
        <v>3</v>
      </c>
      <c r="I3" s="335">
        <f>COUNTIF($H10:$H36,"2 - Несоответствие Бренд-листам ПИК")</f>
        <v>0</v>
      </c>
      <c r="J3" s="335">
        <f>COUNTIF($H35:$H36,"3 - Несоответствие Каталогу отделки")</f>
        <v>0</v>
      </c>
      <c r="K3" s="335">
        <f>COUNTIF($H10:$H36,"5 - Ошибка в применении СТМ")</f>
        <v>0</v>
      </c>
      <c r="L3" s="335">
        <f>COUNTIF($H10:$H36,"4 - Несоответствие Каталогу оборудования")</f>
        <v>0</v>
      </c>
      <c r="M3" s="335">
        <f>COUNTIF($H10:$H36,"6 - Ошибка в применении сборных ЛМ")</f>
        <v>0</v>
      </c>
      <c r="N3" s="335">
        <f>COUNTIF($H10:$H36,"7 - Ошибка в применении шкаф-пакетов")</f>
        <v>0</v>
      </c>
      <c r="O3" s="335">
        <f>COUNTIF($H10:$H36,"8 - Ошибка в применении шахт-пакетов")</f>
        <v>0</v>
      </c>
      <c r="P3" s="335">
        <f>COUNTIF($H10:$H36,"9 - Несоответствие типологическим требованиям ПИК-Стандарт")</f>
        <v>0</v>
      </c>
      <c r="Q3" s="335">
        <f>COUNTIF($H10:$H36,"10 - Несоответствие НТД РФ")</f>
        <v>0</v>
      </c>
      <c r="R3" s="335">
        <f>COUNTIF($H10:$H36,"11 - Несоответствие ИРД (кроме ТУ, СТУ), АПР, ПД")</f>
        <v>0</v>
      </c>
      <c r="S3" s="335">
        <f>COUNTIF($H10:$H36,"12 - Несоответствие требованиям ТУ, СТУ")</f>
        <v>0</v>
      </c>
      <c r="T3" s="335">
        <f>COUNTIF($H10:$H36,"13 - Ошибка в технических решениях")</f>
        <v>0</v>
      </c>
      <c r="U3" s="335">
        <f>COUNTIF($H10:$H36,"14 - Неувязка м/у собой комплектов РД")</f>
        <v>0</v>
      </c>
      <c r="V3" s="335">
        <f>COUNTIF($H10:$H36,"15 - Недостаточность информации влияющей на СМР")</f>
        <v>21</v>
      </c>
      <c r="W3" s="335">
        <f>COUNTIF($H10:$H36,"16 - Нерациональное решение")</f>
        <v>0</v>
      </c>
      <c r="X3" s="335">
        <f>COUNTIF($H10:$H36,"17 - Оформление")</f>
        <v>2</v>
      </c>
    </row>
    <row r="4" spans="1:24" ht="25.5" hidden="1" outlineLevel="1">
      <c r="A4" s="111" t="s">
        <v>249</v>
      </c>
      <c r="B4" s="336">
        <v>5</v>
      </c>
      <c r="C4" s="336">
        <v>5</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22.5" hidden="1" outlineLevel="1">
      <c r="A6" s="18">
        <v>0.2</v>
      </c>
      <c r="B6" s="18">
        <v>0.5</v>
      </c>
      <c r="C6" s="18">
        <v>1</v>
      </c>
      <c r="D6" s="18" t="s">
        <v>39</v>
      </c>
      <c r="E6" s="18"/>
      <c r="F6" s="18" t="s">
        <v>253</v>
      </c>
      <c r="G6" s="345">
        <f>COUNTIFS(G10:G36,"0,2")</f>
        <v>0</v>
      </c>
      <c r="H6" s="510"/>
      <c r="I6" s="275"/>
      <c r="J6" s="250"/>
      <c r="K6" s="275"/>
      <c r="L6" s="250"/>
      <c r="M6" s="250"/>
      <c r="N6" s="275"/>
      <c r="O6" s="250"/>
      <c r="P6" s="250"/>
      <c r="Q6" s="275"/>
      <c r="R6" s="250"/>
      <c r="S6" s="366"/>
      <c r="T6" s="347"/>
      <c r="U6" s="347"/>
      <c r="V6" s="347"/>
      <c r="W6" s="347"/>
      <c r="X6" s="347"/>
    </row>
    <row r="7" spans="1:24" ht="22.5" hidden="1" outlineLevel="1">
      <c r="A7" s="348">
        <f>G6*0.2/B4</f>
        <v>0</v>
      </c>
      <c r="B7" s="348">
        <f>G7*0.5/B4</f>
        <v>2.6</v>
      </c>
      <c r="C7" s="348">
        <f>G8*1/B4</f>
        <v>0</v>
      </c>
      <c r="D7" s="349">
        <f>(G6*A6+G7*B6+G8*C6)/SUM(G6:G8)</f>
        <v>0.5</v>
      </c>
      <c r="E7" s="350"/>
      <c r="F7" s="129" t="s">
        <v>254</v>
      </c>
      <c r="G7" s="351">
        <f>COUNTIFS(G10:G36,"0,5")</f>
        <v>26</v>
      </c>
      <c r="H7" s="509"/>
      <c r="I7" s="352"/>
      <c r="J7" s="352"/>
      <c r="K7" s="352"/>
      <c r="L7" s="352"/>
      <c r="M7" s="352"/>
      <c r="N7" s="352"/>
      <c r="O7" s="352"/>
      <c r="P7" s="352"/>
      <c r="Q7" s="352"/>
      <c r="R7" s="352"/>
      <c r="S7" s="353"/>
      <c r="T7" s="353"/>
      <c r="U7" s="353"/>
      <c r="V7" s="353"/>
      <c r="W7" s="353"/>
      <c r="X7" s="353"/>
    </row>
    <row r="8" spans="1:24" ht="22.5" hidden="1" outlineLevel="1">
      <c r="A8" s="112" t="s">
        <v>52</v>
      </c>
      <c r="B8" s="112" t="s">
        <v>52</v>
      </c>
      <c r="C8" s="112" t="s">
        <v>52</v>
      </c>
      <c r="D8" s="112" t="s">
        <v>52</v>
      </c>
      <c r="E8" s="112"/>
      <c r="F8" s="18" t="s">
        <v>255</v>
      </c>
      <c r="G8" s="345">
        <f>COUNTIFS(G10:G36,"1")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178.5">
      <c r="A10" s="275">
        <v>1</v>
      </c>
      <c r="B10" s="298" t="s">
        <v>1913</v>
      </c>
      <c r="C10" s="275">
        <v>1</v>
      </c>
      <c r="D10" s="277" t="s">
        <v>1799</v>
      </c>
      <c r="E10" s="275"/>
      <c r="F10" s="275"/>
      <c r="G10" s="278">
        <v>0.5</v>
      </c>
      <c r="H10" s="279" t="s">
        <v>29</v>
      </c>
      <c r="I10" s="275" t="s">
        <v>76</v>
      </c>
      <c r="J10" s="250">
        <v>45258</v>
      </c>
      <c r="K10" s="275" t="s">
        <v>260</v>
      </c>
      <c r="L10" s="612" t="s">
        <v>1800</v>
      </c>
      <c r="M10" s="250">
        <v>45350</v>
      </c>
      <c r="N10" s="275" t="s">
        <v>360</v>
      </c>
      <c r="O10" s="275"/>
      <c r="P10" s="250"/>
      <c r="Q10" s="275"/>
      <c r="R10" s="250"/>
      <c r="S10" s="366"/>
      <c r="T10" s="347"/>
      <c r="U10" s="347"/>
      <c r="V10" s="347"/>
      <c r="W10" s="347"/>
      <c r="X10" s="347"/>
    </row>
    <row r="11" spans="1:24" ht="76.5">
      <c r="A11" s="231">
        <v>2</v>
      </c>
      <c r="B11" s="292" t="s">
        <v>1913</v>
      </c>
      <c r="C11" s="231">
        <v>1</v>
      </c>
      <c r="D11" s="230" t="s">
        <v>1801</v>
      </c>
      <c r="E11" s="231"/>
      <c r="F11" s="231"/>
      <c r="G11" s="272">
        <v>0.5</v>
      </c>
      <c r="H11" s="273" t="s">
        <v>29</v>
      </c>
      <c r="I11" s="231" t="s">
        <v>76</v>
      </c>
      <c r="J11" s="249">
        <v>45258</v>
      </c>
      <c r="K11" s="231" t="s">
        <v>260</v>
      </c>
      <c r="L11" s="612" t="s">
        <v>1800</v>
      </c>
      <c r="M11" s="249">
        <v>45350</v>
      </c>
      <c r="N11" s="231" t="s">
        <v>360</v>
      </c>
      <c r="O11" s="231"/>
      <c r="P11" s="249"/>
      <c r="Q11" s="231"/>
      <c r="R11" s="249"/>
      <c r="S11" s="365"/>
      <c r="T11" s="343"/>
      <c r="U11" s="343"/>
      <c r="V11" s="343"/>
      <c r="W11" s="343"/>
      <c r="X11" s="343"/>
    </row>
    <row r="12" spans="1:24" ht="114.75">
      <c r="A12" s="275">
        <v>3</v>
      </c>
      <c r="B12" s="298" t="s">
        <v>1913</v>
      </c>
      <c r="C12" s="275">
        <v>1</v>
      </c>
      <c r="D12" s="277" t="s">
        <v>1802</v>
      </c>
      <c r="E12" s="275"/>
      <c r="F12" s="275"/>
      <c r="G12" s="278">
        <v>0.5</v>
      </c>
      <c r="H12" s="279" t="s">
        <v>29</v>
      </c>
      <c r="I12" s="275" t="s">
        <v>76</v>
      </c>
      <c r="J12" s="250">
        <v>45258</v>
      </c>
      <c r="K12" s="275" t="s">
        <v>260</v>
      </c>
      <c r="L12" s="612" t="s">
        <v>1800</v>
      </c>
      <c r="M12" s="250">
        <v>45350</v>
      </c>
      <c r="N12" s="275" t="s">
        <v>360</v>
      </c>
      <c r="O12" s="275"/>
      <c r="P12" s="250"/>
      <c r="Q12" s="275"/>
      <c r="R12" s="250"/>
      <c r="S12" s="366"/>
      <c r="T12" s="347"/>
      <c r="U12" s="347"/>
      <c r="V12" s="347"/>
      <c r="W12" s="347"/>
      <c r="X12" s="347"/>
    </row>
    <row r="13" spans="1:24" ht="56.25">
      <c r="A13" s="231">
        <v>4</v>
      </c>
      <c r="B13" s="292" t="s">
        <v>1913</v>
      </c>
      <c r="C13" s="231">
        <v>1</v>
      </c>
      <c r="D13" s="230" t="s">
        <v>1803</v>
      </c>
      <c r="E13" s="231"/>
      <c r="F13" s="231"/>
      <c r="G13" s="272">
        <v>0.5</v>
      </c>
      <c r="H13" s="273" t="s">
        <v>29</v>
      </c>
      <c r="I13" s="231" t="s">
        <v>76</v>
      </c>
      <c r="J13" s="249">
        <v>45258</v>
      </c>
      <c r="K13" s="231" t="s">
        <v>260</v>
      </c>
      <c r="L13" s="612" t="s">
        <v>1800</v>
      </c>
      <c r="M13" s="249">
        <v>45350</v>
      </c>
      <c r="N13" s="231" t="s">
        <v>360</v>
      </c>
      <c r="O13" s="231"/>
      <c r="P13" s="249"/>
      <c r="Q13" s="231"/>
      <c r="R13" s="249"/>
      <c r="S13" s="365"/>
      <c r="T13" s="343"/>
      <c r="U13" s="343"/>
      <c r="V13" s="343"/>
      <c r="W13" s="343"/>
      <c r="X13" s="343"/>
    </row>
    <row r="14" spans="1:24" ht="165.75">
      <c r="A14" s="275">
        <v>5</v>
      </c>
      <c r="B14" s="298" t="s">
        <v>1913</v>
      </c>
      <c r="C14" s="275">
        <v>1</v>
      </c>
      <c r="D14" s="277" t="s">
        <v>1804</v>
      </c>
      <c r="E14" s="275"/>
      <c r="F14" s="275"/>
      <c r="G14" s="278">
        <v>0.5</v>
      </c>
      <c r="H14" s="279" t="s">
        <v>29</v>
      </c>
      <c r="I14" s="275" t="s">
        <v>76</v>
      </c>
      <c r="J14" s="250">
        <v>45258</v>
      </c>
      <c r="K14" s="275" t="s">
        <v>260</v>
      </c>
      <c r="L14" s="612" t="s">
        <v>1800</v>
      </c>
      <c r="M14" s="250">
        <v>45350</v>
      </c>
      <c r="N14" s="275" t="s">
        <v>360</v>
      </c>
      <c r="O14" s="275"/>
      <c r="P14" s="250"/>
      <c r="Q14" s="275"/>
      <c r="R14" s="250"/>
      <c r="S14" s="366"/>
      <c r="T14" s="347"/>
      <c r="U14" s="347"/>
      <c r="V14" s="347"/>
      <c r="W14" s="347"/>
      <c r="X14" s="347"/>
    </row>
    <row r="15" spans="1:24" ht="56.25">
      <c r="A15" s="231">
        <v>6</v>
      </c>
      <c r="B15" s="292" t="s">
        <v>1913</v>
      </c>
      <c r="C15" s="231">
        <v>1</v>
      </c>
      <c r="D15" s="230" t="s">
        <v>1805</v>
      </c>
      <c r="E15" s="231"/>
      <c r="F15" s="231"/>
      <c r="G15" s="272">
        <v>0.5</v>
      </c>
      <c r="H15" s="273" t="s">
        <v>29</v>
      </c>
      <c r="I15" s="231" t="s">
        <v>76</v>
      </c>
      <c r="J15" s="249">
        <v>45258</v>
      </c>
      <c r="K15" s="231" t="s">
        <v>260</v>
      </c>
      <c r="L15" s="612" t="s">
        <v>1800</v>
      </c>
      <c r="M15" s="249">
        <v>45350</v>
      </c>
      <c r="N15" s="231" t="s">
        <v>360</v>
      </c>
      <c r="O15" s="231"/>
      <c r="P15" s="249"/>
      <c r="Q15" s="231"/>
      <c r="R15" s="249"/>
      <c r="S15" s="365"/>
      <c r="T15" s="343"/>
      <c r="U15" s="343"/>
      <c r="V15" s="343"/>
      <c r="W15" s="343"/>
      <c r="X15" s="343"/>
    </row>
    <row r="16" spans="1:24" ht="76.5">
      <c r="A16" s="275">
        <v>7</v>
      </c>
      <c r="B16" s="298" t="s">
        <v>1913</v>
      </c>
      <c r="C16" s="275">
        <v>1</v>
      </c>
      <c r="D16" s="277" t="s">
        <v>1806</v>
      </c>
      <c r="E16" s="275"/>
      <c r="F16" s="275"/>
      <c r="G16" s="278">
        <v>0.5</v>
      </c>
      <c r="H16" s="279" t="s">
        <v>29</v>
      </c>
      <c r="I16" s="275" t="s">
        <v>76</v>
      </c>
      <c r="J16" s="250">
        <v>45258</v>
      </c>
      <c r="K16" s="275" t="s">
        <v>260</v>
      </c>
      <c r="L16" s="612" t="s">
        <v>1800</v>
      </c>
      <c r="M16" s="250">
        <v>45350</v>
      </c>
      <c r="N16" s="275" t="s">
        <v>360</v>
      </c>
      <c r="O16" s="275"/>
      <c r="P16" s="250"/>
      <c r="Q16" s="275"/>
      <c r="R16" s="250"/>
      <c r="S16" s="366"/>
      <c r="T16" s="347"/>
      <c r="U16" s="347"/>
      <c r="V16" s="347"/>
      <c r="W16" s="347"/>
      <c r="X16" s="347"/>
    </row>
    <row r="17" spans="1:24" ht="115.5" customHeight="1">
      <c r="A17" s="231">
        <v>8</v>
      </c>
      <c r="B17" s="292" t="s">
        <v>1913</v>
      </c>
      <c r="C17" s="231">
        <v>2</v>
      </c>
      <c r="D17" s="230" t="s">
        <v>1807</v>
      </c>
      <c r="E17" s="231"/>
      <c r="F17" s="231"/>
      <c r="G17" s="272">
        <v>0.5</v>
      </c>
      <c r="H17" s="273" t="s">
        <v>29</v>
      </c>
      <c r="I17" s="231" t="s">
        <v>76</v>
      </c>
      <c r="J17" s="249">
        <v>45258</v>
      </c>
      <c r="K17" s="231" t="s">
        <v>260</v>
      </c>
      <c r="L17" s="370" t="s">
        <v>1914</v>
      </c>
      <c r="M17" s="249">
        <v>45350</v>
      </c>
      <c r="N17" s="231" t="s">
        <v>360</v>
      </c>
      <c r="O17" s="231"/>
      <c r="P17" s="249"/>
      <c r="Q17" s="231"/>
      <c r="R17" s="249"/>
      <c r="S17" s="365"/>
      <c r="T17" s="343"/>
      <c r="U17" s="343"/>
      <c r="V17" s="343"/>
      <c r="W17" s="343"/>
      <c r="X17" s="343"/>
    </row>
    <row r="18" spans="1:24" ht="56.25">
      <c r="A18" s="275">
        <v>9</v>
      </c>
      <c r="B18" s="298" t="s">
        <v>1913</v>
      </c>
      <c r="C18" s="275">
        <v>2</v>
      </c>
      <c r="D18" s="277" t="s">
        <v>1915</v>
      </c>
      <c r="E18" s="275"/>
      <c r="F18" s="275"/>
      <c r="G18" s="278">
        <v>0.5</v>
      </c>
      <c r="H18" s="279" t="s">
        <v>29</v>
      </c>
      <c r="I18" s="275" t="s">
        <v>76</v>
      </c>
      <c r="J18" s="250">
        <v>45258</v>
      </c>
      <c r="K18" s="275" t="s">
        <v>260</v>
      </c>
      <c r="L18" s="372" t="s">
        <v>1810</v>
      </c>
      <c r="M18" s="250">
        <v>45350</v>
      </c>
      <c r="N18" s="275" t="s">
        <v>360</v>
      </c>
      <c r="O18" s="275"/>
      <c r="P18" s="250"/>
      <c r="Q18" s="275"/>
      <c r="R18" s="250"/>
      <c r="S18" s="366"/>
      <c r="T18" s="347"/>
      <c r="U18" s="347"/>
      <c r="V18" s="347"/>
      <c r="W18" s="347"/>
      <c r="X18" s="347"/>
    </row>
    <row r="19" spans="1:24" ht="98.25" customHeight="1">
      <c r="A19" s="231">
        <v>10</v>
      </c>
      <c r="B19" s="292" t="s">
        <v>1913</v>
      </c>
      <c r="C19" s="231">
        <v>2</v>
      </c>
      <c r="D19" s="230" t="s">
        <v>1916</v>
      </c>
      <c r="E19" s="231"/>
      <c r="F19" s="231"/>
      <c r="G19" s="272">
        <v>0.5</v>
      </c>
      <c r="H19" s="273" t="s">
        <v>250</v>
      </c>
      <c r="I19" s="231" t="s">
        <v>76</v>
      </c>
      <c r="J19" s="249">
        <v>45258</v>
      </c>
      <c r="K19" s="231" t="s">
        <v>260</v>
      </c>
      <c r="L19" s="370" t="s">
        <v>1917</v>
      </c>
      <c r="M19" s="249">
        <v>45350</v>
      </c>
      <c r="N19" s="230" t="s">
        <v>1901</v>
      </c>
      <c r="O19" s="231" t="s">
        <v>1918</v>
      </c>
      <c r="P19" s="249">
        <v>45362</v>
      </c>
      <c r="Q19" s="231" t="s">
        <v>303</v>
      </c>
      <c r="R19" s="249"/>
      <c r="S19" s="365"/>
      <c r="T19" s="343"/>
      <c r="U19" s="343"/>
      <c r="V19" s="343"/>
      <c r="W19" s="343"/>
      <c r="X19" s="343"/>
    </row>
    <row r="20" spans="1:24" ht="92.25" customHeight="1">
      <c r="A20" s="275">
        <v>11</v>
      </c>
      <c r="B20" s="298" t="s">
        <v>1913</v>
      </c>
      <c r="C20" s="275">
        <v>2</v>
      </c>
      <c r="D20" s="277" t="s">
        <v>1813</v>
      </c>
      <c r="E20" s="275"/>
      <c r="F20" s="275"/>
      <c r="G20" s="278">
        <v>0.5</v>
      </c>
      <c r="H20" s="279" t="s">
        <v>29</v>
      </c>
      <c r="I20" s="275" t="s">
        <v>76</v>
      </c>
      <c r="J20" s="250">
        <v>45258</v>
      </c>
      <c r="K20" s="275" t="s">
        <v>260</v>
      </c>
      <c r="L20" s="372" t="s">
        <v>1814</v>
      </c>
      <c r="M20" s="250">
        <v>45350</v>
      </c>
      <c r="N20" s="275" t="s">
        <v>360</v>
      </c>
      <c r="O20" s="275"/>
      <c r="P20" s="250"/>
      <c r="Q20" s="275"/>
      <c r="R20" s="250"/>
      <c r="S20" s="366"/>
      <c r="T20" s="347"/>
      <c r="U20" s="347"/>
      <c r="V20" s="347"/>
      <c r="W20" s="347"/>
      <c r="X20" s="347"/>
    </row>
    <row r="21" spans="1:24" ht="99.75" customHeight="1">
      <c r="A21" s="231">
        <v>12</v>
      </c>
      <c r="B21" s="292" t="s">
        <v>1913</v>
      </c>
      <c r="C21" s="231">
        <v>2</v>
      </c>
      <c r="D21" s="230" t="s">
        <v>1919</v>
      </c>
      <c r="E21" s="231"/>
      <c r="F21" s="231"/>
      <c r="G21" s="272">
        <v>0.5</v>
      </c>
      <c r="H21" s="273" t="s">
        <v>29</v>
      </c>
      <c r="I21" s="231" t="s">
        <v>76</v>
      </c>
      <c r="J21" s="249">
        <v>45258</v>
      </c>
      <c r="K21" s="231" t="s">
        <v>260</v>
      </c>
      <c r="L21" s="370" t="s">
        <v>1920</v>
      </c>
      <c r="M21" s="249">
        <v>45350</v>
      </c>
      <c r="N21" s="231" t="s">
        <v>360</v>
      </c>
      <c r="O21" s="231"/>
      <c r="P21" s="249"/>
      <c r="Q21" s="231"/>
      <c r="R21" s="249"/>
      <c r="S21" s="365"/>
      <c r="T21" s="343"/>
      <c r="U21" s="343"/>
      <c r="V21" s="343"/>
      <c r="W21" s="343"/>
      <c r="X21" s="343"/>
    </row>
    <row r="22" spans="1:24" ht="153" customHeight="1">
      <c r="A22" s="275">
        <v>13</v>
      </c>
      <c r="B22" s="298" t="s">
        <v>1913</v>
      </c>
      <c r="C22" s="275">
        <v>2</v>
      </c>
      <c r="D22" s="277" t="s">
        <v>1818</v>
      </c>
      <c r="E22" s="778"/>
      <c r="F22" s="774"/>
      <c r="G22" s="278">
        <v>0.5</v>
      </c>
      <c r="H22" s="279" t="s">
        <v>29</v>
      </c>
      <c r="I22" s="275" t="s">
        <v>76</v>
      </c>
      <c r="J22" s="250">
        <v>45258</v>
      </c>
      <c r="K22" s="275" t="s">
        <v>260</v>
      </c>
      <c r="L22" s="372" t="s">
        <v>1921</v>
      </c>
      <c r="M22" s="250">
        <v>45350</v>
      </c>
      <c r="N22" s="275" t="s">
        <v>360</v>
      </c>
      <c r="O22" s="275"/>
      <c r="P22" s="250"/>
      <c r="Q22" s="275"/>
      <c r="R22" s="250"/>
      <c r="S22" s="366"/>
      <c r="T22" s="347"/>
      <c r="U22" s="347"/>
      <c r="V22" s="347"/>
      <c r="W22" s="347"/>
      <c r="X22" s="347"/>
    </row>
    <row r="23" spans="1:24" ht="105" customHeight="1">
      <c r="A23" s="231">
        <v>14</v>
      </c>
      <c r="B23" s="292" t="s">
        <v>1913</v>
      </c>
      <c r="C23" s="231">
        <v>2</v>
      </c>
      <c r="D23" s="230" t="s">
        <v>1922</v>
      </c>
      <c r="E23" s="780"/>
      <c r="F23" s="774"/>
      <c r="G23" s="272">
        <v>0.5</v>
      </c>
      <c r="H23" s="273" t="s">
        <v>29</v>
      </c>
      <c r="I23" s="231" t="s">
        <v>76</v>
      </c>
      <c r="J23" s="249">
        <v>45258</v>
      </c>
      <c r="K23" s="231" t="s">
        <v>260</v>
      </c>
      <c r="L23" s="370" t="s">
        <v>1923</v>
      </c>
      <c r="M23" s="249">
        <v>45350</v>
      </c>
      <c r="N23" s="231" t="s">
        <v>360</v>
      </c>
      <c r="O23" s="231"/>
      <c r="P23" s="249"/>
      <c r="Q23" s="231"/>
      <c r="R23" s="249"/>
      <c r="S23" s="365"/>
      <c r="T23" s="343"/>
      <c r="U23" s="343"/>
      <c r="V23" s="343"/>
      <c r="W23" s="343"/>
      <c r="X23" s="343"/>
    </row>
    <row r="24" spans="1:24" ht="114.75">
      <c r="A24" s="275">
        <v>15</v>
      </c>
      <c r="B24" s="298" t="s">
        <v>1913</v>
      </c>
      <c r="C24" s="275">
        <v>2</v>
      </c>
      <c r="D24" s="613" t="s">
        <v>1924</v>
      </c>
      <c r="E24" s="275"/>
      <c r="F24" s="275"/>
      <c r="G24" s="278">
        <v>0.5</v>
      </c>
      <c r="H24" s="279" t="s">
        <v>250</v>
      </c>
      <c r="I24" s="275" t="s">
        <v>76</v>
      </c>
      <c r="J24" s="250">
        <v>45258</v>
      </c>
      <c r="K24" s="275" t="s">
        <v>260</v>
      </c>
      <c r="L24" s="372" t="s">
        <v>1925</v>
      </c>
      <c r="M24" s="250">
        <v>45350</v>
      </c>
      <c r="N24" s="275" t="s">
        <v>1822</v>
      </c>
      <c r="O24" s="275" t="s">
        <v>1823</v>
      </c>
      <c r="P24" s="250">
        <v>45362</v>
      </c>
      <c r="Q24" s="275" t="s">
        <v>303</v>
      </c>
      <c r="R24" s="250"/>
      <c r="S24" s="366"/>
      <c r="T24" s="347"/>
      <c r="U24" s="347"/>
      <c r="V24" s="347"/>
      <c r="W24" s="347"/>
      <c r="X24" s="347"/>
    </row>
    <row r="25" spans="1:24" ht="56.25">
      <c r="A25" s="231">
        <v>16</v>
      </c>
      <c r="B25" s="292" t="s">
        <v>1913</v>
      </c>
      <c r="C25" s="231">
        <v>2</v>
      </c>
      <c r="D25" s="230" t="s">
        <v>1926</v>
      </c>
      <c r="E25" s="231"/>
      <c r="F25" s="231"/>
      <c r="G25" s="272">
        <v>0.5</v>
      </c>
      <c r="H25" s="273" t="s">
        <v>29</v>
      </c>
      <c r="I25" s="231" t="s">
        <v>76</v>
      </c>
      <c r="J25" s="249">
        <v>45258</v>
      </c>
      <c r="K25" s="231" t="s">
        <v>260</v>
      </c>
      <c r="L25" s="370" t="s">
        <v>1927</v>
      </c>
      <c r="M25" s="249">
        <v>45350</v>
      </c>
      <c r="N25" s="231" t="s">
        <v>360</v>
      </c>
      <c r="O25" s="231"/>
      <c r="P25" s="249"/>
      <c r="Q25" s="231"/>
      <c r="R25" s="249"/>
      <c r="S25" s="365"/>
      <c r="T25" s="343"/>
      <c r="U25" s="343"/>
      <c r="V25" s="343"/>
      <c r="W25" s="343"/>
      <c r="X25" s="343"/>
    </row>
    <row r="26" spans="1:24" ht="179.25" customHeight="1">
      <c r="A26" s="275">
        <v>17</v>
      </c>
      <c r="B26" s="298" t="s">
        <v>1913</v>
      </c>
      <c r="C26" s="275">
        <v>2</v>
      </c>
      <c r="D26" s="277" t="s">
        <v>1828</v>
      </c>
      <c r="E26" s="275"/>
      <c r="F26" s="275"/>
      <c r="G26" s="278">
        <v>0.5</v>
      </c>
      <c r="H26" s="279" t="s">
        <v>29</v>
      </c>
      <c r="I26" s="275" t="s">
        <v>76</v>
      </c>
      <c r="J26" s="250">
        <v>45258</v>
      </c>
      <c r="K26" s="275" t="s">
        <v>260</v>
      </c>
      <c r="L26" s="372" t="s">
        <v>1928</v>
      </c>
      <c r="M26" s="250">
        <v>45350</v>
      </c>
      <c r="N26" s="275" t="s">
        <v>360</v>
      </c>
      <c r="O26" s="275"/>
      <c r="P26" s="250"/>
      <c r="Q26" s="275"/>
      <c r="R26" s="250"/>
      <c r="S26" s="366"/>
      <c r="T26" s="347"/>
      <c r="U26" s="347"/>
      <c r="V26" s="347"/>
      <c r="W26" s="347"/>
      <c r="X26" s="347"/>
    </row>
    <row r="27" spans="1:24" ht="25.5">
      <c r="A27" s="231">
        <v>18</v>
      </c>
      <c r="B27" s="292" t="s">
        <v>1913</v>
      </c>
      <c r="C27" s="231">
        <v>3</v>
      </c>
      <c r="D27" s="230" t="s">
        <v>1830</v>
      </c>
      <c r="E27" s="231"/>
      <c r="F27" s="231"/>
      <c r="G27" s="272">
        <v>0.5</v>
      </c>
      <c r="H27" s="273" t="s">
        <v>32</v>
      </c>
      <c r="I27" s="231" t="s">
        <v>76</v>
      </c>
      <c r="J27" s="249">
        <v>45258</v>
      </c>
      <c r="K27" s="231" t="s">
        <v>260</v>
      </c>
      <c r="L27" s="370" t="s">
        <v>1929</v>
      </c>
      <c r="M27" s="249">
        <v>45350</v>
      </c>
      <c r="N27" s="231" t="s">
        <v>360</v>
      </c>
      <c r="O27" s="231"/>
      <c r="P27" s="249"/>
      <c r="Q27" s="231"/>
      <c r="R27" s="249"/>
      <c r="S27" s="365"/>
      <c r="T27" s="343"/>
      <c r="U27" s="343"/>
      <c r="V27" s="343"/>
      <c r="W27" s="343"/>
      <c r="X27" s="343"/>
    </row>
    <row r="28" spans="1:24" ht="72">
      <c r="A28" s="275">
        <v>19</v>
      </c>
      <c r="B28" s="298" t="s">
        <v>1913</v>
      </c>
      <c r="C28" s="275">
        <v>4</v>
      </c>
      <c r="D28" s="277" t="s">
        <v>1832</v>
      </c>
      <c r="E28" s="275"/>
      <c r="F28" s="275"/>
      <c r="G28" s="278">
        <v>0.5</v>
      </c>
      <c r="H28" s="279" t="s">
        <v>32</v>
      </c>
      <c r="I28" s="275" t="s">
        <v>76</v>
      </c>
      <c r="J28" s="250">
        <v>45258</v>
      </c>
      <c r="K28" s="275" t="s">
        <v>260</v>
      </c>
      <c r="L28" s="372" t="s">
        <v>1930</v>
      </c>
      <c r="M28" s="250">
        <v>45350</v>
      </c>
      <c r="N28" s="275" t="s">
        <v>360</v>
      </c>
      <c r="O28" s="275"/>
      <c r="P28" s="250"/>
      <c r="Q28" s="275"/>
      <c r="R28" s="250"/>
      <c r="S28" s="366"/>
      <c r="T28" s="347"/>
      <c r="U28" s="347"/>
      <c r="V28" s="347"/>
      <c r="W28" s="347"/>
      <c r="X28" s="347"/>
    </row>
    <row r="29" spans="1:24" ht="56.25">
      <c r="A29" s="231">
        <v>20</v>
      </c>
      <c r="B29" s="292" t="s">
        <v>1913</v>
      </c>
      <c r="C29" s="231">
        <v>6</v>
      </c>
      <c r="D29" s="230" t="s">
        <v>1834</v>
      </c>
      <c r="E29" s="231"/>
      <c r="F29" s="231"/>
      <c r="G29" s="272">
        <v>0.5</v>
      </c>
      <c r="H29" s="273" t="s">
        <v>29</v>
      </c>
      <c r="I29" s="231" t="s">
        <v>76</v>
      </c>
      <c r="J29" s="249">
        <v>45258</v>
      </c>
      <c r="K29" s="231" t="s">
        <v>260</v>
      </c>
      <c r="L29" s="370" t="s">
        <v>1931</v>
      </c>
      <c r="M29" s="249">
        <v>45350</v>
      </c>
      <c r="N29" s="357" t="s">
        <v>1932</v>
      </c>
      <c r="O29" s="231" t="s">
        <v>1837</v>
      </c>
      <c r="P29" s="249">
        <v>45362</v>
      </c>
      <c r="Q29" s="231" t="s">
        <v>303</v>
      </c>
      <c r="R29" s="249"/>
      <c r="S29" s="365"/>
      <c r="T29" s="343"/>
      <c r="U29" s="343"/>
      <c r="V29" s="343"/>
      <c r="W29" s="343"/>
      <c r="X29" s="343"/>
    </row>
    <row r="30" spans="1:24" ht="276">
      <c r="A30" s="275">
        <v>21</v>
      </c>
      <c r="B30" s="298" t="s">
        <v>1913</v>
      </c>
      <c r="C30" s="275" t="s">
        <v>1838</v>
      </c>
      <c r="D30" s="277" t="s">
        <v>1839</v>
      </c>
      <c r="E30" s="275"/>
      <c r="F30" s="275"/>
      <c r="G30" s="278">
        <v>0.5</v>
      </c>
      <c r="H30" s="279" t="s">
        <v>29</v>
      </c>
      <c r="I30" s="275" t="s">
        <v>76</v>
      </c>
      <c r="J30" s="250">
        <v>45258</v>
      </c>
      <c r="K30" s="275" t="s">
        <v>260</v>
      </c>
      <c r="L30" s="372" t="s">
        <v>1933</v>
      </c>
      <c r="M30" s="250">
        <v>45350</v>
      </c>
      <c r="N30" s="360" t="s">
        <v>1841</v>
      </c>
      <c r="O30" s="275" t="s">
        <v>1842</v>
      </c>
      <c r="P30" s="250">
        <v>45362</v>
      </c>
      <c r="Q30" s="275" t="s">
        <v>303</v>
      </c>
      <c r="R30" s="250"/>
      <c r="S30" s="366"/>
      <c r="T30" s="347"/>
      <c r="U30" s="347"/>
      <c r="V30" s="347"/>
      <c r="W30" s="347"/>
      <c r="X30" s="347"/>
    </row>
    <row r="31" spans="1:24" ht="153">
      <c r="A31" s="231">
        <v>22</v>
      </c>
      <c r="B31" s="292" t="s">
        <v>1913</v>
      </c>
      <c r="C31" s="231" t="s">
        <v>1838</v>
      </c>
      <c r="D31" s="230" t="s">
        <v>1894</v>
      </c>
      <c r="E31" s="231"/>
      <c r="F31" s="231"/>
      <c r="G31" s="272">
        <v>0.5</v>
      </c>
      <c r="H31" s="273" t="s">
        <v>250</v>
      </c>
      <c r="I31" s="231" t="s">
        <v>76</v>
      </c>
      <c r="J31" s="249">
        <v>45258</v>
      </c>
      <c r="K31" s="231" t="s">
        <v>260</v>
      </c>
      <c r="L31" s="370" t="s">
        <v>1934</v>
      </c>
      <c r="M31" s="249">
        <v>45350</v>
      </c>
      <c r="N31" s="231" t="s">
        <v>666</v>
      </c>
      <c r="O31" s="370" t="s">
        <v>1896</v>
      </c>
      <c r="P31" s="249">
        <v>45362</v>
      </c>
      <c r="Q31" s="231" t="s">
        <v>303</v>
      </c>
      <c r="R31" s="249"/>
      <c r="S31" s="365"/>
      <c r="T31" s="343"/>
      <c r="U31" s="343"/>
      <c r="V31" s="343"/>
      <c r="W31" s="343"/>
      <c r="X31" s="343"/>
    </row>
    <row r="32" spans="1:24" ht="36">
      <c r="A32" s="275">
        <v>23</v>
      </c>
      <c r="B32" s="298" t="s">
        <v>1913</v>
      </c>
      <c r="C32" s="275"/>
      <c r="D32" s="598" t="s">
        <v>1935</v>
      </c>
      <c r="E32" s="275"/>
      <c r="F32" s="275"/>
      <c r="G32" s="278"/>
      <c r="H32" s="279"/>
      <c r="I32" s="275" t="s">
        <v>76</v>
      </c>
      <c r="J32" s="250">
        <v>45258</v>
      </c>
      <c r="K32" s="275" t="s">
        <v>264</v>
      </c>
      <c r="L32" s="372" t="s">
        <v>1936</v>
      </c>
      <c r="M32" s="250">
        <v>45350</v>
      </c>
      <c r="N32" s="275" t="s">
        <v>1937</v>
      </c>
      <c r="O32" s="250"/>
      <c r="P32" s="250"/>
      <c r="Q32" s="275"/>
      <c r="R32" s="250"/>
      <c r="S32" s="366"/>
      <c r="T32" s="347"/>
      <c r="U32" s="347"/>
      <c r="V32" s="347"/>
      <c r="W32" s="347"/>
      <c r="X32" s="347"/>
    </row>
    <row r="33" spans="1:24" ht="56.25">
      <c r="A33" s="231">
        <v>24</v>
      </c>
      <c r="B33" s="292" t="s">
        <v>1913</v>
      </c>
      <c r="C33" s="231">
        <v>4</v>
      </c>
      <c r="D33" s="230" t="s">
        <v>1938</v>
      </c>
      <c r="E33" s="231"/>
      <c r="F33" s="231"/>
      <c r="G33" s="272">
        <v>0.5</v>
      </c>
      <c r="H33" s="273" t="s">
        <v>29</v>
      </c>
      <c r="I33" s="231" t="s">
        <v>76</v>
      </c>
      <c r="J33" s="249">
        <v>45258</v>
      </c>
      <c r="K33" s="231" t="s">
        <v>260</v>
      </c>
      <c r="L33" s="370" t="s">
        <v>1939</v>
      </c>
      <c r="M33" s="249">
        <v>45350</v>
      </c>
      <c r="N33" s="231" t="s">
        <v>1940</v>
      </c>
      <c r="O33" s="231"/>
      <c r="P33" s="249"/>
      <c r="Q33" s="231"/>
      <c r="R33" s="249"/>
      <c r="S33" s="365"/>
      <c r="T33" s="343"/>
      <c r="U33" s="343"/>
      <c r="V33" s="343"/>
      <c r="W33" s="343"/>
      <c r="X33" s="343"/>
    </row>
    <row r="34" spans="1:24" ht="56.25">
      <c r="A34" s="275">
        <v>25</v>
      </c>
      <c r="B34" s="298" t="s">
        <v>1913</v>
      </c>
      <c r="C34" s="275">
        <v>4</v>
      </c>
      <c r="D34" s="277" t="s">
        <v>1941</v>
      </c>
      <c r="E34" s="275"/>
      <c r="F34" s="275"/>
      <c r="G34" s="278">
        <v>0.5</v>
      </c>
      <c r="H34" s="279" t="s">
        <v>29</v>
      </c>
      <c r="I34" s="275" t="s">
        <v>76</v>
      </c>
      <c r="J34" s="250">
        <v>45258</v>
      </c>
      <c r="K34" s="275" t="s">
        <v>260</v>
      </c>
      <c r="L34" s="372" t="s">
        <v>1942</v>
      </c>
      <c r="M34" s="250">
        <v>45350</v>
      </c>
      <c r="N34" s="275" t="s">
        <v>360</v>
      </c>
      <c r="O34" s="275"/>
      <c r="P34" s="250"/>
      <c r="Q34" s="275"/>
      <c r="R34" s="250"/>
      <c r="S34" s="366"/>
      <c r="T34" s="347"/>
      <c r="U34" s="347"/>
      <c r="V34" s="347"/>
      <c r="W34" s="347"/>
      <c r="X34" s="347"/>
    </row>
    <row r="35" spans="1:24" ht="56.25">
      <c r="A35" s="231">
        <v>26</v>
      </c>
      <c r="B35" s="292" t="s">
        <v>1913</v>
      </c>
      <c r="C35" s="231">
        <v>5</v>
      </c>
      <c r="D35" s="230" t="s">
        <v>1943</v>
      </c>
      <c r="E35" s="231"/>
      <c r="F35" s="231"/>
      <c r="G35" s="272">
        <v>0.5</v>
      </c>
      <c r="H35" s="273" t="s">
        <v>29</v>
      </c>
      <c r="I35" s="231" t="s">
        <v>76</v>
      </c>
      <c r="J35" s="249">
        <v>45258</v>
      </c>
      <c r="K35" s="231" t="s">
        <v>260</v>
      </c>
      <c r="L35" s="370" t="s">
        <v>1944</v>
      </c>
      <c r="M35" s="249">
        <v>45350</v>
      </c>
      <c r="N35" s="231" t="s">
        <v>1940</v>
      </c>
      <c r="O35" s="231"/>
      <c r="P35" s="249"/>
      <c r="Q35" s="231"/>
      <c r="R35" s="231"/>
      <c r="S35" s="343"/>
      <c r="T35" s="343"/>
      <c r="U35" s="343"/>
      <c r="V35" s="343"/>
      <c r="W35" s="343"/>
      <c r="X35" s="343"/>
    </row>
    <row r="36" spans="1:24" ht="102">
      <c r="A36" s="275">
        <v>27</v>
      </c>
      <c r="B36" s="298" t="s">
        <v>1913</v>
      </c>
      <c r="C36" s="275" t="s">
        <v>1838</v>
      </c>
      <c r="D36" s="277" t="s">
        <v>1897</v>
      </c>
      <c r="E36" s="277"/>
      <c r="F36" s="277"/>
      <c r="G36" s="278">
        <v>0.5</v>
      </c>
      <c r="H36" s="279" t="s">
        <v>29</v>
      </c>
      <c r="I36" s="275" t="s">
        <v>76</v>
      </c>
      <c r="J36" s="250">
        <v>45289</v>
      </c>
      <c r="K36" s="275" t="s">
        <v>260</v>
      </c>
      <c r="L36" s="372" t="s">
        <v>1945</v>
      </c>
      <c r="M36" s="250">
        <v>45350</v>
      </c>
      <c r="N36" s="275" t="s">
        <v>1899</v>
      </c>
      <c r="O36" s="275" t="s">
        <v>1946</v>
      </c>
      <c r="P36" s="250">
        <v>45362</v>
      </c>
      <c r="Q36" s="275" t="s">
        <v>303</v>
      </c>
      <c r="R36" s="275"/>
      <c r="S36" s="347"/>
      <c r="T36" s="347"/>
      <c r="U36" s="347"/>
      <c r="V36" s="347"/>
      <c r="W36" s="347"/>
      <c r="X36" s="347"/>
    </row>
    <row r="37" spans="1:24" ht="56.25">
      <c r="A37" s="231">
        <v>28</v>
      </c>
      <c r="B37" s="292" t="s">
        <v>1913</v>
      </c>
      <c r="C37" s="231">
        <v>2</v>
      </c>
      <c r="D37" s="230" t="s">
        <v>1901</v>
      </c>
      <c r="E37" s="231"/>
      <c r="F37" s="231"/>
      <c r="G37" s="272">
        <v>0.5</v>
      </c>
      <c r="H37" s="273" t="s">
        <v>29</v>
      </c>
      <c r="I37" s="231" t="s">
        <v>76</v>
      </c>
      <c r="J37" s="249">
        <v>45350</v>
      </c>
      <c r="K37" s="231" t="s">
        <v>260</v>
      </c>
      <c r="L37" s="370" t="s">
        <v>1947</v>
      </c>
      <c r="M37" s="249"/>
      <c r="N37" s="230"/>
      <c r="O37" s="231"/>
      <c r="P37" s="249">
        <v>45362</v>
      </c>
      <c r="Q37" s="231" t="s">
        <v>303</v>
      </c>
      <c r="R37" s="231"/>
      <c r="S37" s="343"/>
      <c r="T37" s="343"/>
      <c r="U37" s="343"/>
      <c r="V37" s="343"/>
      <c r="W37" s="343"/>
      <c r="X37" s="343"/>
    </row>
    <row r="38" spans="1:24" ht="204" customHeight="1">
      <c r="A38" s="275">
        <v>29</v>
      </c>
      <c r="B38" s="298" t="s">
        <v>1913</v>
      </c>
      <c r="C38" s="275">
        <v>3</v>
      </c>
      <c r="D38" s="277" t="s">
        <v>1948</v>
      </c>
      <c r="E38" s="778"/>
      <c r="F38" s="774"/>
      <c r="G38" s="278">
        <v>0.5</v>
      </c>
      <c r="H38" s="279" t="s">
        <v>29</v>
      </c>
      <c r="I38" s="275" t="s">
        <v>76</v>
      </c>
      <c r="J38" s="250">
        <v>45350</v>
      </c>
      <c r="K38" s="275" t="s">
        <v>260</v>
      </c>
      <c r="L38" s="372" t="s">
        <v>1949</v>
      </c>
      <c r="M38" s="250"/>
      <c r="N38" s="277"/>
      <c r="O38" s="275"/>
      <c r="P38" s="250">
        <v>45362</v>
      </c>
      <c r="Q38" s="275" t="s">
        <v>303</v>
      </c>
      <c r="R38" s="275"/>
      <c r="S38" s="347"/>
      <c r="T38" s="347"/>
      <c r="U38" s="347"/>
      <c r="V38" s="347"/>
      <c r="W38" s="347"/>
      <c r="X38" s="347"/>
    </row>
    <row r="39" spans="1:24" ht="63.75" customHeight="1">
      <c r="A39" s="231">
        <v>30</v>
      </c>
      <c r="B39" s="292" t="s">
        <v>1913</v>
      </c>
      <c r="C39" s="231">
        <v>3</v>
      </c>
      <c r="D39" s="230" t="s">
        <v>1905</v>
      </c>
      <c r="E39" s="231"/>
      <c r="F39" s="231"/>
      <c r="G39" s="272">
        <v>0.5</v>
      </c>
      <c r="H39" s="273" t="s">
        <v>29</v>
      </c>
      <c r="I39" s="231" t="s">
        <v>76</v>
      </c>
      <c r="J39" s="249">
        <v>45350</v>
      </c>
      <c r="K39" s="231" t="s">
        <v>260</v>
      </c>
      <c r="L39" s="370" t="s">
        <v>1950</v>
      </c>
      <c r="M39" s="249"/>
      <c r="N39" s="230"/>
      <c r="O39" s="231"/>
      <c r="P39" s="249">
        <v>45362</v>
      </c>
      <c r="Q39" s="231" t="s">
        <v>303</v>
      </c>
      <c r="R39" s="231"/>
      <c r="S39" s="343"/>
      <c r="T39" s="343"/>
      <c r="U39" s="343"/>
      <c r="V39" s="343"/>
      <c r="W39" s="343"/>
      <c r="X39" s="343"/>
    </row>
    <row r="40" spans="1:24" ht="56.25">
      <c r="A40" s="275">
        <v>31</v>
      </c>
      <c r="B40" s="298" t="s">
        <v>1913</v>
      </c>
      <c r="C40" s="275">
        <v>4</v>
      </c>
      <c r="D40" s="277" t="s">
        <v>1951</v>
      </c>
      <c r="E40" s="275"/>
      <c r="F40" s="275"/>
      <c r="G40" s="278">
        <v>0.5</v>
      </c>
      <c r="H40" s="279" t="s">
        <v>29</v>
      </c>
      <c r="I40" s="275" t="s">
        <v>76</v>
      </c>
      <c r="J40" s="250">
        <v>45350</v>
      </c>
      <c r="K40" s="275" t="s">
        <v>260</v>
      </c>
      <c r="L40" s="275" t="s">
        <v>1952</v>
      </c>
      <c r="M40" s="250"/>
      <c r="N40" s="277"/>
      <c r="O40" s="275"/>
      <c r="P40" s="250">
        <v>45362</v>
      </c>
      <c r="Q40" s="275" t="s">
        <v>303</v>
      </c>
      <c r="R40" s="275"/>
      <c r="S40" s="347"/>
      <c r="T40" s="347"/>
      <c r="U40" s="347"/>
      <c r="V40" s="347"/>
      <c r="W40" s="347"/>
      <c r="X40" s="347"/>
    </row>
    <row r="41" spans="1:24" ht="56.25">
      <c r="A41" s="231">
        <v>32</v>
      </c>
      <c r="B41" s="292" t="s">
        <v>1913</v>
      </c>
      <c r="C41" s="231">
        <v>4</v>
      </c>
      <c r="D41" s="230" t="s">
        <v>1953</v>
      </c>
      <c r="E41" s="231"/>
      <c r="F41" s="231"/>
      <c r="G41" s="272">
        <v>0.5</v>
      </c>
      <c r="H41" s="273" t="s">
        <v>29</v>
      </c>
      <c r="I41" s="231" t="s">
        <v>76</v>
      </c>
      <c r="J41" s="249">
        <v>45350</v>
      </c>
      <c r="K41" s="231" t="s">
        <v>260</v>
      </c>
      <c r="L41" s="370" t="s">
        <v>1867</v>
      </c>
      <c r="M41" s="249"/>
      <c r="N41" s="230"/>
      <c r="O41" s="231"/>
      <c r="P41" s="249">
        <v>45362</v>
      </c>
      <c r="Q41" s="231" t="s">
        <v>303</v>
      </c>
      <c r="R41" s="231"/>
      <c r="S41" s="343"/>
      <c r="T41" s="343"/>
      <c r="U41" s="343"/>
      <c r="V41" s="343"/>
      <c r="W41" s="343"/>
      <c r="X41" s="343"/>
    </row>
    <row r="42" spans="1:24" ht="56.25">
      <c r="A42" s="275">
        <v>33</v>
      </c>
      <c r="B42" s="298" t="s">
        <v>1913</v>
      </c>
      <c r="C42" s="275">
        <v>4</v>
      </c>
      <c r="D42" s="277" t="s">
        <v>1954</v>
      </c>
      <c r="E42" s="275"/>
      <c r="F42" s="275"/>
      <c r="G42" s="278">
        <v>0.5</v>
      </c>
      <c r="H42" s="279" t="s">
        <v>29</v>
      </c>
      <c r="I42" s="275" t="s">
        <v>76</v>
      </c>
      <c r="J42" s="250">
        <v>45350</v>
      </c>
      <c r="K42" s="275" t="s">
        <v>260</v>
      </c>
      <c r="L42" s="372" t="s">
        <v>1955</v>
      </c>
      <c r="M42" s="250"/>
      <c r="N42" s="277"/>
      <c r="O42" s="275"/>
      <c r="P42" s="250">
        <v>45362</v>
      </c>
      <c r="Q42" s="275" t="s">
        <v>303</v>
      </c>
      <c r="R42" s="275"/>
      <c r="S42" s="347"/>
      <c r="T42" s="347"/>
      <c r="U42" s="347"/>
      <c r="V42" s="347"/>
      <c r="W42" s="347"/>
      <c r="X42" s="347"/>
    </row>
    <row r="43" spans="1:24" ht="56.25">
      <c r="A43" s="231">
        <v>34</v>
      </c>
      <c r="B43" s="292" t="s">
        <v>1913</v>
      </c>
      <c r="C43" s="231">
        <v>5</v>
      </c>
      <c r="D43" s="230" t="s">
        <v>1956</v>
      </c>
      <c r="E43" s="231"/>
      <c r="F43" s="231"/>
      <c r="G43" s="272">
        <v>0.5</v>
      </c>
      <c r="H43" s="273" t="s">
        <v>29</v>
      </c>
      <c r="I43" s="231" t="s">
        <v>76</v>
      </c>
      <c r="J43" s="249">
        <v>45350</v>
      </c>
      <c r="K43" s="231" t="s">
        <v>260</v>
      </c>
      <c r="L43" s="370" t="s">
        <v>1880</v>
      </c>
      <c r="M43" s="249"/>
      <c r="N43" s="230"/>
      <c r="O43" s="231"/>
      <c r="P43" s="249">
        <v>45362</v>
      </c>
      <c r="Q43" s="231" t="s">
        <v>303</v>
      </c>
      <c r="R43" s="231"/>
      <c r="S43" s="343"/>
      <c r="T43" s="343"/>
      <c r="U43" s="343"/>
      <c r="V43" s="343"/>
      <c r="W43" s="343"/>
      <c r="X43" s="343"/>
    </row>
    <row r="44" spans="1:24" ht="191.25">
      <c r="A44" s="275">
        <v>35</v>
      </c>
      <c r="B44" s="298" t="s">
        <v>1913</v>
      </c>
      <c r="C44" s="275">
        <v>5</v>
      </c>
      <c r="D44" s="355" t="s">
        <v>1957</v>
      </c>
      <c r="E44" s="275"/>
      <c r="F44" s="275"/>
      <c r="G44" s="278">
        <v>0.5</v>
      </c>
      <c r="H44" s="279" t="s">
        <v>29</v>
      </c>
      <c r="I44" s="275" t="s">
        <v>76</v>
      </c>
      <c r="J44" s="250">
        <v>45350</v>
      </c>
      <c r="K44" s="275" t="s">
        <v>260</v>
      </c>
      <c r="L44" s="372" t="s">
        <v>1958</v>
      </c>
      <c r="M44" s="250"/>
      <c r="N44" s="277"/>
      <c r="O44" s="275"/>
      <c r="P44" s="250">
        <v>45362</v>
      </c>
      <c r="Q44" s="275" t="s">
        <v>303</v>
      </c>
      <c r="R44" s="275"/>
      <c r="S44" s="347"/>
      <c r="T44" s="347"/>
      <c r="U44" s="347"/>
      <c r="V44" s="347"/>
      <c r="W44" s="347"/>
      <c r="X44" s="347"/>
    </row>
    <row r="45" spans="1:24" ht="56.25">
      <c r="A45" s="231">
        <v>36</v>
      </c>
      <c r="B45" s="292" t="s">
        <v>1913</v>
      </c>
      <c r="C45" s="231">
        <v>5</v>
      </c>
      <c r="D45" s="230" t="s">
        <v>1959</v>
      </c>
      <c r="E45" s="231"/>
      <c r="F45" s="231"/>
      <c r="G45" s="272">
        <v>0.5</v>
      </c>
      <c r="H45" s="273" t="s">
        <v>29</v>
      </c>
      <c r="I45" s="231" t="s">
        <v>76</v>
      </c>
      <c r="J45" s="249">
        <v>45350</v>
      </c>
      <c r="K45" s="231" t="s">
        <v>260</v>
      </c>
      <c r="L45" s="370" t="s">
        <v>1960</v>
      </c>
      <c r="M45" s="249"/>
      <c r="N45" s="230"/>
      <c r="O45" s="231"/>
      <c r="P45" s="249">
        <v>45362</v>
      </c>
      <c r="Q45" s="231" t="s">
        <v>303</v>
      </c>
      <c r="R45" s="231"/>
      <c r="S45" s="343"/>
      <c r="T45" s="343"/>
      <c r="U45" s="343"/>
      <c r="V45" s="343"/>
      <c r="W45" s="343"/>
      <c r="X45" s="343"/>
    </row>
    <row r="46" spans="1:24" ht="72">
      <c r="A46" s="275">
        <v>37</v>
      </c>
      <c r="B46" s="298" t="s">
        <v>1913</v>
      </c>
      <c r="C46" s="275">
        <v>5</v>
      </c>
      <c r="D46" s="277" t="s">
        <v>1961</v>
      </c>
      <c r="E46" s="275"/>
      <c r="F46" s="275"/>
      <c r="G46" s="278">
        <v>0.5</v>
      </c>
      <c r="H46" s="279" t="s">
        <v>29</v>
      </c>
      <c r="I46" s="275" t="s">
        <v>76</v>
      </c>
      <c r="J46" s="250">
        <v>45350</v>
      </c>
      <c r="K46" s="275" t="s">
        <v>260</v>
      </c>
      <c r="L46" s="372" t="s">
        <v>1888</v>
      </c>
      <c r="M46" s="250"/>
      <c r="N46" s="277"/>
      <c r="O46" s="275"/>
      <c r="P46" s="250">
        <v>45362</v>
      </c>
      <c r="Q46" s="275" t="s">
        <v>303</v>
      </c>
      <c r="R46" s="275"/>
      <c r="S46" s="347"/>
      <c r="T46" s="347"/>
      <c r="U46" s="347"/>
      <c r="V46" s="347"/>
      <c r="W46" s="347"/>
      <c r="X46" s="347"/>
    </row>
    <row r="47" spans="1:24" ht="60">
      <c r="A47" s="231">
        <v>38</v>
      </c>
      <c r="B47" s="292" t="s">
        <v>1913</v>
      </c>
      <c r="C47" s="231">
        <v>5</v>
      </c>
      <c r="D47" s="357" t="s">
        <v>1962</v>
      </c>
      <c r="E47" s="231"/>
      <c r="F47" s="231"/>
      <c r="G47" s="272">
        <v>0.5</v>
      </c>
      <c r="H47" s="273" t="s">
        <v>29</v>
      </c>
      <c r="I47" s="231" t="s">
        <v>76</v>
      </c>
      <c r="J47" s="249">
        <v>45350</v>
      </c>
      <c r="K47" s="231" t="s">
        <v>260</v>
      </c>
      <c r="L47" s="370" t="s">
        <v>1908</v>
      </c>
      <c r="M47" s="249"/>
      <c r="N47" s="230"/>
      <c r="O47" s="231"/>
      <c r="P47" s="249">
        <v>45362</v>
      </c>
      <c r="Q47" s="231" t="s">
        <v>303</v>
      </c>
      <c r="R47" s="231"/>
      <c r="S47" s="343"/>
      <c r="T47" s="343"/>
      <c r="U47" s="343"/>
      <c r="V47" s="343"/>
      <c r="W47" s="343"/>
      <c r="X47" s="343"/>
    </row>
    <row r="48" spans="1:24" ht="110.25" customHeight="1">
      <c r="A48" s="275">
        <v>39</v>
      </c>
      <c r="B48" s="298" t="s">
        <v>1913</v>
      </c>
      <c r="C48" s="275">
        <v>6</v>
      </c>
      <c r="D48" s="355" t="s">
        <v>1963</v>
      </c>
      <c r="E48" s="778"/>
      <c r="F48" s="774"/>
      <c r="G48" s="278">
        <v>0.5</v>
      </c>
      <c r="H48" s="279" t="s">
        <v>29</v>
      </c>
      <c r="I48" s="275" t="s">
        <v>76</v>
      </c>
      <c r="J48" s="250">
        <v>45350</v>
      </c>
      <c r="K48" s="275" t="s">
        <v>260</v>
      </c>
      <c r="L48" s="372" t="s">
        <v>1964</v>
      </c>
      <c r="M48" s="250"/>
      <c r="N48" s="277"/>
      <c r="O48" s="275"/>
      <c r="P48" s="250">
        <v>45362</v>
      </c>
      <c r="Q48" s="275" t="s">
        <v>303</v>
      </c>
      <c r="R48" s="275"/>
      <c r="S48" s="347"/>
      <c r="T48" s="347"/>
      <c r="U48" s="347"/>
      <c r="V48" s="347"/>
      <c r="W48" s="347"/>
      <c r="X48" s="347"/>
    </row>
    <row r="49" spans="1:24" ht="56.25">
      <c r="A49" s="231">
        <v>40</v>
      </c>
      <c r="B49" s="292" t="s">
        <v>1913</v>
      </c>
      <c r="C49" s="231">
        <v>6</v>
      </c>
      <c r="D49" s="357" t="s">
        <v>1911</v>
      </c>
      <c r="E49" s="231"/>
      <c r="F49" s="231"/>
      <c r="G49" s="272">
        <v>0.5</v>
      </c>
      <c r="H49" s="273" t="s">
        <v>29</v>
      </c>
      <c r="I49" s="231" t="s">
        <v>76</v>
      </c>
      <c r="J49" s="249">
        <v>45350</v>
      </c>
      <c r="K49" s="231" t="s">
        <v>260</v>
      </c>
      <c r="L49" s="370" t="s">
        <v>1965</v>
      </c>
      <c r="M49" s="249"/>
      <c r="N49" s="230"/>
      <c r="O49" s="231"/>
      <c r="P49" s="249">
        <v>45362</v>
      </c>
      <c r="Q49" s="231" t="s">
        <v>303</v>
      </c>
      <c r="R49" s="231"/>
      <c r="S49" s="343"/>
      <c r="T49" s="343"/>
      <c r="U49" s="343"/>
      <c r="V49" s="343"/>
      <c r="W49" s="343"/>
      <c r="X49" s="343"/>
    </row>
    <row r="50" spans="1:24" ht="12.75">
      <c r="A50" s="275"/>
      <c r="B50" s="298"/>
      <c r="C50" s="275"/>
      <c r="D50" s="277"/>
      <c r="E50" s="275"/>
      <c r="F50" s="275"/>
      <c r="G50" s="278"/>
      <c r="H50" s="279"/>
      <c r="I50" s="275"/>
      <c r="J50" s="250"/>
      <c r="K50" s="275"/>
      <c r="L50" s="372"/>
      <c r="M50" s="250"/>
      <c r="N50" s="277"/>
      <c r="O50" s="275"/>
      <c r="P50" s="250"/>
      <c r="Q50" s="275"/>
      <c r="R50" s="275"/>
      <c r="S50" s="347"/>
      <c r="T50" s="347"/>
      <c r="U50" s="347"/>
      <c r="V50" s="347"/>
      <c r="W50" s="347"/>
      <c r="X50" s="347"/>
    </row>
    <row r="51" spans="1:24" ht="12.75">
      <c r="A51" s="231"/>
      <c r="B51" s="292"/>
      <c r="C51" s="231"/>
      <c r="D51" s="230"/>
      <c r="E51" s="231"/>
      <c r="F51" s="231"/>
      <c r="G51" s="272"/>
      <c r="H51" s="273"/>
      <c r="I51" s="231"/>
      <c r="J51" s="249"/>
      <c r="K51" s="231"/>
      <c r="L51" s="370"/>
      <c r="M51" s="249"/>
      <c r="N51" s="230"/>
      <c r="O51" s="231"/>
      <c r="P51" s="249"/>
      <c r="Q51" s="231"/>
      <c r="R51" s="231"/>
      <c r="S51" s="343"/>
      <c r="T51" s="343"/>
      <c r="U51" s="343"/>
      <c r="V51" s="343"/>
      <c r="W51" s="343"/>
      <c r="X51" s="343"/>
    </row>
    <row r="52" spans="1:24" ht="12.75">
      <c r="A52" s="275"/>
      <c r="B52" s="298"/>
      <c r="C52" s="275"/>
      <c r="D52" s="277"/>
      <c r="E52" s="275"/>
      <c r="F52" s="275"/>
      <c r="G52" s="278"/>
      <c r="H52" s="279"/>
      <c r="I52" s="275"/>
      <c r="J52" s="250"/>
      <c r="K52" s="275"/>
      <c r="L52" s="372"/>
      <c r="M52" s="250"/>
      <c r="N52" s="277"/>
      <c r="O52" s="275"/>
      <c r="P52" s="250"/>
      <c r="Q52" s="275"/>
      <c r="R52" s="275"/>
      <c r="S52" s="347"/>
      <c r="T52" s="347"/>
      <c r="U52" s="347"/>
      <c r="V52" s="347"/>
      <c r="W52" s="347"/>
      <c r="X52" s="347"/>
    </row>
    <row r="53" spans="1:24" ht="12.75">
      <c r="A53" s="231"/>
      <c r="B53" s="292"/>
      <c r="C53" s="231"/>
      <c r="D53" s="230"/>
      <c r="E53" s="231"/>
      <c r="F53" s="231"/>
      <c r="G53" s="272"/>
      <c r="H53" s="273"/>
      <c r="I53" s="231"/>
      <c r="J53" s="249"/>
      <c r="K53" s="231"/>
      <c r="L53" s="370"/>
      <c r="M53" s="249"/>
      <c r="N53" s="230"/>
      <c r="O53" s="231"/>
      <c r="P53" s="249"/>
      <c r="Q53" s="231"/>
      <c r="R53" s="231"/>
      <c r="S53" s="343"/>
      <c r="T53" s="343"/>
      <c r="U53" s="343"/>
      <c r="V53" s="343"/>
      <c r="W53" s="343"/>
      <c r="X53" s="343"/>
    </row>
    <row r="54" spans="1:24" ht="12.75">
      <c r="A54" s="275"/>
      <c r="B54" s="298"/>
      <c r="C54" s="275"/>
      <c r="D54" s="277"/>
      <c r="E54" s="275"/>
      <c r="F54" s="275"/>
      <c r="G54" s="278"/>
      <c r="H54" s="279"/>
      <c r="I54" s="275"/>
      <c r="J54" s="250"/>
      <c r="K54" s="275"/>
      <c r="L54" s="372"/>
      <c r="M54" s="250"/>
      <c r="N54" s="277"/>
      <c r="O54" s="275"/>
      <c r="P54" s="250"/>
      <c r="Q54" s="275"/>
      <c r="R54" s="275"/>
      <c r="S54" s="347"/>
      <c r="T54" s="347"/>
      <c r="U54" s="347"/>
      <c r="V54" s="347"/>
      <c r="W54" s="347"/>
      <c r="X54" s="347"/>
    </row>
    <row r="55" spans="1:24" ht="12.75">
      <c r="A55" s="231"/>
      <c r="B55" s="292"/>
      <c r="C55" s="231"/>
      <c r="D55" s="230"/>
      <c r="E55" s="231"/>
      <c r="F55" s="231"/>
      <c r="G55" s="272"/>
      <c r="H55" s="273"/>
      <c r="I55" s="231"/>
      <c r="J55" s="249"/>
      <c r="K55" s="231"/>
      <c r="L55" s="370"/>
      <c r="M55" s="249"/>
      <c r="N55" s="230"/>
      <c r="O55" s="231"/>
      <c r="P55" s="249"/>
      <c r="Q55" s="231"/>
      <c r="R55" s="231"/>
      <c r="S55" s="343"/>
      <c r="T55" s="343"/>
      <c r="U55" s="343"/>
      <c r="V55" s="343"/>
      <c r="W55" s="343"/>
      <c r="X55" s="343"/>
    </row>
    <row r="56" spans="1:24" ht="12.75">
      <c r="A56" s="275"/>
      <c r="B56" s="298"/>
      <c r="C56" s="275"/>
      <c r="D56" s="277"/>
      <c r="E56" s="275"/>
      <c r="F56" s="275"/>
      <c r="G56" s="278"/>
      <c r="H56" s="279"/>
      <c r="I56" s="275"/>
      <c r="J56" s="250"/>
      <c r="K56" s="275"/>
      <c r="L56" s="372"/>
      <c r="M56" s="250"/>
      <c r="N56" s="277"/>
      <c r="O56" s="275"/>
      <c r="P56" s="250"/>
      <c r="Q56" s="275"/>
      <c r="R56" s="275"/>
      <c r="S56" s="347"/>
      <c r="T56" s="347"/>
      <c r="U56" s="347"/>
      <c r="V56" s="347"/>
      <c r="W56" s="347"/>
      <c r="X56" s="347"/>
    </row>
    <row r="57" spans="1:24" ht="12.75">
      <c r="A57" s="231"/>
      <c r="B57" s="292"/>
      <c r="C57" s="231"/>
      <c r="D57" s="230"/>
      <c r="E57" s="231"/>
      <c r="F57" s="231"/>
      <c r="G57" s="272"/>
      <c r="H57" s="273"/>
      <c r="I57" s="231"/>
      <c r="J57" s="249"/>
      <c r="K57" s="231"/>
      <c r="L57" s="370"/>
      <c r="M57" s="249"/>
      <c r="N57" s="230"/>
      <c r="O57" s="231"/>
      <c r="P57" s="249"/>
      <c r="Q57" s="231"/>
      <c r="R57" s="231"/>
      <c r="S57" s="343"/>
      <c r="T57" s="343"/>
      <c r="U57" s="343"/>
      <c r="V57" s="343"/>
      <c r="W57" s="343"/>
      <c r="X57" s="343"/>
    </row>
    <row r="58" spans="1:24" ht="12.75">
      <c r="A58" s="275"/>
      <c r="B58" s="298"/>
      <c r="C58" s="275"/>
      <c r="D58" s="277"/>
      <c r="E58" s="275"/>
      <c r="F58" s="275"/>
      <c r="G58" s="278"/>
      <c r="H58" s="279"/>
      <c r="I58" s="275"/>
      <c r="J58" s="250"/>
      <c r="K58" s="275"/>
      <c r="L58" s="372"/>
      <c r="M58" s="250"/>
      <c r="N58" s="277"/>
      <c r="O58" s="275"/>
      <c r="P58" s="250"/>
      <c r="Q58" s="275"/>
      <c r="R58" s="275"/>
      <c r="S58" s="347"/>
      <c r="T58" s="347"/>
      <c r="U58" s="347"/>
      <c r="V58" s="347"/>
      <c r="W58" s="347"/>
      <c r="X58" s="347"/>
    </row>
    <row r="59" spans="1:24" ht="12.75">
      <c r="A59" s="231"/>
      <c r="B59" s="292"/>
      <c r="C59" s="231"/>
      <c r="D59" s="230"/>
      <c r="E59" s="231"/>
      <c r="F59" s="231"/>
      <c r="G59" s="272"/>
      <c r="H59" s="273"/>
      <c r="I59" s="231"/>
      <c r="J59" s="249"/>
      <c r="K59" s="231"/>
      <c r="L59" s="370"/>
      <c r="M59" s="249"/>
      <c r="N59" s="230"/>
      <c r="O59" s="231"/>
      <c r="P59" s="249"/>
      <c r="Q59" s="231"/>
      <c r="R59" s="231"/>
      <c r="S59" s="343"/>
      <c r="T59" s="343"/>
      <c r="U59" s="343"/>
      <c r="V59" s="343"/>
      <c r="W59" s="343"/>
      <c r="X59" s="343"/>
    </row>
    <row r="60" spans="1:24" ht="12.75">
      <c r="A60" s="275"/>
      <c r="B60" s="298"/>
      <c r="C60" s="275"/>
      <c r="D60" s="277"/>
      <c r="E60" s="275"/>
      <c r="F60" s="275"/>
      <c r="G60" s="278"/>
      <c r="H60" s="279"/>
      <c r="I60" s="275"/>
      <c r="J60" s="250"/>
      <c r="K60" s="275"/>
      <c r="L60" s="372"/>
      <c r="M60" s="250"/>
      <c r="N60" s="277"/>
      <c r="O60" s="275"/>
      <c r="P60" s="250"/>
      <c r="Q60" s="275"/>
      <c r="R60" s="275"/>
      <c r="S60" s="347"/>
      <c r="T60" s="347"/>
      <c r="U60" s="347"/>
      <c r="V60" s="347"/>
      <c r="W60" s="347"/>
      <c r="X60" s="347"/>
    </row>
    <row r="61" spans="1:24" ht="12.75">
      <c r="A61" s="231"/>
      <c r="B61" s="292"/>
      <c r="C61" s="231"/>
      <c r="D61" s="230"/>
      <c r="E61" s="231"/>
      <c r="F61" s="231"/>
      <c r="G61" s="272"/>
      <c r="H61" s="273"/>
      <c r="I61" s="231"/>
      <c r="J61" s="249"/>
      <c r="K61" s="231"/>
      <c r="L61" s="370"/>
      <c r="M61" s="249"/>
      <c r="N61" s="230"/>
      <c r="O61" s="231"/>
      <c r="P61" s="249"/>
      <c r="Q61" s="231"/>
      <c r="R61" s="231"/>
      <c r="S61" s="343"/>
      <c r="T61" s="343"/>
      <c r="U61" s="343"/>
      <c r="V61" s="343"/>
      <c r="W61" s="343"/>
      <c r="X61" s="343"/>
    </row>
    <row r="62" spans="1:24" ht="12.75">
      <c r="A62" s="275"/>
      <c r="B62" s="298"/>
      <c r="C62" s="275"/>
      <c r="D62" s="277"/>
      <c r="E62" s="275"/>
      <c r="F62" s="275"/>
      <c r="G62" s="278"/>
      <c r="H62" s="279"/>
      <c r="I62" s="275"/>
      <c r="J62" s="250"/>
      <c r="K62" s="275"/>
      <c r="L62" s="372"/>
      <c r="M62" s="250"/>
      <c r="N62" s="277"/>
      <c r="O62" s="275"/>
      <c r="P62" s="250"/>
      <c r="Q62" s="275"/>
      <c r="R62" s="275"/>
      <c r="S62" s="347"/>
      <c r="T62" s="347"/>
      <c r="U62" s="347"/>
      <c r="V62" s="347"/>
      <c r="W62" s="347"/>
      <c r="X62" s="347"/>
    </row>
    <row r="63" spans="1:24" ht="12.75">
      <c r="A63" s="231"/>
      <c r="B63" s="292"/>
      <c r="C63" s="231"/>
      <c r="D63" s="230"/>
      <c r="E63" s="231"/>
      <c r="F63" s="231"/>
      <c r="G63" s="272"/>
      <c r="H63" s="273"/>
      <c r="I63" s="231"/>
      <c r="J63" s="249"/>
      <c r="K63" s="231"/>
      <c r="L63" s="370"/>
      <c r="M63" s="249"/>
      <c r="N63" s="230"/>
      <c r="O63" s="231"/>
      <c r="P63" s="249"/>
      <c r="Q63" s="231"/>
      <c r="R63" s="231"/>
      <c r="S63" s="343"/>
      <c r="T63" s="343"/>
      <c r="U63" s="343"/>
      <c r="V63" s="343"/>
      <c r="W63" s="343"/>
      <c r="X63" s="343"/>
    </row>
  </sheetData>
  <mergeCells count="4">
    <mergeCell ref="E22:F22"/>
    <mergeCell ref="E23:F23"/>
    <mergeCell ref="E38:F38"/>
    <mergeCell ref="E48:F48"/>
  </mergeCells>
  <conditionalFormatting sqref="M1:N1 R1 U1:X1">
    <cfRule type="containsText" dxfId="10847" priority="13" operator="containsText" text="ответ субподрядчика">
      <formula>NOT(ISERROR(SEARCH(("ответ субподрядчика"),(M1))))</formula>
    </cfRule>
  </conditionalFormatting>
  <conditionalFormatting sqref="G10:G63">
    <cfRule type="cellIs" dxfId="10846" priority="12" operator="equal">
      <formula>1</formula>
    </cfRule>
  </conditionalFormatting>
  <conditionalFormatting sqref="G10:G63">
    <cfRule type="cellIs" dxfId="10845" priority="11" operator="equal">
      <formula>0.5</formula>
    </cfRule>
  </conditionalFormatting>
  <conditionalFormatting sqref="G10:G63">
    <cfRule type="cellIs" dxfId="10844" priority="10" operator="equal">
      <formula>0.2</formula>
    </cfRule>
  </conditionalFormatting>
  <conditionalFormatting sqref="K3 K5:K63">
    <cfRule type="containsText" dxfId="10843" priority="9" operator="containsText" text="ПД">
      <formula>NOT(ISERROR(SEARCH(("ПД"),(K3))))</formula>
    </cfRule>
  </conditionalFormatting>
  <conditionalFormatting sqref="K3 K5:K63">
    <cfRule type="containsText" dxfId="10842" priority="8" operator="containsText" text="отменено">
      <formula>NOT(ISERROR(SEARCH(("отменено"),(K3))))</formula>
    </cfRule>
  </conditionalFormatting>
  <conditionalFormatting sqref="G1:H1 H3:X3 H5:H63 A9:G9">
    <cfRule type="cellIs" dxfId="10841" priority="7" operator="equal">
      <formula>"5 - Несоответствие решений ПД и РД"</formula>
    </cfRule>
  </conditionalFormatting>
  <conditionalFormatting sqref="G1:H1 H3:X3 H5:H63 A9:G9">
    <cfRule type="cellIs" dxfId="10840" priority="6" operator="equal">
      <formula>"4 - Несоответствие типовым решениям"</formula>
    </cfRule>
  </conditionalFormatting>
  <conditionalFormatting sqref="G1:H1 H3:X3 H5:H63 A9:G9">
    <cfRule type="cellIs" dxfId="10839" priority="5" operator="equal">
      <formula>"3 - Повторяющиеся замечания МФР"</formula>
    </cfRule>
  </conditionalFormatting>
  <conditionalFormatting sqref="G1:H1 H3:X3 H5:H63 A9:G9">
    <cfRule type="cellIs" dxfId="10838" priority="4" operator="equal">
      <formula>"2 - Несоотвествие смежным разделам"</formula>
    </cfRule>
  </conditionalFormatting>
  <conditionalFormatting sqref="G1:H1 H3:X3 H5:H63 A9:G9">
    <cfRule type="cellIs" dxfId="10837" priority="3" operator="equal">
      <formula>"1 - Ошибка проектировщика"</formula>
    </cfRule>
  </conditionalFormatting>
  <conditionalFormatting sqref="K3 K5:K63">
    <cfRule type="containsText" dxfId="10836" priority="2" operator="containsText" text="повторно">
      <formula>NOT(ISERROR(SEARCH(("повторно"),(K3))))</formula>
    </cfRule>
  </conditionalFormatting>
  <conditionalFormatting sqref="K3 K5:K63">
    <cfRule type="containsText" dxfId="10835"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G10:G63</xm:sqref>
        </x14:dataValidation>
        <x14:dataValidation type="list" allowBlank="1">
          <x14:formula1>
            <xm:f>Списки!$O:$O</xm:f>
          </x14:formula1>
          <xm:sqref>R1 U1 X1</xm:sqref>
        </x14:dataValidation>
        <x14:dataValidation type="list" allowBlank="1">
          <x14:formula1>
            <xm:f>Списки!$E$2:$E$1002</xm:f>
          </x14:formula1>
          <xm:sqref>H10:H63</xm:sqref>
        </x14:dataValidation>
        <x14:dataValidation type="list" allowBlank="1">
          <x14:formula1>
            <xm:f>Списки!$A$2:$A$1002</xm:f>
          </x14:formula1>
          <xm:sqref>K10:K63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
    <outlinePr summaryBelow="0" summaryRight="0"/>
  </sheetPr>
  <dimension ref="A1:X7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9.5703125" customWidth="1"/>
    <col min="3" max="3" width="7" customWidth="1"/>
    <col min="4" max="4" width="56.85546875" customWidth="1"/>
    <col min="5" max="5" width="42.140625" customWidth="1"/>
    <col min="6" max="6" width="31.85546875" customWidth="1" collapsed="1"/>
    <col min="7" max="7" width="11.140625" hidden="1" customWidth="1" outlineLevel="1"/>
    <col min="8" max="8" width="14" hidden="1" customWidth="1" outlineLevel="1"/>
    <col min="10" max="10" width="9.28515625" customWidth="1"/>
    <col min="11" max="11" width="11" customWidth="1"/>
    <col min="12" max="12" width="30.85546875" customWidth="1"/>
    <col min="13" max="13" width="10.7109375" customWidth="1"/>
    <col min="14" max="14" width="76.7109375" customWidth="1"/>
    <col min="15" max="15" width="30" customWidth="1"/>
    <col min="16" max="16" width="11.42578125" customWidth="1"/>
    <col min="17" max="17" width="23.42578125" customWidth="1"/>
    <col min="18" max="18" width="28.42578125" hidden="1" customWidth="1"/>
    <col min="19" max="19" width="14.42578125" hidden="1" customWidth="1"/>
    <col min="20" max="20" width="26.85546875" hidden="1" customWidth="1"/>
    <col min="21" max="24" width="25.5703125" hidden="1" customWidth="1"/>
  </cols>
  <sheetData>
    <row r="1" spans="1:24" ht="76.5" collapsed="1">
      <c r="A1" s="331" t="s">
        <v>235</v>
      </c>
      <c r="B1" s="331" t="s">
        <v>236</v>
      </c>
      <c r="C1" s="331" t="s">
        <v>237</v>
      </c>
      <c r="D1" s="331" t="s">
        <v>238</v>
      </c>
      <c r="E1" s="331" t="s">
        <v>239</v>
      </c>
      <c r="F1" s="331" t="s">
        <v>240</v>
      </c>
      <c r="G1" s="105" t="s">
        <v>241</v>
      </c>
      <c r="H1" s="105" t="s">
        <v>242</v>
      </c>
      <c r="I1" s="105" t="s">
        <v>5</v>
      </c>
      <c r="J1" s="331" t="s">
        <v>243</v>
      </c>
      <c r="K1" s="331"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90" hidden="1" outlineLevel="1">
      <c r="A2" s="332"/>
      <c r="B2" s="111" t="s">
        <v>249</v>
      </c>
      <c r="C2" s="111" t="s">
        <v>249</v>
      </c>
      <c r="D2" s="112" t="s">
        <v>52</v>
      </c>
      <c r="E2" s="113"/>
      <c r="F2" s="333"/>
      <c r="G2" s="278"/>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67.5" hidden="1" outlineLevel="1">
      <c r="A3" s="334"/>
      <c r="B3" s="18" t="s">
        <v>251</v>
      </c>
      <c r="C3" s="18" t="s">
        <v>252</v>
      </c>
      <c r="D3" s="18" t="s">
        <v>35</v>
      </c>
      <c r="E3" s="18"/>
      <c r="F3" s="18"/>
      <c r="G3" s="272"/>
      <c r="H3" s="335">
        <f>COUNTIF($H10:$H64,"1 - Несоответствие продуктовым требованиям ПИК-Стандарт")</f>
        <v>6</v>
      </c>
      <c r="I3" s="335">
        <f>COUNTIF($H10:$H64,"2 - Несоответствие Бренд-листам ПИК")</f>
        <v>0</v>
      </c>
      <c r="J3" s="335">
        <f>COUNTIF($H60:$H64,"3 - Несоответствие Каталогу отделки")</f>
        <v>0</v>
      </c>
      <c r="K3" s="335">
        <f>COUNTIF($H10:$H64,"5 - Ошибка в применении СТМ")</f>
        <v>0</v>
      </c>
      <c r="L3" s="335">
        <f>COUNTIF($H10:$H64,"4 - Несоответствие Каталогу оборудования")</f>
        <v>0</v>
      </c>
      <c r="M3" s="335">
        <f>COUNTIF($H10:$H64,"6 - Ошибка в применении сборных ЛМ")</f>
        <v>0</v>
      </c>
      <c r="N3" s="335">
        <f>COUNTIF($H10:$H64,"7 - Ошибка в применении шкаф-пакетов")</f>
        <v>0</v>
      </c>
      <c r="O3" s="335">
        <f>COUNTIF($H10:$H64,"8 - Ошибка в применении шахт-пакетов")</f>
        <v>0</v>
      </c>
      <c r="P3" s="335">
        <f>COUNTIF($H10:$H64,"9 - Несоответствие типологическим требованиям ПИК-Стандарт")</f>
        <v>0</v>
      </c>
      <c r="Q3" s="335">
        <f>COUNTIF($H10:$H64,"10 - Несоответствие НТД РФ")</f>
        <v>0</v>
      </c>
      <c r="R3" s="335">
        <f>COUNTIF($H10:$H64,"11 - Несоответствие ИРД (кроме ТУ, СТУ), АПР, ПД")</f>
        <v>0</v>
      </c>
      <c r="S3" s="335">
        <f>COUNTIF($H10:$H64,"12 - Несоответствие требованиям ТУ, СТУ")</f>
        <v>0</v>
      </c>
      <c r="T3" s="335">
        <f>COUNTIF($H10:$H64,"13 - Ошибка в технических решениях")</f>
        <v>0</v>
      </c>
      <c r="U3" s="335">
        <f>COUNTIF($H10:$H64,"14 - Неувязка м/у собой комплектов РД")</f>
        <v>0</v>
      </c>
      <c r="V3" s="335">
        <f>COUNTIF($H10:$H64,"15 - Недостаточность информации влияющей на СМР")</f>
        <v>46</v>
      </c>
      <c r="W3" s="335">
        <f>COUNTIF($H10:$H64,"16 - Нерациональное решение")</f>
        <v>0</v>
      </c>
      <c r="X3" s="335">
        <f>COUNTIF($H10:$H64,"17 - Оформление")</f>
        <v>1</v>
      </c>
    </row>
    <row r="4" spans="1:24" ht="25.5" hidden="1" outlineLevel="1">
      <c r="A4" s="111" t="s">
        <v>249</v>
      </c>
      <c r="B4" s="336">
        <v>10</v>
      </c>
      <c r="C4" s="336">
        <v>10</v>
      </c>
      <c r="D4" s="337">
        <f>C4/B4</f>
        <v>1</v>
      </c>
      <c r="E4" s="337"/>
      <c r="F4" s="367"/>
      <c r="G4" s="278"/>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A5" s="338"/>
      <c r="B5" s="338"/>
      <c r="C5" s="338"/>
      <c r="D5" s="340"/>
      <c r="E5" s="340"/>
      <c r="F5" s="338"/>
      <c r="G5" s="112" t="s">
        <v>52</v>
      </c>
      <c r="H5" s="509"/>
      <c r="I5" s="231"/>
      <c r="J5" s="249"/>
      <c r="K5" s="231"/>
      <c r="L5" s="249"/>
      <c r="M5" s="249"/>
      <c r="N5" s="231"/>
      <c r="O5" s="249"/>
      <c r="P5" s="249"/>
      <c r="Q5" s="231"/>
      <c r="R5" s="249"/>
      <c r="S5" s="365"/>
      <c r="T5" s="343"/>
      <c r="U5" s="343"/>
      <c r="V5" s="343"/>
      <c r="W5" s="343"/>
      <c r="X5" s="343"/>
    </row>
    <row r="6" spans="1:24" ht="14.25" hidden="1" outlineLevel="1">
      <c r="A6" s="18">
        <v>0.2</v>
      </c>
      <c r="B6" s="18">
        <v>0.5</v>
      </c>
      <c r="C6" s="18">
        <v>1</v>
      </c>
      <c r="D6" s="18" t="s">
        <v>39</v>
      </c>
      <c r="E6" s="18"/>
      <c r="F6" s="18" t="s">
        <v>253</v>
      </c>
      <c r="G6" s="345">
        <f>COUNTIFS(G10:G64,"0,2")</f>
        <v>0</v>
      </c>
      <c r="H6" s="510"/>
      <c r="I6" s="275"/>
      <c r="J6" s="250"/>
      <c r="K6" s="275"/>
      <c r="L6" s="250"/>
      <c r="M6" s="250"/>
      <c r="N6" s="275"/>
      <c r="O6" s="250"/>
      <c r="P6" s="250"/>
      <c r="Q6" s="275"/>
      <c r="R6" s="250"/>
      <c r="S6" s="366"/>
      <c r="T6" s="347"/>
      <c r="U6" s="347"/>
      <c r="V6" s="347"/>
      <c r="W6" s="347"/>
      <c r="X6" s="347"/>
    </row>
    <row r="7" spans="1:24" ht="15" hidden="1" outlineLevel="1">
      <c r="A7" s="348">
        <f>G6*0.2/B4</f>
        <v>0</v>
      </c>
      <c r="B7" s="348">
        <f>G7*0.5/B4</f>
        <v>2.65</v>
      </c>
      <c r="C7" s="348">
        <f>G8*1/B4</f>
        <v>0</v>
      </c>
      <c r="D7" s="349">
        <f>(G6*A6+G7*B6+G8*C6)/SUM(G6:G8)</f>
        <v>0.5</v>
      </c>
      <c r="E7" s="350"/>
      <c r="F7" s="129" t="s">
        <v>254</v>
      </c>
      <c r="G7" s="351">
        <f>COUNTIFS(G10:G64,"0,5")</f>
        <v>53</v>
      </c>
      <c r="H7" s="509"/>
      <c r="I7" s="352"/>
      <c r="J7" s="352"/>
      <c r="K7" s="352"/>
      <c r="L7" s="352"/>
      <c r="M7" s="352"/>
      <c r="N7" s="352"/>
      <c r="O7" s="352"/>
      <c r="P7" s="352"/>
      <c r="Q7" s="352"/>
      <c r="R7" s="352"/>
      <c r="S7" s="353"/>
      <c r="T7" s="353"/>
      <c r="U7" s="353"/>
      <c r="V7" s="353"/>
      <c r="W7" s="353"/>
      <c r="X7" s="353"/>
    </row>
    <row r="8" spans="1:24" ht="25.5" hidden="1" outlineLevel="1">
      <c r="A8" s="112" t="s">
        <v>52</v>
      </c>
      <c r="B8" s="112" t="s">
        <v>52</v>
      </c>
      <c r="C8" s="112" t="s">
        <v>52</v>
      </c>
      <c r="D8" s="112" t="s">
        <v>52</v>
      </c>
      <c r="E8" s="112"/>
      <c r="F8" s="18" t="s">
        <v>255</v>
      </c>
      <c r="G8" s="345">
        <f>COUNTIFS(G10:G64,"1")</f>
        <v>0</v>
      </c>
      <c r="H8" s="510"/>
      <c r="I8" s="275"/>
      <c r="J8" s="250"/>
      <c r="K8" s="275"/>
      <c r="L8" s="250"/>
      <c r="M8" s="250"/>
      <c r="N8" s="275"/>
      <c r="O8" s="250"/>
      <c r="P8" s="250"/>
      <c r="Q8" s="275"/>
      <c r="R8" s="250"/>
      <c r="S8" s="366"/>
      <c r="T8" s="347"/>
      <c r="U8" s="347"/>
      <c r="V8" s="347"/>
      <c r="W8" s="347"/>
      <c r="X8" s="347"/>
    </row>
    <row r="9" spans="1:24" ht="12.75">
      <c r="A9" s="131"/>
      <c r="B9" s="131"/>
      <c r="C9" s="131"/>
      <c r="D9" s="131"/>
      <c r="E9" s="131"/>
      <c r="F9" s="131"/>
      <c r="G9" s="131"/>
      <c r="H9" s="131"/>
      <c r="I9" s="226"/>
      <c r="J9" s="227"/>
      <c r="K9" s="226"/>
      <c r="L9" s="227"/>
      <c r="M9" s="227"/>
      <c r="N9" s="226"/>
      <c r="O9" s="227"/>
      <c r="P9" s="227"/>
      <c r="Q9" s="226"/>
      <c r="R9" s="227"/>
      <c r="S9" s="133"/>
      <c r="T9" s="132"/>
      <c r="U9" s="132"/>
      <c r="V9" s="132"/>
      <c r="W9" s="132"/>
      <c r="X9" s="132"/>
    </row>
    <row r="10" spans="1:24" ht="178.5">
      <c r="A10" s="275">
        <v>1</v>
      </c>
      <c r="B10" s="298" t="s">
        <v>1966</v>
      </c>
      <c r="C10" s="275">
        <v>1</v>
      </c>
      <c r="D10" s="277" t="s">
        <v>1799</v>
      </c>
      <c r="E10" s="275"/>
      <c r="F10" s="275"/>
      <c r="G10" s="278">
        <v>0.5</v>
      </c>
      <c r="H10" s="279" t="s">
        <v>29</v>
      </c>
      <c r="I10" s="275" t="s">
        <v>76</v>
      </c>
      <c r="J10" s="250">
        <v>45258</v>
      </c>
      <c r="K10" s="275" t="s">
        <v>260</v>
      </c>
      <c r="L10" s="360" t="s">
        <v>1800</v>
      </c>
      <c r="M10" s="250">
        <v>45350</v>
      </c>
      <c r="N10" s="275" t="s">
        <v>360</v>
      </c>
      <c r="O10" s="275"/>
      <c r="P10" s="250"/>
      <c r="Q10" s="275"/>
      <c r="R10" s="250"/>
      <c r="S10" s="366"/>
      <c r="T10" s="347"/>
      <c r="U10" s="347"/>
      <c r="V10" s="347"/>
      <c r="W10" s="347"/>
      <c r="X10" s="347"/>
    </row>
    <row r="11" spans="1:24" ht="76.5">
      <c r="A11" s="231">
        <v>2</v>
      </c>
      <c r="B11" s="292" t="s">
        <v>1966</v>
      </c>
      <c r="C11" s="231">
        <v>1</v>
      </c>
      <c r="D11" s="230" t="s">
        <v>1801</v>
      </c>
      <c r="E11" s="231"/>
      <c r="F11" s="231"/>
      <c r="G11" s="272">
        <v>0.5</v>
      </c>
      <c r="H11" s="273" t="s">
        <v>29</v>
      </c>
      <c r="I11" s="231" t="s">
        <v>76</v>
      </c>
      <c r="J11" s="249">
        <v>45258</v>
      </c>
      <c r="K11" s="231" t="s">
        <v>260</v>
      </c>
      <c r="L11" s="394" t="s">
        <v>1800</v>
      </c>
      <c r="M11" s="249">
        <v>45350</v>
      </c>
      <c r="N11" s="231" t="s">
        <v>360</v>
      </c>
      <c r="O11" s="231"/>
      <c r="P11" s="249"/>
      <c r="Q11" s="231"/>
      <c r="R11" s="249"/>
      <c r="S11" s="365"/>
      <c r="T11" s="343"/>
      <c r="U11" s="343"/>
      <c r="V11" s="343"/>
      <c r="W11" s="343"/>
      <c r="X11" s="343"/>
    </row>
    <row r="12" spans="1:24" ht="114.75">
      <c r="A12" s="275">
        <v>3</v>
      </c>
      <c r="B12" s="298" t="s">
        <v>1966</v>
      </c>
      <c r="C12" s="275">
        <v>1</v>
      </c>
      <c r="D12" s="277" t="s">
        <v>1802</v>
      </c>
      <c r="E12" s="275"/>
      <c r="F12" s="275"/>
      <c r="G12" s="278">
        <v>0.5</v>
      </c>
      <c r="H12" s="279" t="s">
        <v>29</v>
      </c>
      <c r="I12" s="275" t="s">
        <v>76</v>
      </c>
      <c r="J12" s="250">
        <v>45258</v>
      </c>
      <c r="K12" s="275" t="s">
        <v>260</v>
      </c>
      <c r="L12" s="360" t="s">
        <v>1800</v>
      </c>
      <c r="M12" s="250">
        <v>45350</v>
      </c>
      <c r="N12" s="275" t="s">
        <v>360</v>
      </c>
      <c r="O12" s="275"/>
      <c r="P12" s="250"/>
      <c r="Q12" s="275"/>
      <c r="R12" s="250"/>
      <c r="S12" s="366"/>
      <c r="T12" s="347"/>
      <c r="U12" s="347"/>
      <c r="V12" s="347"/>
      <c r="W12" s="347"/>
      <c r="X12" s="347"/>
    </row>
    <row r="13" spans="1:24" ht="56.25">
      <c r="A13" s="231">
        <v>4</v>
      </c>
      <c r="B13" s="292" t="s">
        <v>1966</v>
      </c>
      <c r="C13" s="231">
        <v>1</v>
      </c>
      <c r="D13" s="230" t="s">
        <v>1803</v>
      </c>
      <c r="E13" s="231"/>
      <c r="F13" s="231"/>
      <c r="G13" s="272">
        <v>0.5</v>
      </c>
      <c r="H13" s="273" t="s">
        <v>29</v>
      </c>
      <c r="I13" s="231" t="s">
        <v>76</v>
      </c>
      <c r="J13" s="249">
        <v>45258</v>
      </c>
      <c r="K13" s="231" t="s">
        <v>260</v>
      </c>
      <c r="L13" s="394" t="s">
        <v>1800</v>
      </c>
      <c r="M13" s="249">
        <v>45350</v>
      </c>
      <c r="N13" s="231" t="s">
        <v>360</v>
      </c>
      <c r="O13" s="231"/>
      <c r="P13" s="249"/>
      <c r="Q13" s="231"/>
      <c r="R13" s="249"/>
      <c r="S13" s="365"/>
      <c r="T13" s="343"/>
      <c r="U13" s="343"/>
      <c r="V13" s="343"/>
      <c r="W13" s="343"/>
      <c r="X13" s="343"/>
    </row>
    <row r="14" spans="1:24" ht="165.75">
      <c r="A14" s="275">
        <v>5</v>
      </c>
      <c r="B14" s="298" t="s">
        <v>1966</v>
      </c>
      <c r="C14" s="275">
        <v>1</v>
      </c>
      <c r="D14" s="277" t="s">
        <v>1804</v>
      </c>
      <c r="E14" s="275"/>
      <c r="F14" s="275"/>
      <c r="G14" s="278">
        <v>0.5</v>
      </c>
      <c r="H14" s="279" t="s">
        <v>29</v>
      </c>
      <c r="I14" s="275" t="s">
        <v>76</v>
      </c>
      <c r="J14" s="250">
        <v>45258</v>
      </c>
      <c r="K14" s="275" t="s">
        <v>260</v>
      </c>
      <c r="L14" s="360" t="s">
        <v>1800</v>
      </c>
      <c r="M14" s="250">
        <v>45350</v>
      </c>
      <c r="N14" s="275" t="s">
        <v>360</v>
      </c>
      <c r="O14" s="275"/>
      <c r="P14" s="250"/>
      <c r="Q14" s="275"/>
      <c r="R14" s="250"/>
      <c r="S14" s="366"/>
      <c r="T14" s="347"/>
      <c r="U14" s="347"/>
      <c r="V14" s="347"/>
      <c r="W14" s="347"/>
      <c r="X14" s="347"/>
    </row>
    <row r="15" spans="1:24" ht="56.25">
      <c r="A15" s="231">
        <v>6</v>
      </c>
      <c r="B15" s="292" t="s">
        <v>1966</v>
      </c>
      <c r="C15" s="231">
        <v>1</v>
      </c>
      <c r="D15" s="230" t="s">
        <v>1805</v>
      </c>
      <c r="E15" s="231"/>
      <c r="F15" s="231"/>
      <c r="G15" s="272">
        <v>0.5</v>
      </c>
      <c r="H15" s="273" t="s">
        <v>29</v>
      </c>
      <c r="I15" s="231" t="s">
        <v>76</v>
      </c>
      <c r="J15" s="249">
        <v>45258</v>
      </c>
      <c r="K15" s="231" t="s">
        <v>260</v>
      </c>
      <c r="L15" s="394" t="s">
        <v>1800</v>
      </c>
      <c r="M15" s="249">
        <v>45350</v>
      </c>
      <c r="N15" s="231" t="s">
        <v>360</v>
      </c>
      <c r="O15" s="231"/>
      <c r="P15" s="249"/>
      <c r="Q15" s="231"/>
      <c r="R15" s="249"/>
      <c r="S15" s="365"/>
      <c r="T15" s="343"/>
      <c r="U15" s="343"/>
      <c r="V15" s="343"/>
      <c r="W15" s="343"/>
      <c r="X15" s="343"/>
    </row>
    <row r="16" spans="1:24" ht="76.5">
      <c r="A16" s="275">
        <v>7</v>
      </c>
      <c r="B16" s="298" t="s">
        <v>1966</v>
      </c>
      <c r="C16" s="275">
        <v>1</v>
      </c>
      <c r="D16" s="277" t="s">
        <v>1806</v>
      </c>
      <c r="E16" s="275"/>
      <c r="F16" s="275"/>
      <c r="G16" s="278">
        <v>0.5</v>
      </c>
      <c r="H16" s="279" t="s">
        <v>29</v>
      </c>
      <c r="I16" s="275" t="s">
        <v>76</v>
      </c>
      <c r="J16" s="250">
        <v>45258</v>
      </c>
      <c r="K16" s="275" t="s">
        <v>260</v>
      </c>
      <c r="L16" s="360" t="s">
        <v>1800</v>
      </c>
      <c r="M16" s="250">
        <v>45350</v>
      </c>
      <c r="N16" s="275" t="s">
        <v>360</v>
      </c>
      <c r="O16" s="275"/>
      <c r="P16" s="250"/>
      <c r="Q16" s="275"/>
      <c r="R16" s="250"/>
      <c r="S16" s="366"/>
      <c r="T16" s="347"/>
      <c r="U16" s="347"/>
      <c r="V16" s="347"/>
      <c r="W16" s="347"/>
      <c r="X16" s="347"/>
    </row>
    <row r="17" spans="1:24" ht="162.75" customHeight="1">
      <c r="A17" s="231">
        <v>8</v>
      </c>
      <c r="B17" s="292" t="s">
        <v>1966</v>
      </c>
      <c r="C17" s="231">
        <v>2</v>
      </c>
      <c r="D17" s="230" t="s">
        <v>1967</v>
      </c>
      <c r="E17" s="780"/>
      <c r="F17" s="774"/>
      <c r="G17" s="272">
        <v>0.5</v>
      </c>
      <c r="H17" s="273" t="s">
        <v>29</v>
      </c>
      <c r="I17" s="231" t="s">
        <v>76</v>
      </c>
      <c r="J17" s="249">
        <v>45258</v>
      </c>
      <c r="K17" s="231" t="s">
        <v>260</v>
      </c>
      <c r="L17" s="370" t="s">
        <v>1968</v>
      </c>
      <c r="M17" s="249">
        <v>45350</v>
      </c>
      <c r="N17" s="230" t="s">
        <v>1969</v>
      </c>
      <c r="O17" s="231" t="s">
        <v>1970</v>
      </c>
      <c r="P17" s="249">
        <v>45362</v>
      </c>
      <c r="Q17" s="231" t="s">
        <v>303</v>
      </c>
      <c r="R17" s="249"/>
      <c r="S17" s="365"/>
      <c r="T17" s="343"/>
      <c r="U17" s="343"/>
      <c r="V17" s="343"/>
      <c r="W17" s="343"/>
      <c r="X17" s="343"/>
    </row>
    <row r="18" spans="1:24" ht="162.75" customHeight="1">
      <c r="A18" s="275">
        <v>9</v>
      </c>
      <c r="B18" s="298" t="s">
        <v>1966</v>
      </c>
      <c r="C18" s="275" t="s">
        <v>1971</v>
      </c>
      <c r="D18" s="277" t="s">
        <v>1972</v>
      </c>
      <c r="E18" s="778"/>
      <c r="F18" s="774"/>
      <c r="G18" s="278">
        <v>0.5</v>
      </c>
      <c r="H18" s="279" t="s">
        <v>29</v>
      </c>
      <c r="I18" s="275" t="s">
        <v>76</v>
      </c>
      <c r="J18" s="250">
        <v>45258</v>
      </c>
      <c r="K18" s="275" t="s">
        <v>260</v>
      </c>
      <c r="L18" s="372" t="s">
        <v>1973</v>
      </c>
      <c r="M18" s="250">
        <v>45350</v>
      </c>
      <c r="N18" s="275"/>
      <c r="O18" s="275" t="s">
        <v>1974</v>
      </c>
      <c r="P18" s="250">
        <v>45362</v>
      </c>
      <c r="Q18" s="275" t="s">
        <v>303</v>
      </c>
      <c r="R18" s="250"/>
      <c r="S18" s="366"/>
      <c r="T18" s="347"/>
      <c r="U18" s="347"/>
      <c r="V18" s="347"/>
      <c r="W18" s="347"/>
      <c r="X18" s="347"/>
    </row>
    <row r="19" spans="1:24" ht="56.25">
      <c r="A19" s="231">
        <v>10</v>
      </c>
      <c r="B19" s="292" t="s">
        <v>1966</v>
      </c>
      <c r="C19" s="231" t="s">
        <v>1975</v>
      </c>
      <c r="D19" s="230" t="s">
        <v>1976</v>
      </c>
      <c r="E19" s="231"/>
      <c r="F19" s="231"/>
      <c r="G19" s="272">
        <v>0.5</v>
      </c>
      <c r="H19" s="273" t="s">
        <v>29</v>
      </c>
      <c r="I19" s="231" t="s">
        <v>76</v>
      </c>
      <c r="J19" s="249">
        <v>45258</v>
      </c>
      <c r="K19" s="231" t="s">
        <v>260</v>
      </c>
      <c r="L19" s="370" t="s">
        <v>1977</v>
      </c>
      <c r="M19" s="249">
        <v>45350</v>
      </c>
      <c r="N19" s="231" t="s">
        <v>360</v>
      </c>
      <c r="O19" s="231"/>
      <c r="P19" s="249"/>
      <c r="Q19" s="230"/>
      <c r="R19" s="249"/>
      <c r="S19" s="365"/>
      <c r="T19" s="343"/>
      <c r="U19" s="343"/>
      <c r="V19" s="343"/>
      <c r="W19" s="343"/>
      <c r="X19" s="343"/>
    </row>
    <row r="20" spans="1:24" ht="92.25" customHeight="1">
      <c r="A20" s="275">
        <v>11</v>
      </c>
      <c r="B20" s="298" t="s">
        <v>1966</v>
      </c>
      <c r="C20" s="275" t="s">
        <v>1975</v>
      </c>
      <c r="D20" s="277" t="s">
        <v>1813</v>
      </c>
      <c r="E20" s="275"/>
      <c r="F20" s="275"/>
      <c r="G20" s="278">
        <v>0.5</v>
      </c>
      <c r="H20" s="279" t="s">
        <v>29</v>
      </c>
      <c r="I20" s="275" t="s">
        <v>76</v>
      </c>
      <c r="J20" s="250">
        <v>45258</v>
      </c>
      <c r="K20" s="275" t="s">
        <v>260</v>
      </c>
      <c r="L20" s="372" t="s">
        <v>1814</v>
      </c>
      <c r="M20" s="250">
        <v>45350</v>
      </c>
      <c r="N20" s="275" t="s">
        <v>360</v>
      </c>
      <c r="O20" s="275"/>
      <c r="P20" s="250"/>
      <c r="Q20" s="277"/>
      <c r="R20" s="250"/>
      <c r="S20" s="366"/>
      <c r="T20" s="347"/>
      <c r="U20" s="347"/>
      <c r="V20" s="347"/>
      <c r="W20" s="347"/>
      <c r="X20" s="347"/>
    </row>
    <row r="21" spans="1:24" ht="153" customHeight="1">
      <c r="A21" s="231">
        <v>12</v>
      </c>
      <c r="B21" s="292" t="s">
        <v>1966</v>
      </c>
      <c r="C21" s="231" t="s">
        <v>1978</v>
      </c>
      <c r="D21" s="230" t="s">
        <v>1979</v>
      </c>
      <c r="E21" s="780"/>
      <c r="F21" s="774"/>
      <c r="G21" s="272">
        <v>0.5</v>
      </c>
      <c r="H21" s="273" t="s">
        <v>29</v>
      </c>
      <c r="I21" s="231" t="s">
        <v>76</v>
      </c>
      <c r="J21" s="249">
        <v>45258</v>
      </c>
      <c r="K21" s="231" t="s">
        <v>260</v>
      </c>
      <c r="L21" s="370" t="s">
        <v>1980</v>
      </c>
      <c r="M21" s="249">
        <v>45350</v>
      </c>
      <c r="N21" s="231" t="s">
        <v>360</v>
      </c>
      <c r="O21" s="231"/>
      <c r="P21" s="249"/>
      <c r="Q21" s="230"/>
      <c r="R21" s="249"/>
      <c r="S21" s="365"/>
      <c r="T21" s="343"/>
      <c r="U21" s="343"/>
      <c r="V21" s="343"/>
      <c r="W21" s="343"/>
      <c r="X21" s="343"/>
    </row>
    <row r="22" spans="1:24" ht="122.25" customHeight="1">
      <c r="A22" s="275">
        <v>13</v>
      </c>
      <c r="B22" s="298" t="s">
        <v>1966</v>
      </c>
      <c r="C22" s="275" t="s">
        <v>1981</v>
      </c>
      <c r="D22" s="277" t="s">
        <v>1919</v>
      </c>
      <c r="E22" s="275"/>
      <c r="F22" s="275"/>
      <c r="G22" s="278">
        <v>0.5</v>
      </c>
      <c r="H22" s="279" t="s">
        <v>250</v>
      </c>
      <c r="I22" s="275" t="s">
        <v>76</v>
      </c>
      <c r="J22" s="250">
        <v>45258</v>
      </c>
      <c r="K22" s="275" t="s">
        <v>260</v>
      </c>
      <c r="L22" s="372" t="s">
        <v>1982</v>
      </c>
      <c r="M22" s="250">
        <v>45350</v>
      </c>
      <c r="N22" s="275" t="s">
        <v>360</v>
      </c>
      <c r="O22" s="275"/>
      <c r="P22" s="250"/>
      <c r="Q22" s="277"/>
      <c r="R22" s="250"/>
      <c r="S22" s="366"/>
      <c r="T22" s="347"/>
      <c r="U22" s="347"/>
      <c r="V22" s="347"/>
      <c r="W22" s="347"/>
      <c r="X22" s="347"/>
    </row>
    <row r="23" spans="1:24" ht="143.25" customHeight="1">
      <c r="A23" s="231">
        <v>14</v>
      </c>
      <c r="B23" s="292" t="s">
        <v>1966</v>
      </c>
      <c r="C23" s="231" t="s">
        <v>1981</v>
      </c>
      <c r="D23" s="230" t="s">
        <v>1818</v>
      </c>
      <c r="E23" s="780"/>
      <c r="F23" s="774"/>
      <c r="G23" s="272">
        <v>0.5</v>
      </c>
      <c r="H23" s="273" t="s">
        <v>29</v>
      </c>
      <c r="I23" s="231" t="s">
        <v>76</v>
      </c>
      <c r="J23" s="249">
        <v>45258</v>
      </c>
      <c r="K23" s="231" t="s">
        <v>260</v>
      </c>
      <c r="L23" s="370" t="s">
        <v>1983</v>
      </c>
      <c r="M23" s="249">
        <v>45350</v>
      </c>
      <c r="N23" s="231" t="s">
        <v>360</v>
      </c>
      <c r="O23" s="231"/>
      <c r="P23" s="249"/>
      <c r="Q23" s="230"/>
      <c r="R23" s="249"/>
      <c r="S23" s="365"/>
      <c r="T23" s="343"/>
      <c r="U23" s="343"/>
      <c r="V23" s="343"/>
      <c r="W23" s="343"/>
      <c r="X23" s="343"/>
    </row>
    <row r="24" spans="1:24" ht="56.25">
      <c r="A24" s="275">
        <v>15</v>
      </c>
      <c r="B24" s="298" t="s">
        <v>1966</v>
      </c>
      <c r="C24" s="275" t="s">
        <v>1981</v>
      </c>
      <c r="D24" s="277" t="s">
        <v>1984</v>
      </c>
      <c r="E24" s="275"/>
      <c r="F24" s="275"/>
      <c r="G24" s="278">
        <v>0.5</v>
      </c>
      <c r="H24" s="279" t="s">
        <v>29</v>
      </c>
      <c r="I24" s="275" t="s">
        <v>76</v>
      </c>
      <c r="J24" s="250">
        <v>45258</v>
      </c>
      <c r="K24" s="275" t="s">
        <v>260</v>
      </c>
      <c r="L24" s="372" t="s">
        <v>1985</v>
      </c>
      <c r="M24" s="250">
        <v>45350</v>
      </c>
      <c r="N24" s="275" t="s">
        <v>360</v>
      </c>
      <c r="O24" s="275"/>
      <c r="P24" s="250"/>
      <c r="Q24" s="277"/>
      <c r="R24" s="250"/>
      <c r="S24" s="366"/>
      <c r="T24" s="347"/>
      <c r="U24" s="347"/>
      <c r="V24" s="347"/>
      <c r="W24" s="347"/>
      <c r="X24" s="347"/>
    </row>
    <row r="25" spans="1:24" ht="165.75">
      <c r="A25" s="231">
        <v>16</v>
      </c>
      <c r="B25" s="292" t="s">
        <v>1966</v>
      </c>
      <c r="C25" s="231" t="s">
        <v>1981</v>
      </c>
      <c r="D25" s="363" t="s">
        <v>1986</v>
      </c>
      <c r="E25" s="780"/>
      <c r="F25" s="774"/>
      <c r="G25" s="272">
        <v>0.5</v>
      </c>
      <c r="H25" s="273" t="s">
        <v>250</v>
      </c>
      <c r="I25" s="231" t="s">
        <v>76</v>
      </c>
      <c r="J25" s="249">
        <v>45258</v>
      </c>
      <c r="K25" s="231" t="s">
        <v>260</v>
      </c>
      <c r="L25" s="370" t="s">
        <v>1987</v>
      </c>
      <c r="M25" s="249">
        <v>45350</v>
      </c>
      <c r="N25" s="230" t="s">
        <v>1822</v>
      </c>
      <c r="O25" s="231" t="s">
        <v>1988</v>
      </c>
      <c r="P25" s="249">
        <v>45362</v>
      </c>
      <c r="Q25" s="231" t="s">
        <v>303</v>
      </c>
      <c r="R25" s="249"/>
      <c r="S25" s="365"/>
      <c r="T25" s="343"/>
      <c r="U25" s="343"/>
      <c r="V25" s="343"/>
      <c r="W25" s="343"/>
      <c r="X25" s="343"/>
    </row>
    <row r="26" spans="1:24" ht="98.25" customHeight="1">
      <c r="A26" s="275">
        <v>17</v>
      </c>
      <c r="B26" s="298" t="s">
        <v>1966</v>
      </c>
      <c r="C26" s="275">
        <v>2</v>
      </c>
      <c r="D26" s="277" t="s">
        <v>1824</v>
      </c>
      <c r="E26" s="275"/>
      <c r="F26" s="275"/>
      <c r="G26" s="278">
        <v>0.5</v>
      </c>
      <c r="H26" s="279" t="s">
        <v>29</v>
      </c>
      <c r="I26" s="275" t="s">
        <v>76</v>
      </c>
      <c r="J26" s="250">
        <v>45258</v>
      </c>
      <c r="K26" s="275" t="s">
        <v>260</v>
      </c>
      <c r="L26" s="372" t="s">
        <v>1989</v>
      </c>
      <c r="M26" s="250">
        <v>45350</v>
      </c>
      <c r="N26" s="275" t="s">
        <v>360</v>
      </c>
      <c r="O26" s="275"/>
      <c r="P26" s="250"/>
      <c r="Q26" s="277"/>
      <c r="R26" s="250"/>
      <c r="S26" s="366"/>
      <c r="T26" s="347"/>
      <c r="U26" s="347"/>
      <c r="V26" s="347"/>
      <c r="W26" s="347"/>
      <c r="X26" s="347"/>
    </row>
    <row r="27" spans="1:24" ht="189.75" customHeight="1">
      <c r="A27" s="231">
        <v>18</v>
      </c>
      <c r="B27" s="292" t="s">
        <v>1966</v>
      </c>
      <c r="C27" s="231">
        <v>2</v>
      </c>
      <c r="D27" s="230" t="s">
        <v>1990</v>
      </c>
      <c r="E27" s="780"/>
      <c r="F27" s="774"/>
      <c r="G27" s="272">
        <v>0.5</v>
      </c>
      <c r="H27" s="273" t="s">
        <v>29</v>
      </c>
      <c r="I27" s="391" t="s">
        <v>76</v>
      </c>
      <c r="J27" s="614">
        <v>45258</v>
      </c>
      <c r="K27" s="231" t="s">
        <v>260</v>
      </c>
      <c r="L27" s="370" t="s">
        <v>1991</v>
      </c>
      <c r="M27" s="249">
        <v>45350</v>
      </c>
      <c r="N27" s="231" t="s">
        <v>360</v>
      </c>
      <c r="O27" s="231"/>
      <c r="P27" s="249"/>
      <c r="Q27" s="230"/>
      <c r="R27" s="249"/>
      <c r="S27" s="365"/>
      <c r="T27" s="343"/>
      <c r="U27" s="343"/>
      <c r="V27" s="343"/>
      <c r="W27" s="343"/>
      <c r="X27" s="343"/>
    </row>
    <row r="28" spans="1:24" ht="99" customHeight="1">
      <c r="A28" s="275">
        <v>19</v>
      </c>
      <c r="B28" s="298" t="s">
        <v>1966</v>
      </c>
      <c r="C28" s="275" t="s">
        <v>1566</v>
      </c>
      <c r="D28" s="277" t="s">
        <v>1992</v>
      </c>
      <c r="E28" s="275"/>
      <c r="F28" s="275"/>
      <c r="G28" s="278">
        <v>0.5</v>
      </c>
      <c r="H28" s="279" t="s">
        <v>29</v>
      </c>
      <c r="I28" s="275" t="s">
        <v>76</v>
      </c>
      <c r="J28" s="250">
        <v>45258</v>
      </c>
      <c r="K28" s="275" t="s">
        <v>260</v>
      </c>
      <c r="L28" s="372" t="s">
        <v>1993</v>
      </c>
      <c r="M28" s="250">
        <v>45350</v>
      </c>
      <c r="N28" s="275" t="s">
        <v>360</v>
      </c>
      <c r="O28" s="275"/>
      <c r="P28" s="250"/>
      <c r="Q28" s="277"/>
      <c r="R28" s="250"/>
      <c r="S28" s="366"/>
      <c r="T28" s="347"/>
      <c r="U28" s="347"/>
      <c r="V28" s="347"/>
      <c r="W28" s="347"/>
      <c r="X28" s="347"/>
    </row>
    <row r="29" spans="1:24" ht="56.25">
      <c r="A29" s="231">
        <v>20</v>
      </c>
      <c r="B29" s="292" t="s">
        <v>1966</v>
      </c>
      <c r="C29" s="231" t="s">
        <v>1566</v>
      </c>
      <c r="D29" s="230" t="s">
        <v>1994</v>
      </c>
      <c r="E29" s="231"/>
      <c r="F29" s="231"/>
      <c r="G29" s="272">
        <v>0.5</v>
      </c>
      <c r="H29" s="273" t="s">
        <v>29</v>
      </c>
      <c r="I29" s="231" t="s">
        <v>76</v>
      </c>
      <c r="J29" s="249">
        <v>45258</v>
      </c>
      <c r="K29" s="231" t="s">
        <v>260</v>
      </c>
      <c r="L29" s="370" t="s">
        <v>1995</v>
      </c>
      <c r="M29" s="249">
        <v>45350</v>
      </c>
      <c r="N29" s="231" t="s">
        <v>360</v>
      </c>
      <c r="O29" s="231"/>
      <c r="P29" s="249"/>
      <c r="Q29" s="230"/>
      <c r="R29" s="249"/>
      <c r="S29" s="365"/>
      <c r="T29" s="343"/>
      <c r="U29" s="343"/>
      <c r="V29" s="343"/>
      <c r="W29" s="343"/>
      <c r="X29" s="343"/>
    </row>
    <row r="30" spans="1:24" ht="179.25" customHeight="1">
      <c r="A30" s="275">
        <v>21</v>
      </c>
      <c r="B30" s="298" t="s">
        <v>1966</v>
      </c>
      <c r="C30" s="275" t="s">
        <v>1566</v>
      </c>
      <c r="D30" s="277" t="s">
        <v>1828</v>
      </c>
      <c r="E30" s="275"/>
      <c r="F30" s="275"/>
      <c r="G30" s="278">
        <v>0.5</v>
      </c>
      <c r="H30" s="279" t="s">
        <v>29</v>
      </c>
      <c r="I30" s="275" t="s">
        <v>76</v>
      </c>
      <c r="J30" s="250">
        <v>45258</v>
      </c>
      <c r="K30" s="275" t="s">
        <v>260</v>
      </c>
      <c r="L30" s="372" t="s">
        <v>1996</v>
      </c>
      <c r="M30" s="250">
        <v>45350</v>
      </c>
      <c r="N30" s="275" t="s">
        <v>360</v>
      </c>
      <c r="O30" s="275"/>
      <c r="P30" s="250"/>
      <c r="Q30" s="277"/>
      <c r="R30" s="250"/>
      <c r="S30" s="366"/>
      <c r="T30" s="347"/>
      <c r="U30" s="347"/>
      <c r="V30" s="347"/>
      <c r="W30" s="347"/>
      <c r="X30" s="347"/>
    </row>
    <row r="31" spans="1:24" ht="25.5">
      <c r="A31" s="231">
        <v>22</v>
      </c>
      <c r="B31" s="292" t="s">
        <v>1966</v>
      </c>
      <c r="C31" s="231">
        <v>7</v>
      </c>
      <c r="D31" s="230" t="s">
        <v>1997</v>
      </c>
      <c r="E31" s="231"/>
      <c r="F31" s="231"/>
      <c r="G31" s="272">
        <v>0.5</v>
      </c>
      <c r="H31" s="273" t="s">
        <v>32</v>
      </c>
      <c r="I31" s="231" t="s">
        <v>76</v>
      </c>
      <c r="J31" s="249">
        <v>45258</v>
      </c>
      <c r="K31" s="231" t="s">
        <v>260</v>
      </c>
      <c r="L31" s="370" t="s">
        <v>1998</v>
      </c>
      <c r="M31" s="249">
        <v>45350</v>
      </c>
      <c r="N31" s="231" t="s">
        <v>360</v>
      </c>
      <c r="O31" s="231"/>
      <c r="P31" s="249"/>
      <c r="Q31" s="230"/>
      <c r="R31" s="249"/>
      <c r="S31" s="365"/>
      <c r="T31" s="343"/>
      <c r="U31" s="343"/>
      <c r="V31" s="343"/>
      <c r="W31" s="343"/>
      <c r="X31" s="343"/>
    </row>
    <row r="32" spans="1:24" ht="56.25">
      <c r="A32" s="275">
        <v>23</v>
      </c>
      <c r="B32" s="298" t="s">
        <v>1966</v>
      </c>
      <c r="C32" s="275">
        <v>9</v>
      </c>
      <c r="D32" s="277" t="s">
        <v>1834</v>
      </c>
      <c r="E32" s="275"/>
      <c r="F32" s="275"/>
      <c r="G32" s="278">
        <v>0.5</v>
      </c>
      <c r="H32" s="279" t="s">
        <v>29</v>
      </c>
      <c r="I32" s="275" t="s">
        <v>76</v>
      </c>
      <c r="J32" s="250">
        <v>45258</v>
      </c>
      <c r="K32" s="231" t="s">
        <v>260</v>
      </c>
      <c r="L32" s="372" t="s">
        <v>1999</v>
      </c>
      <c r="M32" s="250">
        <v>45350</v>
      </c>
      <c r="N32" s="355" t="s">
        <v>2000</v>
      </c>
      <c r="O32" s="275" t="s">
        <v>2001</v>
      </c>
      <c r="P32" s="250">
        <v>45362</v>
      </c>
      <c r="Q32" s="275" t="s">
        <v>303</v>
      </c>
      <c r="R32" s="250"/>
      <c r="S32" s="366"/>
      <c r="T32" s="347"/>
      <c r="U32" s="347"/>
      <c r="V32" s="347"/>
      <c r="W32" s="347"/>
      <c r="X32" s="347"/>
    </row>
    <row r="33" spans="1:24" ht="216">
      <c r="A33" s="231">
        <v>24</v>
      </c>
      <c r="B33" s="292" t="s">
        <v>1966</v>
      </c>
      <c r="C33" s="231" t="s">
        <v>2002</v>
      </c>
      <c r="D33" s="230" t="s">
        <v>1839</v>
      </c>
      <c r="E33" s="231"/>
      <c r="F33" s="231"/>
      <c r="G33" s="272">
        <v>0.5</v>
      </c>
      <c r="H33" s="273" t="s">
        <v>29</v>
      </c>
      <c r="I33" s="231" t="s">
        <v>76</v>
      </c>
      <c r="J33" s="249">
        <v>45258</v>
      </c>
      <c r="K33" s="231" t="s">
        <v>260</v>
      </c>
      <c r="L33" s="370" t="s">
        <v>2003</v>
      </c>
      <c r="M33" s="249">
        <v>45350</v>
      </c>
      <c r="N33" s="394" t="s">
        <v>1841</v>
      </c>
      <c r="O33" s="231" t="s">
        <v>2004</v>
      </c>
      <c r="P33" s="249">
        <v>45362</v>
      </c>
      <c r="Q33" s="231" t="s">
        <v>303</v>
      </c>
      <c r="R33" s="249"/>
      <c r="S33" s="365"/>
      <c r="T33" s="343"/>
      <c r="U33" s="343"/>
      <c r="V33" s="343"/>
      <c r="W33" s="343"/>
      <c r="X33" s="343"/>
    </row>
    <row r="34" spans="1:24" ht="118.5" customHeight="1">
      <c r="A34" s="275">
        <v>25</v>
      </c>
      <c r="B34" s="298" t="s">
        <v>1966</v>
      </c>
      <c r="C34" s="275" t="s">
        <v>2002</v>
      </c>
      <c r="D34" s="277" t="s">
        <v>1843</v>
      </c>
      <c r="E34" s="778"/>
      <c r="F34" s="774"/>
      <c r="G34" s="278">
        <v>0.5</v>
      </c>
      <c r="H34" s="279" t="s">
        <v>250</v>
      </c>
      <c r="I34" s="275" t="s">
        <v>76</v>
      </c>
      <c r="J34" s="250">
        <v>45258</v>
      </c>
      <c r="K34" s="275" t="s">
        <v>260</v>
      </c>
      <c r="L34" s="372" t="s">
        <v>2005</v>
      </c>
      <c r="M34" s="250">
        <v>45350</v>
      </c>
      <c r="N34" s="275" t="s">
        <v>360</v>
      </c>
      <c r="O34" s="275"/>
      <c r="P34" s="250"/>
      <c r="Q34" s="277"/>
      <c r="R34" s="250"/>
      <c r="S34" s="366"/>
      <c r="T34" s="347"/>
      <c r="U34" s="347"/>
      <c r="V34" s="347"/>
      <c r="W34" s="347"/>
      <c r="X34" s="347"/>
    </row>
    <row r="35" spans="1:24" ht="56.25">
      <c r="A35" s="231">
        <v>26</v>
      </c>
      <c r="B35" s="292" t="s">
        <v>1966</v>
      </c>
      <c r="C35" s="231" t="s">
        <v>2006</v>
      </c>
      <c r="D35" s="230" t="s">
        <v>1877</v>
      </c>
      <c r="E35" s="231"/>
      <c r="F35" s="231"/>
      <c r="G35" s="272">
        <v>0.5</v>
      </c>
      <c r="H35" s="273" t="s">
        <v>29</v>
      </c>
      <c r="I35" s="231" t="s">
        <v>76</v>
      </c>
      <c r="J35" s="249">
        <v>45258</v>
      </c>
      <c r="K35" s="231" t="s">
        <v>260</v>
      </c>
      <c r="L35" s="370" t="s">
        <v>2007</v>
      </c>
      <c r="M35" s="249">
        <v>45350</v>
      </c>
      <c r="N35" s="230" t="s">
        <v>2008</v>
      </c>
      <c r="O35" s="231" t="s">
        <v>2009</v>
      </c>
      <c r="P35" s="249">
        <v>45362</v>
      </c>
      <c r="Q35" s="231" t="s">
        <v>303</v>
      </c>
      <c r="R35" s="249"/>
      <c r="S35" s="365"/>
      <c r="T35" s="343"/>
      <c r="U35" s="343"/>
      <c r="V35" s="343"/>
      <c r="W35" s="343"/>
      <c r="X35" s="343"/>
    </row>
    <row r="36" spans="1:24" ht="180">
      <c r="A36" s="275">
        <v>27</v>
      </c>
      <c r="B36" s="298" t="s">
        <v>1966</v>
      </c>
      <c r="C36" s="275" t="s">
        <v>2006</v>
      </c>
      <c r="D36" s="277" t="s">
        <v>2010</v>
      </c>
      <c r="E36" s="275"/>
      <c r="F36" s="275"/>
      <c r="G36" s="278">
        <v>0.5</v>
      </c>
      <c r="H36" s="279" t="s">
        <v>29</v>
      </c>
      <c r="I36" s="275" t="s">
        <v>76</v>
      </c>
      <c r="J36" s="250">
        <v>45258</v>
      </c>
      <c r="K36" s="275" t="s">
        <v>260</v>
      </c>
      <c r="L36" s="372" t="s">
        <v>2011</v>
      </c>
      <c r="M36" s="250">
        <v>45350</v>
      </c>
      <c r="N36" s="360" t="s">
        <v>1882</v>
      </c>
      <c r="O36" s="275" t="s">
        <v>2012</v>
      </c>
      <c r="P36" s="250">
        <v>45362</v>
      </c>
      <c r="Q36" s="275" t="s">
        <v>303</v>
      </c>
      <c r="R36" s="250"/>
      <c r="S36" s="366"/>
      <c r="T36" s="347"/>
      <c r="U36" s="347"/>
      <c r="V36" s="347"/>
      <c r="W36" s="347"/>
      <c r="X36" s="347"/>
    </row>
    <row r="37" spans="1:24" ht="140.25">
      <c r="A37" s="231">
        <v>28</v>
      </c>
      <c r="B37" s="292" t="s">
        <v>1966</v>
      </c>
      <c r="C37" s="231" t="s">
        <v>2006</v>
      </c>
      <c r="D37" s="230" t="s">
        <v>1884</v>
      </c>
      <c r="E37" s="231"/>
      <c r="F37" s="231"/>
      <c r="G37" s="272">
        <v>0.5</v>
      </c>
      <c r="H37" s="273" t="s">
        <v>250</v>
      </c>
      <c r="I37" s="231" t="s">
        <v>76</v>
      </c>
      <c r="J37" s="249">
        <v>45258</v>
      </c>
      <c r="K37" s="231" t="s">
        <v>260</v>
      </c>
      <c r="L37" s="370" t="s">
        <v>2013</v>
      </c>
      <c r="M37" s="249">
        <v>45350</v>
      </c>
      <c r="N37" s="231" t="s">
        <v>360</v>
      </c>
      <c r="O37" s="231"/>
      <c r="P37" s="249"/>
      <c r="Q37" s="230"/>
      <c r="R37" s="249"/>
      <c r="S37" s="365"/>
      <c r="T37" s="343"/>
      <c r="U37" s="343"/>
      <c r="V37" s="343"/>
      <c r="W37" s="343"/>
      <c r="X37" s="343"/>
    </row>
    <row r="38" spans="1:24" ht="56.25">
      <c r="A38" s="275">
        <v>29</v>
      </c>
      <c r="B38" s="298" t="s">
        <v>1966</v>
      </c>
      <c r="C38" s="275" t="s">
        <v>2006</v>
      </c>
      <c r="D38" s="277" t="s">
        <v>2014</v>
      </c>
      <c r="E38" s="275"/>
      <c r="F38" s="275"/>
      <c r="G38" s="278">
        <v>0.5</v>
      </c>
      <c r="H38" s="279" t="s">
        <v>250</v>
      </c>
      <c r="I38" s="275" t="s">
        <v>76</v>
      </c>
      <c r="J38" s="250">
        <v>45258</v>
      </c>
      <c r="K38" s="275" t="s">
        <v>260</v>
      </c>
      <c r="L38" s="372" t="s">
        <v>829</v>
      </c>
      <c r="M38" s="250">
        <v>45350</v>
      </c>
      <c r="N38" s="275" t="s">
        <v>360</v>
      </c>
      <c r="O38" s="275"/>
      <c r="P38" s="250"/>
      <c r="Q38" s="277"/>
      <c r="R38" s="250"/>
      <c r="S38" s="366"/>
      <c r="T38" s="347"/>
      <c r="U38" s="347"/>
      <c r="V38" s="347"/>
      <c r="W38" s="347"/>
      <c r="X38" s="347"/>
    </row>
    <row r="39" spans="1:24" ht="191.25">
      <c r="A39" s="231">
        <v>30</v>
      </c>
      <c r="B39" s="292" t="s">
        <v>1966</v>
      </c>
      <c r="C39" s="231" t="s">
        <v>2006</v>
      </c>
      <c r="D39" s="230" t="s">
        <v>2015</v>
      </c>
      <c r="E39" s="231"/>
      <c r="F39" s="231"/>
      <c r="G39" s="272">
        <v>0.5</v>
      </c>
      <c r="H39" s="273" t="s">
        <v>29</v>
      </c>
      <c r="I39" s="231" t="s">
        <v>76</v>
      </c>
      <c r="J39" s="249">
        <v>45258</v>
      </c>
      <c r="K39" s="231" t="s">
        <v>260</v>
      </c>
      <c r="L39" s="370" t="s">
        <v>1886</v>
      </c>
      <c r="M39" s="249">
        <v>45350</v>
      </c>
      <c r="N39" s="230" t="s">
        <v>2016</v>
      </c>
      <c r="O39" s="231" t="s">
        <v>2017</v>
      </c>
      <c r="P39" s="249">
        <v>45362</v>
      </c>
      <c r="Q39" s="231" t="s">
        <v>303</v>
      </c>
      <c r="R39" s="249"/>
      <c r="S39" s="365"/>
      <c r="T39" s="343"/>
      <c r="U39" s="343"/>
      <c r="V39" s="343"/>
      <c r="W39" s="343"/>
      <c r="X39" s="343"/>
    </row>
    <row r="40" spans="1:24" ht="56.25">
      <c r="A40" s="275">
        <v>31</v>
      </c>
      <c r="B40" s="298" t="s">
        <v>1966</v>
      </c>
      <c r="C40" s="275" t="s">
        <v>2006</v>
      </c>
      <c r="D40" s="277" t="s">
        <v>2018</v>
      </c>
      <c r="E40" s="275"/>
      <c r="F40" s="275"/>
      <c r="G40" s="278">
        <v>0.5</v>
      </c>
      <c r="H40" s="279" t="s">
        <v>29</v>
      </c>
      <c r="I40" s="275" t="s">
        <v>76</v>
      </c>
      <c r="J40" s="250">
        <v>45258</v>
      </c>
      <c r="K40" s="275" t="s">
        <v>260</v>
      </c>
      <c r="L40" s="372" t="s">
        <v>2019</v>
      </c>
      <c r="M40" s="250">
        <v>45350</v>
      </c>
      <c r="N40" s="275" t="s">
        <v>360</v>
      </c>
      <c r="O40" s="275"/>
      <c r="P40" s="250"/>
      <c r="Q40" s="277"/>
      <c r="R40" s="250"/>
      <c r="S40" s="366"/>
      <c r="T40" s="347"/>
      <c r="U40" s="347"/>
      <c r="V40" s="347"/>
      <c r="W40" s="347"/>
      <c r="X40" s="347"/>
    </row>
    <row r="41" spans="1:24" ht="56.25">
      <c r="A41" s="231">
        <v>32</v>
      </c>
      <c r="B41" s="292" t="s">
        <v>1966</v>
      </c>
      <c r="C41" s="231" t="s">
        <v>2006</v>
      </c>
      <c r="D41" s="230" t="s">
        <v>2020</v>
      </c>
      <c r="E41" s="231"/>
      <c r="F41" s="231"/>
      <c r="G41" s="272">
        <v>0.5</v>
      </c>
      <c r="H41" s="273" t="s">
        <v>29</v>
      </c>
      <c r="I41" s="231" t="s">
        <v>76</v>
      </c>
      <c r="J41" s="249">
        <v>45258</v>
      </c>
      <c r="K41" s="231" t="s">
        <v>260</v>
      </c>
      <c r="L41" s="370" t="s">
        <v>2021</v>
      </c>
      <c r="M41" s="249">
        <v>45350</v>
      </c>
      <c r="N41" s="231" t="s">
        <v>360</v>
      </c>
      <c r="O41" s="231"/>
      <c r="P41" s="249"/>
      <c r="Q41" s="230"/>
      <c r="R41" s="249"/>
      <c r="S41" s="365"/>
      <c r="T41" s="343"/>
      <c r="U41" s="343"/>
      <c r="V41" s="343"/>
      <c r="W41" s="343"/>
      <c r="X41" s="343"/>
    </row>
    <row r="42" spans="1:24" ht="56.25">
      <c r="A42" s="275">
        <v>33</v>
      </c>
      <c r="B42" s="298" t="s">
        <v>1966</v>
      </c>
      <c r="C42" s="275" t="s">
        <v>2006</v>
      </c>
      <c r="D42" s="277" t="s">
        <v>1889</v>
      </c>
      <c r="E42" s="275"/>
      <c r="F42" s="275"/>
      <c r="G42" s="278">
        <v>0.5</v>
      </c>
      <c r="H42" s="279" t="s">
        <v>29</v>
      </c>
      <c r="I42" s="275" t="s">
        <v>76</v>
      </c>
      <c r="J42" s="250">
        <v>45258</v>
      </c>
      <c r="K42" s="275" t="s">
        <v>260</v>
      </c>
      <c r="L42" s="372" t="s">
        <v>2022</v>
      </c>
      <c r="M42" s="250">
        <v>45350</v>
      </c>
      <c r="N42" s="277" t="s">
        <v>1891</v>
      </c>
      <c r="O42" s="275" t="s">
        <v>2023</v>
      </c>
      <c r="P42" s="250">
        <v>45362</v>
      </c>
      <c r="Q42" s="275" t="s">
        <v>303</v>
      </c>
      <c r="R42" s="250"/>
      <c r="S42" s="366"/>
      <c r="T42" s="347"/>
      <c r="U42" s="347"/>
      <c r="V42" s="347"/>
      <c r="W42" s="347"/>
      <c r="X42" s="347"/>
    </row>
    <row r="43" spans="1:24" ht="153">
      <c r="A43" s="231">
        <v>34</v>
      </c>
      <c r="B43" s="292" t="s">
        <v>1966</v>
      </c>
      <c r="C43" s="231" t="s">
        <v>2024</v>
      </c>
      <c r="D43" s="230" t="s">
        <v>1894</v>
      </c>
      <c r="E43" s="231"/>
      <c r="F43" s="231"/>
      <c r="G43" s="272">
        <v>0.5</v>
      </c>
      <c r="H43" s="273" t="s">
        <v>250</v>
      </c>
      <c r="I43" s="231" t="s">
        <v>76</v>
      </c>
      <c r="J43" s="249">
        <v>45258</v>
      </c>
      <c r="K43" s="231" t="s">
        <v>260</v>
      </c>
      <c r="L43" s="370" t="s">
        <v>1934</v>
      </c>
      <c r="M43" s="249">
        <v>45350</v>
      </c>
      <c r="N43" s="231" t="s">
        <v>666</v>
      </c>
      <c r="O43" s="231" t="s">
        <v>1896</v>
      </c>
      <c r="P43" s="249">
        <v>45362</v>
      </c>
      <c r="Q43" s="231" t="s">
        <v>303</v>
      </c>
      <c r="R43" s="249"/>
      <c r="S43" s="365"/>
      <c r="T43" s="343"/>
      <c r="U43" s="343"/>
      <c r="V43" s="343"/>
      <c r="W43" s="343"/>
      <c r="X43" s="343"/>
    </row>
    <row r="44" spans="1:24" ht="63.75">
      <c r="A44" s="275">
        <v>35</v>
      </c>
      <c r="B44" s="298" t="s">
        <v>1966</v>
      </c>
      <c r="C44" s="275" t="s">
        <v>2025</v>
      </c>
      <c r="D44" s="277" t="s">
        <v>1846</v>
      </c>
      <c r="E44" s="275"/>
      <c r="F44" s="275"/>
      <c r="G44" s="278">
        <v>0.5</v>
      </c>
      <c r="H44" s="279" t="s">
        <v>29</v>
      </c>
      <c r="I44" s="275" t="s">
        <v>76</v>
      </c>
      <c r="J44" s="250">
        <v>45258</v>
      </c>
      <c r="K44" s="275" t="s">
        <v>260</v>
      </c>
      <c r="L44" s="372" t="s">
        <v>1847</v>
      </c>
      <c r="M44" s="250">
        <v>45350</v>
      </c>
      <c r="N44" s="275"/>
      <c r="O44" s="275"/>
      <c r="P44" s="250"/>
      <c r="Q44" s="277"/>
      <c r="R44" s="250"/>
      <c r="S44" s="366"/>
      <c r="T44" s="347"/>
      <c r="U44" s="347"/>
      <c r="V44" s="347"/>
      <c r="W44" s="347"/>
      <c r="X44" s="347"/>
    </row>
    <row r="45" spans="1:24" ht="63.75" customHeight="1">
      <c r="A45" s="231">
        <v>36</v>
      </c>
      <c r="B45" s="292" t="s">
        <v>1966</v>
      </c>
      <c r="C45" s="231" t="s">
        <v>2025</v>
      </c>
      <c r="D45" s="230" t="s">
        <v>1848</v>
      </c>
      <c r="E45" s="231"/>
      <c r="F45" s="231"/>
      <c r="G45" s="272">
        <v>0.5</v>
      </c>
      <c r="H45" s="273" t="s">
        <v>29</v>
      </c>
      <c r="I45" s="231" t="s">
        <v>76</v>
      </c>
      <c r="J45" s="249">
        <v>45258</v>
      </c>
      <c r="K45" s="231" t="s">
        <v>260</v>
      </c>
      <c r="L45" s="370" t="s">
        <v>1849</v>
      </c>
      <c r="M45" s="249">
        <v>45350</v>
      </c>
      <c r="N45" s="231"/>
      <c r="O45" s="231"/>
      <c r="P45" s="249"/>
      <c r="Q45" s="230"/>
      <c r="R45" s="249"/>
      <c r="S45" s="365"/>
      <c r="T45" s="343"/>
      <c r="U45" s="343"/>
      <c r="V45" s="343"/>
      <c r="W45" s="343"/>
      <c r="X45" s="343"/>
    </row>
    <row r="46" spans="1:24" ht="102">
      <c r="A46" s="275">
        <v>37</v>
      </c>
      <c r="B46" s="298" t="s">
        <v>1966</v>
      </c>
      <c r="C46" s="275" t="s">
        <v>2025</v>
      </c>
      <c r="D46" s="277" t="s">
        <v>1850</v>
      </c>
      <c r="E46" s="275"/>
      <c r="F46" s="275"/>
      <c r="G46" s="278">
        <v>0.5</v>
      </c>
      <c r="H46" s="279" t="s">
        <v>29</v>
      </c>
      <c r="I46" s="275" t="s">
        <v>76</v>
      </c>
      <c r="J46" s="250">
        <v>45258</v>
      </c>
      <c r="K46" s="275" t="s">
        <v>260</v>
      </c>
      <c r="L46" s="372" t="s">
        <v>2026</v>
      </c>
      <c r="M46" s="250">
        <v>45350</v>
      </c>
      <c r="N46" s="275"/>
      <c r="O46" s="275"/>
      <c r="P46" s="250"/>
      <c r="Q46" s="277"/>
      <c r="R46" s="250"/>
      <c r="S46" s="366"/>
      <c r="T46" s="347"/>
      <c r="U46" s="347"/>
      <c r="V46" s="347"/>
      <c r="W46" s="347"/>
      <c r="X46" s="347"/>
    </row>
    <row r="47" spans="1:24" ht="102">
      <c r="A47" s="231">
        <v>38</v>
      </c>
      <c r="B47" s="292" t="s">
        <v>1966</v>
      </c>
      <c r="C47" s="231" t="s">
        <v>2025</v>
      </c>
      <c r="D47" s="230" t="s">
        <v>1852</v>
      </c>
      <c r="E47" s="231"/>
      <c r="F47" s="231"/>
      <c r="G47" s="272">
        <v>0.5</v>
      </c>
      <c r="H47" s="273" t="s">
        <v>29</v>
      </c>
      <c r="I47" s="231" t="s">
        <v>76</v>
      </c>
      <c r="J47" s="249">
        <v>45258</v>
      </c>
      <c r="K47" s="231" t="s">
        <v>260</v>
      </c>
      <c r="L47" s="370" t="s">
        <v>1853</v>
      </c>
      <c r="M47" s="249">
        <v>45350</v>
      </c>
      <c r="N47" s="231"/>
      <c r="O47" s="231"/>
      <c r="P47" s="249"/>
      <c r="Q47" s="230"/>
      <c r="R47" s="249"/>
      <c r="S47" s="365"/>
      <c r="T47" s="343"/>
      <c r="U47" s="343"/>
      <c r="V47" s="343"/>
      <c r="W47" s="343"/>
      <c r="X47" s="343"/>
    </row>
    <row r="48" spans="1:24" ht="76.5">
      <c r="A48" s="275">
        <v>39</v>
      </c>
      <c r="B48" s="298" t="s">
        <v>1966</v>
      </c>
      <c r="C48" s="275" t="s">
        <v>2025</v>
      </c>
      <c r="D48" s="277" t="s">
        <v>1854</v>
      </c>
      <c r="E48" s="275"/>
      <c r="F48" s="275"/>
      <c r="G48" s="278">
        <v>0.5</v>
      </c>
      <c r="H48" s="279" t="s">
        <v>29</v>
      </c>
      <c r="I48" s="275" t="s">
        <v>76</v>
      </c>
      <c r="J48" s="250">
        <v>45258</v>
      </c>
      <c r="K48" s="275" t="s">
        <v>260</v>
      </c>
      <c r="L48" s="372" t="s">
        <v>2027</v>
      </c>
      <c r="M48" s="250">
        <v>45350</v>
      </c>
      <c r="N48" s="275"/>
      <c r="O48" s="275"/>
      <c r="P48" s="250"/>
      <c r="Q48" s="277"/>
      <c r="R48" s="250"/>
      <c r="S48" s="366"/>
      <c r="T48" s="347"/>
      <c r="U48" s="347"/>
      <c r="V48" s="347"/>
      <c r="W48" s="347"/>
      <c r="X48" s="347"/>
    </row>
    <row r="49" spans="1:24" ht="63.75">
      <c r="A49" s="231">
        <v>40</v>
      </c>
      <c r="B49" s="292" t="s">
        <v>1966</v>
      </c>
      <c r="C49" s="231" t="s">
        <v>2025</v>
      </c>
      <c r="D49" s="230" t="s">
        <v>2028</v>
      </c>
      <c r="E49" s="231"/>
      <c r="F49" s="231"/>
      <c r="G49" s="272">
        <v>0.5</v>
      </c>
      <c r="H49" s="273" t="s">
        <v>29</v>
      </c>
      <c r="I49" s="231" t="s">
        <v>76</v>
      </c>
      <c r="J49" s="249">
        <v>45258</v>
      </c>
      <c r="K49" s="231" t="s">
        <v>260</v>
      </c>
      <c r="L49" s="370" t="s">
        <v>2029</v>
      </c>
      <c r="M49" s="249">
        <v>45350</v>
      </c>
      <c r="N49" s="231" t="s">
        <v>2030</v>
      </c>
      <c r="O49" s="231" t="s">
        <v>2031</v>
      </c>
      <c r="P49" s="249">
        <v>45362</v>
      </c>
      <c r="Q49" s="231" t="s">
        <v>303</v>
      </c>
      <c r="R49" s="249"/>
      <c r="S49" s="365"/>
      <c r="T49" s="343"/>
      <c r="U49" s="343"/>
      <c r="V49" s="343"/>
      <c r="W49" s="343"/>
      <c r="X49" s="343"/>
    </row>
    <row r="50" spans="1:24" ht="40.5" customHeight="1">
      <c r="A50" s="275">
        <v>41</v>
      </c>
      <c r="B50" s="298" t="s">
        <v>1966</v>
      </c>
      <c r="C50" s="275" t="s">
        <v>2025</v>
      </c>
      <c r="D50" s="277" t="s">
        <v>1858</v>
      </c>
      <c r="E50" s="275"/>
      <c r="F50" s="275"/>
      <c r="G50" s="278">
        <v>0.5</v>
      </c>
      <c r="H50" s="279" t="s">
        <v>29</v>
      </c>
      <c r="I50" s="275" t="s">
        <v>76</v>
      </c>
      <c r="J50" s="250">
        <v>45258</v>
      </c>
      <c r="K50" s="275" t="s">
        <v>260</v>
      </c>
      <c r="L50" s="372" t="s">
        <v>2032</v>
      </c>
      <c r="M50" s="250">
        <v>45350</v>
      </c>
      <c r="N50" s="275" t="s">
        <v>1860</v>
      </c>
      <c r="O50" s="275" t="s">
        <v>1952</v>
      </c>
      <c r="P50" s="250">
        <v>45362</v>
      </c>
      <c r="Q50" s="275" t="s">
        <v>303</v>
      </c>
      <c r="R50" s="250"/>
      <c r="S50" s="366"/>
      <c r="T50" s="347"/>
      <c r="U50" s="347"/>
      <c r="V50" s="347"/>
      <c r="W50" s="347"/>
      <c r="X50" s="347"/>
    </row>
    <row r="51" spans="1:24" ht="56.25">
      <c r="A51" s="231">
        <v>42</v>
      </c>
      <c r="B51" s="292" t="s">
        <v>1966</v>
      </c>
      <c r="C51" s="231" t="s">
        <v>2025</v>
      </c>
      <c r="D51" s="230" t="s">
        <v>1862</v>
      </c>
      <c r="E51" s="231"/>
      <c r="F51" s="231"/>
      <c r="G51" s="272">
        <v>0.5</v>
      </c>
      <c r="H51" s="273" t="s">
        <v>29</v>
      </c>
      <c r="I51" s="231" t="s">
        <v>76</v>
      </c>
      <c r="J51" s="249">
        <v>45258</v>
      </c>
      <c r="K51" s="231" t="s">
        <v>260</v>
      </c>
      <c r="L51" s="370" t="s">
        <v>2033</v>
      </c>
      <c r="M51" s="249">
        <v>45350</v>
      </c>
      <c r="N51" s="231" t="s">
        <v>360</v>
      </c>
      <c r="O51" s="231"/>
      <c r="P51" s="249"/>
      <c r="Q51" s="230"/>
      <c r="R51" s="249"/>
      <c r="S51" s="365"/>
      <c r="T51" s="343"/>
      <c r="U51" s="343"/>
      <c r="V51" s="343"/>
      <c r="W51" s="343"/>
      <c r="X51" s="343"/>
    </row>
    <row r="52" spans="1:24" ht="76.5">
      <c r="A52" s="275">
        <v>43</v>
      </c>
      <c r="B52" s="298" t="s">
        <v>1966</v>
      </c>
      <c r="C52" s="275" t="s">
        <v>2025</v>
      </c>
      <c r="D52" s="277" t="s">
        <v>1864</v>
      </c>
      <c r="E52" s="275"/>
      <c r="F52" s="275"/>
      <c r="G52" s="278">
        <v>0.5</v>
      </c>
      <c r="H52" s="279" t="s">
        <v>29</v>
      </c>
      <c r="I52" s="275" t="s">
        <v>76</v>
      </c>
      <c r="J52" s="250">
        <v>45258</v>
      </c>
      <c r="K52" s="275" t="s">
        <v>260</v>
      </c>
      <c r="L52" s="372" t="s">
        <v>2034</v>
      </c>
      <c r="M52" s="250">
        <v>45350</v>
      </c>
      <c r="N52" s="277" t="s">
        <v>2035</v>
      </c>
      <c r="O52" s="275" t="s">
        <v>2036</v>
      </c>
      <c r="P52" s="250">
        <v>45362</v>
      </c>
      <c r="Q52" s="275" t="s">
        <v>303</v>
      </c>
      <c r="R52" s="250"/>
      <c r="S52" s="366"/>
      <c r="T52" s="347"/>
      <c r="U52" s="347"/>
      <c r="V52" s="347"/>
      <c r="W52" s="347"/>
      <c r="X52" s="347"/>
    </row>
    <row r="53" spans="1:24" ht="56.25">
      <c r="A53" s="231">
        <v>44</v>
      </c>
      <c r="B53" s="292" t="s">
        <v>1966</v>
      </c>
      <c r="C53" s="231" t="s">
        <v>2025</v>
      </c>
      <c r="D53" s="230" t="s">
        <v>1868</v>
      </c>
      <c r="E53" s="231"/>
      <c r="F53" s="231"/>
      <c r="G53" s="272">
        <v>0.5</v>
      </c>
      <c r="H53" s="273" t="s">
        <v>29</v>
      </c>
      <c r="I53" s="231" t="s">
        <v>76</v>
      </c>
      <c r="J53" s="249">
        <v>45258</v>
      </c>
      <c r="K53" s="231" t="s">
        <v>260</v>
      </c>
      <c r="L53" s="370" t="s">
        <v>2037</v>
      </c>
      <c r="M53" s="249">
        <v>45350</v>
      </c>
      <c r="N53" s="231" t="s">
        <v>360</v>
      </c>
      <c r="O53" s="231"/>
      <c r="P53" s="249"/>
      <c r="Q53" s="230"/>
      <c r="R53" s="249"/>
      <c r="S53" s="365"/>
      <c r="T53" s="343"/>
      <c r="U53" s="343"/>
      <c r="V53" s="343"/>
      <c r="W53" s="343"/>
      <c r="X53" s="343"/>
    </row>
    <row r="54" spans="1:24" ht="56.25">
      <c r="A54" s="275">
        <v>45</v>
      </c>
      <c r="B54" s="298" t="s">
        <v>1966</v>
      </c>
      <c r="C54" s="275" t="s">
        <v>2025</v>
      </c>
      <c r="D54" s="277" t="s">
        <v>2038</v>
      </c>
      <c r="E54" s="275"/>
      <c r="F54" s="275"/>
      <c r="G54" s="278">
        <v>0.5</v>
      </c>
      <c r="H54" s="279" t="s">
        <v>29</v>
      </c>
      <c r="I54" s="275" t="s">
        <v>76</v>
      </c>
      <c r="J54" s="250">
        <v>45258</v>
      </c>
      <c r="K54" s="275" t="s">
        <v>260</v>
      </c>
      <c r="L54" s="372" t="s">
        <v>2039</v>
      </c>
      <c r="M54" s="250">
        <v>45350</v>
      </c>
      <c r="N54" s="275" t="s">
        <v>2040</v>
      </c>
      <c r="O54" s="275" t="s">
        <v>2041</v>
      </c>
      <c r="P54" s="250">
        <v>45362</v>
      </c>
      <c r="Q54" s="275" t="s">
        <v>303</v>
      </c>
      <c r="R54" s="250"/>
      <c r="S54" s="366"/>
      <c r="T54" s="347"/>
      <c r="U54" s="347"/>
      <c r="V54" s="347"/>
      <c r="W54" s="347"/>
      <c r="X54" s="347"/>
    </row>
    <row r="55" spans="1:24" ht="140.25">
      <c r="A55" s="231">
        <v>46</v>
      </c>
      <c r="B55" s="292" t="s">
        <v>1966</v>
      </c>
      <c r="C55" s="231" t="s">
        <v>2025</v>
      </c>
      <c r="D55" s="230" t="s">
        <v>2042</v>
      </c>
      <c r="E55" s="231"/>
      <c r="F55" s="231"/>
      <c r="G55" s="272">
        <v>0.5</v>
      </c>
      <c r="H55" s="273" t="s">
        <v>29</v>
      </c>
      <c r="I55" s="231" t="s">
        <v>76</v>
      </c>
      <c r="J55" s="249">
        <v>45258</v>
      </c>
      <c r="K55" s="231" t="s">
        <v>260</v>
      </c>
      <c r="L55" s="370" t="s">
        <v>2043</v>
      </c>
      <c r="M55" s="249">
        <v>45350</v>
      </c>
      <c r="N55" s="230" t="s">
        <v>2044</v>
      </c>
      <c r="O55" s="231" t="s">
        <v>2045</v>
      </c>
      <c r="P55" s="249">
        <v>45362</v>
      </c>
      <c r="Q55" s="231" t="s">
        <v>303</v>
      </c>
      <c r="R55" s="249"/>
      <c r="S55" s="365"/>
      <c r="T55" s="343"/>
      <c r="U55" s="343"/>
      <c r="V55" s="343"/>
      <c r="W55" s="343"/>
      <c r="X55" s="343"/>
    </row>
    <row r="56" spans="1:24" ht="56.25">
      <c r="A56" s="275">
        <v>47</v>
      </c>
      <c r="B56" s="298" t="s">
        <v>1966</v>
      </c>
      <c r="C56" s="275" t="s">
        <v>2025</v>
      </c>
      <c r="D56" s="277" t="s">
        <v>1874</v>
      </c>
      <c r="E56" s="275"/>
      <c r="F56" s="275"/>
      <c r="G56" s="278">
        <v>0.5</v>
      </c>
      <c r="H56" s="279" t="s">
        <v>29</v>
      </c>
      <c r="I56" s="275" t="s">
        <v>76</v>
      </c>
      <c r="J56" s="250">
        <v>45258</v>
      </c>
      <c r="K56" s="275" t="s">
        <v>260</v>
      </c>
      <c r="L56" s="372" t="s">
        <v>2046</v>
      </c>
      <c r="M56" s="250">
        <v>45350</v>
      </c>
      <c r="N56" s="275" t="s">
        <v>360</v>
      </c>
      <c r="O56" s="275"/>
      <c r="P56" s="250"/>
      <c r="Q56" s="277"/>
      <c r="R56" s="250"/>
      <c r="S56" s="366"/>
      <c r="T56" s="347"/>
      <c r="U56" s="347"/>
      <c r="V56" s="347"/>
      <c r="W56" s="347"/>
      <c r="X56" s="347"/>
    </row>
    <row r="57" spans="1:24" ht="102">
      <c r="A57" s="231">
        <v>48</v>
      </c>
      <c r="B57" s="292" t="s">
        <v>1966</v>
      </c>
      <c r="C57" s="231" t="s">
        <v>2002</v>
      </c>
      <c r="D57" s="230" t="s">
        <v>1897</v>
      </c>
      <c r="E57" s="231"/>
      <c r="F57" s="231"/>
      <c r="G57" s="272">
        <v>0.5</v>
      </c>
      <c r="H57" s="273" t="s">
        <v>29</v>
      </c>
      <c r="I57" s="231" t="s">
        <v>76</v>
      </c>
      <c r="J57" s="249">
        <v>45289</v>
      </c>
      <c r="K57" s="231" t="s">
        <v>260</v>
      </c>
      <c r="L57" s="370" t="s">
        <v>1945</v>
      </c>
      <c r="M57" s="249">
        <v>45350</v>
      </c>
      <c r="N57" s="231" t="s">
        <v>1899</v>
      </c>
      <c r="O57" s="231" t="s">
        <v>2047</v>
      </c>
      <c r="P57" s="249">
        <v>45362</v>
      </c>
      <c r="Q57" s="231" t="s">
        <v>303</v>
      </c>
      <c r="R57" s="249"/>
      <c r="S57" s="365"/>
      <c r="T57" s="343"/>
      <c r="U57" s="343"/>
      <c r="V57" s="343"/>
      <c r="W57" s="343"/>
      <c r="X57" s="343"/>
    </row>
    <row r="58" spans="1:24" ht="56.25">
      <c r="A58" s="275">
        <v>49</v>
      </c>
      <c r="B58" s="298" t="s">
        <v>1966</v>
      </c>
      <c r="C58" s="275" t="s">
        <v>2048</v>
      </c>
      <c r="D58" s="277" t="s">
        <v>1901</v>
      </c>
      <c r="E58" s="275"/>
      <c r="F58" s="275"/>
      <c r="G58" s="278">
        <v>0.5</v>
      </c>
      <c r="H58" s="279" t="s">
        <v>29</v>
      </c>
      <c r="I58" s="275" t="s">
        <v>76</v>
      </c>
      <c r="J58" s="250">
        <v>45350</v>
      </c>
      <c r="K58" s="275" t="s">
        <v>260</v>
      </c>
      <c r="L58" s="372" t="s">
        <v>2049</v>
      </c>
      <c r="M58" s="250"/>
      <c r="N58" s="275"/>
      <c r="O58" s="275"/>
      <c r="P58" s="250">
        <v>45362</v>
      </c>
      <c r="Q58" s="275" t="s">
        <v>303</v>
      </c>
      <c r="R58" s="250"/>
      <c r="S58" s="366"/>
      <c r="T58" s="347"/>
      <c r="U58" s="347"/>
      <c r="V58" s="347"/>
      <c r="W58" s="347"/>
      <c r="X58" s="347"/>
    </row>
    <row r="59" spans="1:24" ht="179.25" customHeight="1">
      <c r="A59" s="231">
        <v>50</v>
      </c>
      <c r="B59" s="292" t="s">
        <v>1966</v>
      </c>
      <c r="C59" s="231">
        <v>6</v>
      </c>
      <c r="D59" s="230" t="s">
        <v>2050</v>
      </c>
      <c r="E59" s="780"/>
      <c r="F59" s="774"/>
      <c r="G59" s="272">
        <v>0.5</v>
      </c>
      <c r="H59" s="273" t="s">
        <v>29</v>
      </c>
      <c r="I59" s="231" t="s">
        <v>76</v>
      </c>
      <c r="J59" s="249">
        <v>45350</v>
      </c>
      <c r="K59" s="231" t="s">
        <v>260</v>
      </c>
      <c r="L59" s="370" t="s">
        <v>2051</v>
      </c>
      <c r="M59" s="249"/>
      <c r="N59" s="231"/>
      <c r="O59" s="231"/>
      <c r="P59" s="249">
        <v>45362</v>
      </c>
      <c r="Q59" s="231" t="s">
        <v>303</v>
      </c>
      <c r="R59" s="249"/>
      <c r="S59" s="365"/>
      <c r="T59" s="343"/>
      <c r="U59" s="343"/>
      <c r="V59" s="343"/>
      <c r="W59" s="343"/>
      <c r="X59" s="343"/>
    </row>
    <row r="60" spans="1:24" ht="60">
      <c r="A60" s="275">
        <v>51</v>
      </c>
      <c r="B60" s="298" t="s">
        <v>1966</v>
      </c>
      <c r="C60" s="275">
        <v>8</v>
      </c>
      <c r="D60" s="355" t="s">
        <v>1962</v>
      </c>
      <c r="E60" s="275"/>
      <c r="F60" s="275"/>
      <c r="G60" s="278">
        <v>0.5</v>
      </c>
      <c r="H60" s="279" t="s">
        <v>29</v>
      </c>
      <c r="I60" s="275" t="s">
        <v>76</v>
      </c>
      <c r="J60" s="250">
        <v>45350</v>
      </c>
      <c r="K60" s="275" t="s">
        <v>260</v>
      </c>
      <c r="L60" s="372" t="s">
        <v>2052</v>
      </c>
      <c r="M60" s="250"/>
      <c r="N60" s="360"/>
      <c r="O60" s="275"/>
      <c r="P60" s="250">
        <v>45362</v>
      </c>
      <c r="Q60" s="275" t="s">
        <v>303</v>
      </c>
      <c r="R60" s="275"/>
      <c r="S60" s="347"/>
      <c r="T60" s="347"/>
      <c r="U60" s="347"/>
      <c r="V60" s="347"/>
      <c r="W60" s="347"/>
      <c r="X60" s="347"/>
    </row>
    <row r="61" spans="1:24" ht="111.75" customHeight="1">
      <c r="A61" s="231">
        <v>52</v>
      </c>
      <c r="B61" s="292" t="s">
        <v>1966</v>
      </c>
      <c r="C61" s="231">
        <v>9</v>
      </c>
      <c r="D61" s="357" t="s">
        <v>1909</v>
      </c>
      <c r="E61" s="780"/>
      <c r="F61" s="774"/>
      <c r="G61" s="272">
        <v>0.5</v>
      </c>
      <c r="H61" s="273" t="s">
        <v>29</v>
      </c>
      <c r="I61" s="231" t="s">
        <v>76</v>
      </c>
      <c r="J61" s="249">
        <v>45350</v>
      </c>
      <c r="K61" s="231" t="s">
        <v>260</v>
      </c>
      <c r="L61" s="370" t="s">
        <v>2053</v>
      </c>
      <c r="M61" s="249"/>
      <c r="N61" s="231"/>
      <c r="O61" s="231"/>
      <c r="P61" s="249">
        <v>45362</v>
      </c>
      <c r="Q61" s="231" t="s">
        <v>303</v>
      </c>
      <c r="R61" s="231"/>
      <c r="S61" s="343"/>
      <c r="T61" s="343"/>
      <c r="U61" s="343"/>
      <c r="V61" s="343"/>
      <c r="W61" s="343"/>
      <c r="X61" s="343"/>
    </row>
    <row r="62" spans="1:24" ht="56.25">
      <c r="A62" s="275">
        <v>53</v>
      </c>
      <c r="B62" s="298" t="s">
        <v>1966</v>
      </c>
      <c r="C62" s="275">
        <v>9</v>
      </c>
      <c r="D62" s="355" t="s">
        <v>1911</v>
      </c>
      <c r="E62" s="275"/>
      <c r="F62" s="277"/>
      <c r="G62" s="278">
        <v>0.5</v>
      </c>
      <c r="H62" s="279" t="s">
        <v>29</v>
      </c>
      <c r="I62" s="275" t="s">
        <v>76</v>
      </c>
      <c r="J62" s="250">
        <v>45350</v>
      </c>
      <c r="K62" s="275" t="s">
        <v>260</v>
      </c>
      <c r="L62" s="372" t="s">
        <v>2054</v>
      </c>
      <c r="M62" s="250"/>
      <c r="N62" s="275"/>
      <c r="O62" s="275"/>
      <c r="P62" s="250">
        <v>45362</v>
      </c>
      <c r="Q62" s="275" t="s">
        <v>303</v>
      </c>
      <c r="R62" s="275"/>
      <c r="S62" s="347"/>
      <c r="T62" s="347"/>
      <c r="U62" s="347"/>
      <c r="V62" s="347"/>
      <c r="W62" s="347"/>
      <c r="X62" s="347"/>
    </row>
    <row r="63" spans="1:24" ht="12.75">
      <c r="A63" s="231"/>
      <c r="B63" s="292"/>
      <c r="C63" s="231"/>
      <c r="D63" s="230"/>
      <c r="E63" s="230"/>
      <c r="F63" s="231"/>
      <c r="G63" s="272"/>
      <c r="H63" s="273"/>
      <c r="I63" s="231"/>
      <c r="J63" s="249"/>
      <c r="K63" s="231"/>
      <c r="L63" s="370"/>
      <c r="M63" s="249"/>
      <c r="N63" s="230"/>
      <c r="O63" s="231"/>
      <c r="P63" s="249"/>
      <c r="Q63" s="230"/>
      <c r="R63" s="231"/>
      <c r="S63" s="343"/>
      <c r="T63" s="343"/>
      <c r="U63" s="343"/>
      <c r="V63" s="343"/>
      <c r="W63" s="343"/>
      <c r="X63" s="343"/>
    </row>
    <row r="64" spans="1:24" ht="12.75">
      <c r="A64" s="275"/>
      <c r="B64" s="298"/>
      <c r="C64" s="275"/>
      <c r="D64" s="277"/>
      <c r="E64" s="275"/>
      <c r="F64" s="275"/>
      <c r="G64" s="278"/>
      <c r="H64" s="279"/>
      <c r="I64" s="275"/>
      <c r="J64" s="250"/>
      <c r="K64" s="275"/>
      <c r="L64" s="372"/>
      <c r="M64" s="250"/>
      <c r="N64" s="277"/>
      <c r="O64" s="275"/>
      <c r="P64" s="250"/>
      <c r="Q64" s="275"/>
      <c r="R64" s="275"/>
      <c r="S64" s="347"/>
      <c r="T64" s="347"/>
      <c r="U64" s="347"/>
      <c r="V64" s="347"/>
      <c r="W64" s="347"/>
      <c r="X64" s="347"/>
    </row>
    <row r="65" spans="1:24" ht="12.75">
      <c r="A65" s="231"/>
      <c r="B65" s="292"/>
      <c r="C65" s="231"/>
      <c r="D65" s="230"/>
      <c r="E65" s="231"/>
      <c r="F65" s="231"/>
      <c r="G65" s="272"/>
      <c r="H65" s="273"/>
      <c r="I65" s="231"/>
      <c r="J65" s="249"/>
      <c r="K65" s="231"/>
      <c r="L65" s="370"/>
      <c r="M65" s="249"/>
      <c r="N65" s="230"/>
      <c r="O65" s="231"/>
      <c r="P65" s="249"/>
      <c r="Q65" s="231"/>
      <c r="R65" s="231"/>
      <c r="S65" s="343"/>
      <c r="T65" s="343"/>
      <c r="U65" s="343"/>
      <c r="V65" s="343"/>
      <c r="W65" s="343"/>
      <c r="X65" s="343"/>
    </row>
    <row r="66" spans="1:24" ht="12.75">
      <c r="A66" s="275"/>
      <c r="B66" s="298"/>
      <c r="C66" s="275"/>
      <c r="D66" s="277"/>
      <c r="E66" s="275"/>
      <c r="F66" s="275"/>
      <c r="G66" s="278"/>
      <c r="H66" s="279"/>
      <c r="I66" s="275"/>
      <c r="J66" s="250"/>
      <c r="K66" s="275"/>
      <c r="L66" s="372"/>
      <c r="M66" s="250"/>
      <c r="N66" s="277"/>
      <c r="O66" s="275"/>
      <c r="P66" s="250"/>
      <c r="Q66" s="275"/>
      <c r="R66" s="275"/>
      <c r="S66" s="347"/>
      <c r="T66" s="347"/>
      <c r="U66" s="347"/>
      <c r="V66" s="347"/>
      <c r="W66" s="347"/>
      <c r="X66" s="347"/>
    </row>
    <row r="67" spans="1:24" ht="12.75">
      <c r="A67" s="231"/>
      <c r="B67" s="292"/>
      <c r="C67" s="231"/>
      <c r="D67" s="230"/>
      <c r="E67" s="231"/>
      <c r="F67" s="231"/>
      <c r="G67" s="272"/>
      <c r="H67" s="273"/>
      <c r="I67" s="231"/>
      <c r="J67" s="249"/>
      <c r="K67" s="231"/>
      <c r="L67" s="370"/>
      <c r="M67" s="249"/>
      <c r="N67" s="230"/>
      <c r="O67" s="231"/>
      <c r="P67" s="249"/>
      <c r="Q67" s="231"/>
      <c r="R67" s="231"/>
      <c r="S67" s="343"/>
      <c r="T67" s="343"/>
      <c r="U67" s="343"/>
      <c r="V67" s="343"/>
      <c r="W67" s="343"/>
      <c r="X67" s="343"/>
    </row>
    <row r="68" spans="1:24" ht="12.75">
      <c r="A68" s="275"/>
      <c r="B68" s="298"/>
      <c r="C68" s="275"/>
      <c r="D68" s="277"/>
      <c r="E68" s="275"/>
      <c r="F68" s="275"/>
      <c r="G68" s="278"/>
      <c r="H68" s="279"/>
      <c r="I68" s="275"/>
      <c r="J68" s="250"/>
      <c r="K68" s="275"/>
      <c r="L68" s="372"/>
      <c r="M68" s="250"/>
      <c r="N68" s="277"/>
      <c r="O68" s="275"/>
      <c r="P68" s="250"/>
      <c r="Q68" s="275"/>
      <c r="R68" s="275"/>
      <c r="S68" s="347"/>
      <c r="T68" s="347"/>
      <c r="U68" s="347"/>
      <c r="V68" s="347"/>
      <c r="W68" s="347"/>
      <c r="X68" s="347"/>
    </row>
    <row r="69" spans="1:24" ht="12.75">
      <c r="A69" s="231"/>
      <c r="B69" s="292"/>
      <c r="C69" s="231"/>
      <c r="D69" s="230"/>
      <c r="E69" s="231"/>
      <c r="F69" s="231"/>
      <c r="G69" s="272"/>
      <c r="H69" s="273"/>
      <c r="I69" s="231"/>
      <c r="J69" s="249"/>
      <c r="K69" s="231"/>
      <c r="L69" s="370"/>
      <c r="M69" s="249"/>
      <c r="N69" s="230"/>
      <c r="O69" s="231"/>
      <c r="P69" s="249"/>
      <c r="Q69" s="231"/>
      <c r="R69" s="231"/>
      <c r="S69" s="343"/>
      <c r="T69" s="343"/>
      <c r="U69" s="343"/>
      <c r="V69" s="343"/>
      <c r="W69" s="343"/>
      <c r="X69" s="343"/>
    </row>
    <row r="70" spans="1:24" ht="12.75">
      <c r="A70" s="275"/>
      <c r="B70" s="298"/>
      <c r="C70" s="275"/>
      <c r="D70" s="277"/>
      <c r="E70" s="275"/>
      <c r="F70" s="275"/>
      <c r="G70" s="278"/>
      <c r="H70" s="279"/>
      <c r="I70" s="275"/>
      <c r="J70" s="250"/>
      <c r="K70" s="275"/>
      <c r="L70" s="372"/>
      <c r="M70" s="250"/>
      <c r="N70" s="277"/>
      <c r="O70" s="275"/>
      <c r="P70" s="250"/>
      <c r="Q70" s="275"/>
      <c r="R70" s="275"/>
      <c r="S70" s="347"/>
      <c r="T70" s="347"/>
      <c r="U70" s="347"/>
      <c r="V70" s="347"/>
      <c r="W70" s="347"/>
      <c r="X70" s="347"/>
    </row>
    <row r="71" spans="1:24" ht="12.75">
      <c r="A71" s="231"/>
      <c r="B71" s="292"/>
      <c r="C71" s="231"/>
      <c r="D71" s="230"/>
      <c r="E71" s="231"/>
      <c r="F71" s="231"/>
      <c r="G71" s="272"/>
      <c r="H71" s="273"/>
      <c r="I71" s="231"/>
      <c r="J71" s="249"/>
      <c r="K71" s="231"/>
      <c r="L71" s="370"/>
      <c r="M71" s="249"/>
      <c r="N71" s="230"/>
      <c r="O71" s="231"/>
      <c r="P71" s="249"/>
      <c r="Q71" s="231"/>
      <c r="R71" s="231"/>
      <c r="S71" s="343"/>
      <c r="T71" s="343"/>
      <c r="U71" s="343"/>
      <c r="V71" s="343"/>
      <c r="W71" s="343"/>
      <c r="X71" s="343"/>
    </row>
    <row r="72" spans="1:24" ht="12.75">
      <c r="A72" s="275"/>
      <c r="B72" s="298"/>
      <c r="C72" s="275"/>
      <c r="D72" s="277"/>
      <c r="E72" s="275"/>
      <c r="F72" s="275"/>
      <c r="G72" s="278"/>
      <c r="H72" s="279"/>
      <c r="I72" s="275"/>
      <c r="J72" s="250"/>
      <c r="K72" s="275"/>
      <c r="L72" s="372"/>
      <c r="M72" s="250"/>
      <c r="N72" s="277"/>
      <c r="O72" s="275"/>
      <c r="P72" s="250"/>
      <c r="Q72" s="275"/>
      <c r="R72" s="275"/>
      <c r="S72" s="347"/>
      <c r="T72" s="347"/>
      <c r="U72" s="347"/>
      <c r="V72" s="347"/>
      <c r="W72" s="347"/>
      <c r="X72" s="347"/>
    </row>
    <row r="73" spans="1:24" ht="12.75">
      <c r="A73" s="231"/>
      <c r="B73" s="292"/>
      <c r="C73" s="231"/>
      <c r="D73" s="230"/>
      <c r="E73" s="231"/>
      <c r="F73" s="231"/>
      <c r="G73" s="272"/>
      <c r="H73" s="273"/>
      <c r="I73" s="231"/>
      <c r="J73" s="249"/>
      <c r="K73" s="231"/>
      <c r="L73" s="370"/>
      <c r="M73" s="249"/>
      <c r="N73" s="230"/>
      <c r="O73" s="231"/>
      <c r="P73" s="249"/>
      <c r="Q73" s="231"/>
      <c r="R73" s="231"/>
      <c r="S73" s="343"/>
      <c r="T73" s="343"/>
      <c r="U73" s="343"/>
      <c r="V73" s="343"/>
      <c r="W73" s="343"/>
      <c r="X73" s="343"/>
    </row>
    <row r="74" spans="1:24" ht="12.75">
      <c r="A74" s="275"/>
      <c r="B74" s="298"/>
      <c r="C74" s="275"/>
      <c r="D74" s="277"/>
      <c r="E74" s="275"/>
      <c r="F74" s="275"/>
      <c r="G74" s="278"/>
      <c r="H74" s="279"/>
      <c r="I74" s="275"/>
      <c r="J74" s="250"/>
      <c r="K74" s="275"/>
      <c r="L74" s="372"/>
      <c r="M74" s="250"/>
      <c r="N74" s="277"/>
      <c r="O74" s="275"/>
      <c r="P74" s="250"/>
      <c r="Q74" s="275"/>
      <c r="R74" s="275"/>
      <c r="S74" s="347"/>
      <c r="T74" s="347"/>
      <c r="U74" s="347"/>
      <c r="V74" s="347"/>
      <c r="W74" s="347"/>
      <c r="X74" s="347"/>
    </row>
  </sheetData>
  <mergeCells count="9">
    <mergeCell ref="E27:F27"/>
    <mergeCell ref="E34:F34"/>
    <mergeCell ref="E59:F59"/>
    <mergeCell ref="E61:F61"/>
    <mergeCell ref="E17:F17"/>
    <mergeCell ref="E18:F18"/>
    <mergeCell ref="E21:F21"/>
    <mergeCell ref="E23:F23"/>
    <mergeCell ref="E25:F25"/>
  </mergeCells>
  <conditionalFormatting sqref="M1:N1 R1 U1:X1">
    <cfRule type="containsText" dxfId="10834" priority="13" operator="containsText" text="ответ субподрядчика">
      <formula>NOT(ISERROR(SEARCH(("ответ субподрядчика"),(M1))))</formula>
    </cfRule>
  </conditionalFormatting>
  <conditionalFormatting sqref="G10:G74">
    <cfRule type="cellIs" dxfId="10833" priority="12" operator="equal">
      <formula>1</formula>
    </cfRule>
  </conditionalFormatting>
  <conditionalFormatting sqref="G10:G74">
    <cfRule type="cellIs" dxfId="10832" priority="11" operator="equal">
      <formula>0.5</formula>
    </cfRule>
  </conditionalFormatting>
  <conditionalFormatting sqref="G10:G74">
    <cfRule type="cellIs" dxfId="10831" priority="10" operator="equal">
      <formula>0.2</formula>
    </cfRule>
  </conditionalFormatting>
  <conditionalFormatting sqref="K3 K5:K74">
    <cfRule type="containsText" dxfId="10830" priority="9" operator="containsText" text="ПД">
      <formula>NOT(ISERROR(SEARCH(("ПД"),(K3))))</formula>
    </cfRule>
  </conditionalFormatting>
  <conditionalFormatting sqref="K32">
    <cfRule type="containsText" dxfId="10829" priority="14" operator="containsText" text="ПД">
      <formula>NOT(ISERROR(SEARCH(("ПД"),(K3))))</formula>
    </cfRule>
  </conditionalFormatting>
  <conditionalFormatting sqref="K3 K5:K74">
    <cfRule type="containsText" dxfId="10828" priority="8" operator="containsText" text="отменено">
      <formula>NOT(ISERROR(SEARCH(("отменено"),(K3))))</formula>
    </cfRule>
  </conditionalFormatting>
  <conditionalFormatting sqref="K32">
    <cfRule type="containsText" dxfId="10827" priority="15" operator="containsText" text="отменено">
      <formula>NOT(ISERROR(SEARCH(("отменено"),(K3))))</formula>
    </cfRule>
  </conditionalFormatting>
  <conditionalFormatting sqref="G1:H1 H3:X3 H5:H74 A9:G9">
    <cfRule type="cellIs" dxfId="10826" priority="7" operator="equal">
      <formula>"5 - Несоответствие решений ПД и РД"</formula>
    </cfRule>
  </conditionalFormatting>
  <conditionalFormatting sqref="G1:H1 H3:X3 H5:H74 A9:G9">
    <cfRule type="cellIs" dxfId="10825" priority="6" operator="equal">
      <formula>"4 - Несоответствие типовым решениям"</formula>
    </cfRule>
  </conditionalFormatting>
  <conditionalFormatting sqref="G1:H1 H3:X3 H5:H74 A9:G9">
    <cfRule type="cellIs" dxfId="10824" priority="5" operator="equal">
      <formula>"3 - Повторяющиеся замечания МФР"</formula>
    </cfRule>
  </conditionalFormatting>
  <conditionalFormatting sqref="G1:H1 H3:X3 H5:H74 A9:G9">
    <cfRule type="cellIs" dxfId="10823" priority="4" operator="equal">
      <formula>"2 - Несоотвествие смежным разделам"</formula>
    </cfRule>
  </conditionalFormatting>
  <conditionalFormatting sqref="G1:H1 H3:X3 H5:H74 A9:G9">
    <cfRule type="cellIs" dxfId="10822" priority="3" operator="equal">
      <formula>"1 - Ошибка проектировщика"</formula>
    </cfRule>
  </conditionalFormatting>
  <conditionalFormatting sqref="K3 K5:K74">
    <cfRule type="containsText" dxfId="10821" priority="2" operator="containsText" text="повторно">
      <formula>NOT(ISERROR(SEARCH(("повторно"),(K3))))</formula>
    </cfRule>
  </conditionalFormatting>
  <conditionalFormatting sqref="K32">
    <cfRule type="containsText" dxfId="10820" priority="16" operator="containsText" text="повторно">
      <formula>NOT(ISERROR(SEARCH(("повторно"),(K3))))</formula>
    </cfRule>
  </conditionalFormatting>
  <conditionalFormatting sqref="K3 K5:K74">
    <cfRule type="containsText" dxfId="10819" priority="1" operator="containsText" text="снято">
      <formula>NOT(ISERROR(SEARCH(("снято"),(K3))))</formula>
    </cfRule>
  </conditionalFormatting>
  <conditionalFormatting sqref="K32">
    <cfRule type="containsText" dxfId="10818" priority="17" operator="containsText" text="снято">
      <formula>NOT(ISERROR(SEARCH(("снято"),(K3))))</formula>
    </cfRule>
  </conditionalFormatting>
  <hyperlinks>
    <hyperlink ref="D25" location="'19'!16:16" display="Маркировочный план: исправить маркировку входных квартирных дверей, учитывая сторону открывания, ВЕЗДЕ, где замаркировано ошибочно_x000a__x000a_Иметь в виду, что в секциях 7 - 9 ВСЕ входные квартирные двери должны иметь угловую коробку с габаритами 1010х2070, то есть"/>
  </hyperlinks>
  <pageMargins left="0.70078740157480324" right="0.70078740157480324" top="0.75196850393700787" bottom="0.75196850393700787" header="0.3" footer="0.3"/>
  <pageSetup paperSize="9" orientation="portrait"/>
  <drawing r:id="rId1"/>
  <extLst>
    <ext xmlns:x14="http://schemas.microsoft.com/office/spreadsheetml/2009/9/main" uri="{CCE6A557-97BC-4b89-ADB6-D9C93CAAB3DF}">
      <x14:dataValidations xmlns:xm="http://schemas.microsoft.com/office/excel/2006/main" count="5">
        <x14:dataValidation type="list" allowBlank="1">
          <x14:formula1>
            <xm:f>Списки!$G$2:$G$4</xm:f>
          </x14:formula1>
          <xm:sqref>G10:G74</xm:sqref>
        </x14:dataValidation>
        <x14:dataValidation type="list" allowBlank="1">
          <x14:formula1>
            <xm:f>Списки!$O:$O</xm:f>
          </x14:formula1>
          <xm:sqref>R1 U1 X1</xm:sqref>
        </x14:dataValidation>
        <x14:dataValidation type="list" allowBlank="1">
          <x14:formula1>
            <xm:f>Списки!$E$2:$E$1002</xm:f>
          </x14:formula1>
          <xm:sqref>H10:H74</xm:sqref>
        </x14:dataValidation>
        <x14:dataValidation type="list" allowBlank="1">
          <x14:formula1>
            <xm:f>Списки!$A$2:$A$1002</xm:f>
          </x14:formula1>
          <xm:sqref>K10:K31 K33:K74</xm:sqref>
        </x14:dataValidation>
        <x14:dataValidation type="list" allowBlank="1">
          <x14:formula1>
            <xm:f>Списки!$A$2:$A$1002</xm:f>
          </x14:formula1>
          <xm:sqref>K32</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1"/>
  <sheetViews>
    <sheetView workbookViewId="0">
      <pane ySplit="1" topLeftCell="A15" activePane="bottomLeft" state="frozen"/>
      <selection activeCell="B3" sqref="B3"/>
      <selection pane="bottomLeft"/>
    </sheetView>
  </sheetViews>
  <sheetFormatPr defaultColWidth="12.5703125" defaultRowHeight="15.75" customHeight="1" outlineLevelRow="1" outlineLevelCol="1"/>
  <cols>
    <col min="1" max="1" width="9.28515625" customWidth="1"/>
    <col min="2" max="2" width="18.5703125" customWidth="1"/>
    <col min="3" max="3" width="10.7109375" customWidth="1"/>
    <col min="4" max="4" width="53.42578125" customWidth="1"/>
    <col min="5" max="5" width="46.140625" customWidth="1"/>
    <col min="6" max="6" width="19.7109375" customWidth="1" collapsed="1"/>
    <col min="7" max="8" width="14.140625" hidden="1" customWidth="1" outlineLevel="1"/>
    <col min="12" max="12" width="35.4257812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0"/>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17"/>
      <c r="B3" s="18" t="s">
        <v>251</v>
      </c>
      <c r="C3" s="18" t="s">
        <v>252</v>
      </c>
      <c r="D3" s="18" t="s">
        <v>35</v>
      </c>
      <c r="E3" s="18"/>
      <c r="F3" s="18"/>
      <c r="G3" s="115"/>
      <c r="H3" s="118">
        <f>COUNTIF($H10:$H171,"1 - Несоответствие продуктовым требованиям ПИК-Стандарт")</f>
        <v>0</v>
      </c>
      <c r="I3" s="118">
        <f>COUNTIF($H10:$H171,"2 - Несоответствие Бренд-листам ПИК")</f>
        <v>0</v>
      </c>
      <c r="J3" s="118">
        <f>COUNTIF($H10:$H171,"3 - Несоответствие Каталогу отделки")</f>
        <v>0</v>
      </c>
      <c r="K3" s="118">
        <f>COUNTIF($H10:$H171,"5 - Ошибка в применении СТМ")</f>
        <v>0</v>
      </c>
      <c r="L3" s="118">
        <f>COUNTIF($H10:$H171,"4 - Несоответствие Каталогу оборудования")</f>
        <v>0</v>
      </c>
      <c r="M3" s="118">
        <f>COUNTIF($H10:$H171,"6 - Ошибка в применении сборных ЛМ")</f>
        <v>0</v>
      </c>
      <c r="N3" s="118">
        <f>COUNTIF($H10:$H171,"7 - Ошибка в применении шкаф-пакетов")</f>
        <v>0</v>
      </c>
      <c r="O3" s="118">
        <f>COUNTIF($H10:$H171,"8 - Ошибка в применении шахт-пакетов")</f>
        <v>0</v>
      </c>
      <c r="P3" s="118">
        <f>COUNTIF($H10:$H171,"9 - Несоответствие типологическим требованиям ПИК-Стандарт")</f>
        <v>4</v>
      </c>
      <c r="Q3" s="118">
        <f>COUNTIF($H10:$H171,"10 - Несоответствие НТД РФ")</f>
        <v>0</v>
      </c>
      <c r="R3" s="118">
        <f>COUNTIF($H10:$H171,"11 - Несоответствие ИРД (кроме ТУ, СТУ), АПР, ПД")</f>
        <v>3</v>
      </c>
      <c r="S3" s="118">
        <f>COUNTIF($H10:$H171,"12 - Несоответствие требованиям ТУ, СТУ")</f>
        <v>0</v>
      </c>
      <c r="T3" s="118">
        <f>COUNTIF($H10:$H171,"13 - Ошибка в технических решениях")</f>
        <v>2</v>
      </c>
      <c r="U3" s="118">
        <f>COUNTIF($H10:$H171,"14 - Неувязка м/у собой комплектов РД")</f>
        <v>1</v>
      </c>
      <c r="V3" s="118">
        <f>COUNTIF($H10:$H171,"15 - Недостаточность информации влияющей на СМР")</f>
        <v>2</v>
      </c>
      <c r="W3" s="118">
        <f>COUNTIF($H10:$H171,"16 - Нерациональное решение")</f>
        <v>1</v>
      </c>
      <c r="X3" s="118">
        <f>COUNTIF($H10:$H171,"17 - Оформление")</f>
        <v>0</v>
      </c>
    </row>
    <row r="4" spans="1:24" ht="38.25" hidden="1" outlineLevel="1">
      <c r="A4" s="111" t="s">
        <v>249</v>
      </c>
      <c r="B4" s="119">
        <v>12</v>
      </c>
      <c r="C4" s="119">
        <v>11</v>
      </c>
      <c r="D4" s="120">
        <f>C4/B4</f>
        <v>0.91666666666666663</v>
      </c>
      <c r="E4" s="218"/>
      <c r="F4" s="60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600"/>
      <c r="F5" s="600"/>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COUNTIFS(G10:G138,"0,2")</f>
        <v>1</v>
      </c>
      <c r="H6" s="122"/>
      <c r="I6" s="123"/>
      <c r="J6" s="124"/>
      <c r="K6" s="123"/>
      <c r="L6" s="124"/>
      <c r="M6" s="124"/>
      <c r="N6" s="123"/>
      <c r="O6" s="124"/>
      <c r="P6" s="124"/>
      <c r="Q6" s="123"/>
      <c r="R6" s="124"/>
      <c r="S6" s="124"/>
      <c r="T6" s="123"/>
      <c r="U6" s="123"/>
      <c r="V6" s="123"/>
      <c r="W6" s="123"/>
      <c r="X6" s="123"/>
    </row>
    <row r="7" spans="1:24" ht="22.5" hidden="1" outlineLevel="1">
      <c r="A7" s="126">
        <f>G6*0.2/B4</f>
        <v>1.6666666666666666E-2</v>
      </c>
      <c r="B7" s="126">
        <f>G7*0.5/B4</f>
        <v>0.20833333333333334</v>
      </c>
      <c r="C7" s="126">
        <f>G8*1/B4</f>
        <v>0.58333333333333337</v>
      </c>
      <c r="D7" s="127">
        <f>(G6*A6+G7*B6+G8*C6)/SUM(G6:G8)</f>
        <v>0.74615384615384606</v>
      </c>
      <c r="E7" s="224"/>
      <c r="F7" s="129" t="s">
        <v>254</v>
      </c>
      <c r="G7" s="125">
        <f>COUNTIFS(G10:G138,"0,5")</f>
        <v>5</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COUNTIFS(G10:G138,"1")</f>
        <v>7</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55.5" customHeight="1">
      <c r="A10" s="102">
        <v>1</v>
      </c>
      <c r="B10" s="615" t="s">
        <v>2055</v>
      </c>
      <c r="C10" s="102">
        <v>1</v>
      </c>
      <c r="D10" s="221" t="s">
        <v>2056</v>
      </c>
      <c r="E10" s="102"/>
      <c r="F10" s="102"/>
      <c r="G10" s="115">
        <v>0.5</v>
      </c>
      <c r="H10" s="135" t="s">
        <v>28</v>
      </c>
      <c r="I10" s="102" t="s">
        <v>170</v>
      </c>
      <c r="J10" s="236">
        <v>45279</v>
      </c>
      <c r="K10" s="102" t="s">
        <v>260</v>
      </c>
      <c r="L10" s="235" t="s">
        <v>2057</v>
      </c>
      <c r="M10" s="223">
        <v>45308</v>
      </c>
      <c r="N10" s="102"/>
      <c r="O10" s="223"/>
      <c r="P10" s="223"/>
      <c r="Q10" s="102"/>
      <c r="R10" s="223"/>
      <c r="S10" s="223"/>
      <c r="T10" s="102"/>
      <c r="U10" s="102"/>
      <c r="V10" s="102"/>
      <c r="W10" s="102"/>
      <c r="X10" s="102"/>
    </row>
    <row r="11" spans="1:24" ht="64.5" customHeight="1">
      <c r="A11" s="102">
        <v>2</v>
      </c>
      <c r="B11" s="615" t="s">
        <v>2055</v>
      </c>
      <c r="C11" s="102">
        <v>1</v>
      </c>
      <c r="D11" s="221" t="s">
        <v>1751</v>
      </c>
      <c r="E11" s="102"/>
      <c r="F11" s="102"/>
      <c r="G11" s="115">
        <v>0.2</v>
      </c>
      <c r="H11" s="135" t="s">
        <v>29</v>
      </c>
      <c r="I11" s="102" t="s">
        <v>170</v>
      </c>
      <c r="J11" s="236">
        <v>45279</v>
      </c>
      <c r="K11" s="102" t="s">
        <v>260</v>
      </c>
      <c r="L11" s="235" t="s">
        <v>2058</v>
      </c>
      <c r="M11" s="223">
        <v>45308</v>
      </c>
      <c r="N11" s="102"/>
      <c r="O11" s="102"/>
      <c r="P11" s="102"/>
      <c r="Q11" s="102"/>
      <c r="R11" s="102"/>
      <c r="S11" s="102"/>
      <c r="T11" s="102"/>
      <c r="U11" s="102"/>
      <c r="V11" s="102"/>
      <c r="W11" s="102"/>
      <c r="X11" s="102"/>
    </row>
    <row r="12" spans="1:24" ht="210.75" customHeight="1">
      <c r="A12" s="102">
        <v>3</v>
      </c>
      <c r="B12" s="615" t="s">
        <v>2055</v>
      </c>
      <c r="C12" s="515">
        <v>45201</v>
      </c>
      <c r="D12" s="221" t="s">
        <v>2059</v>
      </c>
      <c r="E12" s="102"/>
      <c r="F12" s="102"/>
      <c r="G12" s="115">
        <v>1</v>
      </c>
      <c r="H12" s="135" t="s">
        <v>24</v>
      </c>
      <c r="I12" s="102" t="s">
        <v>170</v>
      </c>
      <c r="J12" s="236">
        <v>45279</v>
      </c>
      <c r="K12" s="102" t="s">
        <v>264</v>
      </c>
      <c r="L12" s="616" t="s">
        <v>2060</v>
      </c>
      <c r="M12" s="223">
        <v>45308</v>
      </c>
      <c r="N12" s="102" t="s">
        <v>2061</v>
      </c>
      <c r="O12" s="102"/>
      <c r="P12" s="102"/>
      <c r="Q12" s="102"/>
      <c r="R12" s="102"/>
      <c r="S12" s="102"/>
      <c r="T12" s="102"/>
      <c r="U12" s="102"/>
      <c r="V12" s="102"/>
      <c r="W12" s="102"/>
      <c r="X12" s="102"/>
    </row>
    <row r="13" spans="1:24" ht="48" customHeight="1">
      <c r="A13" s="102">
        <v>4</v>
      </c>
      <c r="B13" s="615" t="s">
        <v>2055</v>
      </c>
      <c r="C13" s="515">
        <v>45171</v>
      </c>
      <c r="D13" s="221" t="s">
        <v>2062</v>
      </c>
      <c r="E13" s="102"/>
      <c r="F13" s="102"/>
      <c r="G13" s="115">
        <v>1</v>
      </c>
      <c r="H13" s="135" t="s">
        <v>24</v>
      </c>
      <c r="I13" s="102" t="s">
        <v>170</v>
      </c>
      <c r="J13" s="236">
        <v>45279</v>
      </c>
      <c r="K13" s="102" t="s">
        <v>264</v>
      </c>
      <c r="L13" s="235" t="s">
        <v>2063</v>
      </c>
      <c r="M13" s="223">
        <v>45308</v>
      </c>
      <c r="N13" s="102" t="s">
        <v>2061</v>
      </c>
      <c r="O13" s="102"/>
      <c r="P13" s="102"/>
      <c r="Q13" s="102"/>
      <c r="R13" s="102"/>
      <c r="S13" s="102"/>
      <c r="T13" s="102"/>
      <c r="U13" s="102"/>
      <c r="V13" s="102"/>
      <c r="W13" s="102"/>
      <c r="X13" s="102"/>
    </row>
    <row r="14" spans="1:24" ht="133.5" customHeight="1">
      <c r="A14" s="102">
        <v>5</v>
      </c>
      <c r="B14" s="615" t="s">
        <v>2055</v>
      </c>
      <c r="C14" s="102">
        <v>10</v>
      </c>
      <c r="D14" s="221" t="s">
        <v>2064</v>
      </c>
      <c r="E14" s="102"/>
      <c r="F14" s="102"/>
      <c r="G14" s="115">
        <v>1</v>
      </c>
      <c r="H14" s="135" t="s">
        <v>24</v>
      </c>
      <c r="I14" s="102" t="s">
        <v>170</v>
      </c>
      <c r="J14" s="236">
        <v>45279</v>
      </c>
      <c r="K14" s="102" t="s">
        <v>264</v>
      </c>
      <c r="L14" s="235" t="s">
        <v>2065</v>
      </c>
      <c r="M14" s="223">
        <v>45308</v>
      </c>
      <c r="N14" s="102" t="s">
        <v>2061</v>
      </c>
      <c r="O14" s="102"/>
      <c r="P14" s="102"/>
      <c r="Q14" s="102"/>
      <c r="R14" s="102"/>
      <c r="S14" s="102"/>
      <c r="T14" s="102"/>
      <c r="U14" s="102"/>
      <c r="V14" s="102"/>
      <c r="W14" s="102"/>
      <c r="X14" s="102"/>
    </row>
    <row r="15" spans="1:24" ht="63.75">
      <c r="A15" s="102">
        <v>6</v>
      </c>
      <c r="B15" s="615" t="s">
        <v>2055</v>
      </c>
      <c r="C15" s="515">
        <v>45201</v>
      </c>
      <c r="D15" s="221" t="s">
        <v>2066</v>
      </c>
      <c r="E15" s="102"/>
      <c r="F15" s="228" t="s">
        <v>2067</v>
      </c>
      <c r="G15" s="115">
        <v>1</v>
      </c>
      <c r="H15" s="135" t="s">
        <v>21</v>
      </c>
      <c r="I15" s="102" t="s">
        <v>170</v>
      </c>
      <c r="J15" s="236">
        <v>45279</v>
      </c>
      <c r="K15" s="617" t="s">
        <v>352</v>
      </c>
      <c r="L15" s="235" t="s">
        <v>2068</v>
      </c>
      <c r="M15" s="223">
        <v>45308</v>
      </c>
      <c r="N15" s="102" t="s">
        <v>2069</v>
      </c>
      <c r="O15" s="102"/>
      <c r="P15" s="102"/>
      <c r="Q15" s="102"/>
      <c r="R15" s="102"/>
      <c r="S15" s="102"/>
      <c r="T15" s="102"/>
      <c r="U15" s="102"/>
      <c r="V15" s="102"/>
      <c r="W15" s="102"/>
      <c r="X15" s="102"/>
    </row>
    <row r="16" spans="1:24" ht="171" customHeight="1">
      <c r="A16" s="102">
        <v>7</v>
      </c>
      <c r="B16" s="615" t="s">
        <v>2055</v>
      </c>
      <c r="C16" s="102" t="s">
        <v>2070</v>
      </c>
      <c r="D16" s="221" t="s">
        <v>2071</v>
      </c>
      <c r="E16" s="102"/>
      <c r="F16" s="102"/>
      <c r="G16" s="115">
        <v>1</v>
      </c>
      <c r="H16" s="135" t="s">
        <v>21</v>
      </c>
      <c r="I16" s="102" t="s">
        <v>170</v>
      </c>
      <c r="J16" s="236">
        <v>45279</v>
      </c>
      <c r="K16" s="102" t="s">
        <v>260</v>
      </c>
      <c r="L16" s="235" t="s">
        <v>2072</v>
      </c>
      <c r="M16" s="223">
        <v>45308</v>
      </c>
      <c r="N16" s="102"/>
      <c r="O16" s="102"/>
      <c r="P16" s="102"/>
      <c r="Q16" s="102"/>
      <c r="R16" s="102"/>
      <c r="S16" s="102"/>
      <c r="T16" s="102"/>
      <c r="U16" s="102"/>
      <c r="V16" s="102"/>
      <c r="W16" s="102"/>
      <c r="X16" s="102"/>
    </row>
    <row r="17" spans="1:24" ht="63.75">
      <c r="A17" s="102">
        <v>8</v>
      </c>
      <c r="B17" s="615" t="s">
        <v>2055</v>
      </c>
      <c r="C17" s="515">
        <v>45201</v>
      </c>
      <c r="D17" s="221" t="s">
        <v>2073</v>
      </c>
      <c r="E17" s="102"/>
      <c r="F17" s="228" t="s">
        <v>2074</v>
      </c>
      <c r="G17" s="115">
        <v>0.5</v>
      </c>
      <c r="H17" s="135" t="s">
        <v>21</v>
      </c>
      <c r="I17" s="102" t="s">
        <v>170</v>
      </c>
      <c r="J17" s="236">
        <v>45279</v>
      </c>
      <c r="K17" s="102" t="s">
        <v>260</v>
      </c>
      <c r="L17" s="235" t="s">
        <v>2075</v>
      </c>
      <c r="M17" s="223">
        <v>45308</v>
      </c>
      <c r="N17" s="102"/>
      <c r="O17" s="102"/>
      <c r="P17" s="102"/>
      <c r="Q17" s="102"/>
      <c r="R17" s="102"/>
      <c r="S17" s="102"/>
      <c r="T17" s="102"/>
      <c r="U17" s="102"/>
      <c r="V17" s="102"/>
      <c r="W17" s="102"/>
      <c r="X17" s="102"/>
    </row>
    <row r="18" spans="1:24" ht="151.5" customHeight="1">
      <c r="A18" s="102">
        <v>9</v>
      </c>
      <c r="B18" s="615" t="s">
        <v>2055</v>
      </c>
      <c r="C18" s="515">
        <v>45201</v>
      </c>
      <c r="D18" s="221" t="s">
        <v>2076</v>
      </c>
      <c r="E18" s="102"/>
      <c r="F18" s="228" t="s">
        <v>2077</v>
      </c>
      <c r="G18" s="115">
        <v>0.5</v>
      </c>
      <c r="H18" s="135" t="s">
        <v>21</v>
      </c>
      <c r="I18" s="102" t="s">
        <v>170</v>
      </c>
      <c r="J18" s="236">
        <v>45279</v>
      </c>
      <c r="K18" s="102" t="s">
        <v>260</v>
      </c>
      <c r="L18" s="235" t="s">
        <v>2078</v>
      </c>
      <c r="M18" s="223">
        <v>45308</v>
      </c>
      <c r="N18" s="102"/>
      <c r="O18" s="102"/>
      <c r="P18" s="102"/>
      <c r="Q18" s="102"/>
      <c r="R18" s="102"/>
      <c r="S18" s="102"/>
      <c r="T18" s="102"/>
      <c r="U18" s="102"/>
      <c r="V18" s="102"/>
      <c r="W18" s="102"/>
      <c r="X18" s="102"/>
    </row>
    <row r="19" spans="1:24" ht="219" customHeight="1">
      <c r="A19" s="102">
        <v>10</v>
      </c>
      <c r="B19" s="615" t="s">
        <v>2055</v>
      </c>
      <c r="C19" s="102" t="s">
        <v>1753</v>
      </c>
      <c r="D19" s="221" t="s">
        <v>2079</v>
      </c>
      <c r="E19" s="102"/>
      <c r="F19" s="102"/>
      <c r="G19" s="115">
        <v>1</v>
      </c>
      <c r="H19" s="135" t="s">
        <v>27</v>
      </c>
      <c r="I19" s="102" t="s">
        <v>170</v>
      </c>
      <c r="J19" s="236">
        <v>45279</v>
      </c>
      <c r="K19" s="102" t="s">
        <v>260</v>
      </c>
      <c r="L19" s="102" t="s">
        <v>2080</v>
      </c>
      <c r="M19" s="223">
        <v>45308</v>
      </c>
      <c r="N19" s="102"/>
      <c r="O19" s="102"/>
      <c r="P19" s="102"/>
      <c r="Q19" s="102"/>
      <c r="R19" s="102"/>
      <c r="S19" s="102"/>
      <c r="T19" s="102"/>
      <c r="U19" s="102"/>
      <c r="V19" s="102"/>
      <c r="W19" s="102"/>
      <c r="X19" s="102"/>
    </row>
    <row r="20" spans="1:24" ht="174" customHeight="1">
      <c r="A20" s="102">
        <v>11</v>
      </c>
      <c r="B20" s="615" t="s">
        <v>2055</v>
      </c>
      <c r="C20" s="102" t="s">
        <v>1531</v>
      </c>
      <c r="D20" s="221" t="s">
        <v>2081</v>
      </c>
      <c r="E20" s="102"/>
      <c r="F20" s="102"/>
      <c r="G20" s="115">
        <v>1</v>
      </c>
      <c r="H20" s="135" t="s">
        <v>27</v>
      </c>
      <c r="I20" s="102" t="s">
        <v>170</v>
      </c>
      <c r="J20" s="236">
        <v>45279</v>
      </c>
      <c r="K20" s="102" t="s">
        <v>260</v>
      </c>
      <c r="L20" s="235" t="s">
        <v>2082</v>
      </c>
      <c r="M20" s="223">
        <v>45308</v>
      </c>
      <c r="N20" s="102"/>
      <c r="O20" s="102"/>
      <c r="P20" s="102"/>
      <c r="Q20" s="102"/>
      <c r="R20" s="102"/>
      <c r="S20" s="102"/>
      <c r="T20" s="102"/>
      <c r="U20" s="102"/>
      <c r="V20" s="102"/>
      <c r="W20" s="102"/>
      <c r="X20" s="102"/>
    </row>
    <row r="21" spans="1:24" ht="162" customHeight="1">
      <c r="A21" s="102">
        <v>12</v>
      </c>
      <c r="B21" s="615" t="s">
        <v>2055</v>
      </c>
      <c r="C21" s="270" t="s">
        <v>407</v>
      </c>
      <c r="D21" s="221" t="s">
        <v>2083</v>
      </c>
      <c r="E21" s="102"/>
      <c r="F21" s="102"/>
      <c r="G21" s="115">
        <v>0.5</v>
      </c>
      <c r="H21" s="135" t="s">
        <v>30</v>
      </c>
      <c r="I21" s="102" t="s">
        <v>170</v>
      </c>
      <c r="J21" s="236">
        <v>45279</v>
      </c>
      <c r="K21" s="102" t="s">
        <v>260</v>
      </c>
      <c r="L21" s="235" t="s">
        <v>2084</v>
      </c>
      <c r="M21" s="223">
        <v>45308</v>
      </c>
      <c r="N21" s="102"/>
      <c r="O21" s="102"/>
      <c r="P21" s="102"/>
      <c r="Q21" s="102"/>
      <c r="R21" s="102"/>
      <c r="S21" s="102"/>
      <c r="T21" s="102"/>
      <c r="U21" s="102"/>
      <c r="V21" s="102"/>
      <c r="W21" s="102"/>
      <c r="X21" s="102"/>
    </row>
    <row r="22" spans="1:24" ht="199.5" customHeight="1">
      <c r="A22" s="102">
        <v>13</v>
      </c>
      <c r="B22" s="615" t="s">
        <v>2055</v>
      </c>
      <c r="C22" s="102">
        <v>11</v>
      </c>
      <c r="D22" s="221" t="s">
        <v>2085</v>
      </c>
      <c r="E22" s="102"/>
      <c r="F22" s="102"/>
      <c r="G22" s="115">
        <v>0.5</v>
      </c>
      <c r="H22" s="135" t="s">
        <v>29</v>
      </c>
      <c r="I22" s="102" t="s">
        <v>170</v>
      </c>
      <c r="J22" s="236">
        <v>45279</v>
      </c>
      <c r="K22" s="102" t="s">
        <v>260</v>
      </c>
      <c r="L22" s="235" t="s">
        <v>2086</v>
      </c>
      <c r="M22" s="223">
        <v>45308</v>
      </c>
      <c r="N22" s="102"/>
      <c r="O22" s="102"/>
      <c r="P22" s="102"/>
      <c r="Q22" s="102"/>
      <c r="R22" s="102"/>
      <c r="S22" s="102"/>
      <c r="T22" s="102"/>
      <c r="U22" s="102"/>
      <c r="V22" s="102"/>
      <c r="W22" s="102"/>
      <c r="X22" s="102"/>
    </row>
    <row r="23" spans="1:24" ht="12.75">
      <c r="A23" s="123"/>
      <c r="B23" s="123"/>
      <c r="C23" s="123"/>
      <c r="D23" s="134"/>
      <c r="E23" s="123"/>
      <c r="F23" s="123"/>
      <c r="G23" s="115"/>
      <c r="H23" s="135"/>
      <c r="I23" s="123"/>
      <c r="J23" s="123"/>
      <c r="K23" s="123"/>
      <c r="L23" s="123"/>
      <c r="M23" s="123"/>
      <c r="N23" s="123"/>
      <c r="O23" s="123"/>
      <c r="P23" s="123"/>
      <c r="Q23" s="123"/>
      <c r="R23" s="123"/>
      <c r="S23" s="123"/>
      <c r="T23" s="123"/>
      <c r="U23" s="123"/>
      <c r="V23" s="123"/>
      <c r="W23" s="123"/>
      <c r="X23" s="123"/>
    </row>
    <row r="24" spans="1:24" ht="12.75">
      <c r="A24" s="123"/>
      <c r="B24" s="123"/>
      <c r="C24" s="123"/>
      <c r="D24" s="134"/>
      <c r="E24" s="123"/>
      <c r="F24" s="123"/>
      <c r="G24" s="115"/>
      <c r="H24" s="135"/>
      <c r="I24" s="123"/>
      <c r="J24" s="123"/>
      <c r="K24" s="123"/>
      <c r="L24" s="123"/>
      <c r="M24" s="123"/>
      <c r="N24" s="123"/>
      <c r="O24" s="123"/>
      <c r="P24" s="123"/>
      <c r="Q24" s="123"/>
      <c r="R24" s="123"/>
      <c r="S24" s="123"/>
      <c r="T24" s="123"/>
      <c r="U24" s="123"/>
      <c r="V24" s="123"/>
      <c r="W24" s="123"/>
      <c r="X24" s="123"/>
    </row>
    <row r="25" spans="1:24" ht="12.75">
      <c r="A25" s="123"/>
      <c r="B25" s="123"/>
      <c r="C25" s="123"/>
      <c r="D25" s="134"/>
      <c r="E25" s="123"/>
      <c r="F25" s="123"/>
      <c r="G25" s="115"/>
      <c r="H25" s="135"/>
      <c r="I25" s="123"/>
      <c r="J25" s="123"/>
      <c r="K25" s="123"/>
      <c r="L25" s="123"/>
      <c r="M25" s="123"/>
      <c r="N25" s="123"/>
      <c r="O25" s="123"/>
      <c r="P25" s="123"/>
      <c r="Q25" s="123"/>
      <c r="R25" s="123"/>
      <c r="S25" s="123"/>
      <c r="T25" s="123"/>
      <c r="U25" s="123"/>
      <c r="V25" s="123"/>
      <c r="W25" s="123"/>
      <c r="X25" s="123"/>
    </row>
    <row r="26" spans="1:24" ht="12.75">
      <c r="A26" s="123"/>
      <c r="B26" s="123"/>
      <c r="C26" s="123"/>
      <c r="D26" s="134"/>
      <c r="E26" s="123"/>
      <c r="F26" s="123"/>
      <c r="G26" s="115"/>
      <c r="H26" s="135"/>
      <c r="I26" s="123"/>
      <c r="J26" s="123"/>
      <c r="K26" s="123"/>
      <c r="L26" s="123"/>
      <c r="M26" s="123"/>
      <c r="N26" s="123"/>
      <c r="O26" s="123"/>
      <c r="P26" s="123"/>
      <c r="Q26" s="123"/>
      <c r="R26" s="123"/>
      <c r="S26" s="123"/>
      <c r="T26" s="123"/>
      <c r="U26" s="123"/>
      <c r="V26" s="123"/>
      <c r="W26" s="123"/>
      <c r="X26" s="123"/>
    </row>
    <row r="27" spans="1:24" ht="12.75">
      <c r="A27" s="123"/>
      <c r="B27" s="123"/>
      <c r="C27" s="123"/>
      <c r="D27" s="134"/>
      <c r="E27" s="123"/>
      <c r="F27" s="123"/>
      <c r="G27" s="115" t="s">
        <v>2087</v>
      </c>
      <c r="H27" s="135"/>
      <c r="I27" s="123"/>
      <c r="J27" s="123"/>
      <c r="K27" s="123"/>
      <c r="L27" s="123"/>
      <c r="M27" s="123"/>
      <c r="N27" s="123"/>
      <c r="O27" s="123"/>
      <c r="P27" s="123"/>
      <c r="Q27" s="123"/>
      <c r="R27" s="123"/>
      <c r="S27" s="123"/>
      <c r="T27" s="123"/>
      <c r="U27" s="123"/>
      <c r="V27" s="123"/>
      <c r="W27" s="123"/>
      <c r="X27" s="123"/>
    </row>
    <row r="28" spans="1:24" ht="12.75">
      <c r="A28" s="123"/>
      <c r="B28" s="123"/>
      <c r="C28" s="123"/>
      <c r="D28" s="134"/>
      <c r="E28" s="123"/>
      <c r="F28" s="123"/>
      <c r="G28" s="115"/>
      <c r="H28" s="135"/>
      <c r="I28" s="123"/>
      <c r="J28" s="123"/>
      <c r="K28" s="123"/>
      <c r="L28" s="123"/>
      <c r="M28" s="136"/>
      <c r="N28" s="123"/>
      <c r="O28" s="123"/>
      <c r="P28" s="123"/>
      <c r="Q28" s="123"/>
      <c r="R28" s="123"/>
      <c r="S28" s="123"/>
      <c r="T28" s="123"/>
      <c r="U28" s="123"/>
      <c r="V28" s="123"/>
      <c r="W28" s="123"/>
      <c r="X28" s="123"/>
    </row>
    <row r="29" spans="1:24" ht="12.75">
      <c r="A29" s="123"/>
      <c r="B29" s="123"/>
      <c r="C29" s="123"/>
      <c r="D29" s="134"/>
      <c r="E29" s="123"/>
      <c r="F29" s="123"/>
      <c r="G29" s="115"/>
      <c r="H29" s="135"/>
      <c r="I29" s="123"/>
      <c r="J29" s="123"/>
      <c r="K29" s="123"/>
      <c r="L29" s="123"/>
      <c r="M29" s="123"/>
      <c r="N29" s="123"/>
      <c r="O29" s="123"/>
      <c r="P29" s="123"/>
      <c r="Q29" s="123"/>
      <c r="R29" s="123"/>
      <c r="S29" s="123"/>
      <c r="T29" s="123"/>
      <c r="U29" s="123"/>
      <c r="V29" s="123"/>
      <c r="W29" s="123"/>
      <c r="X29" s="123"/>
    </row>
    <row r="30" spans="1:24" ht="12.75">
      <c r="A30" s="123"/>
      <c r="B30" s="123"/>
      <c r="C30" s="123"/>
      <c r="D30" s="134"/>
      <c r="E30" s="123"/>
      <c r="F30" s="123"/>
      <c r="G30" s="115"/>
      <c r="H30" s="135"/>
      <c r="I30" s="123"/>
      <c r="J30" s="123"/>
      <c r="K30" s="123"/>
      <c r="L30" s="123"/>
      <c r="M30" s="123"/>
      <c r="N30" s="123"/>
      <c r="O30" s="123"/>
      <c r="P30" s="123"/>
      <c r="Q30" s="123"/>
      <c r="R30" s="123"/>
      <c r="S30" s="123"/>
      <c r="T30" s="123"/>
      <c r="U30" s="123"/>
      <c r="V30" s="123"/>
      <c r="W30" s="123"/>
      <c r="X30" s="123"/>
    </row>
    <row r="31" spans="1:24" ht="12.75">
      <c r="A31" s="123"/>
      <c r="B31" s="123"/>
      <c r="C31" s="123"/>
      <c r="D31" s="134"/>
      <c r="E31" s="123"/>
      <c r="F31" s="123"/>
      <c r="G31" s="115"/>
      <c r="H31" s="135"/>
      <c r="I31" s="123"/>
      <c r="J31" s="123"/>
      <c r="K31" s="123"/>
      <c r="L31" s="123"/>
      <c r="M31" s="123"/>
      <c r="N31" s="123"/>
      <c r="O31" s="123"/>
      <c r="P31" s="123"/>
      <c r="Q31" s="123"/>
      <c r="R31" s="123"/>
      <c r="S31" s="123"/>
      <c r="T31" s="123"/>
      <c r="U31" s="123"/>
      <c r="V31" s="123"/>
      <c r="W31" s="123"/>
      <c r="X31" s="123"/>
    </row>
    <row r="32" spans="1:24" ht="12.75">
      <c r="A32" s="123"/>
      <c r="B32" s="123"/>
      <c r="C32" s="123"/>
      <c r="D32" s="134"/>
      <c r="E32" s="123"/>
      <c r="F32" s="123"/>
      <c r="G32" s="115"/>
      <c r="H32" s="135"/>
      <c r="I32" s="123"/>
      <c r="J32" s="123"/>
      <c r="K32" s="123"/>
      <c r="L32" s="123"/>
      <c r="M32" s="123"/>
      <c r="N32" s="123"/>
      <c r="O32" s="123"/>
      <c r="P32" s="123"/>
      <c r="Q32" s="123"/>
      <c r="R32" s="123"/>
      <c r="S32" s="123"/>
      <c r="T32" s="123"/>
      <c r="U32" s="123"/>
      <c r="V32" s="123"/>
      <c r="W32" s="123"/>
      <c r="X32" s="123"/>
    </row>
    <row r="33" spans="1:24" ht="12.75">
      <c r="A33" s="123"/>
      <c r="B33" s="123"/>
      <c r="C33" s="123"/>
      <c r="D33" s="134"/>
      <c r="E33" s="123"/>
      <c r="F33" s="123"/>
      <c r="G33" s="115"/>
      <c r="H33" s="135"/>
      <c r="I33" s="123"/>
      <c r="J33" s="123"/>
      <c r="K33" s="123"/>
      <c r="L33" s="123"/>
      <c r="M33" s="123"/>
      <c r="N33" s="123"/>
      <c r="O33" s="123"/>
      <c r="P33" s="123"/>
      <c r="Q33" s="123"/>
      <c r="R33" s="123"/>
      <c r="S33" s="123"/>
      <c r="T33" s="123"/>
      <c r="U33" s="123"/>
      <c r="V33" s="123"/>
      <c r="W33" s="123"/>
      <c r="X33" s="123"/>
    </row>
    <row r="34" spans="1:24" ht="12.75">
      <c r="A34" s="123"/>
      <c r="B34" s="123"/>
      <c r="C34" s="123"/>
      <c r="D34" s="134"/>
      <c r="E34" s="123"/>
      <c r="F34" s="123"/>
      <c r="G34" s="115"/>
      <c r="H34" s="135"/>
      <c r="I34" s="123"/>
      <c r="J34" s="123"/>
      <c r="K34" s="123"/>
      <c r="L34" s="123"/>
      <c r="M34" s="123"/>
      <c r="N34" s="123"/>
      <c r="O34" s="123"/>
      <c r="P34" s="123"/>
      <c r="Q34" s="123"/>
      <c r="R34" s="123"/>
      <c r="S34" s="123"/>
      <c r="T34" s="123"/>
      <c r="U34" s="123"/>
      <c r="V34" s="123"/>
      <c r="W34" s="123"/>
      <c r="X34" s="123"/>
    </row>
    <row r="35" spans="1:24" ht="12.75">
      <c r="A35" s="123"/>
      <c r="B35" s="123"/>
      <c r="C35" s="123"/>
      <c r="D35" s="134"/>
      <c r="E35" s="123"/>
      <c r="F35" s="123"/>
      <c r="G35" s="115"/>
      <c r="H35" s="135"/>
      <c r="I35" s="123"/>
      <c r="J35" s="123"/>
      <c r="K35" s="123"/>
      <c r="L35" s="123"/>
      <c r="M35" s="123"/>
      <c r="N35" s="123"/>
      <c r="O35" s="123"/>
      <c r="P35" s="123"/>
      <c r="Q35" s="123"/>
      <c r="R35" s="123"/>
      <c r="S35" s="123"/>
      <c r="T35" s="123"/>
      <c r="U35" s="123"/>
      <c r="V35" s="123"/>
      <c r="W35" s="123"/>
      <c r="X35" s="123"/>
    </row>
    <row r="36" spans="1:24" ht="12.75">
      <c r="A36" s="123"/>
      <c r="B36" s="123"/>
      <c r="C36" s="123"/>
      <c r="D36" s="134"/>
      <c r="E36" s="123"/>
      <c r="F36" s="123"/>
      <c r="G36" s="115"/>
      <c r="H36" s="135"/>
      <c r="I36" s="123"/>
      <c r="J36" s="123"/>
      <c r="K36" s="123"/>
      <c r="L36" s="123"/>
      <c r="M36" s="123"/>
      <c r="N36" s="123"/>
      <c r="O36" s="123"/>
      <c r="P36" s="123"/>
      <c r="Q36" s="123"/>
      <c r="R36" s="123"/>
      <c r="S36" s="123"/>
      <c r="T36" s="123"/>
      <c r="U36" s="123"/>
      <c r="V36" s="123"/>
      <c r="W36" s="123"/>
      <c r="X36" s="123"/>
    </row>
    <row r="37" spans="1:24" ht="12.75">
      <c r="A37" s="123"/>
      <c r="B37" s="123"/>
      <c r="C37" s="123"/>
      <c r="D37" s="134"/>
      <c r="E37" s="123"/>
      <c r="F37" s="123"/>
      <c r="G37" s="115"/>
      <c r="H37" s="135"/>
      <c r="I37" s="123"/>
      <c r="J37" s="123"/>
      <c r="K37" s="123"/>
      <c r="L37" s="123"/>
      <c r="M37" s="123"/>
      <c r="N37" s="123"/>
      <c r="O37" s="123"/>
      <c r="P37" s="123"/>
      <c r="Q37" s="123"/>
      <c r="R37" s="123"/>
      <c r="S37" s="123"/>
      <c r="T37" s="123"/>
      <c r="U37" s="123"/>
      <c r="V37" s="123"/>
      <c r="W37" s="123"/>
      <c r="X37" s="123"/>
    </row>
    <row r="38" spans="1:24" ht="12.75">
      <c r="A38" s="123"/>
      <c r="B38" s="123"/>
      <c r="C38" s="123"/>
      <c r="D38" s="134"/>
      <c r="E38" s="123"/>
      <c r="F38" s="123"/>
      <c r="G38" s="115"/>
      <c r="H38" s="135"/>
      <c r="I38" s="123"/>
      <c r="J38" s="123"/>
      <c r="K38" s="123"/>
      <c r="L38" s="123"/>
      <c r="M38" s="123"/>
      <c r="N38" s="123"/>
      <c r="O38" s="123"/>
      <c r="P38" s="123"/>
      <c r="Q38" s="123"/>
      <c r="R38" s="123"/>
      <c r="S38" s="123"/>
      <c r="T38" s="123"/>
      <c r="U38" s="123"/>
      <c r="V38" s="123"/>
      <c r="W38" s="123"/>
      <c r="X38" s="123"/>
    </row>
    <row r="39" spans="1:24" ht="12.75">
      <c r="A39" s="123"/>
      <c r="B39" s="123"/>
      <c r="C39" s="123"/>
      <c r="D39" s="134"/>
      <c r="E39" s="123"/>
      <c r="F39" s="123"/>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23"/>
      <c r="F40" s="123"/>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23"/>
      <c r="F41" s="123"/>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23"/>
      <c r="F42" s="123"/>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23"/>
      <c r="F43" s="123"/>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23"/>
      <c r="F44" s="123"/>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23"/>
      <c r="F45" s="123"/>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23"/>
      <c r="F46" s="123"/>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23"/>
      <c r="F47" s="123"/>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23"/>
      <c r="F48" s="123"/>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23"/>
      <c r="F49" s="123"/>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23"/>
      <c r="F50" s="123"/>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23"/>
      <c r="F51" s="123"/>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23"/>
      <c r="F52" s="123"/>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23"/>
      <c r="F53" s="123"/>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23"/>
      <c r="F54" s="123"/>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23"/>
      <c r="F55" s="123"/>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23"/>
      <c r="F56" s="123"/>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23"/>
      <c r="F57" s="123"/>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23"/>
      <c r="F58" s="123"/>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23"/>
      <c r="F59" s="123"/>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23"/>
      <c r="F60" s="123"/>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23"/>
      <c r="F61" s="123"/>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23"/>
      <c r="F62" s="123"/>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23"/>
      <c r="F63" s="123"/>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23"/>
      <c r="F64" s="123"/>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23"/>
      <c r="F65" s="123"/>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23"/>
      <c r="F66" s="123"/>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23"/>
      <c r="F67" s="123"/>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23"/>
      <c r="F68" s="123"/>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23"/>
      <c r="F69" s="123"/>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23"/>
      <c r="F70" s="123"/>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23"/>
      <c r="F71" s="123"/>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23"/>
      <c r="F72" s="123"/>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23"/>
      <c r="F73" s="123"/>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23"/>
      <c r="F74" s="123"/>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23"/>
      <c r="F75" s="123"/>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23"/>
      <c r="F76" s="123"/>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23"/>
      <c r="F77" s="123"/>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23"/>
      <c r="F78" s="123"/>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23"/>
      <c r="F79" s="123"/>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23"/>
      <c r="F80" s="123"/>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23"/>
      <c r="F81" s="123"/>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23"/>
      <c r="F82" s="123"/>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23"/>
      <c r="F83" s="123"/>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23"/>
      <c r="F84" s="123"/>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23"/>
      <c r="F85" s="123"/>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23"/>
      <c r="F86" s="123"/>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23"/>
      <c r="F87" s="123"/>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23"/>
      <c r="F88" s="123"/>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23"/>
      <c r="F89" s="123"/>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23"/>
      <c r="F90" s="123"/>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23"/>
      <c r="F91" s="123"/>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23"/>
      <c r="F92" s="123"/>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23"/>
      <c r="F93" s="123"/>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23"/>
      <c r="F94" s="123"/>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23"/>
      <c r="F95" s="123"/>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23"/>
      <c r="F96" s="123"/>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23"/>
      <c r="F97" s="123"/>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23"/>
      <c r="F98" s="123"/>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23"/>
      <c r="F99" s="123"/>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23"/>
      <c r="F100" s="123"/>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23"/>
      <c r="F101" s="123"/>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23"/>
      <c r="F102" s="123"/>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23"/>
      <c r="F103" s="123"/>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23"/>
      <c r="F104" s="123"/>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23"/>
      <c r="F105" s="123"/>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23"/>
      <c r="F106" s="123"/>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23"/>
      <c r="F107" s="123"/>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23"/>
      <c r="F108" s="123"/>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23"/>
      <c r="F109" s="123"/>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23"/>
      <c r="F110" s="123"/>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23"/>
      <c r="F111" s="123"/>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23"/>
      <c r="F112" s="123"/>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23"/>
      <c r="F113" s="123"/>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23"/>
      <c r="F114" s="123"/>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23"/>
      <c r="F115" s="123"/>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23"/>
      <c r="F116" s="123"/>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23"/>
      <c r="F117" s="123"/>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23"/>
      <c r="F118" s="123"/>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23"/>
      <c r="F119" s="123"/>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23"/>
      <c r="F120" s="123"/>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23"/>
      <c r="F121" s="123"/>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23"/>
      <c r="F122" s="123"/>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23"/>
      <c r="F123" s="123"/>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23"/>
      <c r="F124" s="123"/>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23"/>
      <c r="F125" s="123"/>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23"/>
      <c r="F126" s="123"/>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23"/>
      <c r="F127" s="123"/>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23"/>
      <c r="F128" s="123"/>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23"/>
      <c r="F129" s="123"/>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23"/>
      <c r="F130" s="123"/>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23"/>
      <c r="F131" s="123"/>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23"/>
      <c r="F132" s="123"/>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23"/>
      <c r="F133" s="123"/>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23"/>
      <c r="F134" s="123"/>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23"/>
      <c r="F135" s="123"/>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23"/>
      <c r="F136" s="123"/>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23"/>
      <c r="F137" s="123"/>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23"/>
      <c r="F138" s="123"/>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23"/>
      <c r="F139" s="123"/>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23"/>
      <c r="F140" s="123"/>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23"/>
      <c r="F141" s="123"/>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23"/>
      <c r="F142" s="123"/>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23"/>
      <c r="F143" s="123"/>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23"/>
      <c r="F144" s="123"/>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23"/>
      <c r="F145" s="123"/>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23"/>
      <c r="F146" s="123"/>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23"/>
      <c r="F147" s="123"/>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23"/>
      <c r="F148" s="123"/>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23"/>
      <c r="F149" s="123"/>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23"/>
      <c r="F150" s="123"/>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23"/>
      <c r="F151" s="123"/>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23"/>
      <c r="F152" s="123"/>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23"/>
      <c r="F153" s="123"/>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23"/>
      <c r="F154" s="123"/>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23"/>
      <c r="F155" s="123"/>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23"/>
      <c r="F156" s="123"/>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23"/>
      <c r="F157" s="123"/>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23"/>
      <c r="F158" s="123"/>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23"/>
      <c r="F159" s="123"/>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23"/>
      <c r="F160" s="123"/>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23"/>
      <c r="F161" s="123"/>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23"/>
      <c r="F162" s="123"/>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23"/>
      <c r="F163" s="123"/>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23"/>
      <c r="F164" s="123"/>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23"/>
      <c r="F165" s="123"/>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23"/>
      <c r="F166" s="123"/>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23"/>
      <c r="F167" s="123"/>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23"/>
      <c r="F168" s="123"/>
      <c r="G168" s="115"/>
      <c r="H168" s="135"/>
      <c r="I168" s="123"/>
      <c r="J168" s="123"/>
      <c r="K168" s="123"/>
      <c r="L168" s="123"/>
      <c r="M168" s="123"/>
      <c r="N168" s="123"/>
      <c r="O168" s="123"/>
      <c r="P168" s="123"/>
      <c r="Q168" s="123"/>
      <c r="R168" s="123"/>
      <c r="S168" s="123"/>
      <c r="T168" s="123"/>
      <c r="U168" s="123"/>
      <c r="V168" s="123"/>
      <c r="W168" s="123"/>
      <c r="X168" s="123"/>
    </row>
    <row r="169" spans="1:24" ht="12.75">
      <c r="A169" s="123"/>
      <c r="B169" s="123"/>
      <c r="C169" s="123"/>
      <c r="D169" s="134"/>
      <c r="E169" s="123"/>
      <c r="F169" s="123"/>
      <c r="G169" s="115"/>
      <c r="H169" s="135"/>
      <c r="I169" s="123"/>
      <c r="J169" s="123"/>
      <c r="K169" s="123"/>
      <c r="L169" s="123"/>
      <c r="M169" s="123"/>
      <c r="N169" s="123"/>
      <c r="O169" s="123"/>
      <c r="P169" s="123"/>
      <c r="Q169" s="123"/>
      <c r="R169" s="123"/>
      <c r="S169" s="123"/>
      <c r="T169" s="123"/>
      <c r="U169" s="123"/>
      <c r="V169" s="123"/>
      <c r="W169" s="123"/>
      <c r="X169" s="123"/>
    </row>
    <row r="170" spans="1:24" ht="12.75">
      <c r="A170" s="123"/>
      <c r="B170" s="123"/>
      <c r="C170" s="123"/>
      <c r="D170" s="134"/>
      <c r="E170" s="123"/>
      <c r="F170" s="123"/>
      <c r="G170" s="115"/>
      <c r="H170" s="135"/>
      <c r="I170" s="123"/>
      <c r="J170" s="123"/>
      <c r="K170" s="123"/>
      <c r="L170" s="123"/>
      <c r="M170" s="123"/>
      <c r="N170" s="123"/>
      <c r="O170" s="123"/>
      <c r="P170" s="123"/>
      <c r="Q170" s="123"/>
      <c r="R170" s="123"/>
      <c r="S170" s="123"/>
      <c r="T170" s="123"/>
      <c r="U170" s="123"/>
      <c r="V170" s="123"/>
      <c r="W170" s="123"/>
      <c r="X170" s="123"/>
    </row>
    <row r="171" spans="1:24" ht="12.75">
      <c r="A171" s="123"/>
      <c r="B171" s="123"/>
      <c r="C171" s="123"/>
      <c r="D171" s="134"/>
      <c r="E171" s="123"/>
      <c r="F171" s="123"/>
      <c r="G171" s="115"/>
      <c r="H171" s="135"/>
      <c r="I171" s="123"/>
      <c r="J171" s="123"/>
      <c r="K171" s="123"/>
      <c r="L171" s="123"/>
      <c r="M171" s="123"/>
      <c r="N171" s="123"/>
      <c r="O171" s="123"/>
      <c r="P171" s="123"/>
      <c r="Q171" s="123"/>
      <c r="R171" s="123"/>
      <c r="S171" s="123"/>
      <c r="T171" s="123"/>
      <c r="U171" s="123"/>
      <c r="V171" s="123"/>
      <c r="W171" s="123"/>
      <c r="X171" s="123"/>
    </row>
  </sheetData>
  <conditionalFormatting sqref="M1:N1 R1 U1:X1">
    <cfRule type="containsText" dxfId="10817" priority="13" operator="containsText" text="ответ субподрядчика">
      <formula>NOT(ISERROR(SEARCH(("ответ субподрядчика"),(M1))))</formula>
    </cfRule>
  </conditionalFormatting>
  <conditionalFormatting sqref="G10:G171">
    <cfRule type="cellIs" dxfId="10816" priority="12" operator="equal">
      <formula>1</formula>
    </cfRule>
  </conditionalFormatting>
  <conditionalFormatting sqref="G10:G171">
    <cfRule type="cellIs" dxfId="10815" priority="11" operator="equal">
      <formula>0.5</formula>
    </cfRule>
  </conditionalFormatting>
  <conditionalFormatting sqref="G10:G171">
    <cfRule type="cellIs" dxfId="10814" priority="10" operator="equal">
      <formula>0.2</formula>
    </cfRule>
  </conditionalFormatting>
  <conditionalFormatting sqref="K3 K5:K171">
    <cfRule type="containsText" dxfId="10813" priority="9" operator="containsText" text="ПД">
      <formula>NOT(ISERROR(SEARCH(("ПД"),(K3))))</formula>
    </cfRule>
  </conditionalFormatting>
  <conditionalFormatting sqref="K3 K5:K171">
    <cfRule type="containsText" dxfId="10812" priority="8" operator="containsText" text="отменено">
      <formula>NOT(ISERROR(SEARCH(("отменено"),(K3))))</formula>
    </cfRule>
  </conditionalFormatting>
  <conditionalFormatting sqref="G1:H1 H3:X3 H5:H171 A9:G9">
    <cfRule type="cellIs" dxfId="10811" priority="7" operator="equal">
      <formula>"5 - Несоответствие решений ПД и РД"</formula>
    </cfRule>
  </conditionalFormatting>
  <conditionalFormatting sqref="G1:H1 H3:X3 H5:H171 A9:G9">
    <cfRule type="cellIs" dxfId="10810" priority="6" operator="equal">
      <formula>"4 - Несоответствие типовым решениям"</formula>
    </cfRule>
  </conditionalFormatting>
  <conditionalFormatting sqref="G1:H1 H3:X3 H5:H171 A9:G9">
    <cfRule type="cellIs" dxfId="10809" priority="5" operator="equal">
      <formula>"3 - Повторяющиеся замечания МФР"</formula>
    </cfRule>
  </conditionalFormatting>
  <conditionalFormatting sqref="G1:H1 H3:X3 H5:H171 A9:G9">
    <cfRule type="cellIs" dxfId="10808" priority="4" operator="equal">
      <formula>"2 - Несоотвествие смежным разделам"</formula>
    </cfRule>
  </conditionalFormatting>
  <conditionalFormatting sqref="G1:H1 H3:X3 H5:H171 A9:G9">
    <cfRule type="cellIs" dxfId="10807" priority="3" operator="equal">
      <formula>"1 - Ошибка проектировщика"</formula>
    </cfRule>
  </conditionalFormatting>
  <conditionalFormatting sqref="K3 K5:K171">
    <cfRule type="containsText" dxfId="10806" priority="2" operator="containsText" text="повторно">
      <formula>NOT(ISERROR(SEARCH(("повторно"),(K3))))</formula>
    </cfRule>
  </conditionalFormatting>
  <conditionalFormatting sqref="K3 K5:K171">
    <cfRule type="containsText" dxfId="10805" priority="1" operator="containsText" text="снято">
      <formula>NOT(ISERROR(SEARCH(("снято"),(K3))))</formula>
    </cfRule>
  </conditionalFormatting>
  <hyperlinks>
    <hyperlink ref="F15" r:id="rId1"/>
    <hyperlink ref="F17" r:id="rId2"/>
    <hyperlink ref="F18" r:id="rId3"/>
  </hyperlinks>
  <pageMargins left="0.70078740157480324" right="0.70078740157480324" top="0.75196850393700787" bottom="0.75196850393700787" header="0.3" footer="0.3"/>
  <pageSetup paperSize="9" orientation="portrait"/>
  <drawing r:id="rId4"/>
  <tableParts count="1">
    <tablePart r:id="rId5"/>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G10:G171</xm:sqref>
        </x14:dataValidation>
        <x14:dataValidation type="list" allowBlank="1">
          <x14:formula1>
            <xm:f>Списки!$O:$O</xm:f>
          </x14:formula1>
          <xm:sqref>R1 U1 X1</xm:sqref>
        </x14:dataValidation>
        <x14:dataValidation type="list" allowBlank="1">
          <x14:formula1>
            <xm:f>Списки!$E$2:$E$1002</xm:f>
          </x14:formula1>
          <xm:sqref>H10:H171</xm:sqref>
        </x14:dataValidation>
        <x14:dataValidation type="list" allowBlank="1">
          <x14:formula1>
            <xm:f>Списки!$A$2:$A$1002</xm:f>
          </x14:formula1>
          <xm:sqref>K10:K171</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1"/>
  <sheetViews>
    <sheetView workbookViewId="0">
      <pane ySplit="1" topLeftCell="A15" activePane="bottomLeft" state="frozen"/>
      <selection activeCell="B3" sqref="B3"/>
      <selection pane="bottomLeft"/>
    </sheetView>
  </sheetViews>
  <sheetFormatPr defaultColWidth="12.5703125" defaultRowHeight="15.75" customHeight="1" outlineLevelRow="1" outlineLevelCol="1"/>
  <cols>
    <col min="1" max="1" width="9.140625" customWidth="1"/>
    <col min="2" max="2" width="18.5703125" customWidth="1"/>
    <col min="3" max="3" width="11.28515625" customWidth="1"/>
    <col min="4" max="4" width="53.42578125" customWidth="1"/>
    <col min="5" max="5" width="36.710937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17"/>
      <c r="B3" s="18" t="s">
        <v>251</v>
      </c>
      <c r="C3" s="18" t="s">
        <v>252</v>
      </c>
      <c r="D3" s="18" t="s">
        <v>35</v>
      </c>
      <c r="E3" s="18"/>
      <c r="F3" s="18"/>
      <c r="G3" s="115"/>
      <c r="H3" s="118">
        <f>COUNTIF($H10:$H171,"1 - Несоответствие продуктовым требованиям ПИК-Стандарт")</f>
        <v>0</v>
      </c>
      <c r="I3" s="118">
        <f>COUNTIF($H10:$H171,"2 - Несоответствие Бренд-листам ПИК")</f>
        <v>0</v>
      </c>
      <c r="J3" s="118">
        <f>COUNTIF($H10:$H171,"3 - Несоответствие Каталогу отделки")</f>
        <v>0</v>
      </c>
      <c r="K3" s="118">
        <f>COUNTIF($H10:$H171,"5 - Ошибка в применении СТМ")</f>
        <v>0</v>
      </c>
      <c r="L3" s="118">
        <f>COUNTIF($H10:$H171,"4 - Несоответствие Каталогу оборудования")</f>
        <v>0</v>
      </c>
      <c r="M3" s="118">
        <f>COUNTIF($H10:$H171,"6 - Ошибка в применении сборных ЛМ")</f>
        <v>0</v>
      </c>
      <c r="N3" s="118">
        <f>COUNTIF($H10:$H171,"7 - Ошибка в применении шкаф-пакетов")</f>
        <v>0</v>
      </c>
      <c r="O3" s="118">
        <f>COUNTIF($H10:$H171,"8 - Ошибка в применении шахт-пакетов")</f>
        <v>0</v>
      </c>
      <c r="P3" s="118">
        <f>COUNTIF($H10:$H171,"9 - Несоответствие типологическим требованиям ПИК-Стандарт")</f>
        <v>4</v>
      </c>
      <c r="Q3" s="118">
        <f>COUNTIF($H10:$H171,"10 - Несоответствие НТД РФ")</f>
        <v>0</v>
      </c>
      <c r="R3" s="118">
        <f>COUNTIF($H10:$H171,"11 - Несоответствие ИРД (кроме ТУ, СТУ), АПР, ПД")</f>
        <v>2</v>
      </c>
      <c r="S3" s="118">
        <f>COUNTIF($H10:$H171,"12 - Несоответствие требованиям ТУ, СТУ")</f>
        <v>0</v>
      </c>
      <c r="T3" s="118">
        <f>COUNTIF($H10:$H171,"13 - Ошибка в технических решениях")</f>
        <v>1</v>
      </c>
      <c r="U3" s="118">
        <f>COUNTIF($H10:$H171,"14 - Неувязка м/у собой комплектов РД")</f>
        <v>1</v>
      </c>
      <c r="V3" s="118">
        <f>COUNTIF($H10:$H171,"15 - Недостаточность информации влияющей на СМР")</f>
        <v>1</v>
      </c>
      <c r="W3" s="118">
        <f>COUNTIF($H10:$H171,"16 - Нерациональное решение")</f>
        <v>1</v>
      </c>
      <c r="X3" s="118">
        <f>COUNTIF($H10:$H171,"17 - Оформление")</f>
        <v>0</v>
      </c>
    </row>
    <row r="4" spans="1:24" ht="38.25" hidden="1" outlineLevel="1">
      <c r="A4" s="111" t="s">
        <v>249</v>
      </c>
      <c r="B4" s="119">
        <v>13</v>
      </c>
      <c r="C4" s="119">
        <v>11</v>
      </c>
      <c r="D4" s="120">
        <f>C4/B4</f>
        <v>0.84615384615384615</v>
      </c>
      <c r="E4" s="218"/>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600"/>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COUNTIFS(G10:G138,"0,2")</f>
        <v>1</v>
      </c>
      <c r="H6" s="122"/>
      <c r="I6" s="123"/>
      <c r="J6" s="124"/>
      <c r="K6" s="123"/>
      <c r="L6" s="124"/>
      <c r="M6" s="124"/>
      <c r="N6" s="123"/>
      <c r="O6" s="124"/>
      <c r="P6" s="124"/>
      <c r="Q6" s="123"/>
      <c r="R6" s="124"/>
      <c r="S6" s="124"/>
      <c r="T6" s="123"/>
      <c r="U6" s="123"/>
      <c r="V6" s="123"/>
      <c r="W6" s="123"/>
      <c r="X6" s="123"/>
    </row>
    <row r="7" spans="1:24" ht="22.5" hidden="1" outlineLevel="1">
      <c r="A7" s="126">
        <f>G6*0.2/B4</f>
        <v>1.5384615384615385E-2</v>
      </c>
      <c r="B7" s="126">
        <f>G7*0.5/B4</f>
        <v>0.11538461538461539</v>
      </c>
      <c r="C7" s="126">
        <f>G8*1/B4</f>
        <v>0.46153846153846156</v>
      </c>
      <c r="D7" s="127">
        <f>(G6*A6+G7*B6+G8*C6)/SUM(G6:G8)</f>
        <v>0.77</v>
      </c>
      <c r="E7" s="224"/>
      <c r="F7" s="129" t="s">
        <v>254</v>
      </c>
      <c r="G7" s="125">
        <f>COUNTIFS(G10:G138,"0,5")</f>
        <v>3</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COUNTIFS(G10:G138,"1")</f>
        <v>6</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50.25" customHeight="1">
      <c r="A10" s="102">
        <v>1</v>
      </c>
      <c r="B10" s="615" t="s">
        <v>2088</v>
      </c>
      <c r="C10" s="102">
        <v>1</v>
      </c>
      <c r="D10" s="221" t="s">
        <v>2089</v>
      </c>
      <c r="E10" s="102"/>
      <c r="F10" s="221"/>
      <c r="G10" s="115">
        <v>0.2</v>
      </c>
      <c r="H10" s="135" t="s">
        <v>28</v>
      </c>
      <c r="I10" s="102" t="s">
        <v>170</v>
      </c>
      <c r="J10" s="236">
        <v>45279</v>
      </c>
      <c r="K10" s="102" t="s">
        <v>260</v>
      </c>
      <c r="L10" s="235" t="s">
        <v>2057</v>
      </c>
      <c r="M10" s="223">
        <v>45308</v>
      </c>
      <c r="N10" s="102"/>
      <c r="O10" s="223"/>
      <c r="P10" s="223"/>
      <c r="Q10" s="102"/>
      <c r="R10" s="223"/>
      <c r="S10" s="223"/>
      <c r="T10" s="102"/>
      <c r="U10" s="102"/>
      <c r="V10" s="102"/>
      <c r="W10" s="102"/>
      <c r="X10" s="102"/>
    </row>
    <row r="11" spans="1:24" ht="200.25" customHeight="1">
      <c r="A11" s="102">
        <v>2</v>
      </c>
      <c r="B11" s="615" t="s">
        <v>2088</v>
      </c>
      <c r="C11" s="270" t="s">
        <v>2090</v>
      </c>
      <c r="D11" s="221" t="s">
        <v>2091</v>
      </c>
      <c r="E11" s="102"/>
      <c r="F11" s="102"/>
      <c r="G11" s="115">
        <v>1</v>
      </c>
      <c r="H11" s="135" t="s">
        <v>24</v>
      </c>
      <c r="I11" s="102" t="s">
        <v>170</v>
      </c>
      <c r="J11" s="236">
        <v>45279</v>
      </c>
      <c r="K11" s="102" t="s">
        <v>264</v>
      </c>
      <c r="L11" s="618" t="s">
        <v>2092</v>
      </c>
      <c r="M11" s="223">
        <v>45308</v>
      </c>
      <c r="N11" s="102" t="s">
        <v>2061</v>
      </c>
      <c r="O11" s="102"/>
      <c r="P11" s="102"/>
      <c r="Q11" s="102"/>
      <c r="R11" s="102"/>
      <c r="S11" s="102"/>
      <c r="T11" s="102"/>
      <c r="U11" s="102"/>
      <c r="V11" s="102"/>
      <c r="W11" s="102"/>
      <c r="X11" s="102"/>
    </row>
    <row r="12" spans="1:24" ht="40.5" customHeight="1">
      <c r="A12" s="102">
        <v>3</v>
      </c>
      <c r="B12" s="615" t="s">
        <v>2088</v>
      </c>
      <c r="C12" s="270" t="s">
        <v>2093</v>
      </c>
      <c r="D12" s="221" t="s">
        <v>2094</v>
      </c>
      <c r="E12" s="102"/>
      <c r="F12" s="102"/>
      <c r="G12" s="115">
        <v>1</v>
      </c>
      <c r="H12" s="135" t="s">
        <v>24</v>
      </c>
      <c r="I12" s="102" t="s">
        <v>170</v>
      </c>
      <c r="J12" s="236">
        <v>45279</v>
      </c>
      <c r="K12" s="102" t="s">
        <v>264</v>
      </c>
      <c r="L12" s="235" t="s">
        <v>2063</v>
      </c>
      <c r="M12" s="223">
        <v>45308</v>
      </c>
      <c r="N12" s="102" t="s">
        <v>2061</v>
      </c>
      <c r="O12" s="102"/>
      <c r="P12" s="102"/>
      <c r="Q12" s="102"/>
      <c r="R12" s="102"/>
      <c r="S12" s="102"/>
      <c r="T12" s="102"/>
      <c r="U12" s="102"/>
      <c r="V12" s="102"/>
      <c r="W12" s="102"/>
      <c r="X12" s="102"/>
    </row>
    <row r="13" spans="1:24" ht="40.5" customHeight="1">
      <c r="A13" s="102">
        <v>4</v>
      </c>
      <c r="B13" s="615" t="s">
        <v>2088</v>
      </c>
      <c r="C13" s="270" t="s">
        <v>2095</v>
      </c>
      <c r="D13" s="221" t="s">
        <v>2096</v>
      </c>
      <c r="E13" s="102"/>
      <c r="F13" s="102"/>
      <c r="G13" s="115">
        <v>0.5</v>
      </c>
      <c r="H13" s="135" t="s">
        <v>29</v>
      </c>
      <c r="I13" s="102" t="s">
        <v>170</v>
      </c>
      <c r="J13" s="236">
        <v>45279</v>
      </c>
      <c r="K13" s="102" t="s">
        <v>260</v>
      </c>
      <c r="L13" s="235" t="s">
        <v>2097</v>
      </c>
      <c r="M13" s="223">
        <v>45308</v>
      </c>
      <c r="N13" s="102"/>
      <c r="O13" s="102"/>
      <c r="P13" s="102"/>
      <c r="Q13" s="102"/>
      <c r="R13" s="102"/>
      <c r="S13" s="102"/>
      <c r="T13" s="102"/>
      <c r="U13" s="102"/>
      <c r="V13" s="102"/>
      <c r="W13" s="102"/>
      <c r="X13" s="102"/>
    </row>
    <row r="14" spans="1:24" ht="40.5" customHeight="1">
      <c r="A14" s="102">
        <v>5</v>
      </c>
      <c r="B14" s="615" t="s">
        <v>2088</v>
      </c>
      <c r="C14" s="270" t="s">
        <v>2090</v>
      </c>
      <c r="D14" s="221" t="s">
        <v>2066</v>
      </c>
      <c r="E14" s="102"/>
      <c r="F14" s="228" t="s">
        <v>2067</v>
      </c>
      <c r="G14" s="115">
        <v>1</v>
      </c>
      <c r="H14" s="135" t="s">
        <v>21</v>
      </c>
      <c r="I14" s="102" t="s">
        <v>170</v>
      </c>
      <c r="J14" s="236">
        <v>45279</v>
      </c>
      <c r="K14" s="617" t="s">
        <v>352</v>
      </c>
      <c r="L14" s="235" t="s">
        <v>2098</v>
      </c>
      <c r="M14" s="223">
        <v>45308</v>
      </c>
      <c r="N14" s="102" t="s">
        <v>2069</v>
      </c>
      <c r="O14" s="102"/>
      <c r="P14" s="102"/>
      <c r="Q14" s="102"/>
      <c r="R14" s="102"/>
      <c r="S14" s="102"/>
      <c r="T14" s="102"/>
      <c r="U14" s="102"/>
      <c r="V14" s="102"/>
      <c r="W14" s="102"/>
      <c r="X14" s="102"/>
    </row>
    <row r="15" spans="1:24" ht="207.75" customHeight="1">
      <c r="A15" s="102">
        <v>6</v>
      </c>
      <c r="B15" s="615" t="s">
        <v>2088</v>
      </c>
      <c r="C15" s="102" t="s">
        <v>2099</v>
      </c>
      <c r="D15" s="221" t="s">
        <v>2100</v>
      </c>
      <c r="E15" s="102"/>
      <c r="F15" s="221"/>
      <c r="G15" s="115">
        <v>1</v>
      </c>
      <c r="H15" s="135" t="s">
        <v>27</v>
      </c>
      <c r="I15" s="102" t="s">
        <v>170</v>
      </c>
      <c r="J15" s="236">
        <v>45279</v>
      </c>
      <c r="K15" s="102" t="s">
        <v>260</v>
      </c>
      <c r="L15" s="235" t="s">
        <v>2101</v>
      </c>
      <c r="M15" s="223">
        <v>45308</v>
      </c>
      <c r="N15" s="102"/>
      <c r="O15" s="102"/>
      <c r="P15" s="102"/>
      <c r="Q15" s="102"/>
      <c r="R15" s="102"/>
      <c r="S15" s="102"/>
      <c r="T15" s="102"/>
      <c r="U15" s="102"/>
      <c r="V15" s="102"/>
      <c r="W15" s="102"/>
      <c r="X15" s="102"/>
    </row>
    <row r="16" spans="1:24" ht="141" customHeight="1">
      <c r="A16" s="102">
        <v>7</v>
      </c>
      <c r="B16" s="615" t="s">
        <v>2088</v>
      </c>
      <c r="C16" s="270" t="s">
        <v>2090</v>
      </c>
      <c r="D16" s="221" t="s">
        <v>2102</v>
      </c>
      <c r="E16" s="102"/>
      <c r="F16" s="228" t="s">
        <v>2077</v>
      </c>
      <c r="G16" s="115">
        <v>0.5</v>
      </c>
      <c r="H16" s="135" t="s">
        <v>21</v>
      </c>
      <c r="I16" s="102" t="s">
        <v>170</v>
      </c>
      <c r="J16" s="236">
        <v>45279</v>
      </c>
      <c r="K16" s="102" t="s">
        <v>260</v>
      </c>
      <c r="L16" s="235" t="s">
        <v>2078</v>
      </c>
      <c r="M16" s="223">
        <v>45308</v>
      </c>
      <c r="N16" s="102"/>
      <c r="O16" s="102"/>
      <c r="P16" s="102"/>
      <c r="Q16" s="102"/>
      <c r="R16" s="102"/>
      <c r="S16" s="102"/>
      <c r="T16" s="102"/>
      <c r="U16" s="102"/>
      <c r="V16" s="102"/>
      <c r="W16" s="102"/>
      <c r="X16" s="102"/>
    </row>
    <row r="17" spans="1:24" ht="156.75" customHeight="1">
      <c r="A17" s="102">
        <v>8</v>
      </c>
      <c r="B17" s="615" t="s">
        <v>2088</v>
      </c>
      <c r="C17" s="270" t="s">
        <v>2090</v>
      </c>
      <c r="D17" s="221" t="s">
        <v>2103</v>
      </c>
      <c r="E17" s="102"/>
      <c r="F17" s="221"/>
      <c r="G17" s="115">
        <v>1</v>
      </c>
      <c r="H17" s="135" t="s">
        <v>21</v>
      </c>
      <c r="I17" s="102" t="s">
        <v>170</v>
      </c>
      <c r="J17" s="236">
        <v>45279</v>
      </c>
      <c r="K17" s="102" t="s">
        <v>260</v>
      </c>
      <c r="L17" s="235" t="s">
        <v>2104</v>
      </c>
      <c r="M17" s="223">
        <v>45308</v>
      </c>
      <c r="N17" s="102"/>
      <c r="O17" s="102"/>
      <c r="P17" s="102"/>
      <c r="Q17" s="102"/>
      <c r="R17" s="102"/>
      <c r="S17" s="102"/>
      <c r="T17" s="102"/>
      <c r="U17" s="102"/>
      <c r="V17" s="102"/>
      <c r="W17" s="102"/>
      <c r="X17" s="102"/>
    </row>
    <row r="18" spans="1:24" ht="76.5">
      <c r="A18" s="102">
        <v>9</v>
      </c>
      <c r="B18" s="615" t="s">
        <v>2088</v>
      </c>
      <c r="C18" s="102" t="s">
        <v>2105</v>
      </c>
      <c r="D18" s="221" t="s">
        <v>2106</v>
      </c>
      <c r="E18" s="102"/>
      <c r="F18" s="228" t="s">
        <v>2074</v>
      </c>
      <c r="G18" s="115">
        <v>1</v>
      </c>
      <c r="H18" s="135" t="s">
        <v>21</v>
      </c>
      <c r="I18" s="102" t="s">
        <v>170</v>
      </c>
      <c r="J18" s="236">
        <v>45279</v>
      </c>
      <c r="K18" s="102" t="s">
        <v>260</v>
      </c>
      <c r="L18" s="235" t="s">
        <v>2107</v>
      </c>
      <c r="M18" s="223">
        <v>45308</v>
      </c>
      <c r="N18" s="102"/>
      <c r="O18" s="102"/>
      <c r="P18" s="102"/>
      <c r="Q18" s="102"/>
      <c r="R18" s="102"/>
      <c r="S18" s="102"/>
      <c r="T18" s="102"/>
      <c r="U18" s="102"/>
      <c r="V18" s="102"/>
      <c r="W18" s="102"/>
      <c r="X18" s="102"/>
    </row>
    <row r="19" spans="1:24" ht="126" customHeight="1">
      <c r="A19" s="102">
        <v>10</v>
      </c>
      <c r="B19" s="615" t="s">
        <v>2088</v>
      </c>
      <c r="C19" s="619">
        <v>40363</v>
      </c>
      <c r="D19" s="221" t="s">
        <v>2108</v>
      </c>
      <c r="E19" s="102"/>
      <c r="F19" s="221"/>
      <c r="G19" s="115">
        <v>0.5</v>
      </c>
      <c r="H19" s="135" t="s">
        <v>30</v>
      </c>
      <c r="I19" s="102" t="s">
        <v>170</v>
      </c>
      <c r="J19" s="236">
        <v>45279</v>
      </c>
      <c r="K19" s="102" t="s">
        <v>260</v>
      </c>
      <c r="L19" s="235" t="s">
        <v>2084</v>
      </c>
      <c r="M19" s="223">
        <v>45308</v>
      </c>
      <c r="N19" s="102"/>
      <c r="O19" s="102"/>
      <c r="P19" s="102"/>
      <c r="Q19" s="102"/>
      <c r="R19" s="102"/>
      <c r="S19" s="102"/>
      <c r="T19" s="102"/>
      <c r="U19" s="102"/>
      <c r="V19" s="102"/>
      <c r="W19" s="102"/>
      <c r="X19" s="102"/>
    </row>
    <row r="20" spans="1:24" ht="12.75">
      <c r="A20" s="123"/>
      <c r="B20" s="123"/>
      <c r="C20" s="123"/>
      <c r="D20" s="134"/>
      <c r="E20" s="123"/>
      <c r="F20" s="134"/>
      <c r="G20" s="115"/>
      <c r="H20" s="135"/>
      <c r="I20" s="123"/>
      <c r="J20" s="123"/>
      <c r="K20" s="123"/>
      <c r="L20" s="123"/>
      <c r="M20" s="123"/>
      <c r="N20" s="123"/>
      <c r="O20" s="123"/>
      <c r="P20" s="123"/>
      <c r="Q20" s="123"/>
      <c r="R20" s="123"/>
      <c r="S20" s="123"/>
      <c r="T20" s="123"/>
      <c r="U20" s="123"/>
      <c r="V20" s="123"/>
      <c r="W20" s="123"/>
      <c r="X20" s="123"/>
    </row>
    <row r="21" spans="1:24" ht="12.75">
      <c r="A21" s="123"/>
      <c r="B21" s="123"/>
      <c r="C21" s="123"/>
      <c r="D21" s="134"/>
      <c r="E21" s="123"/>
      <c r="F21" s="134"/>
      <c r="G21" s="115"/>
      <c r="H21" s="135"/>
      <c r="I21" s="123"/>
      <c r="J21" s="123"/>
      <c r="K21" s="123"/>
      <c r="L21" s="123"/>
      <c r="M21" s="123"/>
      <c r="N21" s="123"/>
      <c r="O21" s="123"/>
      <c r="P21" s="123"/>
      <c r="Q21" s="123"/>
      <c r="R21" s="123"/>
      <c r="S21" s="123"/>
      <c r="T21" s="123"/>
      <c r="U21" s="123"/>
      <c r="V21" s="123"/>
      <c r="W21" s="123"/>
      <c r="X21" s="123"/>
    </row>
    <row r="22" spans="1:24" ht="12.75">
      <c r="A22" s="123"/>
      <c r="B22" s="123"/>
      <c r="C22" s="123"/>
      <c r="D22" s="134"/>
      <c r="E22" s="123"/>
      <c r="F22" s="134"/>
      <c r="G22" s="115"/>
      <c r="H22" s="135"/>
      <c r="I22" s="123"/>
      <c r="J22" s="123"/>
      <c r="K22" s="123"/>
      <c r="L22" s="123"/>
      <c r="M22" s="123"/>
      <c r="N22" s="123"/>
      <c r="O22" s="123"/>
      <c r="P22" s="123"/>
      <c r="Q22" s="123"/>
      <c r="R22" s="123"/>
      <c r="S22" s="123"/>
      <c r="T22" s="123"/>
      <c r="U22" s="123"/>
      <c r="V22" s="123"/>
      <c r="W22" s="123"/>
      <c r="X22" s="123"/>
    </row>
    <row r="23" spans="1:24" ht="12.75">
      <c r="A23" s="123"/>
      <c r="B23" s="123"/>
      <c r="C23" s="123"/>
      <c r="D23" s="134"/>
      <c r="E23" s="123"/>
      <c r="F23" s="134"/>
      <c r="G23" s="115"/>
      <c r="H23" s="135"/>
      <c r="I23" s="123"/>
      <c r="J23" s="123"/>
      <c r="K23" s="123"/>
      <c r="L23" s="123"/>
      <c r="M23" s="123"/>
      <c r="N23" s="123"/>
      <c r="O23" s="123"/>
      <c r="P23" s="123"/>
      <c r="Q23" s="123"/>
      <c r="R23" s="123"/>
      <c r="S23" s="123"/>
      <c r="T23" s="123"/>
      <c r="U23" s="123"/>
      <c r="V23" s="123"/>
      <c r="W23" s="123"/>
      <c r="X23" s="123"/>
    </row>
    <row r="24" spans="1:24" ht="12.75">
      <c r="A24" s="123"/>
      <c r="B24" s="123"/>
      <c r="C24" s="123"/>
      <c r="D24" s="134"/>
      <c r="E24" s="123"/>
      <c r="F24" s="134"/>
      <c r="G24" s="115"/>
      <c r="H24" s="135"/>
      <c r="I24" s="123"/>
      <c r="J24" s="123"/>
      <c r="K24" s="123"/>
      <c r="L24" s="123"/>
      <c r="M24" s="123"/>
      <c r="N24" s="123"/>
      <c r="O24" s="123"/>
      <c r="P24" s="123"/>
      <c r="Q24" s="123"/>
      <c r="R24" s="123"/>
      <c r="S24" s="123"/>
      <c r="T24" s="123"/>
      <c r="U24" s="123"/>
      <c r="V24" s="123"/>
      <c r="W24" s="123"/>
      <c r="X24" s="123"/>
    </row>
    <row r="25" spans="1:24" ht="12.75">
      <c r="A25" s="123"/>
      <c r="B25" s="123"/>
      <c r="C25" s="123"/>
      <c r="D25" s="134"/>
      <c r="E25" s="123"/>
      <c r="F25" s="134"/>
      <c r="G25" s="115"/>
      <c r="H25" s="135"/>
      <c r="I25" s="123"/>
      <c r="J25" s="123"/>
      <c r="K25" s="123"/>
      <c r="L25" s="123"/>
      <c r="M25" s="123"/>
      <c r="N25" s="123"/>
      <c r="O25" s="123"/>
      <c r="P25" s="123"/>
      <c r="Q25" s="123"/>
      <c r="R25" s="123"/>
      <c r="S25" s="123"/>
      <c r="T25" s="123"/>
      <c r="U25" s="123"/>
      <c r="V25" s="123"/>
      <c r="W25" s="123"/>
      <c r="X25" s="123"/>
    </row>
    <row r="26" spans="1:24" ht="12.75">
      <c r="A26" s="123"/>
      <c r="B26" s="123"/>
      <c r="C26" s="123"/>
      <c r="D26" s="134"/>
      <c r="E26" s="123"/>
      <c r="F26" s="134"/>
      <c r="G26" s="115"/>
      <c r="H26" s="135"/>
      <c r="I26" s="123"/>
      <c r="J26" s="123"/>
      <c r="K26" s="123"/>
      <c r="L26" s="123"/>
      <c r="M26" s="123"/>
      <c r="N26" s="123"/>
      <c r="O26" s="123"/>
      <c r="P26" s="123"/>
      <c r="Q26" s="123"/>
      <c r="R26" s="123"/>
      <c r="S26" s="123"/>
      <c r="T26" s="123"/>
      <c r="U26" s="123"/>
      <c r="V26" s="123"/>
      <c r="W26" s="123"/>
      <c r="X26" s="123"/>
    </row>
    <row r="27" spans="1:24" ht="12.75">
      <c r="A27" s="123"/>
      <c r="B27" s="123"/>
      <c r="C27" s="123"/>
      <c r="D27" s="134"/>
      <c r="E27" s="123"/>
      <c r="F27" s="134"/>
      <c r="G27" s="115"/>
      <c r="H27" s="135"/>
      <c r="I27" s="123"/>
      <c r="J27" s="123"/>
      <c r="K27" s="123"/>
      <c r="L27" s="123"/>
      <c r="M27" s="123"/>
      <c r="N27" s="123"/>
      <c r="O27" s="123"/>
      <c r="P27" s="123"/>
      <c r="Q27" s="123"/>
      <c r="R27" s="123"/>
      <c r="S27" s="123"/>
      <c r="T27" s="123"/>
      <c r="U27" s="123"/>
      <c r="V27" s="123"/>
      <c r="W27" s="123"/>
      <c r="X27" s="123"/>
    </row>
    <row r="28" spans="1:24" ht="12.75">
      <c r="A28" s="123"/>
      <c r="B28" s="123"/>
      <c r="C28" s="123"/>
      <c r="D28" s="134"/>
      <c r="E28" s="123"/>
      <c r="F28" s="134"/>
      <c r="G28" s="115"/>
      <c r="H28" s="135"/>
      <c r="I28" s="123"/>
      <c r="J28" s="123"/>
      <c r="K28" s="123"/>
      <c r="L28" s="123"/>
      <c r="M28" s="136"/>
      <c r="N28" s="123"/>
      <c r="O28" s="123"/>
      <c r="P28" s="123"/>
      <c r="Q28" s="123"/>
      <c r="R28" s="123"/>
      <c r="S28" s="123"/>
      <c r="T28" s="123"/>
      <c r="U28" s="123"/>
      <c r="V28" s="123"/>
      <c r="W28" s="123"/>
      <c r="X28" s="123"/>
    </row>
    <row r="29" spans="1:24" ht="12.75">
      <c r="A29" s="123"/>
      <c r="B29" s="123"/>
      <c r="C29" s="123"/>
      <c r="D29" s="134"/>
      <c r="E29" s="123"/>
      <c r="F29" s="134"/>
      <c r="G29" s="115"/>
      <c r="H29" s="135"/>
      <c r="I29" s="123"/>
      <c r="J29" s="123"/>
      <c r="K29" s="123"/>
      <c r="L29" s="123"/>
      <c r="M29" s="123"/>
      <c r="N29" s="123"/>
      <c r="O29" s="123"/>
      <c r="P29" s="123"/>
      <c r="Q29" s="123"/>
      <c r="R29" s="123"/>
      <c r="S29" s="123"/>
      <c r="T29" s="123"/>
      <c r="U29" s="123"/>
      <c r="V29" s="123"/>
      <c r="W29" s="123"/>
      <c r="X29" s="123"/>
    </row>
    <row r="30" spans="1:24" ht="12.75">
      <c r="A30" s="123"/>
      <c r="B30" s="123"/>
      <c r="C30" s="123"/>
      <c r="D30" s="134"/>
      <c r="E30" s="123"/>
      <c r="F30" s="134"/>
      <c r="G30" s="115"/>
      <c r="H30" s="135"/>
      <c r="I30" s="123"/>
      <c r="J30" s="123"/>
      <c r="K30" s="123"/>
      <c r="L30" s="123"/>
      <c r="M30" s="123"/>
      <c r="N30" s="123"/>
      <c r="O30" s="123"/>
      <c r="P30" s="123"/>
      <c r="Q30" s="123"/>
      <c r="R30" s="123"/>
      <c r="S30" s="123"/>
      <c r="T30" s="123"/>
      <c r="U30" s="123"/>
      <c r="V30" s="123"/>
      <c r="W30" s="123"/>
      <c r="X30" s="123"/>
    </row>
    <row r="31" spans="1:24" ht="12.75">
      <c r="A31" s="123"/>
      <c r="B31" s="123"/>
      <c r="C31" s="123"/>
      <c r="D31" s="134"/>
      <c r="E31" s="123"/>
      <c r="F31" s="134"/>
      <c r="G31" s="115"/>
      <c r="H31" s="135"/>
      <c r="I31" s="123"/>
      <c r="J31" s="123"/>
      <c r="K31" s="123"/>
      <c r="L31" s="123"/>
      <c r="M31" s="123"/>
      <c r="N31" s="123"/>
      <c r="O31" s="123"/>
      <c r="P31" s="123"/>
      <c r="Q31" s="123"/>
      <c r="R31" s="123"/>
      <c r="S31" s="123"/>
      <c r="T31" s="123"/>
      <c r="U31" s="123"/>
      <c r="V31" s="123"/>
      <c r="W31" s="123"/>
      <c r="X31" s="123"/>
    </row>
    <row r="32" spans="1:24" ht="12.75">
      <c r="A32" s="123"/>
      <c r="B32" s="123"/>
      <c r="C32" s="123"/>
      <c r="D32" s="134"/>
      <c r="E32" s="123"/>
      <c r="F32" s="134"/>
      <c r="G32" s="115"/>
      <c r="H32" s="135"/>
      <c r="I32" s="123"/>
      <c r="J32" s="123"/>
      <c r="K32" s="123"/>
      <c r="L32" s="123"/>
      <c r="M32" s="123"/>
      <c r="N32" s="123"/>
      <c r="O32" s="123"/>
      <c r="P32" s="123"/>
      <c r="Q32" s="123"/>
      <c r="R32" s="123"/>
      <c r="S32" s="123"/>
      <c r="T32" s="123"/>
      <c r="U32" s="123"/>
      <c r="V32" s="123"/>
      <c r="W32" s="123"/>
      <c r="X32" s="123"/>
    </row>
    <row r="33" spans="1:24" ht="12.75">
      <c r="A33" s="123"/>
      <c r="B33" s="123"/>
      <c r="C33" s="123"/>
      <c r="D33" s="134"/>
      <c r="E33" s="123"/>
      <c r="F33" s="134"/>
      <c r="G33" s="115"/>
      <c r="H33" s="135"/>
      <c r="I33" s="123"/>
      <c r="J33" s="123"/>
      <c r="K33" s="123"/>
      <c r="L33" s="123"/>
      <c r="M33" s="123"/>
      <c r="N33" s="123"/>
      <c r="O33" s="123"/>
      <c r="P33" s="123"/>
      <c r="Q33" s="123"/>
      <c r="R33" s="123"/>
      <c r="S33" s="123"/>
      <c r="T33" s="123"/>
      <c r="U33" s="123"/>
      <c r="V33" s="123"/>
      <c r="W33" s="123"/>
      <c r="X33" s="123"/>
    </row>
    <row r="34" spans="1:24" ht="12.75">
      <c r="A34" s="123"/>
      <c r="B34" s="123"/>
      <c r="C34" s="123"/>
      <c r="D34" s="134"/>
      <c r="E34" s="123"/>
      <c r="F34" s="134"/>
      <c r="G34" s="115"/>
      <c r="H34" s="135"/>
      <c r="I34" s="123"/>
      <c r="J34" s="123"/>
      <c r="K34" s="123"/>
      <c r="L34" s="123"/>
      <c r="M34" s="123"/>
      <c r="N34" s="123"/>
      <c r="O34" s="123"/>
      <c r="P34" s="123"/>
      <c r="Q34" s="123"/>
      <c r="R34" s="123"/>
      <c r="S34" s="123"/>
      <c r="T34" s="123"/>
      <c r="U34" s="123"/>
      <c r="V34" s="123"/>
      <c r="W34" s="123"/>
      <c r="X34" s="123"/>
    </row>
    <row r="35" spans="1:24" ht="12.75">
      <c r="A35" s="123"/>
      <c r="B35" s="123"/>
      <c r="C35" s="123"/>
      <c r="D35" s="134"/>
      <c r="E35" s="123"/>
      <c r="F35" s="134"/>
      <c r="G35" s="115"/>
      <c r="H35" s="135"/>
      <c r="I35" s="123"/>
      <c r="J35" s="123"/>
      <c r="K35" s="123"/>
      <c r="L35" s="123"/>
      <c r="M35" s="123"/>
      <c r="N35" s="123"/>
      <c r="O35" s="123"/>
      <c r="P35" s="123"/>
      <c r="Q35" s="123"/>
      <c r="R35" s="123"/>
      <c r="S35" s="123"/>
      <c r="T35" s="123"/>
      <c r="U35" s="123"/>
      <c r="V35" s="123"/>
      <c r="W35" s="123"/>
      <c r="X35" s="123"/>
    </row>
    <row r="36" spans="1:24" ht="12.75">
      <c r="A36" s="123"/>
      <c r="B36" s="123"/>
      <c r="C36" s="123"/>
      <c r="D36" s="134"/>
      <c r="E36" s="123"/>
      <c r="F36" s="134"/>
      <c r="G36" s="115"/>
      <c r="H36" s="135"/>
      <c r="I36" s="123"/>
      <c r="J36" s="123"/>
      <c r="K36" s="123"/>
      <c r="L36" s="123"/>
      <c r="M36" s="123"/>
      <c r="N36" s="123"/>
      <c r="O36" s="123"/>
      <c r="P36" s="123"/>
      <c r="Q36" s="123"/>
      <c r="R36" s="123"/>
      <c r="S36" s="123"/>
      <c r="T36" s="123"/>
      <c r="U36" s="123"/>
      <c r="V36" s="123"/>
      <c r="W36" s="123"/>
      <c r="X36" s="123"/>
    </row>
    <row r="37" spans="1:24" ht="12.75">
      <c r="A37" s="123"/>
      <c r="B37" s="123"/>
      <c r="C37" s="123"/>
      <c r="D37" s="134"/>
      <c r="E37" s="123"/>
      <c r="F37" s="134"/>
      <c r="G37" s="115"/>
      <c r="H37" s="135"/>
      <c r="I37" s="123"/>
      <c r="J37" s="123"/>
      <c r="K37" s="123"/>
      <c r="L37" s="123"/>
      <c r="M37" s="123"/>
      <c r="N37" s="123"/>
      <c r="O37" s="123"/>
      <c r="P37" s="123"/>
      <c r="Q37" s="123"/>
      <c r="R37" s="123"/>
      <c r="S37" s="123"/>
      <c r="T37" s="123"/>
      <c r="U37" s="123"/>
      <c r="V37" s="123"/>
      <c r="W37" s="123"/>
      <c r="X37" s="123"/>
    </row>
    <row r="38" spans="1:24" ht="12.75">
      <c r="A38" s="123"/>
      <c r="B38" s="123"/>
      <c r="C38" s="123"/>
      <c r="D38" s="134"/>
      <c r="E38" s="123"/>
      <c r="F38" s="134"/>
      <c r="G38" s="115"/>
      <c r="H38" s="135"/>
      <c r="I38" s="123"/>
      <c r="J38" s="123"/>
      <c r="K38" s="123"/>
      <c r="L38" s="123"/>
      <c r="M38" s="123"/>
      <c r="N38" s="123"/>
      <c r="O38" s="123"/>
      <c r="P38" s="123"/>
      <c r="Q38" s="123"/>
      <c r="R38" s="123"/>
      <c r="S38" s="123"/>
      <c r="T38" s="123"/>
      <c r="U38" s="123"/>
      <c r="V38" s="123"/>
      <c r="W38" s="123"/>
      <c r="X38" s="123"/>
    </row>
    <row r="39" spans="1:24" ht="12.75">
      <c r="A39" s="123"/>
      <c r="B39" s="123"/>
      <c r="C39" s="123"/>
      <c r="D39" s="134"/>
      <c r="E39" s="123"/>
      <c r="F39" s="134"/>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23"/>
      <c r="F40" s="134"/>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23"/>
      <c r="F41" s="134"/>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23"/>
      <c r="F42" s="134"/>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23"/>
      <c r="F43" s="134"/>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23"/>
      <c r="F44" s="134"/>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23"/>
      <c r="F45" s="134"/>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23"/>
      <c r="F46" s="134"/>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23"/>
      <c r="F47" s="134"/>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23"/>
      <c r="F48" s="134"/>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23"/>
      <c r="F49" s="134"/>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23"/>
      <c r="F50" s="134"/>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23"/>
      <c r="F51" s="134"/>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23"/>
      <c r="F52" s="134"/>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23"/>
      <c r="F53" s="134"/>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23"/>
      <c r="F54" s="134"/>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23"/>
      <c r="F55" s="134"/>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23"/>
      <c r="F56" s="134"/>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23"/>
      <c r="F57" s="134"/>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23"/>
      <c r="F58" s="134"/>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23"/>
      <c r="F59" s="134"/>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23"/>
      <c r="F60" s="134"/>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23"/>
      <c r="F61" s="134"/>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23"/>
      <c r="F62" s="134"/>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23"/>
      <c r="F63" s="134"/>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23"/>
      <c r="F64" s="134"/>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23"/>
      <c r="F65" s="134"/>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23"/>
      <c r="F66" s="134"/>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23"/>
      <c r="F67" s="134"/>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23"/>
      <c r="F68" s="134"/>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23"/>
      <c r="F69" s="134"/>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23"/>
      <c r="F70" s="134"/>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23"/>
      <c r="F71" s="134"/>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23"/>
      <c r="F72" s="134"/>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23"/>
      <c r="F73" s="134"/>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23"/>
      <c r="F74" s="134"/>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23"/>
      <c r="F75" s="134"/>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23"/>
      <c r="F76" s="134"/>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23"/>
      <c r="F77" s="134"/>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23"/>
      <c r="F78" s="134"/>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23"/>
      <c r="F79" s="134"/>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23"/>
      <c r="F80" s="134"/>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23"/>
      <c r="F81" s="134"/>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23"/>
      <c r="F82" s="134"/>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23"/>
      <c r="F83" s="134"/>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23"/>
      <c r="F84" s="134"/>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23"/>
      <c r="F85" s="134"/>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23"/>
      <c r="F86" s="134"/>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23"/>
      <c r="F87" s="134"/>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23"/>
      <c r="F88" s="134"/>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23"/>
      <c r="F89" s="134"/>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23"/>
      <c r="F90" s="134"/>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23"/>
      <c r="F91" s="134"/>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23"/>
      <c r="F92" s="134"/>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23"/>
      <c r="F93" s="134"/>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23"/>
      <c r="F94" s="134"/>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23"/>
      <c r="F95" s="134"/>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23"/>
      <c r="F96" s="134"/>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23"/>
      <c r="F97" s="134"/>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23"/>
      <c r="F98" s="134"/>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23"/>
      <c r="F99" s="134"/>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23"/>
      <c r="F100" s="134"/>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23"/>
      <c r="F101" s="134"/>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23"/>
      <c r="F102" s="134"/>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23"/>
      <c r="F103" s="134"/>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23"/>
      <c r="F104" s="134"/>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23"/>
      <c r="F105" s="134"/>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23"/>
      <c r="F106" s="134"/>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23"/>
      <c r="F107" s="134"/>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23"/>
      <c r="F108" s="134"/>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23"/>
      <c r="F109" s="134"/>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23"/>
      <c r="F110" s="134"/>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23"/>
      <c r="F111" s="134"/>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23"/>
      <c r="F112" s="134"/>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23"/>
      <c r="F113" s="134"/>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23"/>
      <c r="F114" s="134"/>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23"/>
      <c r="F115" s="134"/>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23"/>
      <c r="F116" s="134"/>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23"/>
      <c r="F117" s="134"/>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23"/>
      <c r="F118" s="134"/>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23"/>
      <c r="F119" s="134"/>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23"/>
      <c r="F120" s="134"/>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23"/>
      <c r="F121" s="134"/>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23"/>
      <c r="F122" s="134"/>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23"/>
      <c r="F123" s="134"/>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23"/>
      <c r="F124" s="134"/>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23"/>
      <c r="F125" s="134"/>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23"/>
      <c r="F126" s="134"/>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23"/>
      <c r="F127" s="134"/>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23"/>
      <c r="F128" s="134"/>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23"/>
      <c r="F129" s="134"/>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23"/>
      <c r="F130" s="134"/>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23"/>
      <c r="F131" s="134"/>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23"/>
      <c r="F132" s="134"/>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23"/>
      <c r="F133" s="134"/>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23"/>
      <c r="F134" s="134"/>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23"/>
      <c r="F135" s="134"/>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23"/>
      <c r="F136" s="134"/>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23"/>
      <c r="F137" s="134"/>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23"/>
      <c r="F138" s="134"/>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23"/>
      <c r="F139" s="134"/>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23"/>
      <c r="F140" s="134"/>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23"/>
      <c r="F141" s="134"/>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23"/>
      <c r="F142" s="134"/>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23"/>
      <c r="F143" s="134"/>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23"/>
      <c r="F144" s="134"/>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23"/>
      <c r="F145" s="134"/>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23"/>
      <c r="F146" s="134"/>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23"/>
      <c r="F147" s="134"/>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23"/>
      <c r="F148" s="134"/>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23"/>
      <c r="F149" s="134"/>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23"/>
      <c r="F150" s="134"/>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23"/>
      <c r="F151" s="134"/>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23"/>
      <c r="F152" s="134"/>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23"/>
      <c r="F153" s="134"/>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23"/>
      <c r="F154" s="134"/>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23"/>
      <c r="F155" s="134"/>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23"/>
      <c r="F156" s="134"/>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23"/>
      <c r="F157" s="134"/>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23"/>
      <c r="F158" s="134"/>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23"/>
      <c r="F159" s="134"/>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23"/>
      <c r="F160" s="134"/>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23"/>
      <c r="F161" s="134"/>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23"/>
      <c r="F162" s="134"/>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23"/>
      <c r="F163" s="134"/>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23"/>
      <c r="F164" s="134"/>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23"/>
      <c r="F165" s="134"/>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23"/>
      <c r="F166" s="134"/>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23"/>
      <c r="F167" s="134"/>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23"/>
      <c r="F168" s="134"/>
      <c r="G168" s="115"/>
      <c r="H168" s="135"/>
      <c r="I168" s="123"/>
      <c r="J168" s="123"/>
      <c r="K168" s="123"/>
      <c r="L168" s="123"/>
      <c r="M168" s="123"/>
      <c r="N168" s="123"/>
      <c r="O168" s="123"/>
      <c r="P168" s="123"/>
      <c r="Q168" s="123"/>
      <c r="R168" s="123"/>
      <c r="S168" s="123"/>
      <c r="T168" s="123"/>
      <c r="U168" s="123"/>
      <c r="V168" s="123"/>
      <c r="W168" s="123"/>
      <c r="X168" s="123"/>
    </row>
    <row r="169" spans="1:24" ht="12.75">
      <c r="A169" s="123"/>
      <c r="B169" s="123"/>
      <c r="C169" s="123"/>
      <c r="D169" s="134"/>
      <c r="E169" s="123"/>
      <c r="F169" s="134"/>
      <c r="G169" s="115"/>
      <c r="H169" s="135"/>
      <c r="I169" s="123"/>
      <c r="J169" s="123"/>
      <c r="K169" s="123"/>
      <c r="L169" s="123"/>
      <c r="M169" s="123"/>
      <c r="N169" s="123"/>
      <c r="O169" s="123"/>
      <c r="P169" s="123"/>
      <c r="Q169" s="123"/>
      <c r="R169" s="123"/>
      <c r="S169" s="123"/>
      <c r="T169" s="123"/>
      <c r="U169" s="123"/>
      <c r="V169" s="123"/>
      <c r="W169" s="123"/>
      <c r="X169" s="123"/>
    </row>
    <row r="170" spans="1:24" ht="12.75">
      <c r="A170" s="123"/>
      <c r="B170" s="123"/>
      <c r="C170" s="123"/>
      <c r="D170" s="134"/>
      <c r="E170" s="123"/>
      <c r="F170" s="134"/>
      <c r="G170" s="115"/>
      <c r="H170" s="135"/>
      <c r="I170" s="123"/>
      <c r="J170" s="123"/>
      <c r="K170" s="123"/>
      <c r="L170" s="123"/>
      <c r="M170" s="123"/>
      <c r="N170" s="123"/>
      <c r="O170" s="123"/>
      <c r="P170" s="123"/>
      <c r="Q170" s="123"/>
      <c r="R170" s="123"/>
      <c r="S170" s="123"/>
      <c r="T170" s="123"/>
      <c r="U170" s="123"/>
      <c r="V170" s="123"/>
      <c r="W170" s="123"/>
      <c r="X170" s="123"/>
    </row>
    <row r="171" spans="1:24" ht="12.75">
      <c r="A171" s="123"/>
      <c r="B171" s="123"/>
      <c r="C171" s="123"/>
      <c r="D171" s="134"/>
      <c r="E171" s="123"/>
      <c r="F171" s="134"/>
      <c r="G171" s="115"/>
      <c r="H171" s="135"/>
      <c r="I171" s="123"/>
      <c r="J171" s="123"/>
      <c r="K171" s="123"/>
      <c r="L171" s="123"/>
      <c r="M171" s="123"/>
      <c r="N171" s="123"/>
      <c r="O171" s="123"/>
      <c r="P171" s="123"/>
      <c r="Q171" s="123"/>
      <c r="R171" s="123"/>
      <c r="S171" s="123"/>
      <c r="T171" s="123"/>
      <c r="U171" s="123"/>
      <c r="V171" s="123"/>
      <c r="W171" s="123"/>
      <c r="X171" s="123"/>
    </row>
  </sheetData>
  <conditionalFormatting sqref="M1:N1 R1 U1:X1">
    <cfRule type="containsText" dxfId="10804" priority="13" operator="containsText" text="ответ субподрядчика">
      <formula>NOT(ISERROR(SEARCH(("ответ субподрядчика"),(M1))))</formula>
    </cfRule>
  </conditionalFormatting>
  <conditionalFormatting sqref="G10:G171">
    <cfRule type="cellIs" dxfId="10803" priority="12" operator="equal">
      <formula>1</formula>
    </cfRule>
  </conditionalFormatting>
  <conditionalFormatting sqref="G10:G171">
    <cfRule type="cellIs" dxfId="10802" priority="11" operator="equal">
      <formula>0.5</formula>
    </cfRule>
  </conditionalFormatting>
  <conditionalFormatting sqref="G10:G171">
    <cfRule type="cellIs" dxfId="10801" priority="10" operator="equal">
      <formula>0.2</formula>
    </cfRule>
  </conditionalFormatting>
  <conditionalFormatting sqref="K3 K5:K171">
    <cfRule type="containsText" dxfId="10800" priority="9" operator="containsText" text="ПД">
      <formula>NOT(ISERROR(SEARCH(("ПД"),(K3))))</formula>
    </cfRule>
  </conditionalFormatting>
  <conditionalFormatting sqref="K3 K5:K171">
    <cfRule type="containsText" dxfId="10799" priority="8" operator="containsText" text="отменено">
      <formula>NOT(ISERROR(SEARCH(("отменено"),(K3))))</formula>
    </cfRule>
  </conditionalFormatting>
  <conditionalFormatting sqref="G1:H1 H3:X3 H5:H171 A9:G9">
    <cfRule type="cellIs" dxfId="10798" priority="7" operator="equal">
      <formula>"5 - Несоответствие решений ПД и РД"</formula>
    </cfRule>
  </conditionalFormatting>
  <conditionalFormatting sqref="G1:H1 H3:X3 H5:H171 A9:G9">
    <cfRule type="cellIs" dxfId="10797" priority="6" operator="equal">
      <formula>"4 - Несоответствие типовым решениям"</formula>
    </cfRule>
  </conditionalFormatting>
  <conditionalFormatting sqref="G1:H1 H3:X3 H5:H171 A9:G9">
    <cfRule type="cellIs" dxfId="10796" priority="5" operator="equal">
      <formula>"3 - Повторяющиеся замечания МФР"</formula>
    </cfRule>
  </conditionalFormatting>
  <conditionalFormatting sqref="G1:H1 H3:X3 H5:H171 A9:G9">
    <cfRule type="cellIs" dxfId="10795" priority="4" operator="equal">
      <formula>"2 - Несоотвествие смежным разделам"</formula>
    </cfRule>
  </conditionalFormatting>
  <conditionalFormatting sqref="G1:H1 H3:X3 H5:H171 A9:G9">
    <cfRule type="cellIs" dxfId="10794" priority="3" operator="equal">
      <formula>"1 - Ошибка проектировщика"</formula>
    </cfRule>
  </conditionalFormatting>
  <conditionalFormatting sqref="K3 K5:K171">
    <cfRule type="containsText" dxfId="10793" priority="2" operator="containsText" text="повторно">
      <formula>NOT(ISERROR(SEARCH(("повторно"),(K3))))</formula>
    </cfRule>
  </conditionalFormatting>
  <conditionalFormatting sqref="K3 K5:K171">
    <cfRule type="containsText" dxfId="10792" priority="1" operator="containsText" text="снято">
      <formula>NOT(ISERROR(SEARCH(("снято"),(K3))))</formula>
    </cfRule>
  </conditionalFormatting>
  <hyperlinks>
    <hyperlink ref="F14" r:id="rId1"/>
    <hyperlink ref="F16" r:id="rId2"/>
    <hyperlink ref="F18" r:id="rId3"/>
  </hyperlinks>
  <pageMargins left="0.70078740157480324" right="0.70078740157480324" top="0.75196850393700787" bottom="0.75196850393700787" header="0.3" footer="0.3"/>
  <pageSetup paperSize="9" orientation="portrait"/>
  <drawing r:id="rId4"/>
  <tableParts count="1">
    <tablePart r:id="rId5"/>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G10:G171</xm:sqref>
        </x14:dataValidation>
        <x14:dataValidation type="list" allowBlank="1">
          <x14:formula1>
            <xm:f>Списки!$O:$O</xm:f>
          </x14:formula1>
          <xm:sqref>R1 U1 X1</xm:sqref>
        </x14:dataValidation>
        <x14:dataValidation type="list" allowBlank="1">
          <x14:formula1>
            <xm:f>Списки!$E$2:$E$1002</xm:f>
          </x14:formula1>
          <xm:sqref>H10:H171</xm:sqref>
        </x14:dataValidation>
        <x14:dataValidation type="list" allowBlank="1">
          <x14:formula1>
            <xm:f>Списки!$A$2:$A$1002</xm:f>
          </x14:formula1>
          <xm:sqref>K10:K171</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1"/>
  <sheetViews>
    <sheetView workbookViewId="0">
      <pane ySplit="1" topLeftCell="A2" activePane="bottomLeft" state="frozen"/>
      <selection activeCell="B3" sqref="B3"/>
      <selection pane="bottomLeft" activeCell="L11" sqref="L11"/>
    </sheetView>
  </sheetViews>
  <sheetFormatPr defaultColWidth="12.5703125" defaultRowHeight="15.75" customHeight="1" outlineLevelRow="1" outlineLevelCol="1"/>
  <cols>
    <col min="1" max="1" width="9.140625" customWidth="1"/>
    <col min="2" max="2" width="22.28515625" customWidth="1"/>
    <col min="3" max="3" width="11.28515625" customWidth="1"/>
    <col min="4" max="4" width="53.42578125" customWidth="1"/>
    <col min="5" max="5" width="36.710937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63.7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17"/>
      <c r="B3" s="18" t="s">
        <v>251</v>
      </c>
      <c r="C3" s="18" t="s">
        <v>252</v>
      </c>
      <c r="D3" s="18" t="s">
        <v>35</v>
      </c>
      <c r="E3" s="18"/>
      <c r="F3" s="18"/>
      <c r="G3" s="115"/>
      <c r="H3" s="118">
        <f>COUNTIF($H10:$H171,"1 - Несоответствие продуктовым требованиям ПИК-Стандарт")</f>
        <v>0</v>
      </c>
      <c r="I3" s="118">
        <f>COUNTIF($H10:$H171,"2 - Несоответствие Бренд-листам ПИК")</f>
        <v>0</v>
      </c>
      <c r="J3" s="118">
        <f>COUNTIF($H10:$H171,"3 - Несоответствие Каталогу отделки")</f>
        <v>0</v>
      </c>
      <c r="K3" s="118">
        <f>COUNTIF($H10:$H171,"5 - Ошибка в применении СТМ")</f>
        <v>0</v>
      </c>
      <c r="L3" s="118">
        <f>COUNTIF($H10:$H171,"4 - Несоответствие Каталогу оборудования")</f>
        <v>0</v>
      </c>
      <c r="M3" s="118">
        <f>COUNTIF($H10:$H171,"6 - Ошибка в применении сборных ЛМ")</f>
        <v>0</v>
      </c>
      <c r="N3" s="118">
        <f>COUNTIF($H10:$H171,"7 - Ошибка в применении шкаф-пакетов")</f>
        <v>0</v>
      </c>
      <c r="O3" s="118">
        <f>COUNTIF($H10:$H171,"8 - Ошибка в применении шахт-пакетов")</f>
        <v>0</v>
      </c>
      <c r="P3" s="118">
        <f>COUNTIF($H10:$H171,"9 - Несоответствие типологическим требованиям ПИК-Стандарт")</f>
        <v>0</v>
      </c>
      <c r="Q3" s="118">
        <f>COUNTIF($H10:$H171,"10 - Несоответствие НТД РФ")</f>
        <v>0</v>
      </c>
      <c r="R3" s="118">
        <f>COUNTIF($H10:$H171,"11 - Несоответствие ИРД (кроме ТУ, СТУ), АПР, ПД")</f>
        <v>1</v>
      </c>
      <c r="S3" s="118">
        <f>COUNTIF($H10:$H171,"12 - Несоответствие требованиям ТУ, СТУ")</f>
        <v>3</v>
      </c>
      <c r="T3" s="118">
        <f>COUNTIF($H10:$H171,"13 - Ошибка в технических решениях")</f>
        <v>0</v>
      </c>
      <c r="U3" s="118">
        <f>COUNTIF($H10:$H171,"14 - Неувязка м/у собой комплектов РД")</f>
        <v>0</v>
      </c>
      <c r="V3" s="118">
        <f>COUNTIF($H10:$H171,"15 - Недостаточность информации влияющей на СМР")</f>
        <v>0</v>
      </c>
      <c r="W3" s="118">
        <f>COUNTIF($H10:$H171,"16 - Нерациональное решение")</f>
        <v>0</v>
      </c>
      <c r="X3" s="118">
        <f>COUNTIF($H10:$H171,"17 - Оформление")</f>
        <v>0</v>
      </c>
    </row>
    <row r="4" spans="1:24" ht="38.25" hidden="1" outlineLevel="1">
      <c r="A4" s="111" t="s">
        <v>249</v>
      </c>
      <c r="B4" s="119">
        <v>13</v>
      </c>
      <c r="C4" s="119">
        <v>11</v>
      </c>
      <c r="D4" s="120">
        <f>C4/B4</f>
        <v>0.84615384615384615</v>
      </c>
      <c r="E4" s="218"/>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600"/>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COUNTIFS(G10:G138,"0,2")</f>
        <v>4</v>
      </c>
      <c r="H6" s="122"/>
      <c r="I6" s="123"/>
      <c r="J6" s="124"/>
      <c r="K6" s="123"/>
      <c r="L6" s="124"/>
      <c r="M6" s="124"/>
      <c r="N6" s="123"/>
      <c r="O6" s="124"/>
      <c r="P6" s="124"/>
      <c r="Q6" s="123"/>
      <c r="R6" s="124"/>
      <c r="S6" s="124"/>
      <c r="T6" s="123"/>
      <c r="U6" s="123"/>
      <c r="V6" s="123"/>
      <c r="W6" s="123"/>
      <c r="X6" s="123"/>
    </row>
    <row r="7" spans="1:24" ht="22.5" hidden="1" outlineLevel="1">
      <c r="A7" s="126">
        <f>G6*0.2/B4</f>
        <v>6.1538461538461542E-2</v>
      </c>
      <c r="B7" s="126">
        <f>G7*0.5/B4</f>
        <v>0</v>
      </c>
      <c r="C7" s="126">
        <f>G8*1/B4</f>
        <v>0</v>
      </c>
      <c r="D7" s="127">
        <f>(G6*A6+G7*B6+G8*C6)/SUM(G6:G8)</f>
        <v>0.2</v>
      </c>
      <c r="E7" s="224"/>
      <c r="F7" s="129" t="s">
        <v>254</v>
      </c>
      <c r="G7" s="125">
        <f>COUNTIFS(G10:G138,"0,5")</f>
        <v>0</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COUNTIFS(G10:G138,"1")</f>
        <v>0</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85.5">
      <c r="A10" s="102">
        <v>1</v>
      </c>
      <c r="B10" s="615" t="s">
        <v>2109</v>
      </c>
      <c r="C10" s="102" t="s">
        <v>2110</v>
      </c>
      <c r="D10" s="221" t="s">
        <v>2111</v>
      </c>
      <c r="E10" s="228" t="s">
        <v>2112</v>
      </c>
      <c r="F10" s="228" t="s">
        <v>2113</v>
      </c>
      <c r="G10" s="115">
        <v>0.2</v>
      </c>
      <c r="H10" s="135" t="s">
        <v>25</v>
      </c>
      <c r="I10" s="102" t="s">
        <v>2114</v>
      </c>
      <c r="J10" s="270" t="s">
        <v>2115</v>
      </c>
      <c r="K10" s="102"/>
      <c r="L10" s="235" t="s">
        <v>2116</v>
      </c>
      <c r="M10" s="223"/>
      <c r="N10" s="102"/>
      <c r="O10" s="223"/>
      <c r="P10" s="223"/>
      <c r="Q10" s="102"/>
      <c r="R10" s="223"/>
      <c r="S10" s="223"/>
      <c r="T10" s="102"/>
      <c r="U10" s="102"/>
      <c r="V10" s="102"/>
      <c r="W10" s="102"/>
      <c r="X10" s="102"/>
    </row>
    <row r="11" spans="1:24" ht="199.5">
      <c r="A11" s="102">
        <v>2</v>
      </c>
      <c r="B11" s="615" t="s">
        <v>2109</v>
      </c>
      <c r="C11" s="270" t="s">
        <v>2117</v>
      </c>
      <c r="D11" s="221" t="s">
        <v>2118</v>
      </c>
      <c r="E11" s="228" t="s">
        <v>2112</v>
      </c>
      <c r="F11" s="228" t="s">
        <v>2113</v>
      </c>
      <c r="G11" s="115">
        <v>0.2</v>
      </c>
      <c r="H11" s="135" t="s">
        <v>25</v>
      </c>
      <c r="I11" s="102" t="s">
        <v>2114</v>
      </c>
      <c r="J11" s="270" t="s">
        <v>2115</v>
      </c>
      <c r="K11" s="102"/>
      <c r="L11" s="618" t="s">
        <v>2119</v>
      </c>
      <c r="M11" s="223"/>
      <c r="N11" s="102"/>
      <c r="O11" s="102"/>
      <c r="P11" s="102"/>
      <c r="Q11" s="102"/>
      <c r="R11" s="102"/>
      <c r="S11" s="102"/>
      <c r="T11" s="102"/>
      <c r="U11" s="102"/>
      <c r="V11" s="102"/>
      <c r="W11" s="102"/>
      <c r="X11" s="102"/>
    </row>
    <row r="12" spans="1:24" ht="45">
      <c r="A12" s="102">
        <v>3</v>
      </c>
      <c r="B12" s="615" t="s">
        <v>2109</v>
      </c>
      <c r="C12" s="270" t="s">
        <v>2120</v>
      </c>
      <c r="D12" s="221" t="s">
        <v>2121</v>
      </c>
      <c r="E12" s="228" t="s">
        <v>2112</v>
      </c>
      <c r="F12" s="228" t="s">
        <v>2113</v>
      </c>
      <c r="G12" s="115">
        <v>0.2</v>
      </c>
      <c r="H12" s="135" t="s">
        <v>25</v>
      </c>
      <c r="I12" s="102" t="s">
        <v>2114</v>
      </c>
      <c r="J12" s="270" t="s">
        <v>2115</v>
      </c>
      <c r="K12" s="102"/>
      <c r="L12" s="235"/>
      <c r="M12" s="223"/>
      <c r="N12" s="102"/>
      <c r="O12" s="102"/>
      <c r="P12" s="102"/>
      <c r="Q12" s="102"/>
      <c r="R12" s="102"/>
      <c r="S12" s="102"/>
      <c r="T12" s="102"/>
      <c r="U12" s="102"/>
      <c r="V12" s="102"/>
      <c r="W12" s="102"/>
      <c r="X12" s="102"/>
    </row>
    <row r="13" spans="1:24" ht="51">
      <c r="A13" s="102">
        <v>4</v>
      </c>
      <c r="B13" s="615" t="s">
        <v>2109</v>
      </c>
      <c r="C13" s="270" t="s">
        <v>2122</v>
      </c>
      <c r="D13" s="221" t="s">
        <v>2123</v>
      </c>
      <c r="E13" s="228" t="s">
        <v>2112</v>
      </c>
      <c r="F13" s="102" t="s">
        <v>2124</v>
      </c>
      <c r="G13" s="115">
        <v>0.2</v>
      </c>
      <c r="H13" s="135" t="s">
        <v>24</v>
      </c>
      <c r="I13" s="102" t="s">
        <v>2114</v>
      </c>
      <c r="J13" s="270" t="s">
        <v>2115</v>
      </c>
      <c r="K13" s="102"/>
      <c r="L13" s="235"/>
      <c r="M13" s="223"/>
      <c r="N13" s="102"/>
      <c r="O13" s="102"/>
      <c r="P13" s="102"/>
      <c r="Q13" s="102"/>
      <c r="R13" s="102"/>
      <c r="S13" s="102"/>
      <c r="T13" s="102"/>
      <c r="U13" s="102"/>
      <c r="V13" s="102"/>
      <c r="W13" s="102"/>
      <c r="X13" s="102"/>
    </row>
    <row r="14" spans="1:24" ht="25.5">
      <c r="A14" s="102"/>
      <c r="B14" s="615"/>
      <c r="C14" s="270"/>
      <c r="D14" s="620" t="s">
        <v>2125</v>
      </c>
      <c r="E14" s="102"/>
      <c r="F14" s="102"/>
      <c r="G14" s="115"/>
      <c r="H14" s="135"/>
      <c r="I14" s="102"/>
      <c r="J14" s="236"/>
      <c r="K14" s="617"/>
      <c r="L14" s="235"/>
      <c r="M14" s="223"/>
      <c r="N14" s="102"/>
      <c r="O14" s="102"/>
      <c r="P14" s="102"/>
      <c r="Q14" s="102"/>
      <c r="R14" s="102"/>
      <c r="S14" s="102"/>
      <c r="T14" s="102"/>
      <c r="U14" s="102"/>
      <c r="V14" s="102"/>
      <c r="W14" s="102"/>
      <c r="X14" s="102"/>
    </row>
    <row r="15" spans="1:24" ht="14.25">
      <c r="A15" s="102"/>
      <c r="B15" s="615"/>
      <c r="C15" s="102"/>
      <c r="D15" s="221"/>
      <c r="E15" s="102"/>
      <c r="F15" s="221"/>
      <c r="G15" s="115"/>
      <c r="H15" s="135"/>
      <c r="I15" s="102"/>
      <c r="J15" s="236"/>
      <c r="K15" s="102"/>
      <c r="L15" s="235"/>
      <c r="M15" s="223"/>
      <c r="N15" s="102"/>
      <c r="O15" s="102"/>
      <c r="P15" s="102"/>
      <c r="Q15" s="102"/>
      <c r="R15" s="102"/>
      <c r="S15" s="102"/>
      <c r="T15" s="102"/>
      <c r="U15" s="102"/>
      <c r="V15" s="102"/>
      <c r="W15" s="102"/>
      <c r="X15" s="102"/>
    </row>
    <row r="16" spans="1:24" ht="14.25">
      <c r="A16" s="102"/>
      <c r="B16" s="615"/>
      <c r="C16" s="270"/>
      <c r="D16" s="221"/>
      <c r="E16" s="102"/>
      <c r="F16" s="102"/>
      <c r="G16" s="115"/>
      <c r="H16" s="135"/>
      <c r="I16" s="102"/>
      <c r="J16" s="236"/>
      <c r="K16" s="102"/>
      <c r="L16" s="235"/>
      <c r="M16" s="223"/>
      <c r="N16" s="102"/>
      <c r="O16" s="102"/>
      <c r="P16" s="102"/>
      <c r="Q16" s="102"/>
      <c r="R16" s="102"/>
      <c r="S16" s="102"/>
      <c r="T16" s="102"/>
      <c r="U16" s="102"/>
      <c r="V16" s="102"/>
      <c r="W16" s="102"/>
      <c r="X16" s="102"/>
    </row>
    <row r="17" spans="1:24" ht="14.25">
      <c r="A17" s="102"/>
      <c r="B17" s="615"/>
      <c r="C17" s="270"/>
      <c r="D17" s="221"/>
      <c r="E17" s="102"/>
      <c r="F17" s="221"/>
      <c r="G17" s="115"/>
      <c r="H17" s="135"/>
      <c r="I17" s="102"/>
      <c r="J17" s="236"/>
      <c r="K17" s="102"/>
      <c r="L17" s="235"/>
      <c r="M17" s="223"/>
      <c r="N17" s="102"/>
      <c r="O17" s="102"/>
      <c r="P17" s="102"/>
      <c r="Q17" s="102"/>
      <c r="R17" s="102"/>
      <c r="S17" s="102"/>
      <c r="T17" s="102"/>
      <c r="U17" s="102"/>
      <c r="V17" s="102"/>
      <c r="W17" s="102"/>
      <c r="X17" s="102"/>
    </row>
    <row r="18" spans="1:24" ht="14.25">
      <c r="A18" s="102"/>
      <c r="B18" s="615"/>
      <c r="C18" s="102"/>
      <c r="D18" s="221"/>
      <c r="E18" s="102"/>
      <c r="F18" s="102"/>
      <c r="G18" s="115"/>
      <c r="H18" s="135"/>
      <c r="I18" s="102"/>
      <c r="J18" s="236"/>
      <c r="K18" s="102"/>
      <c r="L18" s="235"/>
      <c r="M18" s="223"/>
      <c r="N18" s="102"/>
      <c r="O18" s="102"/>
      <c r="P18" s="102"/>
      <c r="Q18" s="102"/>
      <c r="R18" s="102"/>
      <c r="S18" s="102"/>
      <c r="T18" s="102"/>
      <c r="U18" s="102"/>
      <c r="V18" s="102"/>
      <c r="W18" s="102"/>
      <c r="X18" s="102"/>
    </row>
    <row r="19" spans="1:24" ht="14.25">
      <c r="A19" s="102"/>
      <c r="B19" s="615"/>
      <c r="C19" s="619"/>
      <c r="D19" s="221"/>
      <c r="E19" s="102"/>
      <c r="F19" s="221"/>
      <c r="G19" s="115"/>
      <c r="H19" s="135"/>
      <c r="I19" s="102"/>
      <c r="J19" s="236"/>
      <c r="K19" s="102"/>
      <c r="L19" s="235"/>
      <c r="M19" s="223"/>
      <c r="N19" s="102"/>
      <c r="O19" s="102"/>
      <c r="P19" s="102"/>
      <c r="Q19" s="102"/>
      <c r="R19" s="102"/>
      <c r="S19" s="102"/>
      <c r="T19" s="102"/>
      <c r="U19" s="102"/>
      <c r="V19" s="102"/>
      <c r="W19" s="102"/>
      <c r="X19" s="102"/>
    </row>
    <row r="20" spans="1:24" ht="12.75">
      <c r="A20" s="123"/>
      <c r="B20" s="123"/>
      <c r="C20" s="123"/>
      <c r="D20" s="134"/>
      <c r="E20" s="123"/>
      <c r="F20" s="134"/>
      <c r="G20" s="115"/>
      <c r="H20" s="135"/>
      <c r="I20" s="123"/>
      <c r="J20" s="123"/>
      <c r="K20" s="123"/>
      <c r="L20" s="123"/>
      <c r="M20" s="123"/>
      <c r="N20" s="123"/>
      <c r="O20" s="123"/>
      <c r="P20" s="123"/>
      <c r="Q20" s="123"/>
      <c r="R20" s="123"/>
      <c r="S20" s="123"/>
      <c r="T20" s="123"/>
      <c r="U20" s="123"/>
      <c r="V20" s="123"/>
      <c r="W20" s="123"/>
      <c r="X20" s="123"/>
    </row>
    <row r="21" spans="1:24" ht="12.75">
      <c r="A21" s="123"/>
      <c r="B21" s="123"/>
      <c r="C21" s="123"/>
      <c r="D21" s="134"/>
      <c r="E21" s="123"/>
      <c r="F21" s="134"/>
      <c r="G21" s="115"/>
      <c r="H21" s="135"/>
      <c r="I21" s="123"/>
      <c r="J21" s="123"/>
      <c r="K21" s="123"/>
      <c r="L21" s="123"/>
      <c r="M21" s="123"/>
      <c r="N21" s="123"/>
      <c r="O21" s="123"/>
      <c r="P21" s="123"/>
      <c r="Q21" s="123"/>
      <c r="R21" s="123"/>
      <c r="S21" s="123"/>
      <c r="T21" s="123"/>
      <c r="U21" s="123"/>
      <c r="V21" s="123"/>
      <c r="W21" s="123"/>
      <c r="X21" s="123"/>
    </row>
    <row r="22" spans="1:24" ht="12.75">
      <c r="A22" s="123"/>
      <c r="B22" s="123"/>
      <c r="C22" s="123"/>
      <c r="D22" s="134"/>
      <c r="E22" s="123"/>
      <c r="F22" s="134"/>
      <c r="G22" s="115"/>
      <c r="H22" s="135"/>
      <c r="I22" s="123"/>
      <c r="J22" s="123"/>
      <c r="K22" s="123"/>
      <c r="L22" s="123"/>
      <c r="M22" s="123"/>
      <c r="N22" s="123"/>
      <c r="O22" s="123"/>
      <c r="P22" s="123"/>
      <c r="Q22" s="123"/>
      <c r="R22" s="123"/>
      <c r="S22" s="123"/>
      <c r="T22" s="123"/>
      <c r="U22" s="123"/>
      <c r="V22" s="123"/>
      <c r="W22" s="123"/>
      <c r="X22" s="123"/>
    </row>
    <row r="23" spans="1:24" ht="12.75">
      <c r="A23" s="123"/>
      <c r="B23" s="123"/>
      <c r="C23" s="123"/>
      <c r="D23" s="134"/>
      <c r="E23" s="123"/>
      <c r="F23" s="134"/>
      <c r="G23" s="115"/>
      <c r="H23" s="135"/>
      <c r="I23" s="123"/>
      <c r="J23" s="123"/>
      <c r="K23" s="123"/>
      <c r="L23" s="123"/>
      <c r="M23" s="123"/>
      <c r="N23" s="123"/>
      <c r="O23" s="123"/>
      <c r="P23" s="123"/>
      <c r="Q23" s="123"/>
      <c r="R23" s="123"/>
      <c r="S23" s="123"/>
      <c r="T23" s="123"/>
      <c r="U23" s="123"/>
      <c r="V23" s="123"/>
      <c r="W23" s="123"/>
      <c r="X23" s="123"/>
    </row>
    <row r="24" spans="1:24" ht="12.75">
      <c r="A24" s="123"/>
      <c r="B24" s="123"/>
      <c r="C24" s="123"/>
      <c r="D24" s="134"/>
      <c r="E24" s="123"/>
      <c r="F24" s="134"/>
      <c r="G24" s="115"/>
      <c r="H24" s="135"/>
      <c r="I24" s="123"/>
      <c r="J24" s="123"/>
      <c r="K24" s="123"/>
      <c r="L24" s="123"/>
      <c r="M24" s="123"/>
      <c r="N24" s="123"/>
      <c r="O24" s="123"/>
      <c r="P24" s="123"/>
      <c r="Q24" s="123"/>
      <c r="R24" s="123"/>
      <c r="S24" s="123"/>
      <c r="T24" s="123"/>
      <c r="U24" s="123"/>
      <c r="V24" s="123"/>
      <c r="W24" s="123"/>
      <c r="X24" s="123"/>
    </row>
    <row r="25" spans="1:24" ht="12.75">
      <c r="A25" s="123"/>
      <c r="B25" s="123"/>
      <c r="C25" s="123"/>
      <c r="D25" s="134"/>
      <c r="E25" s="123"/>
      <c r="F25" s="134"/>
      <c r="G25" s="115"/>
      <c r="H25" s="135"/>
      <c r="I25" s="123"/>
      <c r="J25" s="123"/>
      <c r="K25" s="123"/>
      <c r="L25" s="123"/>
      <c r="M25" s="123"/>
      <c r="N25" s="123"/>
      <c r="O25" s="123"/>
      <c r="P25" s="123"/>
      <c r="Q25" s="123"/>
      <c r="R25" s="123"/>
      <c r="S25" s="123"/>
      <c r="T25" s="123"/>
      <c r="U25" s="123"/>
      <c r="V25" s="123"/>
      <c r="W25" s="123"/>
      <c r="X25" s="123"/>
    </row>
    <row r="26" spans="1:24" ht="12.75">
      <c r="A26" s="123"/>
      <c r="B26" s="123"/>
      <c r="C26" s="123"/>
      <c r="D26" s="134"/>
      <c r="E26" s="123"/>
      <c r="F26" s="134"/>
      <c r="G26" s="115"/>
      <c r="H26" s="135"/>
      <c r="I26" s="123"/>
      <c r="J26" s="123"/>
      <c r="K26" s="123"/>
      <c r="L26" s="123"/>
      <c r="M26" s="123"/>
      <c r="N26" s="123"/>
      <c r="O26" s="123"/>
      <c r="P26" s="123"/>
      <c r="Q26" s="123"/>
      <c r="R26" s="123"/>
      <c r="S26" s="123"/>
      <c r="T26" s="123"/>
      <c r="U26" s="123"/>
      <c r="V26" s="123"/>
      <c r="W26" s="123"/>
      <c r="X26" s="123"/>
    </row>
    <row r="27" spans="1:24" ht="12.75">
      <c r="A27" s="123"/>
      <c r="B27" s="123"/>
      <c r="C27" s="123"/>
      <c r="D27" s="134"/>
      <c r="E27" s="123"/>
      <c r="F27" s="134"/>
      <c r="G27" s="115"/>
      <c r="H27" s="135"/>
      <c r="I27" s="123"/>
      <c r="J27" s="123"/>
      <c r="K27" s="123"/>
      <c r="L27" s="123"/>
      <c r="M27" s="123"/>
      <c r="N27" s="123"/>
      <c r="O27" s="123"/>
      <c r="P27" s="123"/>
      <c r="Q27" s="123"/>
      <c r="R27" s="123"/>
      <c r="S27" s="123"/>
      <c r="T27" s="123"/>
      <c r="U27" s="123"/>
      <c r="V27" s="123"/>
      <c r="W27" s="123"/>
      <c r="X27" s="123"/>
    </row>
    <row r="28" spans="1:24" ht="12.75">
      <c r="A28" s="123"/>
      <c r="B28" s="123"/>
      <c r="C28" s="123"/>
      <c r="D28" s="134"/>
      <c r="E28" s="123"/>
      <c r="F28" s="134"/>
      <c r="G28" s="115"/>
      <c r="H28" s="135"/>
      <c r="I28" s="123"/>
      <c r="J28" s="123"/>
      <c r="K28" s="123"/>
      <c r="L28" s="123"/>
      <c r="M28" s="136"/>
      <c r="N28" s="123"/>
      <c r="O28" s="123"/>
      <c r="P28" s="123"/>
      <c r="Q28" s="123"/>
      <c r="R28" s="123"/>
      <c r="S28" s="123"/>
      <c r="T28" s="123"/>
      <c r="U28" s="123"/>
      <c r="V28" s="123"/>
      <c r="W28" s="123"/>
      <c r="X28" s="123"/>
    </row>
    <row r="29" spans="1:24" ht="12.75">
      <c r="A29" s="123"/>
      <c r="B29" s="123"/>
      <c r="C29" s="123"/>
      <c r="D29" s="134"/>
      <c r="E29" s="123"/>
      <c r="F29" s="134"/>
      <c r="G29" s="115"/>
      <c r="H29" s="135"/>
      <c r="I29" s="123"/>
      <c r="J29" s="123"/>
      <c r="K29" s="123"/>
      <c r="L29" s="123"/>
      <c r="M29" s="123"/>
      <c r="N29" s="123"/>
      <c r="O29" s="123"/>
      <c r="P29" s="123"/>
      <c r="Q29" s="123"/>
      <c r="R29" s="123"/>
      <c r="S29" s="123"/>
      <c r="T29" s="123"/>
      <c r="U29" s="123"/>
      <c r="V29" s="123"/>
      <c r="W29" s="123"/>
      <c r="X29" s="123"/>
    </row>
    <row r="30" spans="1:24" ht="12.75">
      <c r="A30" s="123"/>
      <c r="B30" s="123"/>
      <c r="C30" s="123"/>
      <c r="D30" s="134"/>
      <c r="E30" s="123"/>
      <c r="F30" s="134"/>
      <c r="G30" s="115"/>
      <c r="H30" s="135"/>
      <c r="I30" s="123"/>
      <c r="J30" s="123"/>
      <c r="K30" s="123"/>
      <c r="L30" s="123"/>
      <c r="M30" s="123"/>
      <c r="N30" s="123"/>
      <c r="O30" s="123"/>
      <c r="P30" s="123"/>
      <c r="Q30" s="123"/>
      <c r="R30" s="123"/>
      <c r="S30" s="123"/>
      <c r="T30" s="123"/>
      <c r="U30" s="123"/>
      <c r="V30" s="123"/>
      <c r="W30" s="123"/>
      <c r="X30" s="123"/>
    </row>
    <row r="31" spans="1:24" ht="12.75">
      <c r="A31" s="123"/>
      <c r="B31" s="123"/>
      <c r="C31" s="123"/>
      <c r="D31" s="134"/>
      <c r="E31" s="123"/>
      <c r="F31" s="134"/>
      <c r="G31" s="115"/>
      <c r="H31" s="135"/>
      <c r="I31" s="123"/>
      <c r="J31" s="123"/>
      <c r="K31" s="123"/>
      <c r="L31" s="123"/>
      <c r="M31" s="123"/>
      <c r="N31" s="123"/>
      <c r="O31" s="123"/>
      <c r="P31" s="123"/>
      <c r="Q31" s="123"/>
      <c r="R31" s="123"/>
      <c r="S31" s="123"/>
      <c r="T31" s="123"/>
      <c r="U31" s="123"/>
      <c r="V31" s="123"/>
      <c r="W31" s="123"/>
      <c r="X31" s="123"/>
    </row>
    <row r="32" spans="1:24" ht="12.75">
      <c r="A32" s="123"/>
      <c r="B32" s="123"/>
      <c r="C32" s="123"/>
      <c r="D32" s="134"/>
      <c r="E32" s="123"/>
      <c r="F32" s="134"/>
      <c r="G32" s="115"/>
      <c r="H32" s="135"/>
      <c r="I32" s="123"/>
      <c r="J32" s="123"/>
      <c r="K32" s="123"/>
      <c r="L32" s="123"/>
      <c r="M32" s="123"/>
      <c r="N32" s="123"/>
      <c r="O32" s="123"/>
      <c r="P32" s="123"/>
      <c r="Q32" s="123"/>
      <c r="R32" s="123"/>
      <c r="S32" s="123"/>
      <c r="T32" s="123"/>
      <c r="U32" s="123"/>
      <c r="V32" s="123"/>
      <c r="W32" s="123"/>
      <c r="X32" s="123"/>
    </row>
    <row r="33" spans="1:24" ht="12.75">
      <c r="A33" s="123"/>
      <c r="B33" s="123"/>
      <c r="C33" s="123"/>
      <c r="D33" s="134"/>
      <c r="E33" s="123"/>
      <c r="F33" s="134"/>
      <c r="G33" s="115"/>
      <c r="H33" s="135"/>
      <c r="I33" s="123"/>
      <c r="J33" s="123"/>
      <c r="K33" s="123"/>
      <c r="L33" s="123"/>
      <c r="M33" s="123"/>
      <c r="N33" s="123"/>
      <c r="O33" s="123"/>
      <c r="P33" s="123"/>
      <c r="Q33" s="123"/>
      <c r="R33" s="123"/>
      <c r="S33" s="123"/>
      <c r="T33" s="123"/>
      <c r="U33" s="123"/>
      <c r="V33" s="123"/>
      <c r="W33" s="123"/>
      <c r="X33" s="123"/>
    </row>
    <row r="34" spans="1:24" ht="12.75">
      <c r="A34" s="123"/>
      <c r="B34" s="123"/>
      <c r="C34" s="123"/>
      <c r="D34" s="134"/>
      <c r="E34" s="123"/>
      <c r="F34" s="134"/>
      <c r="G34" s="115"/>
      <c r="H34" s="135"/>
      <c r="I34" s="123"/>
      <c r="J34" s="123"/>
      <c r="K34" s="123"/>
      <c r="L34" s="123"/>
      <c r="M34" s="123"/>
      <c r="N34" s="123"/>
      <c r="O34" s="123"/>
      <c r="P34" s="123"/>
      <c r="Q34" s="123"/>
      <c r="R34" s="123"/>
      <c r="S34" s="123"/>
      <c r="T34" s="123"/>
      <c r="U34" s="123"/>
      <c r="V34" s="123"/>
      <c r="W34" s="123"/>
      <c r="X34" s="123"/>
    </row>
    <row r="35" spans="1:24" ht="12.75">
      <c r="A35" s="123"/>
      <c r="B35" s="123"/>
      <c r="C35" s="123"/>
      <c r="D35" s="134"/>
      <c r="E35" s="123"/>
      <c r="F35" s="134"/>
      <c r="G35" s="115"/>
      <c r="H35" s="135"/>
      <c r="I35" s="123"/>
      <c r="J35" s="123"/>
      <c r="K35" s="123"/>
      <c r="L35" s="123"/>
      <c r="M35" s="123"/>
      <c r="N35" s="123"/>
      <c r="O35" s="123"/>
      <c r="P35" s="123"/>
      <c r="Q35" s="123"/>
      <c r="R35" s="123"/>
      <c r="S35" s="123"/>
      <c r="T35" s="123"/>
      <c r="U35" s="123"/>
      <c r="V35" s="123"/>
      <c r="W35" s="123"/>
      <c r="X35" s="123"/>
    </row>
    <row r="36" spans="1:24" ht="12.75">
      <c r="A36" s="123"/>
      <c r="B36" s="123"/>
      <c r="C36" s="123"/>
      <c r="D36" s="134"/>
      <c r="E36" s="123"/>
      <c r="F36" s="134"/>
      <c r="G36" s="115"/>
      <c r="H36" s="135"/>
      <c r="I36" s="123"/>
      <c r="J36" s="123"/>
      <c r="K36" s="123"/>
      <c r="L36" s="123"/>
      <c r="M36" s="123"/>
      <c r="N36" s="123"/>
      <c r="O36" s="123"/>
      <c r="P36" s="123"/>
      <c r="Q36" s="123"/>
      <c r="R36" s="123"/>
      <c r="S36" s="123"/>
      <c r="T36" s="123"/>
      <c r="U36" s="123"/>
      <c r="V36" s="123"/>
      <c r="W36" s="123"/>
      <c r="X36" s="123"/>
    </row>
    <row r="37" spans="1:24" ht="12.75">
      <c r="A37" s="123"/>
      <c r="B37" s="123"/>
      <c r="C37" s="123"/>
      <c r="D37" s="134"/>
      <c r="E37" s="123"/>
      <c r="F37" s="134"/>
      <c r="G37" s="115"/>
      <c r="H37" s="135"/>
      <c r="I37" s="123"/>
      <c r="J37" s="123"/>
      <c r="K37" s="123"/>
      <c r="L37" s="123"/>
      <c r="M37" s="123"/>
      <c r="N37" s="123"/>
      <c r="O37" s="123"/>
      <c r="P37" s="123"/>
      <c r="Q37" s="123"/>
      <c r="R37" s="123"/>
      <c r="S37" s="123"/>
      <c r="T37" s="123"/>
      <c r="U37" s="123"/>
      <c r="V37" s="123"/>
      <c r="W37" s="123"/>
      <c r="X37" s="123"/>
    </row>
    <row r="38" spans="1:24" ht="12.75">
      <c r="A38" s="123"/>
      <c r="B38" s="123"/>
      <c r="C38" s="123"/>
      <c r="D38" s="134"/>
      <c r="E38" s="123"/>
      <c r="F38" s="134"/>
      <c r="G38" s="115"/>
      <c r="H38" s="135"/>
      <c r="I38" s="123"/>
      <c r="J38" s="123"/>
      <c r="K38" s="123"/>
      <c r="L38" s="123"/>
      <c r="M38" s="123"/>
      <c r="N38" s="123"/>
      <c r="O38" s="123"/>
      <c r="P38" s="123"/>
      <c r="Q38" s="123"/>
      <c r="R38" s="123"/>
      <c r="S38" s="123"/>
      <c r="T38" s="123"/>
      <c r="U38" s="123"/>
      <c r="V38" s="123"/>
      <c r="W38" s="123"/>
      <c r="X38" s="123"/>
    </row>
    <row r="39" spans="1:24" ht="12.75">
      <c r="A39" s="123"/>
      <c r="B39" s="123"/>
      <c r="C39" s="123"/>
      <c r="D39" s="134"/>
      <c r="E39" s="123"/>
      <c r="F39" s="134"/>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23"/>
      <c r="F40" s="134"/>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23"/>
      <c r="F41" s="134"/>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23"/>
      <c r="F42" s="134"/>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23"/>
      <c r="F43" s="134"/>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23"/>
      <c r="F44" s="134"/>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23"/>
      <c r="F45" s="134"/>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23"/>
      <c r="F46" s="134"/>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23"/>
      <c r="F47" s="134"/>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23"/>
      <c r="F48" s="134"/>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23"/>
      <c r="F49" s="134"/>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23"/>
      <c r="F50" s="134"/>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23"/>
      <c r="F51" s="134"/>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23"/>
      <c r="F52" s="134"/>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23"/>
      <c r="F53" s="134"/>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23"/>
      <c r="F54" s="134"/>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23"/>
      <c r="F55" s="134"/>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23"/>
      <c r="F56" s="134"/>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23"/>
      <c r="F57" s="134"/>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23"/>
      <c r="F58" s="134"/>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23"/>
      <c r="F59" s="134"/>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23"/>
      <c r="F60" s="134"/>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23"/>
      <c r="F61" s="134"/>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23"/>
      <c r="F62" s="134"/>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23"/>
      <c r="F63" s="134"/>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23"/>
      <c r="F64" s="134"/>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23"/>
      <c r="F65" s="134"/>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23"/>
      <c r="F66" s="134"/>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23"/>
      <c r="F67" s="134"/>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23"/>
      <c r="F68" s="134"/>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23"/>
      <c r="F69" s="134"/>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23"/>
      <c r="F70" s="134"/>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23"/>
      <c r="F71" s="134"/>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23"/>
      <c r="F72" s="134"/>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23"/>
      <c r="F73" s="134"/>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23"/>
      <c r="F74" s="134"/>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23"/>
      <c r="F75" s="134"/>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23"/>
      <c r="F76" s="134"/>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23"/>
      <c r="F77" s="134"/>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23"/>
      <c r="F78" s="134"/>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23"/>
      <c r="F79" s="134"/>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23"/>
      <c r="F80" s="134"/>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23"/>
      <c r="F81" s="134"/>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23"/>
      <c r="F82" s="134"/>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23"/>
      <c r="F83" s="134"/>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23"/>
      <c r="F84" s="134"/>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23"/>
      <c r="F85" s="134"/>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23"/>
      <c r="F86" s="134"/>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23"/>
      <c r="F87" s="134"/>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23"/>
      <c r="F88" s="134"/>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23"/>
      <c r="F89" s="134"/>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23"/>
      <c r="F90" s="134"/>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23"/>
      <c r="F91" s="134"/>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23"/>
      <c r="F92" s="134"/>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23"/>
      <c r="F93" s="134"/>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23"/>
      <c r="F94" s="134"/>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23"/>
      <c r="F95" s="134"/>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23"/>
      <c r="F96" s="134"/>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23"/>
      <c r="F97" s="134"/>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23"/>
      <c r="F98" s="134"/>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23"/>
      <c r="F99" s="134"/>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23"/>
      <c r="F100" s="134"/>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23"/>
      <c r="F101" s="134"/>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23"/>
      <c r="F102" s="134"/>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23"/>
      <c r="F103" s="134"/>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23"/>
      <c r="F104" s="134"/>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23"/>
      <c r="F105" s="134"/>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23"/>
      <c r="F106" s="134"/>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23"/>
      <c r="F107" s="134"/>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23"/>
      <c r="F108" s="134"/>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23"/>
      <c r="F109" s="134"/>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23"/>
      <c r="F110" s="134"/>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23"/>
      <c r="F111" s="134"/>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23"/>
      <c r="F112" s="134"/>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23"/>
      <c r="F113" s="134"/>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23"/>
      <c r="F114" s="134"/>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23"/>
      <c r="F115" s="134"/>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23"/>
      <c r="F116" s="134"/>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23"/>
      <c r="F117" s="134"/>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23"/>
      <c r="F118" s="134"/>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23"/>
      <c r="F119" s="134"/>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23"/>
      <c r="F120" s="134"/>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23"/>
      <c r="F121" s="134"/>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23"/>
      <c r="F122" s="134"/>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23"/>
      <c r="F123" s="134"/>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23"/>
      <c r="F124" s="134"/>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23"/>
      <c r="F125" s="134"/>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23"/>
      <c r="F126" s="134"/>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23"/>
      <c r="F127" s="134"/>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23"/>
      <c r="F128" s="134"/>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23"/>
      <c r="F129" s="134"/>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23"/>
      <c r="F130" s="134"/>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23"/>
      <c r="F131" s="134"/>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23"/>
      <c r="F132" s="134"/>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23"/>
      <c r="F133" s="134"/>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23"/>
      <c r="F134" s="134"/>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23"/>
      <c r="F135" s="134"/>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23"/>
      <c r="F136" s="134"/>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23"/>
      <c r="F137" s="134"/>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23"/>
      <c r="F138" s="134"/>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23"/>
      <c r="F139" s="134"/>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23"/>
      <c r="F140" s="134"/>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23"/>
      <c r="F141" s="134"/>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23"/>
      <c r="F142" s="134"/>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23"/>
      <c r="F143" s="134"/>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23"/>
      <c r="F144" s="134"/>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23"/>
      <c r="F145" s="134"/>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23"/>
      <c r="F146" s="134"/>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23"/>
      <c r="F147" s="134"/>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23"/>
      <c r="F148" s="134"/>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23"/>
      <c r="F149" s="134"/>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23"/>
      <c r="F150" s="134"/>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23"/>
      <c r="F151" s="134"/>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23"/>
      <c r="F152" s="134"/>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23"/>
      <c r="F153" s="134"/>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23"/>
      <c r="F154" s="134"/>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23"/>
      <c r="F155" s="134"/>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23"/>
      <c r="F156" s="134"/>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23"/>
      <c r="F157" s="134"/>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23"/>
      <c r="F158" s="134"/>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23"/>
      <c r="F159" s="134"/>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23"/>
      <c r="F160" s="134"/>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23"/>
      <c r="F161" s="134"/>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23"/>
      <c r="F162" s="134"/>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23"/>
      <c r="F163" s="134"/>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23"/>
      <c r="F164" s="134"/>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23"/>
      <c r="F165" s="134"/>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23"/>
      <c r="F166" s="134"/>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23"/>
      <c r="F167" s="134"/>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23"/>
      <c r="F168" s="134"/>
      <c r="G168" s="115"/>
      <c r="H168" s="135"/>
      <c r="I168" s="123"/>
      <c r="J168" s="123"/>
      <c r="K168" s="123"/>
      <c r="L168" s="123"/>
      <c r="M168" s="123"/>
      <c r="N168" s="123"/>
      <c r="O168" s="123"/>
      <c r="P168" s="123"/>
      <c r="Q168" s="123"/>
      <c r="R168" s="123"/>
      <c r="S168" s="123"/>
      <c r="T168" s="123"/>
      <c r="U168" s="123"/>
      <c r="V168" s="123"/>
      <c r="W168" s="123"/>
      <c r="X168" s="123"/>
    </row>
    <row r="169" spans="1:24" ht="12.75">
      <c r="A169" s="123"/>
      <c r="B169" s="123"/>
      <c r="C169" s="123"/>
      <c r="D169" s="134"/>
      <c r="E169" s="123"/>
      <c r="F169" s="134"/>
      <c r="G169" s="115"/>
      <c r="H169" s="135"/>
      <c r="I169" s="123"/>
      <c r="J169" s="123"/>
      <c r="K169" s="123"/>
      <c r="L169" s="123"/>
      <c r="M169" s="123"/>
      <c r="N169" s="123"/>
      <c r="O169" s="123"/>
      <c r="P169" s="123"/>
      <c r="Q169" s="123"/>
      <c r="R169" s="123"/>
      <c r="S169" s="123"/>
      <c r="T169" s="123"/>
      <c r="U169" s="123"/>
      <c r="V169" s="123"/>
      <c r="W169" s="123"/>
      <c r="X169" s="123"/>
    </row>
    <row r="170" spans="1:24" ht="12.75">
      <c r="A170" s="123"/>
      <c r="B170" s="123"/>
      <c r="C170" s="123"/>
      <c r="D170" s="134"/>
      <c r="E170" s="123"/>
      <c r="F170" s="134"/>
      <c r="G170" s="115"/>
      <c r="H170" s="135"/>
      <c r="I170" s="123"/>
      <c r="J170" s="123"/>
      <c r="K170" s="123"/>
      <c r="L170" s="123"/>
      <c r="M170" s="123"/>
      <c r="N170" s="123"/>
      <c r="O170" s="123"/>
      <c r="P170" s="123"/>
      <c r="Q170" s="123"/>
      <c r="R170" s="123"/>
      <c r="S170" s="123"/>
      <c r="T170" s="123"/>
      <c r="U170" s="123"/>
      <c r="V170" s="123"/>
      <c r="W170" s="123"/>
      <c r="X170" s="123"/>
    </row>
    <row r="171" spans="1:24" ht="12.75">
      <c r="A171" s="123"/>
      <c r="B171" s="123"/>
      <c r="C171" s="123"/>
      <c r="D171" s="134"/>
      <c r="E171" s="123"/>
      <c r="F171" s="134"/>
      <c r="G171" s="115"/>
      <c r="H171" s="135"/>
      <c r="I171" s="123"/>
      <c r="J171" s="123"/>
      <c r="K171" s="123"/>
      <c r="L171" s="123"/>
      <c r="M171" s="123"/>
      <c r="N171" s="123"/>
      <c r="O171" s="123"/>
      <c r="P171" s="123"/>
      <c r="Q171" s="123"/>
      <c r="R171" s="123"/>
      <c r="S171" s="123"/>
      <c r="T171" s="123"/>
      <c r="U171" s="123"/>
      <c r="V171" s="123"/>
      <c r="W171" s="123"/>
      <c r="X171" s="123"/>
    </row>
  </sheetData>
  <conditionalFormatting sqref="M1:N1 R1 U1:X1">
    <cfRule type="containsText" dxfId="10791" priority="13" operator="containsText" text="ответ субподрядчика">
      <formula>NOT(ISERROR(SEARCH(("ответ субподрядчика"),(M1))))</formula>
    </cfRule>
  </conditionalFormatting>
  <conditionalFormatting sqref="G10:G171">
    <cfRule type="cellIs" dxfId="10790" priority="12" operator="equal">
      <formula>1</formula>
    </cfRule>
  </conditionalFormatting>
  <conditionalFormatting sqref="G10:G171">
    <cfRule type="cellIs" dxfId="10789" priority="11" operator="equal">
      <formula>0.5</formula>
    </cfRule>
  </conditionalFormatting>
  <conditionalFormatting sqref="G10:G171">
    <cfRule type="cellIs" dxfId="10788" priority="10" operator="equal">
      <formula>0.2</formula>
    </cfRule>
  </conditionalFormatting>
  <conditionalFormatting sqref="K3 K5:K171">
    <cfRule type="containsText" dxfId="10787" priority="9" operator="containsText" text="ПД">
      <formula>NOT(ISERROR(SEARCH(("ПД"),(K3))))</formula>
    </cfRule>
  </conditionalFormatting>
  <conditionalFormatting sqref="K3 K5:K171">
    <cfRule type="containsText" dxfId="10786" priority="8" operator="containsText" text="отменено">
      <formula>NOT(ISERROR(SEARCH(("отменено"),(K3))))</formula>
    </cfRule>
  </conditionalFormatting>
  <conditionalFormatting sqref="G1:H1 H3:X3 H5:H171 A9:G9">
    <cfRule type="cellIs" dxfId="10785" priority="7" operator="equal">
      <formula>"5 - Несоответствие решений ПД и РД"</formula>
    </cfRule>
  </conditionalFormatting>
  <conditionalFormatting sqref="G1:H1 H3:X3 H5:H171 A9:G9">
    <cfRule type="cellIs" dxfId="10784" priority="6" operator="equal">
      <formula>"4 - Несоответствие типовым решениям"</formula>
    </cfRule>
  </conditionalFormatting>
  <conditionalFormatting sqref="G1:H1 H3:X3 H5:H171 A9:G9">
    <cfRule type="cellIs" dxfId="10783" priority="5" operator="equal">
      <formula>"3 - Повторяющиеся замечания МФР"</formula>
    </cfRule>
  </conditionalFormatting>
  <conditionalFormatting sqref="G1:H1 H3:X3 H5:H171 A9:G9">
    <cfRule type="cellIs" dxfId="10782" priority="4" operator="equal">
      <formula>"2 - Несоотвествие смежным разделам"</formula>
    </cfRule>
  </conditionalFormatting>
  <conditionalFormatting sqref="G1:H1 H3:X3 H5:H171 A9:G9">
    <cfRule type="cellIs" dxfId="10781" priority="3" operator="equal">
      <formula>"1 - Ошибка проектировщика"</formula>
    </cfRule>
  </conditionalFormatting>
  <conditionalFormatting sqref="K3 K5:K171">
    <cfRule type="containsText" dxfId="10780" priority="2" operator="containsText" text="повторно">
      <formula>NOT(ISERROR(SEARCH(("повторно"),(K3))))</formula>
    </cfRule>
  </conditionalFormatting>
  <conditionalFormatting sqref="K3 K5:K171">
    <cfRule type="containsText" dxfId="10779" priority="1" operator="containsText" text="снято">
      <formula>NOT(ISERROR(SEARCH(("снято"),(K3))))</formula>
    </cfRule>
  </conditionalFormatting>
  <hyperlinks>
    <hyperlink ref="E10" r:id="rId1"/>
    <hyperlink ref="F10" r:id="rId2" location="heading=h.u0l7fnka1x8o"/>
    <hyperlink ref="E11" r:id="rId3"/>
    <hyperlink ref="F11" r:id="rId4" location="heading=h.u0l7fnka1x8o"/>
    <hyperlink ref="E12" r:id="rId5"/>
    <hyperlink ref="F12" r:id="rId6" location="heading=h.u0l7fnka1x8o"/>
    <hyperlink ref="E13" r:id="rId7"/>
  </hyperlinks>
  <pageMargins left="0.70078740157480324" right="0.70078740157480324" top="0.75196850393700787" bottom="0.75196850393700787" header="0.3" footer="0.3"/>
  <pageSetup paperSize="9" orientation="portrait"/>
  <tableParts count="1">
    <tablePart r:id="rId8"/>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G10:G171</xm:sqref>
        </x14:dataValidation>
        <x14:dataValidation type="list" allowBlank="1">
          <x14:formula1>
            <xm:f>Списки!$O:$O</xm:f>
          </x14:formula1>
          <xm:sqref>R1 U1 X1</xm:sqref>
        </x14:dataValidation>
        <x14:dataValidation type="list" allowBlank="1">
          <x14:formula1>
            <xm:f>Списки!$E$2:$E$1002</xm:f>
          </x14:formula1>
          <xm:sqref>H10:H171</xm:sqref>
        </x14:dataValidation>
        <x14:dataValidation type="list" allowBlank="1">
          <x14:formula1>
            <xm:f>Списки!$A$2:$A$1002</xm:f>
          </x14:formula1>
          <xm:sqref>K10:K171</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9.140625" customWidth="1"/>
    <col min="2" max="2" width="25.140625" customWidth="1"/>
    <col min="3" max="3" width="11.28515625" customWidth="1"/>
    <col min="4" max="4" width="53.42578125" customWidth="1"/>
    <col min="5" max="5" width="36.710937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63.75" collapsed="1">
      <c r="A1" s="104" t="s">
        <v>235</v>
      </c>
      <c r="B1" s="104" t="s">
        <v>236</v>
      </c>
      <c r="C1" s="104" t="s">
        <v>237</v>
      </c>
      <c r="D1" s="104" t="s">
        <v>238</v>
      </c>
      <c r="E1" s="104" t="s">
        <v>239</v>
      </c>
      <c r="F1" s="104" t="s">
        <v>240</v>
      </c>
      <c r="G1" s="105" t="s">
        <v>241</v>
      </c>
      <c r="H1" s="105" t="s">
        <v>242</v>
      </c>
      <c r="I1" s="105" t="s">
        <v>5</v>
      </c>
      <c r="J1" s="104" t="s">
        <v>243</v>
      </c>
      <c r="K1" s="104"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17"/>
      <c r="B3" s="18" t="s">
        <v>251</v>
      </c>
      <c r="C3" s="18" t="s">
        <v>252</v>
      </c>
      <c r="D3" s="18" t="s">
        <v>35</v>
      </c>
      <c r="E3" s="18"/>
      <c r="F3" s="18"/>
      <c r="G3" s="115"/>
      <c r="H3" s="118">
        <f>COUNTIF($H10:$H171,"1 - Несоответствие продуктовым требованиям ПИК-Стандарт")</f>
        <v>0</v>
      </c>
      <c r="I3" s="118">
        <f>COUNTIF($H10:$H171,"2 - Несоответствие Бренд-листам ПИК")</f>
        <v>0</v>
      </c>
      <c r="J3" s="118">
        <f>COUNTIF($H10:$H171,"3 - Несоответствие Каталогу отделки")</f>
        <v>0</v>
      </c>
      <c r="K3" s="118">
        <f>COUNTIF($H10:$H171,"5 - Ошибка в применении СТМ")</f>
        <v>0</v>
      </c>
      <c r="L3" s="118">
        <f>COUNTIF($H10:$H171,"4 - Несоответствие Каталогу оборудования")</f>
        <v>0</v>
      </c>
      <c r="M3" s="118">
        <f>COUNTIF($H10:$H171,"6 - Ошибка в применении сборных ЛМ")</f>
        <v>0</v>
      </c>
      <c r="N3" s="118">
        <f>COUNTIF($H10:$H171,"7 - Ошибка в применении шкаф-пакетов")</f>
        <v>0</v>
      </c>
      <c r="O3" s="118">
        <f>COUNTIF($H10:$H171,"8 - Ошибка в применении шахт-пакетов")</f>
        <v>0</v>
      </c>
      <c r="P3" s="118">
        <f>COUNTIF($H10:$H171,"9 - Несоответствие типологическим требованиям ПИК-Стандарт")</f>
        <v>0</v>
      </c>
      <c r="Q3" s="118">
        <f>COUNTIF($H10:$H171,"10 - Несоответствие НТД РФ")</f>
        <v>0</v>
      </c>
      <c r="R3" s="118">
        <f>COUNTIF($H10:$H171,"11 - Несоответствие ИРД (кроме ТУ, СТУ), АПР, ПД")</f>
        <v>2</v>
      </c>
      <c r="S3" s="118">
        <f>COUNTIF($H10:$H171,"12 - Несоответствие требованиям ТУ, СТУ")</f>
        <v>3</v>
      </c>
      <c r="T3" s="118">
        <f>COUNTIF($H10:$H171,"13 - Ошибка в технических решениях")</f>
        <v>0</v>
      </c>
      <c r="U3" s="118">
        <f>COUNTIF($H10:$H171,"14 - Неувязка м/у собой комплектов РД")</f>
        <v>0</v>
      </c>
      <c r="V3" s="118">
        <f>COUNTIF($H10:$H171,"15 - Недостаточность информации влияющей на СМР")</f>
        <v>0</v>
      </c>
      <c r="W3" s="118">
        <f>COUNTIF($H10:$H171,"16 - Нерациональное решение")</f>
        <v>0</v>
      </c>
      <c r="X3" s="118">
        <f>COUNTIF($H10:$H171,"17 - Оформление")</f>
        <v>0</v>
      </c>
    </row>
    <row r="4" spans="1:24" ht="38.25" hidden="1" outlineLevel="1">
      <c r="A4" s="111" t="s">
        <v>249</v>
      </c>
      <c r="B4" s="119">
        <v>13</v>
      </c>
      <c r="C4" s="119">
        <v>11</v>
      </c>
      <c r="D4" s="120">
        <f>C4/B4</f>
        <v>0.84615384615384615</v>
      </c>
      <c r="E4" s="218"/>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21"/>
      <c r="E5" s="600"/>
      <c r="G5" s="112" t="s">
        <v>52</v>
      </c>
      <c r="H5" s="122"/>
      <c r="I5" s="123"/>
      <c r="J5" s="124"/>
      <c r="K5" s="123"/>
      <c r="L5" s="124"/>
      <c r="M5" s="124"/>
      <c r="N5" s="123"/>
      <c r="O5" s="124"/>
      <c r="P5" s="124"/>
      <c r="Q5" s="123"/>
      <c r="R5" s="124"/>
      <c r="S5" s="124"/>
      <c r="T5" s="123"/>
      <c r="U5" s="123"/>
      <c r="V5" s="123"/>
      <c r="W5" s="123"/>
      <c r="X5" s="123"/>
    </row>
    <row r="6" spans="1:24" ht="22.5" hidden="1" outlineLevel="1">
      <c r="A6" s="18">
        <v>0.2</v>
      </c>
      <c r="B6" s="18">
        <v>0.5</v>
      </c>
      <c r="C6" s="18">
        <v>1</v>
      </c>
      <c r="D6" s="18" t="s">
        <v>39</v>
      </c>
      <c r="E6" s="18"/>
      <c r="F6" s="18" t="s">
        <v>253</v>
      </c>
      <c r="G6" s="125">
        <f>COUNTIFS(G10:G138,"0,2")</f>
        <v>5</v>
      </c>
      <c r="H6" s="122"/>
      <c r="I6" s="123"/>
      <c r="J6" s="124"/>
      <c r="K6" s="123"/>
      <c r="L6" s="124"/>
      <c r="M6" s="124"/>
      <c r="N6" s="123"/>
      <c r="O6" s="124"/>
      <c r="P6" s="124"/>
      <c r="Q6" s="123"/>
      <c r="R6" s="124"/>
      <c r="S6" s="124"/>
      <c r="T6" s="123"/>
      <c r="U6" s="123"/>
      <c r="V6" s="123"/>
      <c r="W6" s="123"/>
      <c r="X6" s="123"/>
    </row>
    <row r="7" spans="1:24" ht="22.5" hidden="1" outlineLevel="1">
      <c r="A7" s="126">
        <f>G6*0.2/B4</f>
        <v>7.6923076923076927E-2</v>
      </c>
      <c r="B7" s="126">
        <f>G7*0.5/B4</f>
        <v>0</v>
      </c>
      <c r="C7" s="126">
        <f>G8*1/B4</f>
        <v>0</v>
      </c>
      <c r="D7" s="127">
        <f>(G6*A6+G7*B6+G8*C6)/SUM(G6:G8)</f>
        <v>0.2</v>
      </c>
      <c r="E7" s="224"/>
      <c r="F7" s="129" t="s">
        <v>254</v>
      </c>
      <c r="G7" s="125">
        <f>COUNTIFS(G10:G138,"0,5")</f>
        <v>0</v>
      </c>
      <c r="H7" s="122"/>
      <c r="I7" s="130"/>
      <c r="J7" s="130"/>
      <c r="K7" s="130"/>
      <c r="L7" s="130"/>
      <c r="M7" s="130"/>
      <c r="N7" s="130"/>
      <c r="O7" s="130"/>
      <c r="P7" s="130"/>
      <c r="Q7" s="130"/>
      <c r="R7" s="130"/>
      <c r="S7" s="130"/>
      <c r="T7" s="130"/>
      <c r="U7" s="130"/>
      <c r="V7" s="130"/>
      <c r="W7" s="130"/>
      <c r="X7" s="130"/>
    </row>
    <row r="8" spans="1:24" ht="22.5" hidden="1" outlineLevel="1">
      <c r="A8" s="112" t="s">
        <v>52</v>
      </c>
      <c r="B8" s="112" t="s">
        <v>52</v>
      </c>
      <c r="C8" s="112" t="s">
        <v>52</v>
      </c>
      <c r="D8" s="112" t="s">
        <v>52</v>
      </c>
      <c r="E8" s="112"/>
      <c r="F8" s="18" t="s">
        <v>255</v>
      </c>
      <c r="G8" s="125">
        <f>COUNTIFS(G10:G138,"1")</f>
        <v>0</v>
      </c>
      <c r="H8" s="122"/>
      <c r="I8" s="123"/>
      <c r="J8" s="124"/>
      <c r="K8" s="123"/>
      <c r="L8" s="124"/>
      <c r="M8" s="124"/>
      <c r="N8" s="123"/>
      <c r="O8" s="124"/>
      <c r="P8" s="124"/>
      <c r="Q8" s="123"/>
      <c r="R8" s="124"/>
      <c r="S8" s="124"/>
      <c r="T8" s="123"/>
      <c r="U8" s="123"/>
      <c r="V8" s="123"/>
      <c r="W8" s="123"/>
      <c r="X8" s="123"/>
    </row>
    <row r="9" spans="1:24" ht="12.75">
      <c r="A9" s="131"/>
      <c r="B9" s="131"/>
      <c r="C9" s="131"/>
      <c r="D9" s="131"/>
      <c r="E9" s="131"/>
      <c r="F9" s="131"/>
      <c r="G9" s="131"/>
      <c r="H9" s="131"/>
      <c r="I9" s="132"/>
      <c r="J9" s="133"/>
      <c r="K9" s="132"/>
      <c r="L9" s="133"/>
      <c r="M9" s="133"/>
      <c r="N9" s="132"/>
      <c r="O9" s="133"/>
      <c r="P9" s="133"/>
      <c r="Q9" s="132"/>
      <c r="R9" s="133"/>
      <c r="S9" s="133"/>
      <c r="T9" s="132"/>
      <c r="U9" s="132"/>
      <c r="V9" s="132"/>
      <c r="W9" s="132"/>
      <c r="X9" s="132"/>
    </row>
    <row r="10" spans="1:24" ht="45">
      <c r="A10" s="102">
        <v>1</v>
      </c>
      <c r="B10" s="615" t="s">
        <v>2126</v>
      </c>
      <c r="C10" s="102" t="s">
        <v>2127</v>
      </c>
      <c r="D10" s="221" t="s">
        <v>2128</v>
      </c>
      <c r="E10" s="102"/>
      <c r="F10" s="228" t="s">
        <v>2113</v>
      </c>
      <c r="G10" s="115">
        <v>0.2</v>
      </c>
      <c r="H10" s="135" t="s">
        <v>25</v>
      </c>
      <c r="I10" s="102" t="s">
        <v>2114</v>
      </c>
      <c r="J10" s="270" t="s">
        <v>2129</v>
      </c>
      <c r="K10" s="102"/>
      <c r="L10" s="235"/>
      <c r="M10" s="223"/>
      <c r="N10" s="102"/>
      <c r="O10" s="223"/>
      <c r="P10" s="223"/>
      <c r="Q10" s="102"/>
      <c r="R10" s="223"/>
      <c r="S10" s="223"/>
      <c r="T10" s="102"/>
      <c r="U10" s="102"/>
      <c r="V10" s="102"/>
      <c r="W10" s="102"/>
      <c r="X10" s="102"/>
    </row>
    <row r="11" spans="1:24" ht="45">
      <c r="A11" s="102">
        <v>2</v>
      </c>
      <c r="B11" s="615" t="s">
        <v>2126</v>
      </c>
      <c r="C11" s="102" t="s">
        <v>2127</v>
      </c>
      <c r="D11" s="221" t="s">
        <v>2130</v>
      </c>
      <c r="E11" s="102"/>
      <c r="F11" s="228" t="s">
        <v>2113</v>
      </c>
      <c r="G11" s="115">
        <v>0.2</v>
      </c>
      <c r="H11" s="135" t="s">
        <v>25</v>
      </c>
      <c r="I11" s="102" t="s">
        <v>2114</v>
      </c>
      <c r="J11" s="270" t="s">
        <v>2129</v>
      </c>
      <c r="K11" s="102"/>
      <c r="L11" s="618"/>
      <c r="M11" s="223"/>
      <c r="N11" s="102"/>
      <c r="O11" s="102"/>
      <c r="P11" s="102"/>
      <c r="Q11" s="102"/>
      <c r="R11" s="102"/>
      <c r="S11" s="102"/>
      <c r="T11" s="102"/>
      <c r="U11" s="102"/>
      <c r="V11" s="102"/>
      <c r="W11" s="102"/>
      <c r="X11" s="102"/>
    </row>
    <row r="12" spans="1:24" ht="45">
      <c r="A12" s="102">
        <v>3</v>
      </c>
      <c r="B12" s="615" t="s">
        <v>2126</v>
      </c>
      <c r="C12" s="102" t="s">
        <v>2131</v>
      </c>
      <c r="D12" s="221" t="s">
        <v>2132</v>
      </c>
      <c r="E12" s="102"/>
      <c r="F12" s="228" t="s">
        <v>2113</v>
      </c>
      <c r="G12" s="115">
        <v>0.2</v>
      </c>
      <c r="H12" s="135" t="s">
        <v>25</v>
      </c>
      <c r="I12" s="102" t="s">
        <v>2114</v>
      </c>
      <c r="J12" s="270" t="s">
        <v>2129</v>
      </c>
      <c r="K12" s="102"/>
      <c r="L12" s="235"/>
      <c r="M12" s="223"/>
      <c r="N12" s="102"/>
      <c r="O12" s="102"/>
      <c r="P12" s="102"/>
      <c r="Q12" s="102"/>
      <c r="R12" s="102"/>
      <c r="S12" s="102"/>
      <c r="T12" s="102"/>
      <c r="U12" s="102"/>
      <c r="V12" s="102"/>
      <c r="W12" s="102"/>
      <c r="X12" s="102"/>
    </row>
    <row r="13" spans="1:24" ht="51">
      <c r="A13" s="102">
        <v>4</v>
      </c>
      <c r="B13" s="615" t="s">
        <v>2126</v>
      </c>
      <c r="C13" s="102" t="s">
        <v>2133</v>
      </c>
      <c r="D13" s="221" t="s">
        <v>2134</v>
      </c>
      <c r="E13" s="102"/>
      <c r="F13" s="102" t="s">
        <v>2124</v>
      </c>
      <c r="G13" s="115">
        <v>0.2</v>
      </c>
      <c r="H13" s="135" t="s">
        <v>24</v>
      </c>
      <c r="I13" s="102" t="s">
        <v>2114</v>
      </c>
      <c r="J13" s="270" t="s">
        <v>2129</v>
      </c>
      <c r="K13" s="102"/>
      <c r="L13" s="235"/>
      <c r="M13" s="223"/>
      <c r="N13" s="102"/>
      <c r="O13" s="102"/>
      <c r="P13" s="102"/>
      <c r="Q13" s="102"/>
      <c r="R13" s="102"/>
      <c r="S13" s="102"/>
      <c r="T13" s="102"/>
      <c r="U13" s="102"/>
      <c r="V13" s="102"/>
      <c r="W13" s="102"/>
      <c r="X13" s="102"/>
    </row>
    <row r="14" spans="1:24" ht="51">
      <c r="A14" s="102">
        <v>5</v>
      </c>
      <c r="B14" s="615" t="s">
        <v>2126</v>
      </c>
      <c r="C14" s="102" t="s">
        <v>2135</v>
      </c>
      <c r="D14" s="221" t="s">
        <v>2136</v>
      </c>
      <c r="E14" s="102"/>
      <c r="F14" s="102" t="s">
        <v>2124</v>
      </c>
      <c r="G14" s="115">
        <v>0.2</v>
      </c>
      <c r="H14" s="135" t="s">
        <v>24</v>
      </c>
      <c r="I14" s="102" t="s">
        <v>2114</v>
      </c>
      <c r="J14" s="270" t="s">
        <v>2129</v>
      </c>
      <c r="K14" s="617"/>
      <c r="L14" s="235"/>
      <c r="M14" s="223"/>
      <c r="N14" s="102"/>
      <c r="O14" s="102"/>
      <c r="P14" s="102"/>
      <c r="Q14" s="102"/>
      <c r="R14" s="102"/>
      <c r="S14" s="102"/>
      <c r="T14" s="102"/>
      <c r="U14" s="102"/>
      <c r="V14" s="102"/>
      <c r="W14" s="102"/>
      <c r="X14" s="102"/>
    </row>
    <row r="15" spans="1:24" ht="25.5">
      <c r="A15" s="102"/>
      <c r="B15" s="615"/>
      <c r="C15" s="102"/>
      <c r="D15" s="620" t="s">
        <v>2125</v>
      </c>
      <c r="E15" s="102"/>
      <c r="F15" s="221"/>
      <c r="G15" s="115"/>
      <c r="H15" s="135"/>
      <c r="I15" s="102"/>
      <c r="J15" s="236"/>
      <c r="K15" s="102"/>
      <c r="L15" s="235"/>
      <c r="M15" s="223"/>
      <c r="N15" s="102"/>
      <c r="O15" s="102"/>
      <c r="P15" s="102"/>
      <c r="Q15" s="102"/>
      <c r="R15" s="102"/>
      <c r="S15" s="102"/>
      <c r="T15" s="102"/>
      <c r="U15" s="102"/>
      <c r="V15" s="102"/>
      <c r="W15" s="102"/>
      <c r="X15" s="102"/>
    </row>
    <row r="16" spans="1:24" ht="14.25">
      <c r="A16" s="102"/>
      <c r="B16" s="615"/>
      <c r="C16" s="270"/>
      <c r="D16" s="221"/>
      <c r="E16" s="102"/>
      <c r="F16" s="102"/>
      <c r="G16" s="115"/>
      <c r="H16" s="135"/>
      <c r="I16" s="102"/>
      <c r="J16" s="236"/>
      <c r="K16" s="102"/>
      <c r="L16" s="235"/>
      <c r="M16" s="223"/>
      <c r="N16" s="102"/>
      <c r="O16" s="102"/>
      <c r="P16" s="102"/>
      <c r="Q16" s="102"/>
      <c r="R16" s="102"/>
      <c r="S16" s="102"/>
      <c r="T16" s="102"/>
      <c r="U16" s="102"/>
      <c r="V16" s="102"/>
      <c r="W16" s="102"/>
      <c r="X16" s="102"/>
    </row>
    <row r="17" spans="1:24" ht="14.25">
      <c r="A17" s="102"/>
      <c r="B17" s="615"/>
      <c r="C17" s="270"/>
      <c r="D17" s="221"/>
      <c r="E17" s="102"/>
      <c r="F17" s="221"/>
      <c r="G17" s="115"/>
      <c r="H17" s="135"/>
      <c r="I17" s="102"/>
      <c r="J17" s="236"/>
      <c r="K17" s="102"/>
      <c r="L17" s="235"/>
      <c r="M17" s="223"/>
      <c r="N17" s="102"/>
      <c r="O17" s="102"/>
      <c r="P17" s="102"/>
      <c r="Q17" s="102"/>
      <c r="R17" s="102"/>
      <c r="S17" s="102"/>
      <c r="T17" s="102"/>
      <c r="U17" s="102"/>
      <c r="V17" s="102"/>
      <c r="W17" s="102"/>
      <c r="X17" s="102"/>
    </row>
    <row r="18" spans="1:24" ht="14.25">
      <c r="A18" s="102"/>
      <c r="B18" s="615"/>
      <c r="C18" s="102"/>
      <c r="D18" s="221"/>
      <c r="E18" s="102"/>
      <c r="F18" s="102"/>
      <c r="G18" s="115"/>
      <c r="H18" s="135"/>
      <c r="I18" s="102"/>
      <c r="J18" s="236"/>
      <c r="K18" s="102"/>
      <c r="L18" s="235"/>
      <c r="M18" s="223"/>
      <c r="N18" s="102"/>
      <c r="O18" s="102"/>
      <c r="P18" s="102"/>
      <c r="Q18" s="102"/>
      <c r="R18" s="102"/>
      <c r="S18" s="102"/>
      <c r="T18" s="102"/>
      <c r="U18" s="102"/>
      <c r="V18" s="102"/>
      <c r="W18" s="102"/>
      <c r="X18" s="102"/>
    </row>
    <row r="19" spans="1:24" ht="14.25">
      <c r="A19" s="102"/>
      <c r="B19" s="615"/>
      <c r="C19" s="619"/>
      <c r="D19" s="221"/>
      <c r="E19" s="102"/>
      <c r="F19" s="221"/>
      <c r="G19" s="115"/>
      <c r="H19" s="135"/>
      <c r="I19" s="102"/>
      <c r="J19" s="236"/>
      <c r="K19" s="102"/>
      <c r="L19" s="235"/>
      <c r="M19" s="223"/>
      <c r="N19" s="102"/>
      <c r="O19" s="102"/>
      <c r="P19" s="102"/>
      <c r="Q19" s="102"/>
      <c r="R19" s="102"/>
      <c r="S19" s="102"/>
      <c r="T19" s="102"/>
      <c r="U19" s="102"/>
      <c r="V19" s="102"/>
      <c r="W19" s="102"/>
      <c r="X19" s="102"/>
    </row>
    <row r="20" spans="1:24" ht="12.75">
      <c r="A20" s="102"/>
      <c r="B20" s="102"/>
      <c r="C20" s="102"/>
      <c r="D20" s="221"/>
      <c r="E20" s="102"/>
      <c r="F20" s="102"/>
      <c r="G20" s="115"/>
      <c r="H20" s="135"/>
      <c r="I20" s="102"/>
      <c r="J20" s="102"/>
      <c r="K20" s="102"/>
      <c r="L20" s="102"/>
      <c r="M20" s="102"/>
      <c r="N20" s="102"/>
      <c r="O20" s="102"/>
      <c r="P20" s="102"/>
      <c r="Q20" s="102"/>
      <c r="R20" s="102"/>
      <c r="S20" s="102"/>
      <c r="T20" s="102"/>
      <c r="U20" s="102"/>
      <c r="V20" s="102"/>
      <c r="W20" s="102"/>
      <c r="X20" s="102"/>
    </row>
    <row r="21" spans="1:24" ht="12.75">
      <c r="A21" s="102"/>
      <c r="B21" s="102"/>
      <c r="C21" s="102"/>
      <c r="D21" s="221"/>
      <c r="E21" s="102"/>
      <c r="F21" s="102"/>
      <c r="G21" s="115"/>
      <c r="H21" s="135"/>
      <c r="I21" s="102"/>
      <c r="J21" s="102"/>
      <c r="K21" s="102"/>
      <c r="L21" s="102"/>
      <c r="M21" s="102"/>
      <c r="N21" s="102"/>
      <c r="O21" s="102"/>
      <c r="P21" s="102"/>
      <c r="Q21" s="102"/>
      <c r="R21" s="102"/>
      <c r="S21" s="102"/>
      <c r="T21" s="102"/>
      <c r="U21" s="102"/>
      <c r="V21" s="102"/>
      <c r="W21" s="102"/>
      <c r="X21" s="102"/>
    </row>
    <row r="22" spans="1:24" ht="12.75">
      <c r="A22" s="102"/>
      <c r="B22" s="102"/>
      <c r="C22" s="102"/>
      <c r="D22" s="221"/>
      <c r="E22" s="102"/>
      <c r="F22" s="102"/>
      <c r="G22" s="115"/>
      <c r="H22" s="135"/>
      <c r="I22" s="102"/>
      <c r="J22" s="102"/>
      <c r="K22" s="102"/>
      <c r="L22" s="102"/>
      <c r="M22" s="102"/>
      <c r="N22" s="102"/>
      <c r="O22" s="102"/>
      <c r="P22" s="102"/>
      <c r="Q22" s="102"/>
      <c r="R22" s="102"/>
      <c r="S22" s="102"/>
      <c r="T22" s="102"/>
      <c r="U22" s="102"/>
      <c r="V22" s="102"/>
      <c r="W22" s="102"/>
      <c r="X22" s="102"/>
    </row>
    <row r="23" spans="1:24" ht="12.75">
      <c r="A23" s="102"/>
      <c r="B23" s="102"/>
      <c r="C23" s="102"/>
      <c r="D23" s="221"/>
      <c r="E23" s="102"/>
      <c r="F23" s="102"/>
      <c r="G23" s="115"/>
      <c r="H23" s="135"/>
      <c r="I23" s="102"/>
      <c r="J23" s="102"/>
      <c r="K23" s="102"/>
      <c r="L23" s="102"/>
      <c r="M23" s="102"/>
      <c r="N23" s="102"/>
      <c r="O23" s="102"/>
      <c r="P23" s="102"/>
      <c r="Q23" s="102"/>
      <c r="R23" s="102"/>
      <c r="S23" s="102"/>
      <c r="T23" s="102"/>
      <c r="U23" s="102"/>
      <c r="V23" s="102"/>
      <c r="W23" s="102"/>
      <c r="X23" s="102"/>
    </row>
    <row r="24" spans="1:24" ht="12.75">
      <c r="A24" s="102"/>
      <c r="B24" s="102"/>
      <c r="C24" s="102"/>
      <c r="D24" s="221"/>
      <c r="E24" s="102"/>
      <c r="F24" s="102"/>
      <c r="G24" s="115"/>
      <c r="H24" s="135"/>
      <c r="I24" s="102"/>
      <c r="J24" s="102"/>
      <c r="K24" s="102"/>
      <c r="L24" s="102"/>
      <c r="M24" s="102"/>
      <c r="N24" s="102"/>
      <c r="O24" s="102"/>
      <c r="P24" s="102"/>
      <c r="Q24" s="102"/>
      <c r="R24" s="102"/>
      <c r="S24" s="102"/>
      <c r="T24" s="102"/>
      <c r="U24" s="102"/>
      <c r="V24" s="102"/>
      <c r="W24" s="102"/>
      <c r="X24" s="102"/>
    </row>
    <row r="25" spans="1:24" ht="12.75">
      <c r="A25" s="123"/>
      <c r="B25" s="123"/>
      <c r="C25" s="123"/>
      <c r="D25" s="134"/>
      <c r="E25" s="123"/>
      <c r="F25" s="134"/>
      <c r="G25" s="115"/>
      <c r="H25" s="135"/>
      <c r="I25" s="123"/>
      <c r="J25" s="123"/>
      <c r="K25" s="123"/>
      <c r="L25" s="123"/>
      <c r="M25" s="123"/>
      <c r="N25" s="123"/>
      <c r="O25" s="123"/>
      <c r="P25" s="123"/>
      <c r="Q25" s="123"/>
      <c r="R25" s="123"/>
      <c r="S25" s="123"/>
      <c r="T25" s="123"/>
      <c r="U25" s="123"/>
      <c r="V25" s="123"/>
      <c r="W25" s="123"/>
      <c r="X25" s="123"/>
    </row>
    <row r="26" spans="1:24" ht="12.75">
      <c r="A26" s="123"/>
      <c r="B26" s="123"/>
      <c r="C26" s="123"/>
      <c r="D26" s="134"/>
      <c r="E26" s="123"/>
      <c r="F26" s="134"/>
      <c r="G26" s="115"/>
      <c r="H26" s="135"/>
      <c r="I26" s="123"/>
      <c r="J26" s="123"/>
      <c r="K26" s="123"/>
      <c r="L26" s="123"/>
      <c r="M26" s="123"/>
      <c r="N26" s="123"/>
      <c r="O26" s="123"/>
      <c r="P26" s="123"/>
      <c r="Q26" s="123"/>
      <c r="R26" s="123"/>
      <c r="S26" s="123"/>
      <c r="T26" s="123"/>
      <c r="U26" s="123"/>
      <c r="V26" s="123"/>
      <c r="W26" s="123"/>
      <c r="X26" s="123"/>
    </row>
    <row r="27" spans="1:24" ht="12.75">
      <c r="A27" s="123"/>
      <c r="B27" s="123"/>
      <c r="C27" s="123"/>
      <c r="D27" s="134"/>
      <c r="E27" s="123"/>
      <c r="F27" s="134"/>
      <c r="G27" s="115"/>
      <c r="H27" s="135"/>
      <c r="I27" s="123"/>
      <c r="J27" s="123"/>
      <c r="K27" s="123"/>
      <c r="L27" s="123"/>
      <c r="M27" s="123"/>
      <c r="N27" s="123"/>
      <c r="O27" s="123"/>
      <c r="P27" s="123"/>
      <c r="Q27" s="123"/>
      <c r="R27" s="123"/>
      <c r="S27" s="123"/>
      <c r="T27" s="123"/>
      <c r="U27" s="123"/>
      <c r="V27" s="123"/>
      <c r="W27" s="123"/>
      <c r="X27" s="123"/>
    </row>
    <row r="28" spans="1:24" ht="12.75">
      <c r="A28" s="123"/>
      <c r="B28" s="123"/>
      <c r="C28" s="123"/>
      <c r="D28" s="134"/>
      <c r="E28" s="123"/>
      <c r="F28" s="134"/>
      <c r="G28" s="115"/>
      <c r="H28" s="135"/>
      <c r="I28" s="123"/>
      <c r="J28" s="123"/>
      <c r="K28" s="123"/>
      <c r="L28" s="123"/>
      <c r="M28" s="136"/>
      <c r="N28" s="123"/>
      <c r="O28" s="123"/>
      <c r="P28" s="123"/>
      <c r="Q28" s="123"/>
      <c r="R28" s="123"/>
      <c r="S28" s="123"/>
      <c r="T28" s="123"/>
      <c r="U28" s="123"/>
      <c r="V28" s="123"/>
      <c r="W28" s="123"/>
      <c r="X28" s="123"/>
    </row>
    <row r="29" spans="1:24" ht="12.75">
      <c r="A29" s="123"/>
      <c r="B29" s="123"/>
      <c r="C29" s="123"/>
      <c r="D29" s="134"/>
      <c r="E29" s="123"/>
      <c r="F29" s="134"/>
      <c r="G29" s="115"/>
      <c r="H29" s="135"/>
      <c r="I29" s="123"/>
      <c r="J29" s="123"/>
      <c r="K29" s="123"/>
      <c r="L29" s="123"/>
      <c r="M29" s="123"/>
      <c r="N29" s="123"/>
      <c r="O29" s="123"/>
      <c r="P29" s="123"/>
      <c r="Q29" s="123"/>
      <c r="R29" s="123"/>
      <c r="S29" s="123"/>
      <c r="T29" s="123"/>
      <c r="U29" s="123"/>
      <c r="V29" s="123"/>
      <c r="W29" s="123"/>
      <c r="X29" s="123"/>
    </row>
    <row r="30" spans="1:24" ht="12.75">
      <c r="A30" s="123"/>
      <c r="B30" s="123"/>
      <c r="C30" s="123"/>
      <c r="D30" s="134"/>
      <c r="E30" s="123"/>
      <c r="F30" s="134"/>
      <c r="G30" s="115"/>
      <c r="H30" s="135"/>
      <c r="I30" s="123"/>
      <c r="J30" s="123"/>
      <c r="K30" s="123"/>
      <c r="L30" s="123"/>
      <c r="M30" s="123"/>
      <c r="N30" s="123"/>
      <c r="O30" s="123"/>
      <c r="P30" s="123"/>
      <c r="Q30" s="123"/>
      <c r="R30" s="123"/>
      <c r="S30" s="123"/>
      <c r="T30" s="123"/>
      <c r="U30" s="123"/>
      <c r="V30" s="123"/>
      <c r="W30" s="123"/>
      <c r="X30" s="123"/>
    </row>
    <row r="31" spans="1:24" ht="12.75">
      <c r="A31" s="123"/>
      <c r="B31" s="123"/>
      <c r="C31" s="123"/>
      <c r="D31" s="134"/>
      <c r="E31" s="123"/>
      <c r="F31" s="134"/>
      <c r="G31" s="115"/>
      <c r="H31" s="135"/>
      <c r="I31" s="123"/>
      <c r="J31" s="123"/>
      <c r="K31" s="123"/>
      <c r="L31" s="123"/>
      <c r="M31" s="123"/>
      <c r="N31" s="123"/>
      <c r="O31" s="123"/>
      <c r="P31" s="123"/>
      <c r="Q31" s="123"/>
      <c r="R31" s="123"/>
      <c r="S31" s="123"/>
      <c r="T31" s="123"/>
      <c r="U31" s="123"/>
      <c r="V31" s="123"/>
      <c r="W31" s="123"/>
      <c r="X31" s="123"/>
    </row>
    <row r="32" spans="1:24" ht="12.75">
      <c r="A32" s="123"/>
      <c r="B32" s="123"/>
      <c r="C32" s="123"/>
      <c r="D32" s="134"/>
      <c r="E32" s="123"/>
      <c r="F32" s="134"/>
      <c r="G32" s="115"/>
      <c r="H32" s="135"/>
      <c r="I32" s="123"/>
      <c r="J32" s="123"/>
      <c r="K32" s="123"/>
      <c r="L32" s="123"/>
      <c r="M32" s="123"/>
      <c r="N32" s="123"/>
      <c r="O32" s="123"/>
      <c r="P32" s="123"/>
      <c r="Q32" s="123"/>
      <c r="R32" s="123"/>
      <c r="S32" s="123"/>
      <c r="T32" s="123"/>
      <c r="U32" s="123"/>
      <c r="V32" s="123"/>
      <c r="W32" s="123"/>
      <c r="X32" s="123"/>
    </row>
    <row r="33" spans="1:24" ht="12.75">
      <c r="A33" s="123"/>
      <c r="B33" s="123"/>
      <c r="C33" s="123"/>
      <c r="D33" s="134"/>
      <c r="E33" s="123"/>
      <c r="F33" s="134"/>
      <c r="G33" s="115"/>
      <c r="H33" s="135"/>
      <c r="I33" s="123"/>
      <c r="J33" s="123"/>
      <c r="K33" s="123"/>
      <c r="L33" s="123"/>
      <c r="M33" s="123"/>
      <c r="N33" s="123"/>
      <c r="O33" s="123"/>
      <c r="P33" s="123"/>
      <c r="Q33" s="123"/>
      <c r="R33" s="123"/>
      <c r="S33" s="123"/>
      <c r="T33" s="123"/>
      <c r="U33" s="123"/>
      <c r="V33" s="123"/>
      <c r="W33" s="123"/>
      <c r="X33" s="123"/>
    </row>
    <row r="34" spans="1:24" ht="12.75">
      <c r="A34" s="123"/>
      <c r="B34" s="123"/>
      <c r="C34" s="123"/>
      <c r="D34" s="134"/>
      <c r="E34" s="123"/>
      <c r="F34" s="134"/>
      <c r="G34" s="115"/>
      <c r="H34" s="135"/>
      <c r="I34" s="123"/>
      <c r="J34" s="123"/>
      <c r="K34" s="123"/>
      <c r="L34" s="123"/>
      <c r="M34" s="123"/>
      <c r="N34" s="123"/>
      <c r="O34" s="123"/>
      <c r="P34" s="123"/>
      <c r="Q34" s="123"/>
      <c r="R34" s="123"/>
      <c r="S34" s="123"/>
      <c r="T34" s="123"/>
      <c r="U34" s="123"/>
      <c r="V34" s="123"/>
      <c r="W34" s="123"/>
      <c r="X34" s="123"/>
    </row>
    <row r="35" spans="1:24" ht="12.75">
      <c r="A35" s="123"/>
      <c r="B35" s="123"/>
      <c r="C35" s="123"/>
      <c r="D35" s="134"/>
      <c r="E35" s="123"/>
      <c r="F35" s="134"/>
      <c r="G35" s="115"/>
      <c r="H35" s="135"/>
      <c r="I35" s="123"/>
      <c r="J35" s="123"/>
      <c r="K35" s="123"/>
      <c r="L35" s="123"/>
      <c r="M35" s="123"/>
      <c r="N35" s="123"/>
      <c r="O35" s="123"/>
      <c r="P35" s="123"/>
      <c r="Q35" s="123"/>
      <c r="R35" s="123"/>
      <c r="S35" s="123"/>
      <c r="T35" s="123"/>
      <c r="U35" s="123"/>
      <c r="V35" s="123"/>
      <c r="W35" s="123"/>
      <c r="X35" s="123"/>
    </row>
    <row r="36" spans="1:24" ht="12.75">
      <c r="A36" s="123"/>
      <c r="B36" s="123"/>
      <c r="C36" s="123"/>
      <c r="D36" s="134"/>
      <c r="E36" s="123"/>
      <c r="F36" s="134"/>
      <c r="G36" s="115"/>
      <c r="H36" s="135"/>
      <c r="I36" s="123"/>
      <c r="J36" s="123"/>
      <c r="K36" s="123"/>
      <c r="L36" s="123"/>
      <c r="M36" s="123"/>
      <c r="N36" s="123"/>
      <c r="O36" s="123"/>
      <c r="P36" s="123"/>
      <c r="Q36" s="123"/>
      <c r="R36" s="123"/>
      <c r="S36" s="123"/>
      <c r="T36" s="123"/>
      <c r="U36" s="123"/>
      <c r="V36" s="123"/>
      <c r="W36" s="123"/>
      <c r="X36" s="123"/>
    </row>
    <row r="37" spans="1:24" ht="12.75">
      <c r="A37" s="123"/>
      <c r="B37" s="123"/>
      <c r="C37" s="123"/>
      <c r="D37" s="134"/>
      <c r="E37" s="123"/>
      <c r="F37" s="134"/>
      <c r="G37" s="115"/>
      <c r="H37" s="135"/>
      <c r="I37" s="123"/>
      <c r="J37" s="123"/>
      <c r="K37" s="123"/>
      <c r="L37" s="123"/>
      <c r="M37" s="123"/>
      <c r="N37" s="123"/>
      <c r="O37" s="123"/>
      <c r="P37" s="123"/>
      <c r="Q37" s="123"/>
      <c r="R37" s="123"/>
      <c r="S37" s="123"/>
      <c r="T37" s="123"/>
      <c r="U37" s="123"/>
      <c r="V37" s="123"/>
      <c r="W37" s="123"/>
      <c r="X37" s="123"/>
    </row>
    <row r="38" spans="1:24" ht="12.75">
      <c r="A38" s="123"/>
      <c r="B38" s="123"/>
      <c r="C38" s="123"/>
      <c r="D38" s="134"/>
      <c r="E38" s="123"/>
      <c r="F38" s="134"/>
      <c r="G38" s="115"/>
      <c r="H38" s="135"/>
      <c r="I38" s="123"/>
      <c r="J38" s="123"/>
      <c r="K38" s="123"/>
      <c r="L38" s="123"/>
      <c r="M38" s="123"/>
      <c r="N38" s="123"/>
      <c r="O38" s="123"/>
      <c r="P38" s="123"/>
      <c r="Q38" s="123"/>
      <c r="R38" s="123"/>
      <c r="S38" s="123"/>
      <c r="T38" s="123"/>
      <c r="U38" s="123"/>
      <c r="V38" s="123"/>
      <c r="W38" s="123"/>
      <c r="X38" s="123"/>
    </row>
    <row r="39" spans="1:24" ht="12.75">
      <c r="A39" s="123"/>
      <c r="B39" s="123"/>
      <c r="C39" s="123"/>
      <c r="D39" s="134"/>
      <c r="E39" s="123"/>
      <c r="F39" s="134"/>
      <c r="G39" s="115"/>
      <c r="H39" s="135"/>
      <c r="I39" s="123"/>
      <c r="J39" s="123"/>
      <c r="K39" s="123"/>
      <c r="L39" s="123"/>
      <c r="M39" s="123"/>
      <c r="N39" s="123"/>
      <c r="O39" s="123"/>
      <c r="P39" s="123"/>
      <c r="Q39" s="123"/>
      <c r="R39" s="123"/>
      <c r="S39" s="123"/>
      <c r="T39" s="123"/>
      <c r="U39" s="123"/>
      <c r="V39" s="123"/>
      <c r="W39" s="123"/>
      <c r="X39" s="123"/>
    </row>
    <row r="40" spans="1:24" ht="12.75">
      <c r="A40" s="123"/>
      <c r="B40" s="123"/>
      <c r="C40" s="123"/>
      <c r="D40" s="134"/>
      <c r="E40" s="123"/>
      <c r="F40" s="134"/>
      <c r="G40" s="115"/>
      <c r="H40" s="135"/>
      <c r="I40" s="123"/>
      <c r="J40" s="123"/>
      <c r="K40" s="123"/>
      <c r="L40" s="123"/>
      <c r="M40" s="123"/>
      <c r="N40" s="123"/>
      <c r="O40" s="123"/>
      <c r="P40" s="123"/>
      <c r="Q40" s="123"/>
      <c r="R40" s="123"/>
      <c r="S40" s="123"/>
      <c r="T40" s="123"/>
      <c r="U40" s="123"/>
      <c r="V40" s="123"/>
      <c r="W40" s="123"/>
      <c r="X40" s="123"/>
    </row>
    <row r="41" spans="1:24" ht="12.75">
      <c r="A41" s="123"/>
      <c r="B41" s="123"/>
      <c r="C41" s="123"/>
      <c r="D41" s="134"/>
      <c r="E41" s="123"/>
      <c r="F41" s="134"/>
      <c r="G41" s="115"/>
      <c r="H41" s="135"/>
      <c r="I41" s="123"/>
      <c r="J41" s="123"/>
      <c r="K41" s="123"/>
      <c r="L41" s="123"/>
      <c r="M41" s="123"/>
      <c r="N41" s="123"/>
      <c r="O41" s="123"/>
      <c r="P41" s="123"/>
      <c r="Q41" s="123"/>
      <c r="R41" s="123"/>
      <c r="S41" s="123"/>
      <c r="T41" s="123"/>
      <c r="U41" s="123"/>
      <c r="V41" s="123"/>
      <c r="W41" s="123"/>
      <c r="X41" s="123"/>
    </row>
    <row r="42" spans="1:24" ht="12.75">
      <c r="A42" s="123"/>
      <c r="B42" s="123"/>
      <c r="C42" s="123"/>
      <c r="D42" s="134"/>
      <c r="E42" s="123"/>
      <c r="F42" s="134"/>
      <c r="G42" s="115"/>
      <c r="H42" s="135"/>
      <c r="I42" s="123"/>
      <c r="J42" s="123"/>
      <c r="K42" s="123"/>
      <c r="L42" s="123"/>
      <c r="M42" s="123"/>
      <c r="N42" s="123"/>
      <c r="O42" s="123"/>
      <c r="P42" s="123"/>
      <c r="Q42" s="123"/>
      <c r="R42" s="123"/>
      <c r="S42" s="123"/>
      <c r="T42" s="123"/>
      <c r="U42" s="123"/>
      <c r="V42" s="123"/>
      <c r="W42" s="123"/>
      <c r="X42" s="123"/>
    </row>
    <row r="43" spans="1:24" ht="12.75">
      <c r="A43" s="123"/>
      <c r="B43" s="123"/>
      <c r="C43" s="123"/>
      <c r="D43" s="134"/>
      <c r="E43" s="123"/>
      <c r="F43" s="134"/>
      <c r="G43" s="115"/>
      <c r="H43" s="135"/>
      <c r="I43" s="123"/>
      <c r="J43" s="123"/>
      <c r="K43" s="123"/>
      <c r="L43" s="123"/>
      <c r="M43" s="123"/>
      <c r="N43" s="123"/>
      <c r="O43" s="123"/>
      <c r="P43" s="123"/>
      <c r="Q43" s="123"/>
      <c r="R43" s="123"/>
      <c r="S43" s="123"/>
      <c r="T43" s="123"/>
      <c r="U43" s="123"/>
      <c r="V43" s="123"/>
      <c r="W43" s="123"/>
      <c r="X43" s="123"/>
    </row>
    <row r="44" spans="1:24" ht="12.75">
      <c r="A44" s="123"/>
      <c r="B44" s="123"/>
      <c r="C44" s="123"/>
      <c r="D44" s="134"/>
      <c r="E44" s="123"/>
      <c r="F44" s="134"/>
      <c r="G44" s="115"/>
      <c r="H44" s="135"/>
      <c r="I44" s="123"/>
      <c r="J44" s="123"/>
      <c r="K44" s="123"/>
      <c r="L44" s="123"/>
      <c r="M44" s="123"/>
      <c r="N44" s="123"/>
      <c r="O44" s="123"/>
      <c r="P44" s="123"/>
      <c r="Q44" s="123"/>
      <c r="R44" s="123"/>
      <c r="S44" s="123"/>
      <c r="T44" s="123"/>
      <c r="U44" s="123"/>
      <c r="V44" s="123"/>
      <c r="W44" s="123"/>
      <c r="X44" s="123"/>
    </row>
    <row r="45" spans="1:24" ht="12.75">
      <c r="A45" s="123"/>
      <c r="B45" s="123"/>
      <c r="C45" s="123"/>
      <c r="D45" s="134"/>
      <c r="E45" s="123"/>
      <c r="F45" s="134"/>
      <c r="G45" s="115"/>
      <c r="H45" s="135"/>
      <c r="I45" s="123"/>
      <c r="J45" s="123"/>
      <c r="K45" s="123"/>
      <c r="L45" s="123"/>
      <c r="M45" s="123"/>
      <c r="N45" s="123"/>
      <c r="O45" s="123"/>
      <c r="P45" s="123"/>
      <c r="Q45" s="123"/>
      <c r="R45" s="123"/>
      <c r="S45" s="123"/>
      <c r="T45" s="123"/>
      <c r="U45" s="123"/>
      <c r="V45" s="123"/>
      <c r="W45" s="123"/>
      <c r="X45" s="123"/>
    </row>
    <row r="46" spans="1:24" ht="12.75">
      <c r="A46" s="123"/>
      <c r="B46" s="123"/>
      <c r="C46" s="123"/>
      <c r="D46" s="134"/>
      <c r="E46" s="123"/>
      <c r="F46" s="134"/>
      <c r="G46" s="115"/>
      <c r="H46" s="135"/>
      <c r="I46" s="123"/>
      <c r="J46" s="123"/>
      <c r="K46" s="123"/>
      <c r="L46" s="123"/>
      <c r="M46" s="123"/>
      <c r="N46" s="123"/>
      <c r="O46" s="123"/>
      <c r="P46" s="123"/>
      <c r="Q46" s="123"/>
      <c r="R46" s="123"/>
      <c r="S46" s="123"/>
      <c r="T46" s="123"/>
      <c r="U46" s="123"/>
      <c r="V46" s="123"/>
      <c r="W46" s="123"/>
      <c r="X46" s="123"/>
    </row>
    <row r="47" spans="1:24" ht="12.75">
      <c r="A47" s="123"/>
      <c r="B47" s="123"/>
      <c r="C47" s="123"/>
      <c r="D47" s="134"/>
      <c r="E47" s="123"/>
      <c r="F47" s="134"/>
      <c r="G47" s="115"/>
      <c r="H47" s="135"/>
      <c r="I47" s="123"/>
      <c r="J47" s="123"/>
      <c r="K47" s="123"/>
      <c r="L47" s="123"/>
      <c r="M47" s="123"/>
      <c r="N47" s="123"/>
      <c r="O47" s="123"/>
      <c r="P47" s="123"/>
      <c r="Q47" s="123"/>
      <c r="R47" s="123"/>
      <c r="S47" s="123"/>
      <c r="T47" s="123"/>
      <c r="U47" s="123"/>
      <c r="V47" s="123"/>
      <c r="W47" s="123"/>
      <c r="X47" s="123"/>
    </row>
    <row r="48" spans="1:24" ht="12.75">
      <c r="A48" s="123"/>
      <c r="B48" s="123"/>
      <c r="C48" s="123"/>
      <c r="D48" s="134"/>
      <c r="E48" s="123"/>
      <c r="F48" s="134"/>
      <c r="G48" s="115"/>
      <c r="H48" s="135"/>
      <c r="I48" s="123"/>
      <c r="J48" s="123"/>
      <c r="K48" s="123"/>
      <c r="L48" s="123"/>
      <c r="M48" s="123"/>
      <c r="N48" s="123"/>
      <c r="O48" s="123"/>
      <c r="P48" s="123"/>
      <c r="Q48" s="123"/>
      <c r="R48" s="123"/>
      <c r="S48" s="123"/>
      <c r="T48" s="123"/>
      <c r="U48" s="123"/>
      <c r="V48" s="123"/>
      <c r="W48" s="123"/>
      <c r="X48" s="123"/>
    </row>
    <row r="49" spans="1:24" ht="12.75">
      <c r="A49" s="123"/>
      <c r="B49" s="123"/>
      <c r="C49" s="123"/>
      <c r="D49" s="134"/>
      <c r="E49" s="123"/>
      <c r="F49" s="134"/>
      <c r="G49" s="115"/>
      <c r="H49" s="135"/>
      <c r="I49" s="123"/>
      <c r="J49" s="123"/>
      <c r="K49" s="123"/>
      <c r="L49" s="123"/>
      <c r="M49" s="123"/>
      <c r="N49" s="123"/>
      <c r="O49" s="123"/>
      <c r="P49" s="123"/>
      <c r="Q49" s="123"/>
      <c r="R49" s="123"/>
      <c r="S49" s="123"/>
      <c r="T49" s="123"/>
      <c r="U49" s="123"/>
      <c r="V49" s="123"/>
      <c r="W49" s="123"/>
      <c r="X49" s="123"/>
    </row>
    <row r="50" spans="1:24" ht="12.75">
      <c r="A50" s="123"/>
      <c r="B50" s="123"/>
      <c r="C50" s="123"/>
      <c r="D50" s="134"/>
      <c r="E50" s="123"/>
      <c r="F50" s="134"/>
      <c r="G50" s="115"/>
      <c r="H50" s="135"/>
      <c r="I50" s="123"/>
      <c r="J50" s="123"/>
      <c r="K50" s="123"/>
      <c r="L50" s="123"/>
      <c r="M50" s="123"/>
      <c r="N50" s="123"/>
      <c r="O50" s="123"/>
      <c r="P50" s="123"/>
      <c r="Q50" s="123"/>
      <c r="R50" s="123"/>
      <c r="S50" s="123"/>
      <c r="T50" s="123"/>
      <c r="U50" s="123"/>
      <c r="V50" s="123"/>
      <c r="W50" s="123"/>
      <c r="X50" s="123"/>
    </row>
    <row r="51" spans="1:24" ht="12.75">
      <c r="A51" s="123"/>
      <c r="B51" s="123"/>
      <c r="C51" s="123"/>
      <c r="D51" s="134"/>
      <c r="E51" s="123"/>
      <c r="F51" s="134"/>
      <c r="G51" s="115"/>
      <c r="H51" s="135"/>
      <c r="I51" s="123"/>
      <c r="J51" s="123"/>
      <c r="K51" s="123"/>
      <c r="L51" s="123"/>
      <c r="M51" s="123"/>
      <c r="N51" s="123"/>
      <c r="O51" s="123"/>
      <c r="P51" s="123"/>
      <c r="Q51" s="123"/>
      <c r="R51" s="123"/>
      <c r="S51" s="123"/>
      <c r="T51" s="123"/>
      <c r="U51" s="123"/>
      <c r="V51" s="123"/>
      <c r="W51" s="123"/>
      <c r="X51" s="123"/>
    </row>
    <row r="52" spans="1:24" ht="12.75">
      <c r="A52" s="123"/>
      <c r="B52" s="123"/>
      <c r="C52" s="123"/>
      <c r="D52" s="134"/>
      <c r="E52" s="123"/>
      <c r="F52" s="134"/>
      <c r="G52" s="115"/>
      <c r="H52" s="135"/>
      <c r="I52" s="123"/>
      <c r="J52" s="123"/>
      <c r="K52" s="123"/>
      <c r="L52" s="123"/>
      <c r="M52" s="123"/>
      <c r="N52" s="123"/>
      <c r="O52" s="123"/>
      <c r="P52" s="123"/>
      <c r="Q52" s="123"/>
      <c r="R52" s="123"/>
      <c r="S52" s="123"/>
      <c r="T52" s="123"/>
      <c r="U52" s="123"/>
      <c r="V52" s="123"/>
      <c r="W52" s="123"/>
      <c r="X52" s="123"/>
    </row>
    <row r="53" spans="1:24" ht="12.75">
      <c r="A53" s="123"/>
      <c r="B53" s="123"/>
      <c r="C53" s="123"/>
      <c r="D53" s="134"/>
      <c r="E53" s="123"/>
      <c r="F53" s="134"/>
      <c r="G53" s="115"/>
      <c r="H53" s="135"/>
      <c r="I53" s="123"/>
      <c r="J53" s="123"/>
      <c r="K53" s="123"/>
      <c r="L53" s="123"/>
      <c r="M53" s="123"/>
      <c r="N53" s="123"/>
      <c r="O53" s="123"/>
      <c r="P53" s="123"/>
      <c r="Q53" s="123"/>
      <c r="R53" s="123"/>
      <c r="S53" s="123"/>
      <c r="T53" s="123"/>
      <c r="U53" s="123"/>
      <c r="V53" s="123"/>
      <c r="W53" s="123"/>
      <c r="X53" s="123"/>
    </row>
    <row r="54" spans="1:24" ht="12.75">
      <c r="A54" s="123"/>
      <c r="B54" s="123"/>
      <c r="C54" s="123"/>
      <c r="D54" s="134"/>
      <c r="E54" s="123"/>
      <c r="F54" s="134"/>
      <c r="G54" s="115"/>
      <c r="H54" s="135"/>
      <c r="I54" s="123"/>
      <c r="J54" s="123"/>
      <c r="K54" s="123"/>
      <c r="L54" s="123"/>
      <c r="M54" s="123"/>
      <c r="N54" s="123"/>
      <c r="O54" s="123"/>
      <c r="P54" s="123"/>
      <c r="Q54" s="123"/>
      <c r="R54" s="123"/>
      <c r="S54" s="123"/>
      <c r="T54" s="123"/>
      <c r="U54" s="123"/>
      <c r="V54" s="123"/>
      <c r="W54" s="123"/>
      <c r="X54" s="123"/>
    </row>
    <row r="55" spans="1:24" ht="12.75">
      <c r="A55" s="123"/>
      <c r="B55" s="123"/>
      <c r="C55" s="123"/>
      <c r="D55" s="134"/>
      <c r="E55" s="123"/>
      <c r="F55" s="134"/>
      <c r="G55" s="115"/>
      <c r="H55" s="135"/>
      <c r="I55" s="123"/>
      <c r="J55" s="123"/>
      <c r="K55" s="123"/>
      <c r="L55" s="123"/>
      <c r="M55" s="123"/>
      <c r="N55" s="123"/>
      <c r="O55" s="123"/>
      <c r="P55" s="123"/>
      <c r="Q55" s="123"/>
      <c r="R55" s="123"/>
      <c r="S55" s="123"/>
      <c r="T55" s="123"/>
      <c r="U55" s="123"/>
      <c r="V55" s="123"/>
      <c r="W55" s="123"/>
      <c r="X55" s="123"/>
    </row>
    <row r="56" spans="1:24" ht="12.75">
      <c r="A56" s="123"/>
      <c r="B56" s="123"/>
      <c r="C56" s="123"/>
      <c r="D56" s="134"/>
      <c r="E56" s="123"/>
      <c r="F56" s="134"/>
      <c r="G56" s="115"/>
      <c r="H56" s="135"/>
      <c r="I56" s="123"/>
      <c r="J56" s="123"/>
      <c r="K56" s="123"/>
      <c r="L56" s="123"/>
      <c r="M56" s="123"/>
      <c r="N56" s="123"/>
      <c r="O56" s="123"/>
      <c r="P56" s="123"/>
      <c r="Q56" s="123"/>
      <c r="R56" s="123"/>
      <c r="S56" s="123"/>
      <c r="T56" s="123"/>
      <c r="U56" s="123"/>
      <c r="V56" s="123"/>
      <c r="W56" s="123"/>
      <c r="X56" s="123"/>
    </row>
    <row r="57" spans="1:24" ht="12.75">
      <c r="A57" s="123"/>
      <c r="B57" s="123"/>
      <c r="C57" s="123"/>
      <c r="D57" s="134"/>
      <c r="E57" s="123"/>
      <c r="F57" s="134"/>
      <c r="G57" s="115"/>
      <c r="H57" s="135"/>
      <c r="I57" s="123"/>
      <c r="J57" s="123"/>
      <c r="K57" s="123"/>
      <c r="L57" s="123"/>
      <c r="M57" s="123"/>
      <c r="N57" s="123"/>
      <c r="O57" s="123"/>
      <c r="P57" s="123"/>
      <c r="Q57" s="123"/>
      <c r="R57" s="123"/>
      <c r="S57" s="123"/>
      <c r="T57" s="123"/>
      <c r="U57" s="123"/>
      <c r="V57" s="123"/>
      <c r="W57" s="123"/>
      <c r="X57" s="123"/>
    </row>
    <row r="58" spans="1:24" ht="12.75">
      <c r="A58" s="123"/>
      <c r="B58" s="123"/>
      <c r="C58" s="123"/>
      <c r="D58" s="134"/>
      <c r="E58" s="123"/>
      <c r="F58" s="134"/>
      <c r="G58" s="115"/>
      <c r="H58" s="135"/>
      <c r="I58" s="123"/>
      <c r="J58" s="123"/>
      <c r="K58" s="123"/>
      <c r="L58" s="123"/>
      <c r="M58" s="123"/>
      <c r="N58" s="123"/>
      <c r="O58" s="123"/>
      <c r="P58" s="123"/>
      <c r="Q58" s="123"/>
      <c r="R58" s="123"/>
      <c r="S58" s="123"/>
      <c r="T58" s="123"/>
      <c r="U58" s="123"/>
      <c r="V58" s="123"/>
      <c r="W58" s="123"/>
      <c r="X58" s="123"/>
    </row>
    <row r="59" spans="1:24" ht="12.75">
      <c r="A59" s="123"/>
      <c r="B59" s="123"/>
      <c r="C59" s="123"/>
      <c r="D59" s="134"/>
      <c r="E59" s="123"/>
      <c r="F59" s="134"/>
      <c r="G59" s="115"/>
      <c r="H59" s="135"/>
      <c r="I59" s="123"/>
      <c r="J59" s="123"/>
      <c r="K59" s="123"/>
      <c r="L59" s="123"/>
      <c r="M59" s="123"/>
      <c r="N59" s="123"/>
      <c r="O59" s="123"/>
      <c r="P59" s="123"/>
      <c r="Q59" s="123"/>
      <c r="R59" s="123"/>
      <c r="S59" s="123"/>
      <c r="T59" s="123"/>
      <c r="U59" s="123"/>
      <c r="V59" s="123"/>
      <c r="W59" s="123"/>
      <c r="X59" s="123"/>
    </row>
    <row r="60" spans="1:24" ht="12.75">
      <c r="A60" s="123"/>
      <c r="B60" s="123"/>
      <c r="C60" s="123"/>
      <c r="D60" s="134"/>
      <c r="E60" s="123"/>
      <c r="F60" s="134"/>
      <c r="G60" s="115"/>
      <c r="H60" s="135"/>
      <c r="I60" s="123"/>
      <c r="J60" s="123"/>
      <c r="K60" s="123"/>
      <c r="L60" s="123"/>
      <c r="M60" s="123"/>
      <c r="N60" s="123"/>
      <c r="O60" s="123"/>
      <c r="P60" s="123"/>
      <c r="Q60" s="123"/>
      <c r="R60" s="123"/>
      <c r="S60" s="123"/>
      <c r="T60" s="123"/>
      <c r="U60" s="123"/>
      <c r="V60" s="123"/>
      <c r="W60" s="123"/>
      <c r="X60" s="123"/>
    </row>
    <row r="61" spans="1:24" ht="12.75">
      <c r="A61" s="123"/>
      <c r="B61" s="123"/>
      <c r="C61" s="123"/>
      <c r="D61" s="134"/>
      <c r="E61" s="123"/>
      <c r="F61" s="134"/>
      <c r="G61" s="115"/>
      <c r="H61" s="135"/>
      <c r="I61" s="123"/>
      <c r="J61" s="123"/>
      <c r="K61" s="123"/>
      <c r="L61" s="123"/>
      <c r="M61" s="123"/>
      <c r="N61" s="123"/>
      <c r="O61" s="123"/>
      <c r="P61" s="123"/>
      <c r="Q61" s="123"/>
      <c r="R61" s="123"/>
      <c r="S61" s="123"/>
      <c r="T61" s="123"/>
      <c r="U61" s="123"/>
      <c r="V61" s="123"/>
      <c r="W61" s="123"/>
      <c r="X61" s="123"/>
    </row>
    <row r="62" spans="1:24" ht="12.75">
      <c r="A62" s="123"/>
      <c r="B62" s="123"/>
      <c r="C62" s="123"/>
      <c r="D62" s="134"/>
      <c r="E62" s="123"/>
      <c r="F62" s="134"/>
      <c r="G62" s="115"/>
      <c r="H62" s="135"/>
      <c r="I62" s="123"/>
      <c r="J62" s="123"/>
      <c r="K62" s="123"/>
      <c r="L62" s="123"/>
      <c r="M62" s="123"/>
      <c r="N62" s="123"/>
      <c r="O62" s="123"/>
      <c r="P62" s="123"/>
      <c r="Q62" s="123"/>
      <c r="R62" s="123"/>
      <c r="S62" s="123"/>
      <c r="T62" s="123"/>
      <c r="U62" s="123"/>
      <c r="V62" s="123"/>
      <c r="W62" s="123"/>
      <c r="X62" s="123"/>
    </row>
    <row r="63" spans="1:24" ht="12.75">
      <c r="A63" s="123"/>
      <c r="B63" s="123"/>
      <c r="C63" s="123"/>
      <c r="D63" s="134"/>
      <c r="E63" s="123"/>
      <c r="F63" s="134"/>
      <c r="G63" s="115"/>
      <c r="H63" s="135"/>
      <c r="I63" s="123"/>
      <c r="J63" s="123"/>
      <c r="K63" s="123"/>
      <c r="L63" s="123"/>
      <c r="M63" s="123"/>
      <c r="N63" s="123"/>
      <c r="O63" s="123"/>
      <c r="P63" s="123"/>
      <c r="Q63" s="123"/>
      <c r="R63" s="123"/>
      <c r="S63" s="123"/>
      <c r="T63" s="123"/>
      <c r="U63" s="123"/>
      <c r="V63" s="123"/>
      <c r="W63" s="123"/>
      <c r="X63" s="123"/>
    </row>
    <row r="64" spans="1:24" ht="12.75">
      <c r="A64" s="123"/>
      <c r="B64" s="123"/>
      <c r="C64" s="123"/>
      <c r="D64" s="134"/>
      <c r="E64" s="123"/>
      <c r="F64" s="134"/>
      <c r="G64" s="115"/>
      <c r="H64" s="135"/>
      <c r="I64" s="123"/>
      <c r="J64" s="123"/>
      <c r="K64" s="123"/>
      <c r="L64" s="123"/>
      <c r="M64" s="123"/>
      <c r="N64" s="123"/>
      <c r="O64" s="123"/>
      <c r="P64" s="123"/>
      <c r="Q64" s="123"/>
      <c r="R64" s="123"/>
      <c r="S64" s="123"/>
      <c r="T64" s="123"/>
      <c r="U64" s="123"/>
      <c r="V64" s="123"/>
      <c r="W64" s="123"/>
      <c r="X64" s="123"/>
    </row>
    <row r="65" spans="1:24" ht="12.75">
      <c r="A65" s="123"/>
      <c r="B65" s="123"/>
      <c r="C65" s="123"/>
      <c r="D65" s="134"/>
      <c r="E65" s="123"/>
      <c r="F65" s="134"/>
      <c r="G65" s="115"/>
      <c r="H65" s="135"/>
      <c r="I65" s="123"/>
      <c r="J65" s="123"/>
      <c r="K65" s="123"/>
      <c r="L65" s="123"/>
      <c r="M65" s="123"/>
      <c r="N65" s="123"/>
      <c r="O65" s="123"/>
      <c r="P65" s="123"/>
      <c r="Q65" s="123"/>
      <c r="R65" s="123"/>
      <c r="S65" s="123"/>
      <c r="T65" s="123"/>
      <c r="U65" s="123"/>
      <c r="V65" s="123"/>
      <c r="W65" s="123"/>
      <c r="X65" s="123"/>
    </row>
    <row r="66" spans="1:24" ht="12.75">
      <c r="A66" s="123"/>
      <c r="B66" s="123"/>
      <c r="C66" s="123"/>
      <c r="D66" s="134"/>
      <c r="E66" s="123"/>
      <c r="F66" s="134"/>
      <c r="G66" s="115"/>
      <c r="H66" s="135"/>
      <c r="I66" s="123"/>
      <c r="J66" s="123"/>
      <c r="K66" s="123"/>
      <c r="L66" s="123"/>
      <c r="M66" s="123"/>
      <c r="N66" s="123"/>
      <c r="O66" s="123"/>
      <c r="P66" s="123"/>
      <c r="Q66" s="123"/>
      <c r="R66" s="123"/>
      <c r="S66" s="123"/>
      <c r="T66" s="123"/>
      <c r="U66" s="123"/>
      <c r="V66" s="123"/>
      <c r="W66" s="123"/>
      <c r="X66" s="123"/>
    </row>
    <row r="67" spans="1:24" ht="12.75">
      <c r="A67" s="123"/>
      <c r="B67" s="123"/>
      <c r="C67" s="123"/>
      <c r="D67" s="134"/>
      <c r="E67" s="123"/>
      <c r="F67" s="134"/>
      <c r="G67" s="115"/>
      <c r="H67" s="135"/>
      <c r="I67" s="123"/>
      <c r="J67" s="123"/>
      <c r="K67" s="123"/>
      <c r="L67" s="123"/>
      <c r="M67" s="123"/>
      <c r="N67" s="123"/>
      <c r="O67" s="123"/>
      <c r="P67" s="123"/>
      <c r="Q67" s="123"/>
      <c r="R67" s="123"/>
      <c r="S67" s="123"/>
      <c r="T67" s="123"/>
      <c r="U67" s="123"/>
      <c r="V67" s="123"/>
      <c r="W67" s="123"/>
      <c r="X67" s="123"/>
    </row>
    <row r="68" spans="1:24" ht="12.75">
      <c r="A68" s="123"/>
      <c r="B68" s="123"/>
      <c r="C68" s="123"/>
      <c r="D68" s="134"/>
      <c r="E68" s="123"/>
      <c r="F68" s="134"/>
      <c r="G68" s="115"/>
      <c r="H68" s="135"/>
      <c r="I68" s="123"/>
      <c r="J68" s="123"/>
      <c r="K68" s="123"/>
      <c r="L68" s="123"/>
      <c r="M68" s="123"/>
      <c r="N68" s="123"/>
      <c r="O68" s="123"/>
      <c r="P68" s="123"/>
      <c r="Q68" s="123"/>
      <c r="R68" s="123"/>
      <c r="S68" s="123"/>
      <c r="T68" s="123"/>
      <c r="U68" s="123"/>
      <c r="V68" s="123"/>
      <c r="W68" s="123"/>
      <c r="X68" s="123"/>
    </row>
    <row r="69" spans="1:24" ht="12.75">
      <c r="A69" s="123"/>
      <c r="B69" s="123"/>
      <c r="C69" s="123"/>
      <c r="D69" s="134"/>
      <c r="E69" s="123"/>
      <c r="F69" s="134"/>
      <c r="G69" s="115"/>
      <c r="H69" s="135"/>
      <c r="I69" s="123"/>
      <c r="J69" s="123"/>
      <c r="K69" s="123"/>
      <c r="L69" s="123"/>
      <c r="M69" s="123"/>
      <c r="N69" s="123"/>
      <c r="O69" s="123"/>
      <c r="P69" s="123"/>
      <c r="Q69" s="123"/>
      <c r="R69" s="123"/>
      <c r="S69" s="123"/>
      <c r="T69" s="123"/>
      <c r="U69" s="123"/>
      <c r="V69" s="123"/>
      <c r="W69" s="123"/>
      <c r="X69" s="123"/>
    </row>
    <row r="70" spans="1:24" ht="12.75">
      <c r="A70" s="123"/>
      <c r="B70" s="123"/>
      <c r="C70" s="123"/>
      <c r="D70" s="134"/>
      <c r="E70" s="123"/>
      <c r="F70" s="134"/>
      <c r="G70" s="115"/>
      <c r="H70" s="135"/>
      <c r="I70" s="123"/>
      <c r="J70" s="123"/>
      <c r="K70" s="123"/>
      <c r="L70" s="123"/>
      <c r="M70" s="123"/>
      <c r="N70" s="123"/>
      <c r="O70" s="123"/>
      <c r="P70" s="123"/>
      <c r="Q70" s="123"/>
      <c r="R70" s="123"/>
      <c r="S70" s="123"/>
      <c r="T70" s="123"/>
      <c r="U70" s="123"/>
      <c r="V70" s="123"/>
      <c r="W70" s="123"/>
      <c r="X70" s="123"/>
    </row>
    <row r="71" spans="1:24" ht="12.75">
      <c r="A71" s="123"/>
      <c r="B71" s="123"/>
      <c r="C71" s="123"/>
      <c r="D71" s="134"/>
      <c r="E71" s="123"/>
      <c r="F71" s="134"/>
      <c r="G71" s="115"/>
      <c r="H71" s="135"/>
      <c r="I71" s="123"/>
      <c r="J71" s="123"/>
      <c r="K71" s="123"/>
      <c r="L71" s="123"/>
      <c r="M71" s="123"/>
      <c r="N71" s="123"/>
      <c r="O71" s="123"/>
      <c r="P71" s="123"/>
      <c r="Q71" s="123"/>
      <c r="R71" s="123"/>
      <c r="S71" s="123"/>
      <c r="T71" s="123"/>
      <c r="U71" s="123"/>
      <c r="V71" s="123"/>
      <c r="W71" s="123"/>
      <c r="X71" s="123"/>
    </row>
    <row r="72" spans="1:24" ht="12.75">
      <c r="A72" s="123"/>
      <c r="B72" s="123"/>
      <c r="C72" s="123"/>
      <c r="D72" s="134"/>
      <c r="E72" s="123"/>
      <c r="F72" s="134"/>
      <c r="G72" s="115"/>
      <c r="H72" s="135"/>
      <c r="I72" s="123"/>
      <c r="J72" s="123"/>
      <c r="K72" s="123"/>
      <c r="L72" s="123"/>
      <c r="M72" s="123"/>
      <c r="N72" s="123"/>
      <c r="O72" s="123"/>
      <c r="P72" s="123"/>
      <c r="Q72" s="123"/>
      <c r="R72" s="123"/>
      <c r="S72" s="123"/>
      <c r="T72" s="123"/>
      <c r="U72" s="123"/>
      <c r="V72" s="123"/>
      <c r="W72" s="123"/>
      <c r="X72" s="123"/>
    </row>
    <row r="73" spans="1:24" ht="12.75">
      <c r="A73" s="123"/>
      <c r="B73" s="123"/>
      <c r="C73" s="123"/>
      <c r="D73" s="134"/>
      <c r="E73" s="123"/>
      <c r="F73" s="134"/>
      <c r="G73" s="115"/>
      <c r="H73" s="135"/>
      <c r="I73" s="123"/>
      <c r="J73" s="123"/>
      <c r="K73" s="123"/>
      <c r="L73" s="123"/>
      <c r="M73" s="123"/>
      <c r="N73" s="123"/>
      <c r="O73" s="123"/>
      <c r="P73" s="123"/>
      <c r="Q73" s="123"/>
      <c r="R73" s="123"/>
      <c r="S73" s="123"/>
      <c r="T73" s="123"/>
      <c r="U73" s="123"/>
      <c r="V73" s="123"/>
      <c r="W73" s="123"/>
      <c r="X73" s="123"/>
    </row>
    <row r="74" spans="1:24" ht="12.75">
      <c r="A74" s="123"/>
      <c r="B74" s="123"/>
      <c r="C74" s="123"/>
      <c r="D74" s="134"/>
      <c r="E74" s="123"/>
      <c r="F74" s="134"/>
      <c r="G74" s="115"/>
      <c r="H74" s="135"/>
      <c r="I74" s="123"/>
      <c r="J74" s="123"/>
      <c r="K74" s="123"/>
      <c r="L74" s="123"/>
      <c r="M74" s="123"/>
      <c r="N74" s="123"/>
      <c r="O74" s="123"/>
      <c r="P74" s="123"/>
      <c r="Q74" s="123"/>
      <c r="R74" s="123"/>
      <c r="S74" s="123"/>
      <c r="T74" s="123"/>
      <c r="U74" s="123"/>
      <c r="V74" s="123"/>
      <c r="W74" s="123"/>
      <c r="X74" s="123"/>
    </row>
    <row r="75" spans="1:24" ht="12.75">
      <c r="A75" s="123"/>
      <c r="B75" s="123"/>
      <c r="C75" s="123"/>
      <c r="D75" s="134"/>
      <c r="E75" s="123"/>
      <c r="F75" s="134"/>
      <c r="G75" s="115"/>
      <c r="H75" s="135"/>
      <c r="I75" s="123"/>
      <c r="J75" s="123"/>
      <c r="K75" s="123"/>
      <c r="L75" s="123"/>
      <c r="M75" s="123"/>
      <c r="N75" s="123"/>
      <c r="O75" s="123"/>
      <c r="P75" s="123"/>
      <c r="Q75" s="123"/>
      <c r="R75" s="123"/>
      <c r="S75" s="123"/>
      <c r="T75" s="123"/>
      <c r="U75" s="123"/>
      <c r="V75" s="123"/>
      <c r="W75" s="123"/>
      <c r="X75" s="123"/>
    </row>
    <row r="76" spans="1:24" ht="12.75">
      <c r="A76" s="123"/>
      <c r="B76" s="123"/>
      <c r="C76" s="123"/>
      <c r="D76" s="134"/>
      <c r="E76" s="123"/>
      <c r="F76" s="134"/>
      <c r="G76" s="115"/>
      <c r="H76" s="135"/>
      <c r="I76" s="123"/>
      <c r="J76" s="123"/>
      <c r="K76" s="123"/>
      <c r="L76" s="123"/>
      <c r="M76" s="123"/>
      <c r="N76" s="123"/>
      <c r="O76" s="123"/>
      <c r="P76" s="123"/>
      <c r="Q76" s="123"/>
      <c r="R76" s="123"/>
      <c r="S76" s="123"/>
      <c r="T76" s="123"/>
      <c r="U76" s="123"/>
      <c r="V76" s="123"/>
      <c r="W76" s="123"/>
      <c r="X76" s="123"/>
    </row>
    <row r="77" spans="1:24" ht="12.75">
      <c r="A77" s="123"/>
      <c r="B77" s="123"/>
      <c r="C77" s="123"/>
      <c r="D77" s="134"/>
      <c r="E77" s="123"/>
      <c r="F77" s="134"/>
      <c r="G77" s="115"/>
      <c r="H77" s="135"/>
      <c r="I77" s="123"/>
      <c r="J77" s="123"/>
      <c r="K77" s="123"/>
      <c r="L77" s="123"/>
      <c r="M77" s="123"/>
      <c r="N77" s="123"/>
      <c r="O77" s="123"/>
      <c r="P77" s="123"/>
      <c r="Q77" s="123"/>
      <c r="R77" s="123"/>
      <c r="S77" s="123"/>
      <c r="T77" s="123"/>
      <c r="U77" s="123"/>
      <c r="V77" s="123"/>
      <c r="W77" s="123"/>
      <c r="X77" s="123"/>
    </row>
    <row r="78" spans="1:24" ht="12.75">
      <c r="A78" s="123"/>
      <c r="B78" s="123"/>
      <c r="C78" s="123"/>
      <c r="D78" s="134"/>
      <c r="E78" s="123"/>
      <c r="F78" s="134"/>
      <c r="G78" s="115"/>
      <c r="H78" s="135"/>
      <c r="I78" s="123"/>
      <c r="J78" s="123"/>
      <c r="K78" s="123"/>
      <c r="L78" s="123"/>
      <c r="M78" s="123"/>
      <c r="N78" s="123"/>
      <c r="O78" s="123"/>
      <c r="P78" s="123"/>
      <c r="Q78" s="123"/>
      <c r="R78" s="123"/>
      <c r="S78" s="123"/>
      <c r="T78" s="123"/>
      <c r="U78" s="123"/>
      <c r="V78" s="123"/>
      <c r="W78" s="123"/>
      <c r="X78" s="123"/>
    </row>
    <row r="79" spans="1:24" ht="12.75">
      <c r="A79" s="123"/>
      <c r="B79" s="123"/>
      <c r="C79" s="123"/>
      <c r="D79" s="134"/>
      <c r="E79" s="123"/>
      <c r="F79" s="134"/>
      <c r="G79" s="115"/>
      <c r="H79" s="135"/>
      <c r="I79" s="123"/>
      <c r="J79" s="123"/>
      <c r="K79" s="123"/>
      <c r="L79" s="123"/>
      <c r="M79" s="123"/>
      <c r="N79" s="123"/>
      <c r="O79" s="123"/>
      <c r="P79" s="123"/>
      <c r="Q79" s="123"/>
      <c r="R79" s="123"/>
      <c r="S79" s="123"/>
      <c r="T79" s="123"/>
      <c r="U79" s="123"/>
      <c r="V79" s="123"/>
      <c r="W79" s="123"/>
      <c r="X79" s="123"/>
    </row>
    <row r="80" spans="1:24" ht="12.75">
      <c r="A80" s="123"/>
      <c r="B80" s="123"/>
      <c r="C80" s="123"/>
      <c r="D80" s="134"/>
      <c r="E80" s="123"/>
      <c r="F80" s="134"/>
      <c r="G80" s="115"/>
      <c r="H80" s="135"/>
      <c r="I80" s="123"/>
      <c r="J80" s="123"/>
      <c r="K80" s="123"/>
      <c r="L80" s="123"/>
      <c r="M80" s="123"/>
      <c r="N80" s="123"/>
      <c r="O80" s="123"/>
      <c r="P80" s="123"/>
      <c r="Q80" s="123"/>
      <c r="R80" s="123"/>
      <c r="S80" s="123"/>
      <c r="T80" s="123"/>
      <c r="U80" s="123"/>
      <c r="V80" s="123"/>
      <c r="W80" s="123"/>
      <c r="X80" s="123"/>
    </row>
    <row r="81" spans="1:24" ht="12.75">
      <c r="A81" s="123"/>
      <c r="B81" s="123"/>
      <c r="C81" s="123"/>
      <c r="D81" s="134"/>
      <c r="E81" s="123"/>
      <c r="F81" s="134"/>
      <c r="G81" s="115"/>
      <c r="H81" s="135"/>
      <c r="I81" s="123"/>
      <c r="J81" s="123"/>
      <c r="K81" s="123"/>
      <c r="L81" s="123"/>
      <c r="M81" s="123"/>
      <c r="N81" s="123"/>
      <c r="O81" s="123"/>
      <c r="P81" s="123"/>
      <c r="Q81" s="123"/>
      <c r="R81" s="123"/>
      <c r="S81" s="123"/>
      <c r="T81" s="123"/>
      <c r="U81" s="123"/>
      <c r="V81" s="123"/>
      <c r="W81" s="123"/>
      <c r="X81" s="123"/>
    </row>
    <row r="82" spans="1:24" ht="12.75">
      <c r="A82" s="123"/>
      <c r="B82" s="123"/>
      <c r="C82" s="123"/>
      <c r="D82" s="134"/>
      <c r="E82" s="123"/>
      <c r="F82" s="134"/>
      <c r="G82" s="115"/>
      <c r="H82" s="135"/>
      <c r="I82" s="123"/>
      <c r="J82" s="123"/>
      <c r="K82" s="123"/>
      <c r="L82" s="123"/>
      <c r="M82" s="123"/>
      <c r="N82" s="123"/>
      <c r="O82" s="123"/>
      <c r="P82" s="123"/>
      <c r="Q82" s="123"/>
      <c r="R82" s="123"/>
      <c r="S82" s="123"/>
      <c r="T82" s="123"/>
      <c r="U82" s="123"/>
      <c r="V82" s="123"/>
      <c r="W82" s="123"/>
      <c r="X82" s="123"/>
    </row>
    <row r="83" spans="1:24" ht="12.75">
      <c r="A83" s="123"/>
      <c r="B83" s="123"/>
      <c r="C83" s="123"/>
      <c r="D83" s="134"/>
      <c r="E83" s="123"/>
      <c r="F83" s="134"/>
      <c r="G83" s="115"/>
      <c r="H83" s="135"/>
      <c r="I83" s="123"/>
      <c r="J83" s="123"/>
      <c r="K83" s="123"/>
      <c r="L83" s="123"/>
      <c r="M83" s="123"/>
      <c r="N83" s="123"/>
      <c r="O83" s="123"/>
      <c r="P83" s="123"/>
      <c r="Q83" s="123"/>
      <c r="R83" s="123"/>
      <c r="S83" s="123"/>
      <c r="T83" s="123"/>
      <c r="U83" s="123"/>
      <c r="V83" s="123"/>
      <c r="W83" s="123"/>
      <c r="X83" s="123"/>
    </row>
    <row r="84" spans="1:24" ht="12.75">
      <c r="A84" s="123"/>
      <c r="B84" s="123"/>
      <c r="C84" s="123"/>
      <c r="D84" s="134"/>
      <c r="E84" s="123"/>
      <c r="F84" s="134"/>
      <c r="G84" s="115"/>
      <c r="H84" s="135"/>
      <c r="I84" s="123"/>
      <c r="J84" s="123"/>
      <c r="K84" s="123"/>
      <c r="L84" s="123"/>
      <c r="M84" s="123"/>
      <c r="N84" s="123"/>
      <c r="O84" s="123"/>
      <c r="P84" s="123"/>
      <c r="Q84" s="123"/>
      <c r="R84" s="123"/>
      <c r="S84" s="123"/>
      <c r="T84" s="123"/>
      <c r="U84" s="123"/>
      <c r="V84" s="123"/>
      <c r="W84" s="123"/>
      <c r="X84" s="123"/>
    </row>
    <row r="85" spans="1:24" ht="12.75">
      <c r="A85" s="123"/>
      <c r="B85" s="123"/>
      <c r="C85" s="123"/>
      <c r="D85" s="134"/>
      <c r="E85" s="123"/>
      <c r="F85" s="134"/>
      <c r="G85" s="115"/>
      <c r="H85" s="135"/>
      <c r="I85" s="123"/>
      <c r="J85" s="123"/>
      <c r="K85" s="123"/>
      <c r="L85" s="123"/>
      <c r="M85" s="123"/>
      <c r="N85" s="123"/>
      <c r="O85" s="123"/>
      <c r="P85" s="123"/>
      <c r="Q85" s="123"/>
      <c r="R85" s="123"/>
      <c r="S85" s="123"/>
      <c r="T85" s="123"/>
      <c r="U85" s="123"/>
      <c r="V85" s="123"/>
      <c r="W85" s="123"/>
      <c r="X85" s="123"/>
    </row>
    <row r="86" spans="1:24" ht="12.75">
      <c r="A86" s="123"/>
      <c r="B86" s="123"/>
      <c r="C86" s="123"/>
      <c r="D86" s="134"/>
      <c r="E86" s="123"/>
      <c r="F86" s="134"/>
      <c r="G86" s="115"/>
      <c r="H86" s="135"/>
      <c r="I86" s="123"/>
      <c r="J86" s="123"/>
      <c r="K86" s="123"/>
      <c r="L86" s="123"/>
      <c r="M86" s="123"/>
      <c r="N86" s="123"/>
      <c r="O86" s="123"/>
      <c r="P86" s="123"/>
      <c r="Q86" s="123"/>
      <c r="R86" s="123"/>
      <c r="S86" s="123"/>
      <c r="T86" s="123"/>
      <c r="U86" s="123"/>
      <c r="V86" s="123"/>
      <c r="W86" s="123"/>
      <c r="X86" s="123"/>
    </row>
    <row r="87" spans="1:24" ht="12.75">
      <c r="A87" s="123"/>
      <c r="B87" s="123"/>
      <c r="C87" s="123"/>
      <c r="D87" s="134"/>
      <c r="E87" s="123"/>
      <c r="F87" s="134"/>
      <c r="G87" s="115"/>
      <c r="H87" s="135"/>
      <c r="I87" s="123"/>
      <c r="J87" s="123"/>
      <c r="K87" s="123"/>
      <c r="L87" s="123"/>
      <c r="M87" s="123"/>
      <c r="N87" s="123"/>
      <c r="O87" s="123"/>
      <c r="P87" s="123"/>
      <c r="Q87" s="123"/>
      <c r="R87" s="123"/>
      <c r="S87" s="123"/>
      <c r="T87" s="123"/>
      <c r="U87" s="123"/>
      <c r="V87" s="123"/>
      <c r="W87" s="123"/>
      <c r="X87" s="123"/>
    </row>
    <row r="88" spans="1:24" ht="12.75">
      <c r="A88" s="123"/>
      <c r="B88" s="123"/>
      <c r="C88" s="123"/>
      <c r="D88" s="134"/>
      <c r="E88" s="123"/>
      <c r="F88" s="134"/>
      <c r="G88" s="115"/>
      <c r="H88" s="135"/>
      <c r="I88" s="123"/>
      <c r="J88" s="123"/>
      <c r="K88" s="123"/>
      <c r="L88" s="123"/>
      <c r="M88" s="123"/>
      <c r="N88" s="123"/>
      <c r="O88" s="123"/>
      <c r="P88" s="123"/>
      <c r="Q88" s="123"/>
      <c r="R88" s="123"/>
      <c r="S88" s="123"/>
      <c r="T88" s="123"/>
      <c r="U88" s="123"/>
      <c r="V88" s="123"/>
      <c r="W88" s="123"/>
      <c r="X88" s="123"/>
    </row>
    <row r="89" spans="1:24" ht="12.75">
      <c r="A89" s="123"/>
      <c r="B89" s="123"/>
      <c r="C89" s="123"/>
      <c r="D89" s="134"/>
      <c r="E89" s="123"/>
      <c r="F89" s="134"/>
      <c r="G89" s="115"/>
      <c r="H89" s="135"/>
      <c r="I89" s="123"/>
      <c r="J89" s="123"/>
      <c r="K89" s="123"/>
      <c r="L89" s="123"/>
      <c r="M89" s="123"/>
      <c r="N89" s="123"/>
      <c r="O89" s="123"/>
      <c r="P89" s="123"/>
      <c r="Q89" s="123"/>
      <c r="R89" s="123"/>
      <c r="S89" s="123"/>
      <c r="T89" s="123"/>
      <c r="U89" s="123"/>
      <c r="V89" s="123"/>
      <c r="W89" s="123"/>
      <c r="X89" s="123"/>
    </row>
    <row r="90" spans="1:24" ht="12.75">
      <c r="A90" s="123"/>
      <c r="B90" s="123"/>
      <c r="C90" s="123"/>
      <c r="D90" s="134"/>
      <c r="E90" s="123"/>
      <c r="F90" s="134"/>
      <c r="G90" s="115"/>
      <c r="H90" s="135"/>
      <c r="I90" s="123"/>
      <c r="J90" s="123"/>
      <c r="K90" s="123"/>
      <c r="L90" s="123"/>
      <c r="M90" s="123"/>
      <c r="N90" s="123"/>
      <c r="O90" s="123"/>
      <c r="P90" s="123"/>
      <c r="Q90" s="123"/>
      <c r="R90" s="123"/>
      <c r="S90" s="123"/>
      <c r="T90" s="123"/>
      <c r="U90" s="123"/>
      <c r="V90" s="123"/>
      <c r="W90" s="123"/>
      <c r="X90" s="123"/>
    </row>
    <row r="91" spans="1:24" ht="12.75">
      <c r="A91" s="123"/>
      <c r="B91" s="123"/>
      <c r="C91" s="123"/>
      <c r="D91" s="134"/>
      <c r="E91" s="123"/>
      <c r="F91" s="134"/>
      <c r="G91" s="115"/>
      <c r="H91" s="135"/>
      <c r="I91" s="123"/>
      <c r="J91" s="123"/>
      <c r="K91" s="123"/>
      <c r="L91" s="123"/>
      <c r="M91" s="123"/>
      <c r="N91" s="123"/>
      <c r="O91" s="123"/>
      <c r="P91" s="123"/>
      <c r="Q91" s="123"/>
      <c r="R91" s="123"/>
      <c r="S91" s="123"/>
      <c r="T91" s="123"/>
      <c r="U91" s="123"/>
      <c r="V91" s="123"/>
      <c r="W91" s="123"/>
      <c r="X91" s="123"/>
    </row>
    <row r="92" spans="1:24" ht="12.75">
      <c r="A92" s="123"/>
      <c r="B92" s="123"/>
      <c r="C92" s="123"/>
      <c r="D92" s="134"/>
      <c r="E92" s="123"/>
      <c r="F92" s="134"/>
      <c r="G92" s="115"/>
      <c r="H92" s="135"/>
      <c r="I92" s="123"/>
      <c r="J92" s="123"/>
      <c r="K92" s="123"/>
      <c r="L92" s="123"/>
      <c r="M92" s="123"/>
      <c r="N92" s="123"/>
      <c r="O92" s="123"/>
      <c r="P92" s="123"/>
      <c r="Q92" s="123"/>
      <c r="R92" s="123"/>
      <c r="S92" s="123"/>
      <c r="T92" s="123"/>
      <c r="U92" s="123"/>
      <c r="V92" s="123"/>
      <c r="W92" s="123"/>
      <c r="X92" s="123"/>
    </row>
    <row r="93" spans="1:24" ht="12.75">
      <c r="A93" s="123"/>
      <c r="B93" s="123"/>
      <c r="C93" s="123"/>
      <c r="D93" s="134"/>
      <c r="E93" s="123"/>
      <c r="F93" s="134"/>
      <c r="G93" s="115"/>
      <c r="H93" s="135"/>
      <c r="I93" s="123"/>
      <c r="J93" s="123"/>
      <c r="K93" s="123"/>
      <c r="L93" s="123"/>
      <c r="M93" s="123"/>
      <c r="N93" s="123"/>
      <c r="O93" s="123"/>
      <c r="P93" s="123"/>
      <c r="Q93" s="123"/>
      <c r="R93" s="123"/>
      <c r="S93" s="123"/>
      <c r="T93" s="123"/>
      <c r="U93" s="123"/>
      <c r="V93" s="123"/>
      <c r="W93" s="123"/>
      <c r="X93" s="123"/>
    </row>
    <row r="94" spans="1:24" ht="12.75">
      <c r="A94" s="123"/>
      <c r="B94" s="123"/>
      <c r="C94" s="123"/>
      <c r="D94" s="134"/>
      <c r="E94" s="123"/>
      <c r="F94" s="134"/>
      <c r="G94" s="115"/>
      <c r="H94" s="135"/>
      <c r="I94" s="123"/>
      <c r="J94" s="123"/>
      <c r="K94" s="123"/>
      <c r="L94" s="123"/>
      <c r="M94" s="123"/>
      <c r="N94" s="123"/>
      <c r="O94" s="123"/>
      <c r="P94" s="123"/>
      <c r="Q94" s="123"/>
      <c r="R94" s="123"/>
      <c r="S94" s="123"/>
      <c r="T94" s="123"/>
      <c r="U94" s="123"/>
      <c r="V94" s="123"/>
      <c r="W94" s="123"/>
      <c r="X94" s="123"/>
    </row>
    <row r="95" spans="1:24" ht="12.75">
      <c r="A95" s="123"/>
      <c r="B95" s="123"/>
      <c r="C95" s="123"/>
      <c r="D95" s="134"/>
      <c r="E95" s="123"/>
      <c r="F95" s="134"/>
      <c r="G95" s="115"/>
      <c r="H95" s="135"/>
      <c r="I95" s="123"/>
      <c r="J95" s="123"/>
      <c r="K95" s="123"/>
      <c r="L95" s="123"/>
      <c r="M95" s="123"/>
      <c r="N95" s="123"/>
      <c r="O95" s="123"/>
      <c r="P95" s="123"/>
      <c r="Q95" s="123"/>
      <c r="R95" s="123"/>
      <c r="S95" s="123"/>
      <c r="T95" s="123"/>
      <c r="U95" s="123"/>
      <c r="V95" s="123"/>
      <c r="W95" s="123"/>
      <c r="X95" s="123"/>
    </row>
    <row r="96" spans="1:24" ht="12.75">
      <c r="A96" s="123"/>
      <c r="B96" s="123"/>
      <c r="C96" s="123"/>
      <c r="D96" s="134"/>
      <c r="E96" s="123"/>
      <c r="F96" s="134"/>
      <c r="G96" s="115"/>
      <c r="H96" s="135"/>
      <c r="I96" s="123"/>
      <c r="J96" s="123"/>
      <c r="K96" s="123"/>
      <c r="L96" s="123"/>
      <c r="M96" s="123"/>
      <c r="N96" s="123"/>
      <c r="O96" s="123"/>
      <c r="P96" s="123"/>
      <c r="Q96" s="123"/>
      <c r="R96" s="123"/>
      <c r="S96" s="123"/>
      <c r="T96" s="123"/>
      <c r="U96" s="123"/>
      <c r="V96" s="123"/>
      <c r="W96" s="123"/>
      <c r="X96" s="123"/>
    </row>
    <row r="97" spans="1:24" ht="12.75">
      <c r="A97" s="123"/>
      <c r="B97" s="123"/>
      <c r="C97" s="123"/>
      <c r="D97" s="134"/>
      <c r="E97" s="123"/>
      <c r="F97" s="134"/>
      <c r="G97" s="115"/>
      <c r="H97" s="135"/>
      <c r="I97" s="123"/>
      <c r="J97" s="123"/>
      <c r="K97" s="123"/>
      <c r="L97" s="123"/>
      <c r="M97" s="123"/>
      <c r="N97" s="123"/>
      <c r="O97" s="123"/>
      <c r="P97" s="123"/>
      <c r="Q97" s="123"/>
      <c r="R97" s="123"/>
      <c r="S97" s="123"/>
      <c r="T97" s="123"/>
      <c r="U97" s="123"/>
      <c r="V97" s="123"/>
      <c r="W97" s="123"/>
      <c r="X97" s="123"/>
    </row>
    <row r="98" spans="1:24" ht="12.75">
      <c r="A98" s="123"/>
      <c r="B98" s="123"/>
      <c r="C98" s="123"/>
      <c r="D98" s="134"/>
      <c r="E98" s="123"/>
      <c r="F98" s="134"/>
      <c r="G98" s="115"/>
      <c r="H98" s="135"/>
      <c r="I98" s="123"/>
      <c r="J98" s="123"/>
      <c r="K98" s="123"/>
      <c r="L98" s="123"/>
      <c r="M98" s="123"/>
      <c r="N98" s="123"/>
      <c r="O98" s="123"/>
      <c r="P98" s="123"/>
      <c r="Q98" s="123"/>
      <c r="R98" s="123"/>
      <c r="S98" s="123"/>
      <c r="T98" s="123"/>
      <c r="U98" s="123"/>
      <c r="V98" s="123"/>
      <c r="W98" s="123"/>
      <c r="X98" s="123"/>
    </row>
    <row r="99" spans="1:24" ht="12.75">
      <c r="A99" s="123"/>
      <c r="B99" s="123"/>
      <c r="C99" s="123"/>
      <c r="D99" s="134"/>
      <c r="E99" s="123"/>
      <c r="F99" s="134"/>
      <c r="G99" s="115"/>
      <c r="H99" s="135"/>
      <c r="I99" s="123"/>
      <c r="J99" s="123"/>
      <c r="K99" s="123"/>
      <c r="L99" s="123"/>
      <c r="M99" s="123"/>
      <c r="N99" s="123"/>
      <c r="O99" s="123"/>
      <c r="P99" s="123"/>
      <c r="Q99" s="123"/>
      <c r="R99" s="123"/>
      <c r="S99" s="123"/>
      <c r="T99" s="123"/>
      <c r="U99" s="123"/>
      <c r="V99" s="123"/>
      <c r="W99" s="123"/>
      <c r="X99" s="123"/>
    </row>
    <row r="100" spans="1:24" ht="12.75">
      <c r="A100" s="123"/>
      <c r="B100" s="123"/>
      <c r="C100" s="123"/>
      <c r="D100" s="134"/>
      <c r="E100" s="123"/>
      <c r="F100" s="134"/>
      <c r="G100" s="115"/>
      <c r="H100" s="135"/>
      <c r="I100" s="123"/>
      <c r="J100" s="123"/>
      <c r="K100" s="123"/>
      <c r="L100" s="123"/>
      <c r="M100" s="123"/>
      <c r="N100" s="123"/>
      <c r="O100" s="123"/>
      <c r="P100" s="123"/>
      <c r="Q100" s="123"/>
      <c r="R100" s="123"/>
      <c r="S100" s="123"/>
      <c r="T100" s="123"/>
      <c r="U100" s="123"/>
      <c r="V100" s="123"/>
      <c r="W100" s="123"/>
      <c r="X100" s="123"/>
    </row>
    <row r="101" spans="1:24" ht="12.75">
      <c r="A101" s="123"/>
      <c r="B101" s="123"/>
      <c r="C101" s="123"/>
      <c r="D101" s="134"/>
      <c r="E101" s="123"/>
      <c r="F101" s="134"/>
      <c r="G101" s="115"/>
      <c r="H101" s="135"/>
      <c r="I101" s="123"/>
      <c r="J101" s="123"/>
      <c r="K101" s="123"/>
      <c r="L101" s="123"/>
      <c r="M101" s="123"/>
      <c r="N101" s="123"/>
      <c r="O101" s="123"/>
      <c r="P101" s="123"/>
      <c r="Q101" s="123"/>
      <c r="R101" s="123"/>
      <c r="S101" s="123"/>
      <c r="T101" s="123"/>
      <c r="U101" s="123"/>
      <c r="V101" s="123"/>
      <c r="W101" s="123"/>
      <c r="X101" s="123"/>
    </row>
    <row r="102" spans="1:24" ht="12.75">
      <c r="A102" s="123"/>
      <c r="B102" s="123"/>
      <c r="C102" s="123"/>
      <c r="D102" s="134"/>
      <c r="E102" s="123"/>
      <c r="F102" s="134"/>
      <c r="G102" s="115"/>
      <c r="H102" s="135"/>
      <c r="I102" s="123"/>
      <c r="J102" s="123"/>
      <c r="K102" s="123"/>
      <c r="L102" s="123"/>
      <c r="M102" s="123"/>
      <c r="N102" s="123"/>
      <c r="O102" s="123"/>
      <c r="P102" s="123"/>
      <c r="Q102" s="123"/>
      <c r="R102" s="123"/>
      <c r="S102" s="123"/>
      <c r="T102" s="123"/>
      <c r="U102" s="123"/>
      <c r="V102" s="123"/>
      <c r="W102" s="123"/>
      <c r="X102" s="123"/>
    </row>
    <row r="103" spans="1:24" ht="12.75">
      <c r="A103" s="123"/>
      <c r="B103" s="123"/>
      <c r="C103" s="123"/>
      <c r="D103" s="134"/>
      <c r="E103" s="123"/>
      <c r="F103" s="134"/>
      <c r="G103" s="115"/>
      <c r="H103" s="135"/>
      <c r="I103" s="123"/>
      <c r="J103" s="123"/>
      <c r="K103" s="123"/>
      <c r="L103" s="123"/>
      <c r="M103" s="123"/>
      <c r="N103" s="123"/>
      <c r="O103" s="123"/>
      <c r="P103" s="123"/>
      <c r="Q103" s="123"/>
      <c r="R103" s="123"/>
      <c r="S103" s="123"/>
      <c r="T103" s="123"/>
      <c r="U103" s="123"/>
      <c r="V103" s="123"/>
      <c r="W103" s="123"/>
      <c r="X103" s="123"/>
    </row>
    <row r="104" spans="1:24" ht="12.75">
      <c r="A104" s="123"/>
      <c r="B104" s="123"/>
      <c r="C104" s="123"/>
      <c r="D104" s="134"/>
      <c r="E104" s="123"/>
      <c r="F104" s="134"/>
      <c r="G104" s="115"/>
      <c r="H104" s="135"/>
      <c r="I104" s="123"/>
      <c r="J104" s="123"/>
      <c r="K104" s="123"/>
      <c r="L104" s="123"/>
      <c r="M104" s="123"/>
      <c r="N104" s="123"/>
      <c r="O104" s="123"/>
      <c r="P104" s="123"/>
      <c r="Q104" s="123"/>
      <c r="R104" s="123"/>
      <c r="S104" s="123"/>
      <c r="T104" s="123"/>
      <c r="U104" s="123"/>
      <c r="V104" s="123"/>
      <c r="W104" s="123"/>
      <c r="X104" s="123"/>
    </row>
    <row r="105" spans="1:24" ht="12.75">
      <c r="A105" s="123"/>
      <c r="B105" s="123"/>
      <c r="C105" s="123"/>
      <c r="D105" s="134"/>
      <c r="E105" s="123"/>
      <c r="F105" s="134"/>
      <c r="G105" s="115"/>
      <c r="H105" s="135"/>
      <c r="I105" s="123"/>
      <c r="J105" s="123"/>
      <c r="K105" s="123"/>
      <c r="L105" s="123"/>
      <c r="M105" s="123"/>
      <c r="N105" s="123"/>
      <c r="O105" s="123"/>
      <c r="P105" s="123"/>
      <c r="Q105" s="123"/>
      <c r="R105" s="123"/>
      <c r="S105" s="123"/>
      <c r="T105" s="123"/>
      <c r="U105" s="123"/>
      <c r="V105" s="123"/>
      <c r="W105" s="123"/>
      <c r="X105" s="123"/>
    </row>
    <row r="106" spans="1:24" ht="12.75">
      <c r="A106" s="123"/>
      <c r="B106" s="123"/>
      <c r="C106" s="123"/>
      <c r="D106" s="134"/>
      <c r="E106" s="123"/>
      <c r="F106" s="134"/>
      <c r="G106" s="115"/>
      <c r="H106" s="135"/>
      <c r="I106" s="123"/>
      <c r="J106" s="123"/>
      <c r="K106" s="123"/>
      <c r="L106" s="123"/>
      <c r="M106" s="123"/>
      <c r="N106" s="123"/>
      <c r="O106" s="123"/>
      <c r="P106" s="123"/>
      <c r="Q106" s="123"/>
      <c r="R106" s="123"/>
      <c r="S106" s="123"/>
      <c r="T106" s="123"/>
      <c r="U106" s="123"/>
      <c r="V106" s="123"/>
      <c r="W106" s="123"/>
      <c r="X106" s="123"/>
    </row>
    <row r="107" spans="1:24" ht="12.75">
      <c r="A107" s="123"/>
      <c r="B107" s="123"/>
      <c r="C107" s="123"/>
      <c r="D107" s="134"/>
      <c r="E107" s="123"/>
      <c r="F107" s="134"/>
      <c r="G107" s="115"/>
      <c r="H107" s="135"/>
      <c r="I107" s="123"/>
      <c r="J107" s="123"/>
      <c r="K107" s="123"/>
      <c r="L107" s="123"/>
      <c r="M107" s="123"/>
      <c r="N107" s="123"/>
      <c r="O107" s="123"/>
      <c r="P107" s="123"/>
      <c r="Q107" s="123"/>
      <c r="R107" s="123"/>
      <c r="S107" s="123"/>
      <c r="T107" s="123"/>
      <c r="U107" s="123"/>
      <c r="V107" s="123"/>
      <c r="W107" s="123"/>
      <c r="X107" s="123"/>
    </row>
    <row r="108" spans="1:24" ht="12.75">
      <c r="A108" s="123"/>
      <c r="B108" s="123"/>
      <c r="C108" s="123"/>
      <c r="D108" s="134"/>
      <c r="E108" s="123"/>
      <c r="F108" s="134"/>
      <c r="G108" s="115"/>
      <c r="H108" s="135"/>
      <c r="I108" s="123"/>
      <c r="J108" s="123"/>
      <c r="K108" s="123"/>
      <c r="L108" s="123"/>
      <c r="M108" s="123"/>
      <c r="N108" s="123"/>
      <c r="O108" s="123"/>
      <c r="P108" s="123"/>
      <c r="Q108" s="123"/>
      <c r="R108" s="123"/>
      <c r="S108" s="123"/>
      <c r="T108" s="123"/>
      <c r="U108" s="123"/>
      <c r="V108" s="123"/>
      <c r="W108" s="123"/>
      <c r="X108" s="123"/>
    </row>
    <row r="109" spans="1:24" ht="12.75">
      <c r="A109" s="123"/>
      <c r="B109" s="123"/>
      <c r="C109" s="123"/>
      <c r="D109" s="134"/>
      <c r="E109" s="123"/>
      <c r="F109" s="134"/>
      <c r="G109" s="115"/>
      <c r="H109" s="135"/>
      <c r="I109" s="123"/>
      <c r="J109" s="123"/>
      <c r="K109" s="123"/>
      <c r="L109" s="123"/>
      <c r="M109" s="123"/>
      <c r="N109" s="123"/>
      <c r="O109" s="123"/>
      <c r="P109" s="123"/>
      <c r="Q109" s="123"/>
      <c r="R109" s="123"/>
      <c r="S109" s="123"/>
      <c r="T109" s="123"/>
      <c r="U109" s="123"/>
      <c r="V109" s="123"/>
      <c r="W109" s="123"/>
      <c r="X109" s="123"/>
    </row>
    <row r="110" spans="1:24" ht="12.75">
      <c r="A110" s="123"/>
      <c r="B110" s="123"/>
      <c r="C110" s="123"/>
      <c r="D110" s="134"/>
      <c r="E110" s="123"/>
      <c r="F110" s="134"/>
      <c r="G110" s="115"/>
      <c r="H110" s="135"/>
      <c r="I110" s="123"/>
      <c r="J110" s="123"/>
      <c r="K110" s="123"/>
      <c r="L110" s="123"/>
      <c r="M110" s="123"/>
      <c r="N110" s="123"/>
      <c r="O110" s="123"/>
      <c r="P110" s="123"/>
      <c r="Q110" s="123"/>
      <c r="R110" s="123"/>
      <c r="S110" s="123"/>
      <c r="T110" s="123"/>
      <c r="U110" s="123"/>
      <c r="V110" s="123"/>
      <c r="W110" s="123"/>
      <c r="X110" s="123"/>
    </row>
    <row r="111" spans="1:24" ht="12.75">
      <c r="A111" s="123"/>
      <c r="B111" s="123"/>
      <c r="C111" s="123"/>
      <c r="D111" s="134"/>
      <c r="E111" s="123"/>
      <c r="F111" s="134"/>
      <c r="G111" s="115"/>
      <c r="H111" s="135"/>
      <c r="I111" s="123"/>
      <c r="J111" s="123"/>
      <c r="K111" s="123"/>
      <c r="L111" s="123"/>
      <c r="M111" s="123"/>
      <c r="N111" s="123"/>
      <c r="O111" s="123"/>
      <c r="P111" s="123"/>
      <c r="Q111" s="123"/>
      <c r="R111" s="123"/>
      <c r="S111" s="123"/>
      <c r="T111" s="123"/>
      <c r="U111" s="123"/>
      <c r="V111" s="123"/>
      <c r="W111" s="123"/>
      <c r="X111" s="123"/>
    </row>
    <row r="112" spans="1:24" ht="12.75">
      <c r="A112" s="123"/>
      <c r="B112" s="123"/>
      <c r="C112" s="123"/>
      <c r="D112" s="134"/>
      <c r="E112" s="123"/>
      <c r="F112" s="134"/>
      <c r="G112" s="115"/>
      <c r="H112" s="135"/>
      <c r="I112" s="123"/>
      <c r="J112" s="123"/>
      <c r="K112" s="123"/>
      <c r="L112" s="123"/>
      <c r="M112" s="123"/>
      <c r="N112" s="123"/>
      <c r="O112" s="123"/>
      <c r="P112" s="123"/>
      <c r="Q112" s="123"/>
      <c r="R112" s="123"/>
      <c r="S112" s="123"/>
      <c r="T112" s="123"/>
      <c r="U112" s="123"/>
      <c r="V112" s="123"/>
      <c r="W112" s="123"/>
      <c r="X112" s="123"/>
    </row>
    <row r="113" spans="1:24" ht="12.75">
      <c r="A113" s="123"/>
      <c r="B113" s="123"/>
      <c r="C113" s="123"/>
      <c r="D113" s="134"/>
      <c r="E113" s="123"/>
      <c r="F113" s="134"/>
      <c r="G113" s="115"/>
      <c r="H113" s="135"/>
      <c r="I113" s="123"/>
      <c r="J113" s="123"/>
      <c r="K113" s="123"/>
      <c r="L113" s="123"/>
      <c r="M113" s="123"/>
      <c r="N113" s="123"/>
      <c r="O113" s="123"/>
      <c r="P113" s="123"/>
      <c r="Q113" s="123"/>
      <c r="R113" s="123"/>
      <c r="S113" s="123"/>
      <c r="T113" s="123"/>
      <c r="U113" s="123"/>
      <c r="V113" s="123"/>
      <c r="W113" s="123"/>
      <c r="X113" s="123"/>
    </row>
    <row r="114" spans="1:24" ht="12.75">
      <c r="A114" s="123"/>
      <c r="B114" s="123"/>
      <c r="C114" s="123"/>
      <c r="D114" s="134"/>
      <c r="E114" s="123"/>
      <c r="F114" s="134"/>
      <c r="G114" s="115"/>
      <c r="H114" s="135"/>
      <c r="I114" s="123"/>
      <c r="J114" s="123"/>
      <c r="K114" s="123"/>
      <c r="L114" s="123"/>
      <c r="M114" s="123"/>
      <c r="N114" s="123"/>
      <c r="O114" s="123"/>
      <c r="P114" s="123"/>
      <c r="Q114" s="123"/>
      <c r="R114" s="123"/>
      <c r="S114" s="123"/>
      <c r="T114" s="123"/>
      <c r="U114" s="123"/>
      <c r="V114" s="123"/>
      <c r="W114" s="123"/>
      <c r="X114" s="123"/>
    </row>
    <row r="115" spans="1:24" ht="12.75">
      <c r="A115" s="123"/>
      <c r="B115" s="123"/>
      <c r="C115" s="123"/>
      <c r="D115" s="134"/>
      <c r="E115" s="123"/>
      <c r="F115" s="134"/>
      <c r="G115" s="115"/>
      <c r="H115" s="135"/>
      <c r="I115" s="123"/>
      <c r="J115" s="123"/>
      <c r="K115" s="123"/>
      <c r="L115" s="123"/>
      <c r="M115" s="123"/>
      <c r="N115" s="123"/>
      <c r="O115" s="123"/>
      <c r="P115" s="123"/>
      <c r="Q115" s="123"/>
      <c r="R115" s="123"/>
      <c r="S115" s="123"/>
      <c r="T115" s="123"/>
      <c r="U115" s="123"/>
      <c r="V115" s="123"/>
      <c r="W115" s="123"/>
      <c r="X115" s="123"/>
    </row>
    <row r="116" spans="1:24" ht="12.75">
      <c r="A116" s="123"/>
      <c r="B116" s="123"/>
      <c r="C116" s="123"/>
      <c r="D116" s="134"/>
      <c r="E116" s="123"/>
      <c r="F116" s="134"/>
      <c r="G116" s="115"/>
      <c r="H116" s="135"/>
      <c r="I116" s="123"/>
      <c r="J116" s="123"/>
      <c r="K116" s="123"/>
      <c r="L116" s="123"/>
      <c r="M116" s="123"/>
      <c r="N116" s="123"/>
      <c r="O116" s="123"/>
      <c r="P116" s="123"/>
      <c r="Q116" s="123"/>
      <c r="R116" s="123"/>
      <c r="S116" s="123"/>
      <c r="T116" s="123"/>
      <c r="U116" s="123"/>
      <c r="V116" s="123"/>
      <c r="W116" s="123"/>
      <c r="X116" s="123"/>
    </row>
    <row r="117" spans="1:24" ht="12.75">
      <c r="A117" s="123"/>
      <c r="B117" s="123"/>
      <c r="C117" s="123"/>
      <c r="D117" s="134"/>
      <c r="E117" s="123"/>
      <c r="F117" s="134"/>
      <c r="G117" s="115"/>
      <c r="H117" s="135"/>
      <c r="I117" s="123"/>
      <c r="J117" s="123"/>
      <c r="K117" s="123"/>
      <c r="L117" s="123"/>
      <c r="M117" s="123"/>
      <c r="N117" s="123"/>
      <c r="O117" s="123"/>
      <c r="P117" s="123"/>
      <c r="Q117" s="123"/>
      <c r="R117" s="123"/>
      <c r="S117" s="123"/>
      <c r="T117" s="123"/>
      <c r="U117" s="123"/>
      <c r="V117" s="123"/>
      <c r="W117" s="123"/>
      <c r="X117" s="123"/>
    </row>
    <row r="118" spans="1:24" ht="12.75">
      <c r="A118" s="123"/>
      <c r="B118" s="123"/>
      <c r="C118" s="123"/>
      <c r="D118" s="134"/>
      <c r="E118" s="123"/>
      <c r="F118" s="134"/>
      <c r="G118" s="115"/>
      <c r="H118" s="135"/>
      <c r="I118" s="123"/>
      <c r="J118" s="123"/>
      <c r="K118" s="123"/>
      <c r="L118" s="123"/>
      <c r="M118" s="123"/>
      <c r="N118" s="123"/>
      <c r="O118" s="123"/>
      <c r="P118" s="123"/>
      <c r="Q118" s="123"/>
      <c r="R118" s="123"/>
      <c r="S118" s="123"/>
      <c r="T118" s="123"/>
      <c r="U118" s="123"/>
      <c r="V118" s="123"/>
      <c r="W118" s="123"/>
      <c r="X118" s="123"/>
    </row>
    <row r="119" spans="1:24" ht="12.75">
      <c r="A119" s="123"/>
      <c r="B119" s="123"/>
      <c r="C119" s="123"/>
      <c r="D119" s="134"/>
      <c r="E119" s="123"/>
      <c r="F119" s="134"/>
      <c r="G119" s="115"/>
      <c r="H119" s="135"/>
      <c r="I119" s="123"/>
      <c r="J119" s="123"/>
      <c r="K119" s="123"/>
      <c r="L119" s="123"/>
      <c r="M119" s="123"/>
      <c r="N119" s="123"/>
      <c r="O119" s="123"/>
      <c r="P119" s="123"/>
      <c r="Q119" s="123"/>
      <c r="R119" s="123"/>
      <c r="S119" s="123"/>
      <c r="T119" s="123"/>
      <c r="U119" s="123"/>
      <c r="V119" s="123"/>
      <c r="W119" s="123"/>
      <c r="X119" s="123"/>
    </row>
    <row r="120" spans="1:24" ht="12.75">
      <c r="A120" s="123"/>
      <c r="B120" s="123"/>
      <c r="C120" s="123"/>
      <c r="D120" s="134"/>
      <c r="E120" s="123"/>
      <c r="F120" s="134"/>
      <c r="G120" s="115"/>
      <c r="H120" s="135"/>
      <c r="I120" s="123"/>
      <c r="J120" s="123"/>
      <c r="K120" s="123"/>
      <c r="L120" s="123"/>
      <c r="M120" s="123"/>
      <c r="N120" s="123"/>
      <c r="O120" s="123"/>
      <c r="P120" s="123"/>
      <c r="Q120" s="123"/>
      <c r="R120" s="123"/>
      <c r="S120" s="123"/>
      <c r="T120" s="123"/>
      <c r="U120" s="123"/>
      <c r="V120" s="123"/>
      <c r="W120" s="123"/>
      <c r="X120" s="123"/>
    </row>
    <row r="121" spans="1:24" ht="12.75">
      <c r="A121" s="123"/>
      <c r="B121" s="123"/>
      <c r="C121" s="123"/>
      <c r="D121" s="134"/>
      <c r="E121" s="123"/>
      <c r="F121" s="134"/>
      <c r="G121" s="115"/>
      <c r="H121" s="135"/>
      <c r="I121" s="123"/>
      <c r="J121" s="123"/>
      <c r="K121" s="123"/>
      <c r="L121" s="123"/>
      <c r="M121" s="123"/>
      <c r="N121" s="123"/>
      <c r="O121" s="123"/>
      <c r="P121" s="123"/>
      <c r="Q121" s="123"/>
      <c r="R121" s="123"/>
      <c r="S121" s="123"/>
      <c r="T121" s="123"/>
      <c r="U121" s="123"/>
      <c r="V121" s="123"/>
      <c r="W121" s="123"/>
      <c r="X121" s="123"/>
    </row>
    <row r="122" spans="1:24" ht="12.75">
      <c r="A122" s="123"/>
      <c r="B122" s="123"/>
      <c r="C122" s="123"/>
      <c r="D122" s="134"/>
      <c r="E122" s="123"/>
      <c r="F122" s="134"/>
      <c r="G122" s="115"/>
      <c r="H122" s="135"/>
      <c r="I122" s="123"/>
      <c r="J122" s="123"/>
      <c r="K122" s="123"/>
      <c r="L122" s="123"/>
      <c r="M122" s="123"/>
      <c r="N122" s="123"/>
      <c r="O122" s="123"/>
      <c r="P122" s="123"/>
      <c r="Q122" s="123"/>
      <c r="R122" s="123"/>
      <c r="S122" s="123"/>
      <c r="T122" s="123"/>
      <c r="U122" s="123"/>
      <c r="V122" s="123"/>
      <c r="W122" s="123"/>
      <c r="X122" s="123"/>
    </row>
    <row r="123" spans="1:24" ht="12.75">
      <c r="A123" s="123"/>
      <c r="B123" s="123"/>
      <c r="C123" s="123"/>
      <c r="D123" s="134"/>
      <c r="E123" s="123"/>
      <c r="F123" s="134"/>
      <c r="G123" s="115"/>
      <c r="H123" s="135"/>
      <c r="I123" s="123"/>
      <c r="J123" s="123"/>
      <c r="K123" s="123"/>
      <c r="L123" s="123"/>
      <c r="M123" s="123"/>
      <c r="N123" s="123"/>
      <c r="O123" s="123"/>
      <c r="P123" s="123"/>
      <c r="Q123" s="123"/>
      <c r="R123" s="123"/>
      <c r="S123" s="123"/>
      <c r="T123" s="123"/>
      <c r="U123" s="123"/>
      <c r="V123" s="123"/>
      <c r="W123" s="123"/>
      <c r="X123" s="123"/>
    </row>
    <row r="124" spans="1:24" ht="12.75">
      <c r="A124" s="123"/>
      <c r="B124" s="123"/>
      <c r="C124" s="123"/>
      <c r="D124" s="134"/>
      <c r="E124" s="123"/>
      <c r="F124" s="134"/>
      <c r="G124" s="115"/>
      <c r="H124" s="135"/>
      <c r="I124" s="123"/>
      <c r="J124" s="123"/>
      <c r="K124" s="123"/>
      <c r="L124" s="123"/>
      <c r="M124" s="123"/>
      <c r="N124" s="123"/>
      <c r="O124" s="123"/>
      <c r="P124" s="123"/>
      <c r="Q124" s="123"/>
      <c r="R124" s="123"/>
      <c r="S124" s="123"/>
      <c r="T124" s="123"/>
      <c r="U124" s="123"/>
      <c r="V124" s="123"/>
      <c r="W124" s="123"/>
      <c r="X124" s="123"/>
    </row>
    <row r="125" spans="1:24" ht="12.75">
      <c r="A125" s="123"/>
      <c r="B125" s="123"/>
      <c r="C125" s="123"/>
      <c r="D125" s="134"/>
      <c r="E125" s="123"/>
      <c r="F125" s="134"/>
      <c r="G125" s="115"/>
      <c r="H125" s="135"/>
      <c r="I125" s="123"/>
      <c r="J125" s="123"/>
      <c r="K125" s="123"/>
      <c r="L125" s="123"/>
      <c r="M125" s="123"/>
      <c r="N125" s="123"/>
      <c r="O125" s="123"/>
      <c r="P125" s="123"/>
      <c r="Q125" s="123"/>
      <c r="R125" s="123"/>
      <c r="S125" s="123"/>
      <c r="T125" s="123"/>
      <c r="U125" s="123"/>
      <c r="V125" s="123"/>
      <c r="W125" s="123"/>
      <c r="X125" s="123"/>
    </row>
    <row r="126" spans="1:24" ht="12.75">
      <c r="A126" s="123"/>
      <c r="B126" s="123"/>
      <c r="C126" s="123"/>
      <c r="D126" s="134"/>
      <c r="E126" s="123"/>
      <c r="F126" s="134"/>
      <c r="G126" s="115"/>
      <c r="H126" s="135"/>
      <c r="I126" s="123"/>
      <c r="J126" s="123"/>
      <c r="K126" s="123"/>
      <c r="L126" s="123"/>
      <c r="M126" s="123"/>
      <c r="N126" s="123"/>
      <c r="O126" s="123"/>
      <c r="P126" s="123"/>
      <c r="Q126" s="123"/>
      <c r="R126" s="123"/>
      <c r="S126" s="123"/>
      <c r="T126" s="123"/>
      <c r="U126" s="123"/>
      <c r="V126" s="123"/>
      <c r="W126" s="123"/>
      <c r="X126" s="123"/>
    </row>
    <row r="127" spans="1:24" ht="12.75">
      <c r="A127" s="123"/>
      <c r="B127" s="123"/>
      <c r="C127" s="123"/>
      <c r="D127" s="134"/>
      <c r="E127" s="123"/>
      <c r="F127" s="134"/>
      <c r="G127" s="115"/>
      <c r="H127" s="135"/>
      <c r="I127" s="123"/>
      <c r="J127" s="123"/>
      <c r="K127" s="123"/>
      <c r="L127" s="123"/>
      <c r="M127" s="123"/>
      <c r="N127" s="123"/>
      <c r="O127" s="123"/>
      <c r="P127" s="123"/>
      <c r="Q127" s="123"/>
      <c r="R127" s="123"/>
      <c r="S127" s="123"/>
      <c r="T127" s="123"/>
      <c r="U127" s="123"/>
      <c r="V127" s="123"/>
      <c r="W127" s="123"/>
      <c r="X127" s="123"/>
    </row>
    <row r="128" spans="1:24" ht="12.75">
      <c r="A128" s="123"/>
      <c r="B128" s="123"/>
      <c r="C128" s="123"/>
      <c r="D128" s="134"/>
      <c r="E128" s="123"/>
      <c r="F128" s="134"/>
      <c r="G128" s="115"/>
      <c r="H128" s="135"/>
      <c r="I128" s="123"/>
      <c r="J128" s="123"/>
      <c r="K128" s="123"/>
      <c r="L128" s="123"/>
      <c r="M128" s="123"/>
      <c r="N128" s="123"/>
      <c r="O128" s="123"/>
      <c r="P128" s="123"/>
      <c r="Q128" s="123"/>
      <c r="R128" s="123"/>
      <c r="S128" s="123"/>
      <c r="T128" s="123"/>
      <c r="U128" s="123"/>
      <c r="V128" s="123"/>
      <c r="W128" s="123"/>
      <c r="X128" s="123"/>
    </row>
    <row r="129" spans="1:24" ht="12.75">
      <c r="A129" s="123"/>
      <c r="B129" s="123"/>
      <c r="C129" s="123"/>
      <c r="D129" s="134"/>
      <c r="E129" s="123"/>
      <c r="F129" s="134"/>
      <c r="G129" s="115"/>
      <c r="H129" s="135"/>
      <c r="I129" s="123"/>
      <c r="J129" s="123"/>
      <c r="K129" s="123"/>
      <c r="L129" s="123"/>
      <c r="M129" s="123"/>
      <c r="N129" s="123"/>
      <c r="O129" s="123"/>
      <c r="P129" s="123"/>
      <c r="Q129" s="123"/>
      <c r="R129" s="123"/>
      <c r="S129" s="123"/>
      <c r="T129" s="123"/>
      <c r="U129" s="123"/>
      <c r="V129" s="123"/>
      <c r="W129" s="123"/>
      <c r="X129" s="123"/>
    </row>
    <row r="130" spans="1:24" ht="12.75">
      <c r="A130" s="123"/>
      <c r="B130" s="123"/>
      <c r="C130" s="123"/>
      <c r="D130" s="134"/>
      <c r="E130" s="123"/>
      <c r="F130" s="134"/>
      <c r="G130" s="115"/>
      <c r="H130" s="135"/>
      <c r="I130" s="123"/>
      <c r="J130" s="123"/>
      <c r="K130" s="123"/>
      <c r="L130" s="123"/>
      <c r="M130" s="123"/>
      <c r="N130" s="123"/>
      <c r="O130" s="123"/>
      <c r="P130" s="123"/>
      <c r="Q130" s="123"/>
      <c r="R130" s="123"/>
      <c r="S130" s="123"/>
      <c r="T130" s="123"/>
      <c r="U130" s="123"/>
      <c r="V130" s="123"/>
      <c r="W130" s="123"/>
      <c r="X130" s="123"/>
    </row>
    <row r="131" spans="1:24" ht="12.75">
      <c r="A131" s="123"/>
      <c r="B131" s="123"/>
      <c r="C131" s="123"/>
      <c r="D131" s="134"/>
      <c r="E131" s="123"/>
      <c r="F131" s="134"/>
      <c r="G131" s="115"/>
      <c r="H131" s="135"/>
      <c r="I131" s="123"/>
      <c r="J131" s="123"/>
      <c r="K131" s="123"/>
      <c r="L131" s="123"/>
      <c r="M131" s="123"/>
      <c r="N131" s="123"/>
      <c r="O131" s="123"/>
      <c r="P131" s="123"/>
      <c r="Q131" s="123"/>
      <c r="R131" s="123"/>
      <c r="S131" s="123"/>
      <c r="T131" s="123"/>
      <c r="U131" s="123"/>
      <c r="V131" s="123"/>
      <c r="W131" s="123"/>
      <c r="X131" s="123"/>
    </row>
    <row r="132" spans="1:24" ht="12.75">
      <c r="A132" s="123"/>
      <c r="B132" s="123"/>
      <c r="C132" s="123"/>
      <c r="D132" s="134"/>
      <c r="E132" s="123"/>
      <c r="F132" s="134"/>
      <c r="G132" s="115"/>
      <c r="H132" s="135"/>
      <c r="I132" s="123"/>
      <c r="J132" s="123"/>
      <c r="K132" s="123"/>
      <c r="L132" s="123"/>
      <c r="M132" s="123"/>
      <c r="N132" s="123"/>
      <c r="O132" s="123"/>
      <c r="P132" s="123"/>
      <c r="Q132" s="123"/>
      <c r="R132" s="123"/>
      <c r="S132" s="123"/>
      <c r="T132" s="123"/>
      <c r="U132" s="123"/>
      <c r="V132" s="123"/>
      <c r="W132" s="123"/>
      <c r="X132" s="123"/>
    </row>
    <row r="133" spans="1:24" ht="12.75">
      <c r="A133" s="123"/>
      <c r="B133" s="123"/>
      <c r="C133" s="123"/>
      <c r="D133" s="134"/>
      <c r="E133" s="123"/>
      <c r="F133" s="134"/>
      <c r="G133" s="115"/>
      <c r="H133" s="135"/>
      <c r="I133" s="123"/>
      <c r="J133" s="123"/>
      <c r="K133" s="123"/>
      <c r="L133" s="123"/>
      <c r="M133" s="123"/>
      <c r="N133" s="123"/>
      <c r="O133" s="123"/>
      <c r="P133" s="123"/>
      <c r="Q133" s="123"/>
      <c r="R133" s="123"/>
      <c r="S133" s="123"/>
      <c r="T133" s="123"/>
      <c r="U133" s="123"/>
      <c r="V133" s="123"/>
      <c r="W133" s="123"/>
      <c r="X133" s="123"/>
    </row>
    <row r="134" spans="1:24" ht="12.75">
      <c r="A134" s="123"/>
      <c r="B134" s="123"/>
      <c r="C134" s="123"/>
      <c r="D134" s="134"/>
      <c r="E134" s="123"/>
      <c r="F134" s="134"/>
      <c r="G134" s="115"/>
      <c r="H134" s="135"/>
      <c r="I134" s="123"/>
      <c r="J134" s="123"/>
      <c r="K134" s="123"/>
      <c r="L134" s="123"/>
      <c r="M134" s="123"/>
      <c r="N134" s="123"/>
      <c r="O134" s="123"/>
      <c r="P134" s="123"/>
      <c r="Q134" s="123"/>
      <c r="R134" s="123"/>
      <c r="S134" s="123"/>
      <c r="T134" s="123"/>
      <c r="U134" s="123"/>
      <c r="V134" s="123"/>
      <c r="W134" s="123"/>
      <c r="X134" s="123"/>
    </row>
    <row r="135" spans="1:24" ht="12.75">
      <c r="A135" s="123"/>
      <c r="B135" s="123"/>
      <c r="C135" s="123"/>
      <c r="D135" s="134"/>
      <c r="E135" s="123"/>
      <c r="F135" s="134"/>
      <c r="G135" s="115"/>
      <c r="H135" s="135"/>
      <c r="I135" s="123"/>
      <c r="J135" s="123"/>
      <c r="K135" s="123"/>
      <c r="L135" s="123"/>
      <c r="M135" s="123"/>
      <c r="N135" s="123"/>
      <c r="O135" s="123"/>
      <c r="P135" s="123"/>
      <c r="Q135" s="123"/>
      <c r="R135" s="123"/>
      <c r="S135" s="123"/>
      <c r="T135" s="123"/>
      <c r="U135" s="123"/>
      <c r="V135" s="123"/>
      <c r="W135" s="123"/>
      <c r="X135" s="123"/>
    </row>
    <row r="136" spans="1:24" ht="12.75">
      <c r="A136" s="123"/>
      <c r="B136" s="123"/>
      <c r="C136" s="123"/>
      <c r="D136" s="134"/>
      <c r="E136" s="123"/>
      <c r="F136" s="134"/>
      <c r="G136" s="115"/>
      <c r="H136" s="135"/>
      <c r="I136" s="123"/>
      <c r="J136" s="123"/>
      <c r="K136" s="123"/>
      <c r="L136" s="123"/>
      <c r="M136" s="123"/>
      <c r="N136" s="123"/>
      <c r="O136" s="123"/>
      <c r="P136" s="123"/>
      <c r="Q136" s="123"/>
      <c r="R136" s="123"/>
      <c r="S136" s="123"/>
      <c r="T136" s="123"/>
      <c r="U136" s="123"/>
      <c r="V136" s="123"/>
      <c r="W136" s="123"/>
      <c r="X136" s="123"/>
    </row>
    <row r="137" spans="1:24" ht="12.75">
      <c r="A137" s="123"/>
      <c r="B137" s="123"/>
      <c r="C137" s="123"/>
      <c r="D137" s="134"/>
      <c r="E137" s="123"/>
      <c r="F137" s="134"/>
      <c r="G137" s="115"/>
      <c r="H137" s="135"/>
      <c r="I137" s="123"/>
      <c r="J137" s="123"/>
      <c r="K137" s="123"/>
      <c r="L137" s="123"/>
      <c r="M137" s="123"/>
      <c r="N137" s="123"/>
      <c r="O137" s="123"/>
      <c r="P137" s="123"/>
      <c r="Q137" s="123"/>
      <c r="R137" s="123"/>
      <c r="S137" s="123"/>
      <c r="T137" s="123"/>
      <c r="U137" s="123"/>
      <c r="V137" s="123"/>
      <c r="W137" s="123"/>
      <c r="X137" s="123"/>
    </row>
    <row r="138" spans="1:24" ht="12.75">
      <c r="A138" s="123"/>
      <c r="B138" s="123"/>
      <c r="C138" s="123"/>
      <c r="D138" s="134"/>
      <c r="E138" s="123"/>
      <c r="F138" s="134"/>
      <c r="G138" s="115"/>
      <c r="H138" s="135"/>
      <c r="I138" s="123"/>
      <c r="J138" s="123"/>
      <c r="K138" s="123"/>
      <c r="L138" s="123"/>
      <c r="M138" s="123"/>
      <c r="N138" s="123"/>
      <c r="O138" s="123"/>
      <c r="P138" s="123"/>
      <c r="Q138" s="123"/>
      <c r="R138" s="123"/>
      <c r="S138" s="123"/>
      <c r="T138" s="123"/>
      <c r="U138" s="123"/>
      <c r="V138" s="123"/>
      <c r="W138" s="123"/>
      <c r="X138" s="123"/>
    </row>
    <row r="139" spans="1:24" ht="12.75">
      <c r="A139" s="123"/>
      <c r="B139" s="123"/>
      <c r="C139" s="123"/>
      <c r="D139" s="134"/>
      <c r="E139" s="123"/>
      <c r="F139" s="134"/>
      <c r="G139" s="115"/>
      <c r="H139" s="135"/>
      <c r="I139" s="123"/>
      <c r="J139" s="123"/>
      <c r="K139" s="123"/>
      <c r="L139" s="123"/>
      <c r="M139" s="123"/>
      <c r="N139" s="123"/>
      <c r="O139" s="123"/>
      <c r="P139" s="123"/>
      <c r="Q139" s="123"/>
      <c r="R139" s="123"/>
      <c r="S139" s="123"/>
      <c r="T139" s="123"/>
      <c r="U139" s="123"/>
      <c r="V139" s="123"/>
      <c r="W139" s="123"/>
      <c r="X139" s="123"/>
    </row>
    <row r="140" spans="1:24" ht="12.75">
      <c r="A140" s="123"/>
      <c r="B140" s="123"/>
      <c r="C140" s="123"/>
      <c r="D140" s="134"/>
      <c r="E140" s="123"/>
      <c r="F140" s="134"/>
      <c r="G140" s="115"/>
      <c r="H140" s="135"/>
      <c r="I140" s="123"/>
      <c r="J140" s="123"/>
      <c r="K140" s="123"/>
      <c r="L140" s="123"/>
      <c r="M140" s="123"/>
      <c r="N140" s="123"/>
      <c r="O140" s="123"/>
      <c r="P140" s="123"/>
      <c r="Q140" s="123"/>
      <c r="R140" s="123"/>
      <c r="S140" s="123"/>
      <c r="T140" s="123"/>
      <c r="U140" s="123"/>
      <c r="V140" s="123"/>
      <c r="W140" s="123"/>
      <c r="X140" s="123"/>
    </row>
    <row r="141" spans="1:24" ht="12.75">
      <c r="A141" s="123"/>
      <c r="B141" s="123"/>
      <c r="C141" s="123"/>
      <c r="D141" s="134"/>
      <c r="E141" s="123"/>
      <c r="F141" s="134"/>
      <c r="G141" s="115"/>
      <c r="H141" s="135"/>
      <c r="I141" s="123"/>
      <c r="J141" s="123"/>
      <c r="K141" s="123"/>
      <c r="L141" s="123"/>
      <c r="M141" s="123"/>
      <c r="N141" s="123"/>
      <c r="O141" s="123"/>
      <c r="P141" s="123"/>
      <c r="Q141" s="123"/>
      <c r="R141" s="123"/>
      <c r="S141" s="123"/>
      <c r="T141" s="123"/>
      <c r="U141" s="123"/>
      <c r="V141" s="123"/>
      <c r="W141" s="123"/>
      <c r="X141" s="123"/>
    </row>
    <row r="142" spans="1:24" ht="12.75">
      <c r="A142" s="123"/>
      <c r="B142" s="123"/>
      <c r="C142" s="123"/>
      <c r="D142" s="134"/>
      <c r="E142" s="123"/>
      <c r="F142" s="134"/>
      <c r="G142" s="115"/>
      <c r="H142" s="135"/>
      <c r="I142" s="123"/>
      <c r="J142" s="123"/>
      <c r="K142" s="123"/>
      <c r="L142" s="123"/>
      <c r="M142" s="123"/>
      <c r="N142" s="123"/>
      <c r="O142" s="123"/>
      <c r="P142" s="123"/>
      <c r="Q142" s="123"/>
      <c r="R142" s="123"/>
      <c r="S142" s="123"/>
      <c r="T142" s="123"/>
      <c r="U142" s="123"/>
      <c r="V142" s="123"/>
      <c r="W142" s="123"/>
      <c r="X142" s="123"/>
    </row>
    <row r="143" spans="1:24" ht="12.75">
      <c r="A143" s="123"/>
      <c r="B143" s="123"/>
      <c r="C143" s="123"/>
      <c r="D143" s="134"/>
      <c r="E143" s="123"/>
      <c r="F143" s="134"/>
      <c r="G143" s="115"/>
      <c r="H143" s="135"/>
      <c r="I143" s="123"/>
      <c r="J143" s="123"/>
      <c r="K143" s="123"/>
      <c r="L143" s="123"/>
      <c r="M143" s="123"/>
      <c r="N143" s="123"/>
      <c r="O143" s="123"/>
      <c r="P143" s="123"/>
      <c r="Q143" s="123"/>
      <c r="R143" s="123"/>
      <c r="S143" s="123"/>
      <c r="T143" s="123"/>
      <c r="U143" s="123"/>
      <c r="V143" s="123"/>
      <c r="W143" s="123"/>
      <c r="X143" s="123"/>
    </row>
    <row r="144" spans="1:24" ht="12.75">
      <c r="A144" s="123"/>
      <c r="B144" s="123"/>
      <c r="C144" s="123"/>
      <c r="D144" s="134"/>
      <c r="E144" s="123"/>
      <c r="F144" s="134"/>
      <c r="G144" s="115"/>
      <c r="H144" s="135"/>
      <c r="I144" s="123"/>
      <c r="J144" s="123"/>
      <c r="K144" s="123"/>
      <c r="L144" s="123"/>
      <c r="M144" s="123"/>
      <c r="N144" s="123"/>
      <c r="O144" s="123"/>
      <c r="P144" s="123"/>
      <c r="Q144" s="123"/>
      <c r="R144" s="123"/>
      <c r="S144" s="123"/>
      <c r="T144" s="123"/>
      <c r="U144" s="123"/>
      <c r="V144" s="123"/>
      <c r="W144" s="123"/>
      <c r="X144" s="123"/>
    </row>
    <row r="145" spans="1:24" ht="12.75">
      <c r="A145" s="123"/>
      <c r="B145" s="123"/>
      <c r="C145" s="123"/>
      <c r="D145" s="134"/>
      <c r="E145" s="123"/>
      <c r="F145" s="134"/>
      <c r="G145" s="115"/>
      <c r="H145" s="135"/>
      <c r="I145" s="123"/>
      <c r="J145" s="123"/>
      <c r="K145" s="123"/>
      <c r="L145" s="123"/>
      <c r="M145" s="123"/>
      <c r="N145" s="123"/>
      <c r="O145" s="123"/>
      <c r="P145" s="123"/>
      <c r="Q145" s="123"/>
      <c r="R145" s="123"/>
      <c r="S145" s="123"/>
      <c r="T145" s="123"/>
      <c r="U145" s="123"/>
      <c r="V145" s="123"/>
      <c r="W145" s="123"/>
      <c r="X145" s="123"/>
    </row>
    <row r="146" spans="1:24" ht="12.75">
      <c r="A146" s="123"/>
      <c r="B146" s="123"/>
      <c r="C146" s="123"/>
      <c r="D146" s="134"/>
      <c r="E146" s="123"/>
      <c r="F146" s="134"/>
      <c r="G146" s="115"/>
      <c r="H146" s="135"/>
      <c r="I146" s="123"/>
      <c r="J146" s="123"/>
      <c r="K146" s="123"/>
      <c r="L146" s="123"/>
      <c r="M146" s="123"/>
      <c r="N146" s="123"/>
      <c r="O146" s="123"/>
      <c r="P146" s="123"/>
      <c r="Q146" s="123"/>
      <c r="R146" s="123"/>
      <c r="S146" s="123"/>
      <c r="T146" s="123"/>
      <c r="U146" s="123"/>
      <c r="V146" s="123"/>
      <c r="W146" s="123"/>
      <c r="X146" s="123"/>
    </row>
    <row r="147" spans="1:24" ht="12.75">
      <c r="A147" s="123"/>
      <c r="B147" s="123"/>
      <c r="C147" s="123"/>
      <c r="D147" s="134"/>
      <c r="E147" s="123"/>
      <c r="F147" s="134"/>
      <c r="G147" s="115"/>
      <c r="H147" s="135"/>
      <c r="I147" s="123"/>
      <c r="J147" s="123"/>
      <c r="K147" s="123"/>
      <c r="L147" s="123"/>
      <c r="M147" s="123"/>
      <c r="N147" s="123"/>
      <c r="O147" s="123"/>
      <c r="P147" s="123"/>
      <c r="Q147" s="123"/>
      <c r="R147" s="123"/>
      <c r="S147" s="123"/>
      <c r="T147" s="123"/>
      <c r="U147" s="123"/>
      <c r="V147" s="123"/>
      <c r="W147" s="123"/>
      <c r="X147" s="123"/>
    </row>
    <row r="148" spans="1:24" ht="12.75">
      <c r="A148" s="123"/>
      <c r="B148" s="123"/>
      <c r="C148" s="123"/>
      <c r="D148" s="134"/>
      <c r="E148" s="123"/>
      <c r="F148" s="134"/>
      <c r="G148" s="115"/>
      <c r="H148" s="135"/>
      <c r="I148" s="123"/>
      <c r="J148" s="123"/>
      <c r="K148" s="123"/>
      <c r="L148" s="123"/>
      <c r="M148" s="123"/>
      <c r="N148" s="123"/>
      <c r="O148" s="123"/>
      <c r="P148" s="123"/>
      <c r="Q148" s="123"/>
      <c r="R148" s="123"/>
      <c r="S148" s="123"/>
      <c r="T148" s="123"/>
      <c r="U148" s="123"/>
      <c r="V148" s="123"/>
      <c r="W148" s="123"/>
      <c r="X148" s="123"/>
    </row>
    <row r="149" spans="1:24" ht="12.75">
      <c r="A149" s="123"/>
      <c r="B149" s="123"/>
      <c r="C149" s="123"/>
      <c r="D149" s="134"/>
      <c r="E149" s="123"/>
      <c r="F149" s="134"/>
      <c r="G149" s="115"/>
      <c r="H149" s="135"/>
      <c r="I149" s="123"/>
      <c r="J149" s="123"/>
      <c r="K149" s="123"/>
      <c r="L149" s="123"/>
      <c r="M149" s="123"/>
      <c r="N149" s="123"/>
      <c r="O149" s="123"/>
      <c r="P149" s="123"/>
      <c r="Q149" s="123"/>
      <c r="R149" s="123"/>
      <c r="S149" s="123"/>
      <c r="T149" s="123"/>
      <c r="U149" s="123"/>
      <c r="V149" s="123"/>
      <c r="W149" s="123"/>
      <c r="X149" s="123"/>
    </row>
    <row r="150" spans="1:24" ht="12.75">
      <c r="A150" s="123"/>
      <c r="B150" s="123"/>
      <c r="C150" s="123"/>
      <c r="D150" s="134"/>
      <c r="E150" s="123"/>
      <c r="F150" s="134"/>
      <c r="G150" s="115"/>
      <c r="H150" s="135"/>
      <c r="I150" s="123"/>
      <c r="J150" s="123"/>
      <c r="K150" s="123"/>
      <c r="L150" s="123"/>
      <c r="M150" s="123"/>
      <c r="N150" s="123"/>
      <c r="O150" s="123"/>
      <c r="P150" s="123"/>
      <c r="Q150" s="123"/>
      <c r="R150" s="123"/>
      <c r="S150" s="123"/>
      <c r="T150" s="123"/>
      <c r="U150" s="123"/>
      <c r="V150" s="123"/>
      <c r="W150" s="123"/>
      <c r="X150" s="123"/>
    </row>
    <row r="151" spans="1:24" ht="12.75">
      <c r="A151" s="123"/>
      <c r="B151" s="123"/>
      <c r="C151" s="123"/>
      <c r="D151" s="134"/>
      <c r="E151" s="123"/>
      <c r="F151" s="134"/>
      <c r="G151" s="115"/>
      <c r="H151" s="135"/>
      <c r="I151" s="123"/>
      <c r="J151" s="123"/>
      <c r="K151" s="123"/>
      <c r="L151" s="123"/>
      <c r="M151" s="123"/>
      <c r="N151" s="123"/>
      <c r="O151" s="123"/>
      <c r="P151" s="123"/>
      <c r="Q151" s="123"/>
      <c r="R151" s="123"/>
      <c r="S151" s="123"/>
      <c r="T151" s="123"/>
      <c r="U151" s="123"/>
      <c r="V151" s="123"/>
      <c r="W151" s="123"/>
      <c r="X151" s="123"/>
    </row>
    <row r="152" spans="1:24" ht="12.75">
      <c r="A152" s="123"/>
      <c r="B152" s="123"/>
      <c r="C152" s="123"/>
      <c r="D152" s="134"/>
      <c r="E152" s="123"/>
      <c r="F152" s="134"/>
      <c r="G152" s="115"/>
      <c r="H152" s="135"/>
      <c r="I152" s="123"/>
      <c r="J152" s="123"/>
      <c r="K152" s="123"/>
      <c r="L152" s="123"/>
      <c r="M152" s="123"/>
      <c r="N152" s="123"/>
      <c r="O152" s="123"/>
      <c r="P152" s="123"/>
      <c r="Q152" s="123"/>
      <c r="R152" s="123"/>
      <c r="S152" s="123"/>
      <c r="T152" s="123"/>
      <c r="U152" s="123"/>
      <c r="V152" s="123"/>
      <c r="W152" s="123"/>
      <c r="X152" s="123"/>
    </row>
    <row r="153" spans="1:24" ht="12.75">
      <c r="A153" s="123"/>
      <c r="B153" s="123"/>
      <c r="C153" s="123"/>
      <c r="D153" s="134"/>
      <c r="E153" s="123"/>
      <c r="F153" s="134"/>
      <c r="G153" s="115"/>
      <c r="H153" s="135"/>
      <c r="I153" s="123"/>
      <c r="J153" s="123"/>
      <c r="K153" s="123"/>
      <c r="L153" s="123"/>
      <c r="M153" s="123"/>
      <c r="N153" s="123"/>
      <c r="O153" s="123"/>
      <c r="P153" s="123"/>
      <c r="Q153" s="123"/>
      <c r="R153" s="123"/>
      <c r="S153" s="123"/>
      <c r="T153" s="123"/>
      <c r="U153" s="123"/>
      <c r="V153" s="123"/>
      <c r="W153" s="123"/>
      <c r="X153" s="123"/>
    </row>
    <row r="154" spans="1:24" ht="12.75">
      <c r="A154" s="123"/>
      <c r="B154" s="123"/>
      <c r="C154" s="123"/>
      <c r="D154" s="134"/>
      <c r="E154" s="123"/>
      <c r="F154" s="134"/>
      <c r="G154" s="115"/>
      <c r="H154" s="135"/>
      <c r="I154" s="123"/>
      <c r="J154" s="123"/>
      <c r="K154" s="123"/>
      <c r="L154" s="123"/>
      <c r="M154" s="123"/>
      <c r="N154" s="123"/>
      <c r="O154" s="123"/>
      <c r="P154" s="123"/>
      <c r="Q154" s="123"/>
      <c r="R154" s="123"/>
      <c r="S154" s="123"/>
      <c r="T154" s="123"/>
      <c r="U154" s="123"/>
      <c r="V154" s="123"/>
      <c r="W154" s="123"/>
      <c r="X154" s="123"/>
    </row>
    <row r="155" spans="1:24" ht="12.75">
      <c r="A155" s="123"/>
      <c r="B155" s="123"/>
      <c r="C155" s="123"/>
      <c r="D155" s="134"/>
      <c r="E155" s="123"/>
      <c r="F155" s="134"/>
      <c r="G155" s="115"/>
      <c r="H155" s="135"/>
      <c r="I155" s="123"/>
      <c r="J155" s="123"/>
      <c r="K155" s="123"/>
      <c r="L155" s="123"/>
      <c r="M155" s="123"/>
      <c r="N155" s="123"/>
      <c r="O155" s="123"/>
      <c r="P155" s="123"/>
      <c r="Q155" s="123"/>
      <c r="R155" s="123"/>
      <c r="S155" s="123"/>
      <c r="T155" s="123"/>
      <c r="U155" s="123"/>
      <c r="V155" s="123"/>
      <c r="W155" s="123"/>
      <c r="X155" s="123"/>
    </row>
    <row r="156" spans="1:24" ht="12.75">
      <c r="A156" s="123"/>
      <c r="B156" s="123"/>
      <c r="C156" s="123"/>
      <c r="D156" s="134"/>
      <c r="E156" s="123"/>
      <c r="F156" s="134"/>
      <c r="G156" s="115"/>
      <c r="H156" s="135"/>
      <c r="I156" s="123"/>
      <c r="J156" s="123"/>
      <c r="K156" s="123"/>
      <c r="L156" s="123"/>
      <c r="M156" s="123"/>
      <c r="N156" s="123"/>
      <c r="O156" s="123"/>
      <c r="P156" s="123"/>
      <c r="Q156" s="123"/>
      <c r="R156" s="123"/>
      <c r="S156" s="123"/>
      <c r="T156" s="123"/>
      <c r="U156" s="123"/>
      <c r="V156" s="123"/>
      <c r="W156" s="123"/>
      <c r="X156" s="123"/>
    </row>
    <row r="157" spans="1:24" ht="12.75">
      <c r="A157" s="123"/>
      <c r="B157" s="123"/>
      <c r="C157" s="123"/>
      <c r="D157" s="134"/>
      <c r="E157" s="123"/>
      <c r="F157" s="134"/>
      <c r="G157" s="115"/>
      <c r="H157" s="135"/>
      <c r="I157" s="123"/>
      <c r="J157" s="123"/>
      <c r="K157" s="123"/>
      <c r="L157" s="123"/>
      <c r="M157" s="123"/>
      <c r="N157" s="123"/>
      <c r="O157" s="123"/>
      <c r="P157" s="123"/>
      <c r="Q157" s="123"/>
      <c r="R157" s="123"/>
      <c r="S157" s="123"/>
      <c r="T157" s="123"/>
      <c r="U157" s="123"/>
      <c r="V157" s="123"/>
      <c r="W157" s="123"/>
      <c r="X157" s="123"/>
    </row>
    <row r="158" spans="1:24" ht="12.75">
      <c r="A158" s="123"/>
      <c r="B158" s="123"/>
      <c r="C158" s="123"/>
      <c r="D158" s="134"/>
      <c r="E158" s="123"/>
      <c r="F158" s="134"/>
      <c r="G158" s="115"/>
      <c r="H158" s="135"/>
      <c r="I158" s="123"/>
      <c r="J158" s="123"/>
      <c r="K158" s="123"/>
      <c r="L158" s="123"/>
      <c r="M158" s="123"/>
      <c r="N158" s="123"/>
      <c r="O158" s="123"/>
      <c r="P158" s="123"/>
      <c r="Q158" s="123"/>
      <c r="R158" s="123"/>
      <c r="S158" s="123"/>
      <c r="T158" s="123"/>
      <c r="U158" s="123"/>
      <c r="V158" s="123"/>
      <c r="W158" s="123"/>
      <c r="X158" s="123"/>
    </row>
    <row r="159" spans="1:24" ht="12.75">
      <c r="A159" s="123"/>
      <c r="B159" s="123"/>
      <c r="C159" s="123"/>
      <c r="D159" s="134"/>
      <c r="E159" s="123"/>
      <c r="F159" s="134"/>
      <c r="G159" s="115"/>
      <c r="H159" s="135"/>
      <c r="I159" s="123"/>
      <c r="J159" s="123"/>
      <c r="K159" s="123"/>
      <c r="L159" s="123"/>
      <c r="M159" s="123"/>
      <c r="N159" s="123"/>
      <c r="O159" s="123"/>
      <c r="P159" s="123"/>
      <c r="Q159" s="123"/>
      <c r="R159" s="123"/>
      <c r="S159" s="123"/>
      <c r="T159" s="123"/>
      <c r="U159" s="123"/>
      <c r="V159" s="123"/>
      <c r="W159" s="123"/>
      <c r="X159" s="123"/>
    </row>
    <row r="160" spans="1:24" ht="12.75">
      <c r="A160" s="123"/>
      <c r="B160" s="123"/>
      <c r="C160" s="123"/>
      <c r="D160" s="134"/>
      <c r="E160" s="123"/>
      <c r="F160" s="134"/>
      <c r="G160" s="115"/>
      <c r="H160" s="135"/>
      <c r="I160" s="123"/>
      <c r="J160" s="123"/>
      <c r="K160" s="123"/>
      <c r="L160" s="123"/>
      <c r="M160" s="123"/>
      <c r="N160" s="123"/>
      <c r="O160" s="123"/>
      <c r="P160" s="123"/>
      <c r="Q160" s="123"/>
      <c r="R160" s="123"/>
      <c r="S160" s="123"/>
      <c r="T160" s="123"/>
      <c r="U160" s="123"/>
      <c r="V160" s="123"/>
      <c r="W160" s="123"/>
      <c r="X160" s="123"/>
    </row>
    <row r="161" spans="1:24" ht="12.75">
      <c r="A161" s="123"/>
      <c r="B161" s="123"/>
      <c r="C161" s="123"/>
      <c r="D161" s="134"/>
      <c r="E161" s="123"/>
      <c r="F161" s="134"/>
      <c r="G161" s="115"/>
      <c r="H161" s="135"/>
      <c r="I161" s="123"/>
      <c r="J161" s="123"/>
      <c r="K161" s="123"/>
      <c r="L161" s="123"/>
      <c r="M161" s="123"/>
      <c r="N161" s="123"/>
      <c r="O161" s="123"/>
      <c r="P161" s="123"/>
      <c r="Q161" s="123"/>
      <c r="R161" s="123"/>
      <c r="S161" s="123"/>
      <c r="T161" s="123"/>
      <c r="U161" s="123"/>
      <c r="V161" s="123"/>
      <c r="W161" s="123"/>
      <c r="X161" s="123"/>
    </row>
    <row r="162" spans="1:24" ht="12.75">
      <c r="A162" s="123"/>
      <c r="B162" s="123"/>
      <c r="C162" s="123"/>
      <c r="D162" s="134"/>
      <c r="E162" s="123"/>
      <c r="F162" s="134"/>
      <c r="G162" s="115"/>
      <c r="H162" s="135"/>
      <c r="I162" s="123"/>
      <c r="J162" s="123"/>
      <c r="K162" s="123"/>
      <c r="L162" s="123"/>
      <c r="M162" s="123"/>
      <c r="N162" s="123"/>
      <c r="O162" s="123"/>
      <c r="P162" s="123"/>
      <c r="Q162" s="123"/>
      <c r="R162" s="123"/>
      <c r="S162" s="123"/>
      <c r="T162" s="123"/>
      <c r="U162" s="123"/>
      <c r="V162" s="123"/>
      <c r="W162" s="123"/>
      <c r="X162" s="123"/>
    </row>
    <row r="163" spans="1:24" ht="12.75">
      <c r="A163" s="123"/>
      <c r="B163" s="123"/>
      <c r="C163" s="123"/>
      <c r="D163" s="134"/>
      <c r="E163" s="123"/>
      <c r="F163" s="134"/>
      <c r="G163" s="115"/>
      <c r="H163" s="135"/>
      <c r="I163" s="123"/>
      <c r="J163" s="123"/>
      <c r="K163" s="123"/>
      <c r="L163" s="123"/>
      <c r="M163" s="123"/>
      <c r="N163" s="123"/>
      <c r="O163" s="123"/>
      <c r="P163" s="123"/>
      <c r="Q163" s="123"/>
      <c r="R163" s="123"/>
      <c r="S163" s="123"/>
      <c r="T163" s="123"/>
      <c r="U163" s="123"/>
      <c r="V163" s="123"/>
      <c r="W163" s="123"/>
      <c r="X163" s="123"/>
    </row>
    <row r="164" spans="1:24" ht="12.75">
      <c r="A164" s="123"/>
      <c r="B164" s="123"/>
      <c r="C164" s="123"/>
      <c r="D164" s="134"/>
      <c r="E164" s="123"/>
      <c r="F164" s="134"/>
      <c r="G164" s="115"/>
      <c r="H164" s="135"/>
      <c r="I164" s="123"/>
      <c r="J164" s="123"/>
      <c r="K164" s="123"/>
      <c r="L164" s="123"/>
      <c r="M164" s="123"/>
      <c r="N164" s="123"/>
      <c r="O164" s="123"/>
      <c r="P164" s="123"/>
      <c r="Q164" s="123"/>
      <c r="R164" s="123"/>
      <c r="S164" s="123"/>
      <c r="T164" s="123"/>
      <c r="U164" s="123"/>
      <c r="V164" s="123"/>
      <c r="W164" s="123"/>
      <c r="X164" s="123"/>
    </row>
    <row r="165" spans="1:24" ht="12.75">
      <c r="A165" s="123"/>
      <c r="B165" s="123"/>
      <c r="C165" s="123"/>
      <c r="D165" s="134"/>
      <c r="E165" s="123"/>
      <c r="F165" s="134"/>
      <c r="G165" s="115"/>
      <c r="H165" s="135"/>
      <c r="I165" s="123"/>
      <c r="J165" s="123"/>
      <c r="K165" s="123"/>
      <c r="L165" s="123"/>
      <c r="M165" s="123"/>
      <c r="N165" s="123"/>
      <c r="O165" s="123"/>
      <c r="P165" s="123"/>
      <c r="Q165" s="123"/>
      <c r="R165" s="123"/>
      <c r="S165" s="123"/>
      <c r="T165" s="123"/>
      <c r="U165" s="123"/>
      <c r="V165" s="123"/>
      <c r="W165" s="123"/>
      <c r="X165" s="123"/>
    </row>
    <row r="166" spans="1:24" ht="12.75">
      <c r="A166" s="123"/>
      <c r="B166" s="123"/>
      <c r="C166" s="123"/>
      <c r="D166" s="134"/>
      <c r="E166" s="123"/>
      <c r="F166" s="134"/>
      <c r="G166" s="115"/>
      <c r="H166" s="135"/>
      <c r="I166" s="123"/>
      <c r="J166" s="123"/>
      <c r="K166" s="123"/>
      <c r="L166" s="123"/>
      <c r="M166" s="123"/>
      <c r="N166" s="123"/>
      <c r="O166" s="123"/>
      <c r="P166" s="123"/>
      <c r="Q166" s="123"/>
      <c r="R166" s="123"/>
      <c r="S166" s="123"/>
      <c r="T166" s="123"/>
      <c r="U166" s="123"/>
      <c r="V166" s="123"/>
      <c r="W166" s="123"/>
      <c r="X166" s="123"/>
    </row>
    <row r="167" spans="1:24" ht="12.75">
      <c r="A167" s="123"/>
      <c r="B167" s="123"/>
      <c r="C167" s="123"/>
      <c r="D167" s="134"/>
      <c r="E167" s="123"/>
      <c r="F167" s="134"/>
      <c r="G167" s="115"/>
      <c r="H167" s="135"/>
      <c r="I167" s="123"/>
      <c r="J167" s="123"/>
      <c r="K167" s="123"/>
      <c r="L167" s="123"/>
      <c r="M167" s="123"/>
      <c r="N167" s="123"/>
      <c r="O167" s="123"/>
      <c r="P167" s="123"/>
      <c r="Q167" s="123"/>
      <c r="R167" s="123"/>
      <c r="S167" s="123"/>
      <c r="T167" s="123"/>
      <c r="U167" s="123"/>
      <c r="V167" s="123"/>
      <c r="W167" s="123"/>
      <c r="X167" s="123"/>
    </row>
    <row r="168" spans="1:24" ht="12.75">
      <c r="A168" s="123"/>
      <c r="B168" s="123"/>
      <c r="C168" s="123"/>
      <c r="D168" s="134"/>
      <c r="E168" s="123"/>
      <c r="F168" s="134"/>
      <c r="G168" s="115"/>
      <c r="H168" s="135"/>
      <c r="I168" s="123"/>
      <c r="J168" s="123"/>
      <c r="K168" s="123"/>
      <c r="L168" s="123"/>
      <c r="M168" s="123"/>
      <c r="N168" s="123"/>
      <c r="O168" s="123"/>
      <c r="P168" s="123"/>
      <c r="Q168" s="123"/>
      <c r="R168" s="123"/>
      <c r="S168" s="123"/>
      <c r="T168" s="123"/>
      <c r="U168" s="123"/>
      <c r="V168" s="123"/>
      <c r="W168" s="123"/>
      <c r="X168" s="123"/>
    </row>
    <row r="169" spans="1:24" ht="12.75">
      <c r="A169" s="123"/>
      <c r="B169" s="123"/>
      <c r="C169" s="123"/>
      <c r="D169" s="134"/>
      <c r="E169" s="123"/>
      <c r="F169" s="134"/>
      <c r="G169" s="115"/>
      <c r="H169" s="135"/>
      <c r="I169" s="123"/>
      <c r="J169" s="123"/>
      <c r="K169" s="123"/>
      <c r="L169" s="123"/>
      <c r="M169" s="123"/>
      <c r="N169" s="123"/>
      <c r="O169" s="123"/>
      <c r="P169" s="123"/>
      <c r="Q169" s="123"/>
      <c r="R169" s="123"/>
      <c r="S169" s="123"/>
      <c r="T169" s="123"/>
      <c r="U169" s="123"/>
      <c r="V169" s="123"/>
      <c r="W169" s="123"/>
      <c r="X169" s="123"/>
    </row>
    <row r="170" spans="1:24" ht="12.75">
      <c r="A170" s="123"/>
      <c r="B170" s="123"/>
      <c r="C170" s="123"/>
      <c r="D170" s="134"/>
      <c r="E170" s="123"/>
      <c r="F170" s="134"/>
      <c r="G170" s="115"/>
      <c r="H170" s="135"/>
      <c r="I170" s="123"/>
      <c r="J170" s="123"/>
      <c r="K170" s="123"/>
      <c r="L170" s="123"/>
      <c r="M170" s="123"/>
      <c r="N170" s="123"/>
      <c r="O170" s="123"/>
      <c r="P170" s="123"/>
      <c r="Q170" s="123"/>
      <c r="R170" s="123"/>
      <c r="S170" s="123"/>
      <c r="T170" s="123"/>
      <c r="U170" s="123"/>
      <c r="V170" s="123"/>
      <c r="W170" s="123"/>
      <c r="X170" s="123"/>
    </row>
    <row r="171" spans="1:24" ht="12.75">
      <c r="A171" s="123"/>
      <c r="B171" s="123"/>
      <c r="C171" s="123"/>
      <c r="D171" s="134"/>
      <c r="E171" s="123"/>
      <c r="F171" s="134"/>
      <c r="G171" s="115"/>
      <c r="H171" s="135"/>
      <c r="I171" s="123"/>
      <c r="J171" s="123"/>
      <c r="K171" s="123"/>
      <c r="L171" s="123"/>
      <c r="M171" s="123"/>
      <c r="N171" s="123"/>
      <c r="O171" s="123"/>
      <c r="P171" s="123"/>
      <c r="Q171" s="123"/>
      <c r="R171" s="123"/>
      <c r="S171" s="123"/>
      <c r="T171" s="123"/>
      <c r="U171" s="123"/>
      <c r="V171" s="123"/>
      <c r="W171" s="123"/>
      <c r="X171" s="123"/>
    </row>
  </sheetData>
  <conditionalFormatting sqref="M1:N1 R1 U1:X1">
    <cfRule type="containsText" dxfId="10778" priority="13" operator="containsText" text="ответ субподрядчика">
      <formula>NOT(ISERROR(SEARCH(("ответ субподрядчика"),(M1))))</formula>
    </cfRule>
  </conditionalFormatting>
  <conditionalFormatting sqref="G10:G171">
    <cfRule type="cellIs" dxfId="10777" priority="12" operator="equal">
      <formula>1</formula>
    </cfRule>
  </conditionalFormatting>
  <conditionalFormatting sqref="G10:G171">
    <cfRule type="cellIs" dxfId="10776" priority="11" operator="equal">
      <formula>0.5</formula>
    </cfRule>
  </conditionalFormatting>
  <conditionalFormatting sqref="G10:G171">
    <cfRule type="cellIs" dxfId="10775" priority="10" operator="equal">
      <formula>0.2</formula>
    </cfRule>
  </conditionalFormatting>
  <conditionalFormatting sqref="K3 K5:K171">
    <cfRule type="containsText" dxfId="10774" priority="9" operator="containsText" text="ПД">
      <formula>NOT(ISERROR(SEARCH(("ПД"),(K3))))</formula>
    </cfRule>
  </conditionalFormatting>
  <conditionalFormatting sqref="K3 K5:K171">
    <cfRule type="containsText" dxfId="10773" priority="8" operator="containsText" text="отменено">
      <formula>NOT(ISERROR(SEARCH(("отменено"),(K3))))</formula>
    </cfRule>
  </conditionalFormatting>
  <conditionalFormatting sqref="G1:H1 H3:X3 H5:H171 A9:G9">
    <cfRule type="cellIs" dxfId="10772" priority="7" operator="equal">
      <formula>"5 - Несоответствие решений ПД и РД"</formula>
    </cfRule>
  </conditionalFormatting>
  <conditionalFormatting sqref="G1:H1 H3:X3 H5:H171 A9:G9">
    <cfRule type="cellIs" dxfId="10771" priority="6" operator="equal">
      <formula>"4 - Несоответствие типовым решениям"</formula>
    </cfRule>
  </conditionalFormatting>
  <conditionalFormatting sqref="G1:H1 H3:X3 H5:H171 A9:G9">
    <cfRule type="cellIs" dxfId="10770" priority="5" operator="equal">
      <formula>"3 - Повторяющиеся замечания МФР"</formula>
    </cfRule>
  </conditionalFormatting>
  <conditionalFormatting sqref="G1:H1 H3:X3 H5:H171 A9:G9">
    <cfRule type="cellIs" dxfId="10769" priority="4" operator="equal">
      <formula>"2 - Несоотвествие смежным разделам"</formula>
    </cfRule>
  </conditionalFormatting>
  <conditionalFormatting sqref="G1:H1 H3:X3 H5:H171 A9:G9">
    <cfRule type="cellIs" dxfId="10768" priority="3" operator="equal">
      <formula>"1 - Ошибка проектировщика"</formula>
    </cfRule>
  </conditionalFormatting>
  <conditionalFormatting sqref="K3 K5:K171">
    <cfRule type="containsText" dxfId="10767" priority="2" operator="containsText" text="повторно">
      <formula>NOT(ISERROR(SEARCH(("повторно"),(K3))))</formula>
    </cfRule>
  </conditionalFormatting>
  <conditionalFormatting sqref="K3 K5:K171">
    <cfRule type="containsText" dxfId="10766" priority="1" operator="containsText" text="снято">
      <formula>NOT(ISERROR(SEARCH(("снято"),(K3))))</formula>
    </cfRule>
  </conditionalFormatting>
  <hyperlinks>
    <hyperlink ref="F10" r:id="rId1" location="heading=h.u0l7fnka1x8o"/>
    <hyperlink ref="F11" r:id="rId2" location="heading=h.u0l7fnka1x8o"/>
    <hyperlink ref="F12" r:id="rId3" location="heading=h.u0l7fnka1x8o"/>
  </hyperlinks>
  <pageMargins left="0.70078740157480324" right="0.70078740157480324" top="0.75196850393700787" bottom="0.75196850393700787" header="0.3" footer="0.3"/>
  <pageSetup paperSize="9" orientation="portrait"/>
  <tableParts count="1">
    <tablePart r:id="rId4"/>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G10:G171</xm:sqref>
        </x14:dataValidation>
        <x14:dataValidation type="list" allowBlank="1">
          <x14:formula1>
            <xm:f>Списки!$O:$O</xm:f>
          </x14:formula1>
          <xm:sqref>R1 U1 X1</xm:sqref>
        </x14:dataValidation>
        <x14:dataValidation type="list" allowBlank="1">
          <x14:formula1>
            <xm:f>Списки!$E$2:$E$1002</xm:f>
          </x14:formula1>
          <xm:sqref>H10:H171</xm:sqref>
        </x14:dataValidation>
        <x14:dataValidation type="list" allowBlank="1">
          <x14:formula1>
            <xm:f>Списки!$A$2:$A$1002</xm:f>
          </x14:formula1>
          <xm:sqref>K10:K171</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56"/>
  <sheetViews>
    <sheetView workbookViewId="0">
      <pane ySplit="1" topLeftCell="A4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8.5703125" style="211" customWidth="1"/>
    <col min="3" max="3" width="9.85546875" style="211" customWidth="1"/>
    <col min="4" max="4" width="61.5703125" style="211" customWidth="1"/>
    <col min="5" max="5" width="34.140625" style="211" customWidth="1"/>
    <col min="6" max="6" width="21.42578125" style="211" customWidth="1" collapsed="1"/>
    <col min="7" max="7" width="11.7109375" style="211" hidden="1" customWidth="1" outlineLevel="1"/>
    <col min="8" max="8" width="17.7109375" style="211" hidden="1" customWidth="1" outlineLevel="1"/>
    <col min="9" max="9" width="14" style="211" customWidth="1"/>
    <col min="10" max="11" width="10.7109375" style="211" customWidth="1"/>
    <col min="12" max="12" width="31.85546875" style="456" customWidth="1"/>
    <col min="13" max="13" width="12.5703125" style="563"/>
    <col min="14" max="14" width="45.85546875" style="621" customWidth="1"/>
    <col min="15" max="15" width="39.140625" style="456"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28" width="0" hidden="1" customWidth="1"/>
  </cols>
  <sheetData>
    <row r="1" spans="1:24" ht="89.25" collapsed="1">
      <c r="A1" s="622" t="s">
        <v>235</v>
      </c>
      <c r="B1" s="622" t="s">
        <v>236</v>
      </c>
      <c r="C1" s="622" t="s">
        <v>237</v>
      </c>
      <c r="D1" s="622" t="s">
        <v>238</v>
      </c>
      <c r="E1" s="622" t="s">
        <v>239</v>
      </c>
      <c r="F1" s="622" t="s">
        <v>240</v>
      </c>
      <c r="G1" s="140" t="s">
        <v>241</v>
      </c>
      <c r="H1" s="140" t="s">
        <v>242</v>
      </c>
      <c r="I1" s="140" t="s">
        <v>5</v>
      </c>
      <c r="J1" s="622" t="s">
        <v>243</v>
      </c>
      <c r="K1" s="622" t="s">
        <v>244</v>
      </c>
      <c r="L1" s="141"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147" t="s">
        <v>249</v>
      </c>
      <c r="D2" s="149" t="s">
        <v>52</v>
      </c>
      <c r="E2" s="149"/>
      <c r="F2" s="624"/>
      <c r="G2" s="435"/>
      <c r="H2" s="151" t="s">
        <v>250</v>
      </c>
      <c r="I2" s="151" t="s">
        <v>13</v>
      </c>
      <c r="J2" s="151" t="s">
        <v>14</v>
      </c>
      <c r="K2" s="151" t="s">
        <v>16</v>
      </c>
      <c r="L2" s="152"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45" hidden="1" outlineLevel="1">
      <c r="A3" s="625"/>
      <c r="B3" s="154" t="s">
        <v>251</v>
      </c>
      <c r="C3" s="154" t="s">
        <v>252</v>
      </c>
      <c r="D3" s="154" t="s">
        <v>35</v>
      </c>
      <c r="E3" s="154"/>
      <c r="F3" s="154"/>
      <c r="G3" s="435"/>
      <c r="H3" s="626">
        <f>COUNTIF($H10:$H56,"1 - Несоответствие продуктовым требованиям ПИК-Стандарт")</f>
        <v>10</v>
      </c>
      <c r="I3" s="626">
        <f>COUNTIF($H10:$H56,"2 - Несоответствие Бренд-листам ПИК")</f>
        <v>0</v>
      </c>
      <c r="J3" s="626">
        <f>COUNTIF($H10:$H56,"3 - Несоответствие Каталогу отделки")</f>
        <v>0</v>
      </c>
      <c r="K3" s="626">
        <f>COUNTIF($H10:$H56,"5 - Ошибка в применении СТМ")</f>
        <v>0</v>
      </c>
      <c r="L3" s="627">
        <f>COUNTIF($H10:$H56,"4 - Несоответствие Каталогу оборудования")</f>
        <v>0</v>
      </c>
      <c r="M3" s="626">
        <f>COUNTIF($H10:$H56,"6 - Ошибка в применении сборных ЛМ")</f>
        <v>0</v>
      </c>
      <c r="N3" s="626">
        <f>COUNTIF($H10:$H56,"7 - Ошибка в применении шкаф-пакетов")</f>
        <v>0</v>
      </c>
      <c r="O3" s="627">
        <f>COUNTIF($H10:$H56,"8 - Ошибка в применении шахт-пакетов")</f>
        <v>0</v>
      </c>
      <c r="P3" s="626">
        <f>COUNTIF($H10:$H56,"9 - Несоответствие типологическим требованиям ПИК-Стандарт")</f>
        <v>0</v>
      </c>
      <c r="Q3" s="626">
        <f>COUNTIF($H10:$H56,"10 - Несоответствие НТД РФ")</f>
        <v>0</v>
      </c>
      <c r="R3" s="626">
        <f>COUNTIF($H10:$H56,"11 - Несоответствие ИРД (кроме ТУ, СТУ), АПР, ПД")</f>
        <v>0</v>
      </c>
      <c r="S3" s="626">
        <f>COUNTIF($H10:$H56,"12 - Несоответствие требованиям ТУ, СТУ")</f>
        <v>0</v>
      </c>
      <c r="T3" s="626">
        <f>COUNTIF($H10:$H56,"13 - Ошибка в технических решениях")</f>
        <v>0</v>
      </c>
      <c r="U3" s="626">
        <f>COUNTIF($H10:$H56,"14 - Неувязка м/у собой комплектов РД")</f>
        <v>0</v>
      </c>
      <c r="V3" s="626">
        <f>COUNTIF($H10:$H56,"15 - Недостаточность информации влияющей на СМР")</f>
        <v>12</v>
      </c>
      <c r="W3" s="626">
        <f>COUNTIF($H10:$H56,"16 - Нерациональное решение")</f>
        <v>0</v>
      </c>
      <c r="X3" s="626">
        <f>COUNTIF($H10:$H56,"17 - Оформление")</f>
        <v>1</v>
      </c>
    </row>
    <row r="4" spans="1:24" ht="25.5" hidden="1" outlineLevel="1">
      <c r="A4" s="147" t="s">
        <v>249</v>
      </c>
      <c r="B4" s="628">
        <v>6</v>
      </c>
      <c r="C4" s="628">
        <v>6</v>
      </c>
      <c r="D4" s="629">
        <f>C4/B4</f>
        <v>1</v>
      </c>
      <c r="E4" s="629"/>
      <c r="F4" s="630"/>
      <c r="G4" s="435"/>
      <c r="H4" s="149" t="s">
        <v>52</v>
      </c>
      <c r="I4" s="149" t="s">
        <v>52</v>
      </c>
      <c r="J4" s="149" t="s">
        <v>52</v>
      </c>
      <c r="K4" s="149" t="s">
        <v>52</v>
      </c>
      <c r="L4" s="163"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30"/>
      <c r="D5" s="631"/>
      <c r="E5" s="631"/>
      <c r="F5" s="630"/>
      <c r="G5" s="149" t="s">
        <v>52</v>
      </c>
      <c r="H5" s="632"/>
      <c r="I5" s="431"/>
      <c r="J5" s="437"/>
      <c r="K5" s="431"/>
      <c r="L5" s="549"/>
      <c r="M5" s="437"/>
      <c r="N5" s="431"/>
      <c r="O5" s="633"/>
      <c r="P5" s="634"/>
      <c r="Q5" s="635"/>
      <c r="R5" s="634"/>
      <c r="S5" s="634"/>
      <c r="T5" s="635"/>
      <c r="U5" s="635"/>
      <c r="V5" s="635"/>
      <c r="W5" s="635"/>
      <c r="X5" s="635"/>
    </row>
    <row r="6" spans="1:24" ht="22.5" hidden="1" outlineLevel="1">
      <c r="A6" s="154">
        <v>0.2</v>
      </c>
      <c r="B6" s="154">
        <v>0.5</v>
      </c>
      <c r="C6" s="154">
        <v>1</v>
      </c>
      <c r="D6" s="154" t="s">
        <v>39</v>
      </c>
      <c r="E6" s="154"/>
      <c r="F6" s="154" t="s">
        <v>253</v>
      </c>
      <c r="G6" s="636">
        <f>COUNTIFS(G10:G56,"0,2")</f>
        <v>1</v>
      </c>
      <c r="H6" s="632"/>
      <c r="I6" s="431"/>
      <c r="J6" s="437"/>
      <c r="K6" s="431"/>
      <c r="L6" s="549"/>
      <c r="M6" s="437"/>
      <c r="N6" s="431"/>
      <c r="O6" s="633"/>
      <c r="P6" s="634"/>
      <c r="Q6" s="635"/>
      <c r="R6" s="634"/>
      <c r="S6" s="634"/>
      <c r="T6" s="635"/>
      <c r="U6" s="635"/>
      <c r="V6" s="635"/>
      <c r="W6" s="635"/>
      <c r="X6" s="635"/>
    </row>
    <row r="7" spans="1:24" ht="22.5" hidden="1" outlineLevel="1">
      <c r="A7" s="637">
        <f>G6*0.2/B4</f>
        <v>3.3333333333333333E-2</v>
      </c>
      <c r="B7" s="637">
        <f>G7*0.5/B4</f>
        <v>1.8333333333333333</v>
      </c>
      <c r="C7" s="637">
        <f>G8*1/B4</f>
        <v>0</v>
      </c>
      <c r="D7" s="638">
        <f>(G6*A6+G7*B6+G8*C6)/SUM(G6:G8)</f>
        <v>0.4869565217391304</v>
      </c>
      <c r="E7" s="639"/>
      <c r="F7" s="178" t="s">
        <v>254</v>
      </c>
      <c r="G7" s="636">
        <f>COUNTIFS(G10:G56,"0,5")</f>
        <v>22</v>
      </c>
      <c r="H7" s="632"/>
      <c r="I7" s="640"/>
      <c r="J7" s="640"/>
      <c r="K7" s="640"/>
      <c r="L7" s="641"/>
      <c r="M7" s="640"/>
      <c r="N7" s="640"/>
      <c r="O7" s="642"/>
      <c r="P7" s="643"/>
      <c r="Q7" s="643"/>
      <c r="R7" s="643"/>
      <c r="S7" s="643"/>
      <c r="T7" s="643"/>
      <c r="U7" s="643"/>
      <c r="V7" s="643"/>
      <c r="W7" s="643"/>
      <c r="X7" s="643"/>
    </row>
    <row r="8" spans="1:24" ht="22.5" hidden="1" outlineLevel="1">
      <c r="A8" s="149" t="s">
        <v>52</v>
      </c>
      <c r="B8" s="149" t="s">
        <v>52</v>
      </c>
      <c r="C8" s="149" t="s">
        <v>52</v>
      </c>
      <c r="D8" s="149" t="s">
        <v>52</v>
      </c>
      <c r="E8" s="149"/>
      <c r="F8" s="154" t="s">
        <v>255</v>
      </c>
      <c r="G8" s="636">
        <f>COUNTIFS(G10:G56,"1")</f>
        <v>0</v>
      </c>
      <c r="H8" s="632"/>
      <c r="I8" s="431"/>
      <c r="J8" s="437"/>
      <c r="K8" s="431"/>
      <c r="L8" s="549"/>
      <c r="M8" s="437"/>
      <c r="N8" s="431"/>
      <c r="O8" s="633"/>
      <c r="P8" s="634"/>
      <c r="Q8" s="635"/>
      <c r="R8" s="634"/>
      <c r="S8" s="634"/>
      <c r="T8" s="635"/>
      <c r="U8" s="635"/>
      <c r="V8" s="635"/>
      <c r="W8" s="635"/>
      <c r="X8" s="635"/>
    </row>
    <row r="9" spans="1:24" ht="12.75">
      <c r="A9" s="182"/>
      <c r="B9" s="182"/>
      <c r="C9" s="182"/>
      <c r="D9" s="182"/>
      <c r="E9" s="182"/>
      <c r="F9" s="182"/>
      <c r="G9" s="182"/>
      <c r="H9" s="182"/>
      <c r="I9" s="184"/>
      <c r="J9" s="185"/>
      <c r="K9" s="184"/>
      <c r="L9" s="186"/>
      <c r="M9" s="185"/>
      <c r="N9" s="184"/>
      <c r="O9" s="495"/>
      <c r="P9" s="469"/>
      <c r="Q9" s="471"/>
      <c r="R9" s="469"/>
      <c r="S9" s="469"/>
      <c r="T9" s="471"/>
      <c r="U9" s="471"/>
      <c r="V9" s="471"/>
      <c r="W9" s="471"/>
      <c r="X9" s="471"/>
    </row>
    <row r="10" spans="1:24" ht="38.25">
      <c r="A10" s="431">
        <v>1</v>
      </c>
      <c r="B10" s="644" t="s">
        <v>2137</v>
      </c>
      <c r="C10" s="431">
        <v>1</v>
      </c>
      <c r="D10" s="433" t="s">
        <v>2138</v>
      </c>
      <c r="E10" s="433"/>
      <c r="F10" s="433"/>
      <c r="G10" s="435">
        <v>0.2</v>
      </c>
      <c r="H10" s="436" t="s">
        <v>32</v>
      </c>
      <c r="I10" s="431" t="s">
        <v>197</v>
      </c>
      <c r="J10" s="437">
        <v>45366</v>
      </c>
      <c r="K10" s="431" t="s">
        <v>260</v>
      </c>
      <c r="L10" s="549" t="s">
        <v>2139</v>
      </c>
      <c r="M10" s="437">
        <v>45390</v>
      </c>
      <c r="N10" s="431" t="s">
        <v>303</v>
      </c>
      <c r="O10" s="633"/>
      <c r="P10" s="634"/>
      <c r="Q10" s="635"/>
      <c r="R10" s="634"/>
      <c r="S10" s="634"/>
      <c r="T10" s="635"/>
      <c r="U10" s="635"/>
      <c r="V10" s="635"/>
      <c r="W10" s="635"/>
      <c r="X10" s="635"/>
    </row>
    <row r="11" spans="1:24" ht="45">
      <c r="A11" s="431">
        <v>2</v>
      </c>
      <c r="B11" s="644" t="s">
        <v>2137</v>
      </c>
      <c r="C11" s="431">
        <v>2</v>
      </c>
      <c r="D11" s="433" t="s">
        <v>2140</v>
      </c>
      <c r="E11" s="433"/>
      <c r="F11" s="433"/>
      <c r="G11" s="435">
        <v>0.5</v>
      </c>
      <c r="H11" s="436" t="s">
        <v>250</v>
      </c>
      <c r="I11" s="431" t="s">
        <v>197</v>
      </c>
      <c r="J11" s="437">
        <v>45366</v>
      </c>
      <c r="K11" s="431" t="s">
        <v>260</v>
      </c>
      <c r="L11" s="548" t="s">
        <v>2141</v>
      </c>
      <c r="M11" s="431" t="s">
        <v>2142</v>
      </c>
      <c r="N11" s="431" t="s">
        <v>303</v>
      </c>
      <c r="O11" s="645"/>
      <c r="P11" s="635"/>
      <c r="Q11" s="635"/>
      <c r="R11" s="635"/>
      <c r="S11" s="635"/>
      <c r="T11" s="635"/>
      <c r="U11" s="635"/>
      <c r="V11" s="635"/>
      <c r="W11" s="635"/>
      <c r="X11" s="635"/>
    </row>
    <row r="12" spans="1:24" ht="38.25">
      <c r="A12" s="431">
        <v>3</v>
      </c>
      <c r="B12" s="644" t="s">
        <v>2137</v>
      </c>
      <c r="C12" s="431">
        <v>2</v>
      </c>
      <c r="D12" s="433" t="s">
        <v>2143</v>
      </c>
      <c r="E12" s="433"/>
      <c r="F12" s="433"/>
      <c r="G12" s="435">
        <v>0.5</v>
      </c>
      <c r="H12" s="436" t="s">
        <v>29</v>
      </c>
      <c r="I12" s="431" t="s">
        <v>197</v>
      </c>
      <c r="J12" s="437">
        <v>45366</v>
      </c>
      <c r="K12" s="431" t="s">
        <v>260</v>
      </c>
      <c r="L12" s="548" t="s">
        <v>2144</v>
      </c>
      <c r="M12" s="437">
        <v>45390</v>
      </c>
      <c r="N12" s="431" t="s">
        <v>303</v>
      </c>
      <c r="O12" s="645"/>
      <c r="P12" s="635"/>
      <c r="Q12" s="635"/>
      <c r="R12" s="635"/>
      <c r="S12" s="635"/>
      <c r="T12" s="635"/>
      <c r="U12" s="635"/>
      <c r="V12" s="635"/>
      <c r="W12" s="635"/>
      <c r="X12" s="635"/>
    </row>
    <row r="13" spans="1:24" ht="93.75" customHeight="1">
      <c r="A13" s="431">
        <v>4</v>
      </c>
      <c r="B13" s="644" t="s">
        <v>2137</v>
      </c>
      <c r="C13" s="431">
        <v>2</v>
      </c>
      <c r="D13" s="433" t="s">
        <v>2145</v>
      </c>
      <c r="E13" s="433"/>
      <c r="F13" s="433"/>
      <c r="G13" s="435">
        <v>0.5</v>
      </c>
      <c r="H13" s="436" t="s">
        <v>250</v>
      </c>
      <c r="I13" s="431" t="s">
        <v>197</v>
      </c>
      <c r="J13" s="437">
        <v>45366</v>
      </c>
      <c r="K13" s="431" t="s">
        <v>260</v>
      </c>
      <c r="L13" s="548" t="s">
        <v>2146</v>
      </c>
      <c r="M13" s="437">
        <v>45390</v>
      </c>
      <c r="N13" s="431" t="s">
        <v>303</v>
      </c>
      <c r="O13" s="645"/>
      <c r="P13" s="635"/>
      <c r="Q13" s="635"/>
      <c r="R13" s="635"/>
      <c r="S13" s="635"/>
      <c r="T13" s="635"/>
      <c r="U13" s="635"/>
      <c r="V13" s="635"/>
      <c r="W13" s="635"/>
      <c r="X13" s="635"/>
    </row>
    <row r="14" spans="1:24" ht="109.5" customHeight="1">
      <c r="A14" s="431">
        <v>5</v>
      </c>
      <c r="B14" s="644" t="s">
        <v>2137</v>
      </c>
      <c r="C14" s="431">
        <v>3</v>
      </c>
      <c r="D14" s="433" t="s">
        <v>2147</v>
      </c>
      <c r="E14" s="433"/>
      <c r="F14" s="433"/>
      <c r="G14" s="435">
        <v>0.5</v>
      </c>
      <c r="H14" s="436" t="s">
        <v>29</v>
      </c>
      <c r="I14" s="431" t="s">
        <v>197</v>
      </c>
      <c r="J14" s="437">
        <v>45366</v>
      </c>
      <c r="K14" s="431" t="s">
        <v>260</v>
      </c>
      <c r="L14" s="548" t="s">
        <v>2148</v>
      </c>
      <c r="M14" s="437">
        <v>45390</v>
      </c>
      <c r="N14" s="431" t="s">
        <v>303</v>
      </c>
      <c r="O14" s="645"/>
      <c r="P14" s="635"/>
      <c r="Q14" s="635"/>
      <c r="R14" s="635"/>
      <c r="S14" s="635"/>
      <c r="T14" s="635"/>
      <c r="U14" s="635"/>
      <c r="V14" s="635"/>
      <c r="W14" s="635"/>
      <c r="X14" s="635"/>
    </row>
    <row r="15" spans="1:24" ht="67.5" customHeight="1">
      <c r="A15" s="431">
        <v>6</v>
      </c>
      <c r="B15" s="644" t="s">
        <v>2137</v>
      </c>
      <c r="C15" s="431">
        <v>3</v>
      </c>
      <c r="D15" s="433" t="s">
        <v>2149</v>
      </c>
      <c r="E15" s="433"/>
      <c r="F15" s="433"/>
      <c r="G15" s="435">
        <v>0.5</v>
      </c>
      <c r="H15" s="436" t="s">
        <v>29</v>
      </c>
      <c r="I15" s="431" t="s">
        <v>197</v>
      </c>
      <c r="J15" s="437">
        <v>45366</v>
      </c>
      <c r="K15" s="570" t="s">
        <v>305</v>
      </c>
      <c r="L15" s="548" t="s">
        <v>2150</v>
      </c>
      <c r="M15" s="437">
        <v>45390</v>
      </c>
      <c r="N15" s="433" t="s">
        <v>2151</v>
      </c>
      <c r="O15" s="645"/>
      <c r="P15" s="635"/>
      <c r="Q15" s="635"/>
      <c r="R15" s="635"/>
      <c r="S15" s="635"/>
      <c r="T15" s="635"/>
      <c r="U15" s="635"/>
      <c r="V15" s="635"/>
      <c r="W15" s="635"/>
      <c r="X15" s="635"/>
    </row>
    <row r="16" spans="1:24" ht="38.25">
      <c r="A16" s="431">
        <v>7</v>
      </c>
      <c r="B16" s="644" t="s">
        <v>2137</v>
      </c>
      <c r="C16" s="431">
        <v>3</v>
      </c>
      <c r="D16" s="433" t="s">
        <v>2152</v>
      </c>
      <c r="E16" s="433"/>
      <c r="F16" s="433"/>
      <c r="G16" s="435">
        <v>0.5</v>
      </c>
      <c r="H16" s="436" t="s">
        <v>29</v>
      </c>
      <c r="I16" s="431" t="s">
        <v>197</v>
      </c>
      <c r="J16" s="437">
        <v>45366</v>
      </c>
      <c r="K16" s="431" t="s">
        <v>260</v>
      </c>
      <c r="L16" s="548" t="s">
        <v>2153</v>
      </c>
      <c r="M16" s="437">
        <v>45390</v>
      </c>
      <c r="N16" s="431" t="s">
        <v>303</v>
      </c>
      <c r="O16" s="645"/>
      <c r="P16" s="635"/>
      <c r="Q16" s="635"/>
      <c r="R16" s="635"/>
      <c r="S16" s="635"/>
      <c r="T16" s="635"/>
      <c r="U16" s="635"/>
      <c r="V16" s="635"/>
      <c r="W16" s="635"/>
      <c r="X16" s="635"/>
    </row>
    <row r="17" spans="1:24" ht="38.25">
      <c r="A17" s="431">
        <v>8</v>
      </c>
      <c r="B17" s="644" t="s">
        <v>2137</v>
      </c>
      <c r="C17" s="431">
        <v>3</v>
      </c>
      <c r="D17" s="433" t="s">
        <v>2154</v>
      </c>
      <c r="E17" s="433"/>
      <c r="F17" s="433"/>
      <c r="G17" s="435">
        <v>0.5</v>
      </c>
      <c r="H17" s="436" t="s">
        <v>29</v>
      </c>
      <c r="I17" s="431" t="s">
        <v>197</v>
      </c>
      <c r="J17" s="437">
        <v>45366</v>
      </c>
      <c r="K17" s="431" t="s">
        <v>260</v>
      </c>
      <c r="L17" s="548" t="s">
        <v>2155</v>
      </c>
      <c r="M17" s="437">
        <v>45390</v>
      </c>
      <c r="N17" s="431" t="s">
        <v>303</v>
      </c>
      <c r="O17" s="645"/>
      <c r="P17" s="635"/>
      <c r="Q17" s="635"/>
      <c r="R17" s="635"/>
      <c r="S17" s="635"/>
      <c r="T17" s="635"/>
      <c r="U17" s="635"/>
      <c r="V17" s="635"/>
      <c r="W17" s="635"/>
      <c r="X17" s="635"/>
    </row>
    <row r="18" spans="1:24" ht="288" customHeight="1">
      <c r="A18" s="431">
        <v>9</v>
      </c>
      <c r="B18" s="644" t="s">
        <v>2137</v>
      </c>
      <c r="C18" s="431">
        <v>3</v>
      </c>
      <c r="D18" s="433" t="s">
        <v>2156</v>
      </c>
      <c r="E18" s="433"/>
      <c r="F18" s="433"/>
      <c r="G18" s="435">
        <v>0.5</v>
      </c>
      <c r="H18" s="436" t="s">
        <v>250</v>
      </c>
      <c r="I18" s="431" t="s">
        <v>197</v>
      </c>
      <c r="J18" s="437">
        <v>45366</v>
      </c>
      <c r="K18" s="431" t="s">
        <v>260</v>
      </c>
      <c r="L18" s="548" t="s">
        <v>2157</v>
      </c>
      <c r="M18" s="437">
        <v>45390</v>
      </c>
      <c r="N18" s="431" t="s">
        <v>303</v>
      </c>
      <c r="O18" s="645"/>
      <c r="P18" s="635"/>
      <c r="Q18" s="635"/>
      <c r="R18" s="635"/>
      <c r="S18" s="635"/>
      <c r="T18" s="635"/>
      <c r="U18" s="635"/>
      <c r="V18" s="635"/>
      <c r="W18" s="635"/>
      <c r="X18" s="635"/>
    </row>
    <row r="19" spans="1:24" ht="60" customHeight="1">
      <c r="A19" s="431">
        <v>10</v>
      </c>
      <c r="B19" s="644" t="s">
        <v>2137</v>
      </c>
      <c r="C19" s="431">
        <v>3</v>
      </c>
      <c r="D19" s="433" t="s">
        <v>2158</v>
      </c>
      <c r="E19" s="433"/>
      <c r="F19" s="433"/>
      <c r="G19" s="435">
        <v>0.5</v>
      </c>
      <c r="H19" s="436" t="s">
        <v>250</v>
      </c>
      <c r="I19" s="431" t="s">
        <v>197</v>
      </c>
      <c r="J19" s="437">
        <v>45366</v>
      </c>
      <c r="K19" s="431" t="s">
        <v>260</v>
      </c>
      <c r="L19" s="548" t="s">
        <v>2159</v>
      </c>
      <c r="M19" s="437">
        <v>45390</v>
      </c>
      <c r="N19" s="431" t="s">
        <v>303</v>
      </c>
      <c r="O19" s="645"/>
      <c r="P19" s="635"/>
      <c r="Q19" s="635"/>
      <c r="R19" s="635"/>
      <c r="S19" s="635"/>
      <c r="T19" s="635"/>
      <c r="U19" s="635"/>
      <c r="V19" s="635"/>
      <c r="W19" s="635"/>
      <c r="X19" s="635"/>
    </row>
    <row r="20" spans="1:24" ht="274.5" customHeight="1">
      <c r="A20" s="431">
        <v>11</v>
      </c>
      <c r="B20" s="644" t="s">
        <v>2137</v>
      </c>
      <c r="C20" s="431">
        <v>3</v>
      </c>
      <c r="D20" s="646" t="s">
        <v>2160</v>
      </c>
      <c r="E20" s="433"/>
      <c r="F20" s="433"/>
      <c r="G20" s="435">
        <v>0.5</v>
      </c>
      <c r="H20" s="436" t="s">
        <v>250</v>
      </c>
      <c r="I20" s="431" t="s">
        <v>197</v>
      </c>
      <c r="J20" s="437">
        <v>45366</v>
      </c>
      <c r="K20" s="431" t="s">
        <v>260</v>
      </c>
      <c r="L20" s="548" t="s">
        <v>2161</v>
      </c>
      <c r="M20" s="437">
        <v>45390</v>
      </c>
      <c r="N20" s="431" t="s">
        <v>303</v>
      </c>
      <c r="O20" s="645"/>
      <c r="P20" s="635"/>
      <c r="Q20" s="635"/>
      <c r="R20" s="635"/>
      <c r="S20" s="635"/>
      <c r="T20" s="635"/>
      <c r="U20" s="635"/>
      <c r="V20" s="635"/>
      <c r="W20" s="635"/>
      <c r="X20" s="635"/>
    </row>
    <row r="21" spans="1:24" ht="51">
      <c r="A21" s="431">
        <v>12</v>
      </c>
      <c r="B21" s="644" t="s">
        <v>2137</v>
      </c>
      <c r="C21" s="431">
        <v>4</v>
      </c>
      <c r="D21" s="433" t="s">
        <v>2162</v>
      </c>
      <c r="E21" s="433"/>
      <c r="F21" s="433"/>
      <c r="G21" s="435">
        <v>0.5</v>
      </c>
      <c r="H21" s="436" t="s">
        <v>250</v>
      </c>
      <c r="I21" s="431" t="s">
        <v>197</v>
      </c>
      <c r="J21" s="437">
        <v>45366</v>
      </c>
      <c r="K21" s="431" t="s">
        <v>260</v>
      </c>
      <c r="L21" s="548" t="s">
        <v>2163</v>
      </c>
      <c r="M21" s="437">
        <v>45390</v>
      </c>
      <c r="N21" s="431" t="s">
        <v>303</v>
      </c>
      <c r="O21" s="645"/>
      <c r="P21" s="635"/>
      <c r="Q21" s="635"/>
      <c r="R21" s="635"/>
      <c r="S21" s="635"/>
      <c r="T21" s="635"/>
      <c r="U21" s="635"/>
      <c r="V21" s="635"/>
      <c r="W21" s="635"/>
      <c r="X21" s="635"/>
    </row>
    <row r="22" spans="1:24" ht="70.5" customHeight="1">
      <c r="A22" s="431">
        <v>13</v>
      </c>
      <c r="B22" s="644" t="s">
        <v>2137</v>
      </c>
      <c r="C22" s="431">
        <v>4</v>
      </c>
      <c r="D22" s="433" t="s">
        <v>2164</v>
      </c>
      <c r="E22" s="433"/>
      <c r="F22" s="433"/>
      <c r="G22" s="435">
        <v>0.5</v>
      </c>
      <c r="H22" s="436" t="s">
        <v>29</v>
      </c>
      <c r="I22" s="431" t="s">
        <v>197</v>
      </c>
      <c r="J22" s="437">
        <v>45366</v>
      </c>
      <c r="K22" s="431" t="s">
        <v>260</v>
      </c>
      <c r="L22" s="548" t="s">
        <v>2165</v>
      </c>
      <c r="M22" s="437">
        <v>45390</v>
      </c>
      <c r="N22" s="431" t="s">
        <v>303</v>
      </c>
      <c r="O22" s="645"/>
      <c r="P22" s="635"/>
      <c r="Q22" s="635"/>
      <c r="R22" s="635"/>
      <c r="S22" s="635"/>
      <c r="T22" s="635"/>
      <c r="U22" s="635"/>
      <c r="V22" s="635"/>
      <c r="W22" s="635"/>
      <c r="X22" s="635"/>
    </row>
    <row r="23" spans="1:24" ht="51">
      <c r="A23" s="431">
        <v>14</v>
      </c>
      <c r="B23" s="644" t="s">
        <v>2137</v>
      </c>
      <c r="C23" s="431">
        <v>4</v>
      </c>
      <c r="D23" s="433" t="s">
        <v>2166</v>
      </c>
      <c r="E23" s="433"/>
      <c r="F23" s="433"/>
      <c r="G23" s="435">
        <v>0.5</v>
      </c>
      <c r="H23" s="436" t="s">
        <v>29</v>
      </c>
      <c r="I23" s="431" t="s">
        <v>197</v>
      </c>
      <c r="J23" s="437">
        <v>45366</v>
      </c>
      <c r="K23" s="431" t="s">
        <v>260</v>
      </c>
      <c r="L23" s="647" t="s">
        <v>2167</v>
      </c>
      <c r="M23" s="437">
        <v>45390</v>
      </c>
      <c r="N23" s="431" t="s">
        <v>303</v>
      </c>
      <c r="O23" s="645"/>
      <c r="P23" s="635"/>
      <c r="Q23" s="635"/>
      <c r="R23" s="635"/>
      <c r="S23" s="635"/>
      <c r="T23" s="635"/>
      <c r="U23" s="635"/>
      <c r="V23" s="635"/>
      <c r="W23" s="635"/>
      <c r="X23" s="635"/>
    </row>
    <row r="24" spans="1:24" ht="38.25">
      <c r="A24" s="431">
        <v>15</v>
      </c>
      <c r="B24" s="644" t="s">
        <v>2137</v>
      </c>
      <c r="C24" s="431">
        <v>4</v>
      </c>
      <c r="D24" s="433" t="s">
        <v>2168</v>
      </c>
      <c r="E24" s="433"/>
      <c r="F24" s="433"/>
      <c r="G24" s="435">
        <v>0.5</v>
      </c>
      <c r="H24" s="436" t="s">
        <v>29</v>
      </c>
      <c r="I24" s="431" t="s">
        <v>197</v>
      </c>
      <c r="J24" s="437">
        <v>45366</v>
      </c>
      <c r="K24" s="431" t="s">
        <v>260</v>
      </c>
      <c r="L24" s="647" t="s">
        <v>2169</v>
      </c>
      <c r="M24" s="437">
        <v>45390</v>
      </c>
      <c r="N24" s="431" t="s">
        <v>303</v>
      </c>
      <c r="O24" s="645"/>
      <c r="P24" s="635"/>
      <c r="Q24" s="635"/>
      <c r="R24" s="635"/>
      <c r="S24" s="635"/>
      <c r="T24" s="635"/>
      <c r="U24" s="635"/>
      <c r="V24" s="635"/>
      <c r="W24" s="635"/>
      <c r="X24" s="635"/>
    </row>
    <row r="25" spans="1:24" ht="33.75">
      <c r="A25" s="431">
        <v>16</v>
      </c>
      <c r="B25" s="644" t="s">
        <v>2137</v>
      </c>
      <c r="C25" s="431">
        <v>5</v>
      </c>
      <c r="D25" s="433" t="s">
        <v>2170</v>
      </c>
      <c r="E25" s="433"/>
      <c r="F25" s="433"/>
      <c r="G25" s="435">
        <v>0.5</v>
      </c>
      <c r="H25" s="436" t="s">
        <v>29</v>
      </c>
      <c r="I25" s="431" t="s">
        <v>197</v>
      </c>
      <c r="J25" s="437">
        <v>45366</v>
      </c>
      <c r="K25" s="431" t="s">
        <v>260</v>
      </c>
      <c r="L25" s="548" t="s">
        <v>2171</v>
      </c>
      <c r="M25" s="437">
        <v>45390</v>
      </c>
      <c r="N25" s="431" t="s">
        <v>303</v>
      </c>
      <c r="O25" s="645"/>
      <c r="P25" s="635"/>
      <c r="Q25" s="635"/>
      <c r="R25" s="635"/>
      <c r="S25" s="635"/>
      <c r="T25" s="635"/>
      <c r="U25" s="635"/>
      <c r="V25" s="635"/>
      <c r="W25" s="635"/>
      <c r="X25" s="635"/>
    </row>
    <row r="26" spans="1:24" ht="205.5" customHeight="1">
      <c r="A26" s="431">
        <v>17</v>
      </c>
      <c r="B26" s="644" t="s">
        <v>2137</v>
      </c>
      <c r="C26" s="431">
        <v>5</v>
      </c>
      <c r="D26" s="648" t="s">
        <v>1957</v>
      </c>
      <c r="E26" s="433"/>
      <c r="F26" s="433"/>
      <c r="G26" s="435">
        <v>0.5</v>
      </c>
      <c r="H26" s="436" t="s">
        <v>250</v>
      </c>
      <c r="I26" s="431" t="s">
        <v>197</v>
      </c>
      <c r="J26" s="437">
        <v>45366</v>
      </c>
      <c r="K26" s="431" t="s">
        <v>260</v>
      </c>
      <c r="L26" s="548" t="s">
        <v>2172</v>
      </c>
      <c r="M26" s="437">
        <v>45390</v>
      </c>
      <c r="N26" s="431" t="s">
        <v>303</v>
      </c>
      <c r="O26" s="645"/>
      <c r="P26" s="635"/>
      <c r="Q26" s="635"/>
      <c r="R26" s="635"/>
      <c r="S26" s="635"/>
      <c r="T26" s="635"/>
      <c r="U26" s="635"/>
      <c r="V26" s="635"/>
      <c r="W26" s="635"/>
      <c r="X26" s="635"/>
    </row>
    <row r="27" spans="1:24" ht="45">
      <c r="A27" s="431">
        <v>18</v>
      </c>
      <c r="B27" s="644" t="s">
        <v>2137</v>
      </c>
      <c r="C27" s="431">
        <v>5</v>
      </c>
      <c r="D27" s="433" t="s">
        <v>1959</v>
      </c>
      <c r="E27" s="433"/>
      <c r="F27" s="433"/>
      <c r="G27" s="435">
        <v>0.5</v>
      </c>
      <c r="H27" s="436" t="s">
        <v>250</v>
      </c>
      <c r="I27" s="431" t="s">
        <v>197</v>
      </c>
      <c r="J27" s="437">
        <v>45366</v>
      </c>
      <c r="K27" s="431" t="s">
        <v>260</v>
      </c>
      <c r="L27" s="548" t="s">
        <v>2173</v>
      </c>
      <c r="M27" s="437">
        <v>45390</v>
      </c>
      <c r="N27" s="431" t="s">
        <v>303</v>
      </c>
      <c r="O27" s="645"/>
      <c r="P27" s="635"/>
      <c r="Q27" s="635"/>
      <c r="R27" s="635"/>
      <c r="S27" s="635"/>
      <c r="T27" s="635"/>
      <c r="U27" s="635"/>
      <c r="V27" s="635"/>
      <c r="W27" s="635"/>
      <c r="X27" s="635"/>
    </row>
    <row r="28" spans="1:24" ht="71.25" customHeight="1">
      <c r="A28" s="431">
        <v>19</v>
      </c>
      <c r="B28" s="644" t="s">
        <v>2137</v>
      </c>
      <c r="C28" s="431">
        <v>5</v>
      </c>
      <c r="D28" s="433" t="s">
        <v>2174</v>
      </c>
      <c r="E28" s="433"/>
      <c r="F28" s="433"/>
      <c r="G28" s="435">
        <v>0.5</v>
      </c>
      <c r="H28" s="436" t="s">
        <v>29</v>
      </c>
      <c r="I28" s="431" t="s">
        <v>197</v>
      </c>
      <c r="J28" s="437">
        <v>45366</v>
      </c>
      <c r="K28" s="431" t="s">
        <v>260</v>
      </c>
      <c r="L28" s="548" t="s">
        <v>2175</v>
      </c>
      <c r="M28" s="437">
        <v>45390</v>
      </c>
      <c r="N28" s="431" t="s">
        <v>303</v>
      </c>
      <c r="O28" s="645"/>
      <c r="P28" s="635"/>
      <c r="Q28" s="635"/>
      <c r="R28" s="635"/>
      <c r="S28" s="635"/>
      <c r="T28" s="635"/>
      <c r="U28" s="635"/>
      <c r="V28" s="635"/>
      <c r="W28" s="635"/>
      <c r="X28" s="635"/>
    </row>
    <row r="29" spans="1:24" ht="99.75" customHeight="1">
      <c r="A29" s="431">
        <v>20</v>
      </c>
      <c r="B29" s="644" t="s">
        <v>2137</v>
      </c>
      <c r="C29" s="431">
        <v>5</v>
      </c>
      <c r="D29" s="648" t="s">
        <v>2176</v>
      </c>
      <c r="E29" s="433"/>
      <c r="F29" s="433"/>
      <c r="G29" s="435">
        <v>0.5</v>
      </c>
      <c r="H29" s="436" t="s">
        <v>29</v>
      </c>
      <c r="I29" s="431" t="s">
        <v>197</v>
      </c>
      <c r="J29" s="437">
        <v>45366</v>
      </c>
      <c r="K29" s="431" t="s">
        <v>260</v>
      </c>
      <c r="L29" s="548" t="s">
        <v>2177</v>
      </c>
      <c r="M29" s="437">
        <v>45390</v>
      </c>
      <c r="N29" s="431" t="s">
        <v>303</v>
      </c>
      <c r="O29" s="645"/>
      <c r="P29" s="635"/>
      <c r="Q29" s="635"/>
      <c r="R29" s="635"/>
      <c r="S29" s="635"/>
      <c r="T29" s="635"/>
      <c r="U29" s="635"/>
      <c r="V29" s="635"/>
      <c r="W29" s="635"/>
      <c r="X29" s="635"/>
    </row>
    <row r="30" spans="1:24" ht="147" customHeight="1">
      <c r="A30" s="431">
        <v>21</v>
      </c>
      <c r="B30" s="644" t="s">
        <v>2137</v>
      </c>
      <c r="C30" s="431" t="s">
        <v>2178</v>
      </c>
      <c r="D30" s="433" t="s">
        <v>2179</v>
      </c>
      <c r="E30" s="433"/>
      <c r="F30" s="433"/>
      <c r="G30" s="435">
        <v>0.5</v>
      </c>
      <c r="H30" s="436" t="s">
        <v>250</v>
      </c>
      <c r="I30" s="431" t="s">
        <v>197</v>
      </c>
      <c r="J30" s="437">
        <v>45366</v>
      </c>
      <c r="K30" s="431" t="s">
        <v>260</v>
      </c>
      <c r="L30" s="548" t="s">
        <v>2180</v>
      </c>
      <c r="M30" s="437">
        <v>45390</v>
      </c>
      <c r="N30" s="431" t="s">
        <v>303</v>
      </c>
      <c r="O30" s="645"/>
      <c r="P30" s="635"/>
      <c r="Q30" s="635"/>
      <c r="R30" s="635"/>
      <c r="S30" s="635"/>
      <c r="T30" s="635"/>
      <c r="U30" s="635"/>
      <c r="V30" s="635"/>
      <c r="W30" s="635"/>
      <c r="X30" s="635"/>
    </row>
    <row r="31" spans="1:24" ht="43.5" customHeight="1">
      <c r="A31" s="431">
        <v>22</v>
      </c>
      <c r="B31" s="644" t="s">
        <v>2137</v>
      </c>
      <c r="C31" s="431">
        <v>6</v>
      </c>
      <c r="D31" s="648" t="s">
        <v>2181</v>
      </c>
      <c r="E31" s="433"/>
      <c r="F31" s="433"/>
      <c r="G31" s="435">
        <v>0.5</v>
      </c>
      <c r="H31" s="436" t="s">
        <v>29</v>
      </c>
      <c r="I31" s="431" t="s">
        <v>197</v>
      </c>
      <c r="J31" s="437">
        <v>45366</v>
      </c>
      <c r="K31" s="431" t="s">
        <v>260</v>
      </c>
      <c r="L31" s="548" t="s">
        <v>2171</v>
      </c>
      <c r="M31" s="437">
        <v>45390</v>
      </c>
      <c r="N31" s="431" t="s">
        <v>303</v>
      </c>
      <c r="O31" s="645"/>
      <c r="P31" s="635"/>
      <c r="Q31" s="635"/>
      <c r="R31" s="635"/>
      <c r="S31" s="635"/>
      <c r="T31" s="635"/>
      <c r="U31" s="635"/>
      <c r="V31" s="635"/>
      <c r="W31" s="635"/>
      <c r="X31" s="635"/>
    </row>
    <row r="32" spans="1:24" ht="58.5" customHeight="1">
      <c r="A32" s="431">
        <v>23</v>
      </c>
      <c r="B32" s="644" t="s">
        <v>2137</v>
      </c>
      <c r="C32" s="431">
        <v>6</v>
      </c>
      <c r="D32" s="648" t="s">
        <v>1911</v>
      </c>
      <c r="E32" s="433"/>
      <c r="F32" s="433"/>
      <c r="G32" s="435">
        <v>0.5</v>
      </c>
      <c r="H32" s="436" t="s">
        <v>250</v>
      </c>
      <c r="I32" s="431" t="s">
        <v>197</v>
      </c>
      <c r="J32" s="437">
        <v>45366</v>
      </c>
      <c r="K32" s="431" t="s">
        <v>260</v>
      </c>
      <c r="L32" s="548" t="s">
        <v>2182</v>
      </c>
      <c r="M32" s="437">
        <v>45390</v>
      </c>
      <c r="N32" s="431" t="s">
        <v>303</v>
      </c>
      <c r="O32" s="645"/>
      <c r="P32" s="635"/>
      <c r="Q32" s="635"/>
      <c r="R32" s="635"/>
      <c r="S32" s="635"/>
      <c r="T32" s="635"/>
      <c r="U32" s="635"/>
      <c r="V32" s="635"/>
      <c r="W32" s="635"/>
      <c r="X32" s="635"/>
    </row>
    <row r="33" spans="1:24" ht="12.75">
      <c r="A33" s="431"/>
      <c r="B33" s="431"/>
      <c r="C33" s="431"/>
      <c r="D33" s="433"/>
      <c r="E33" s="433"/>
      <c r="F33" s="433"/>
      <c r="G33" s="435"/>
      <c r="H33" s="436"/>
      <c r="I33" s="431"/>
      <c r="J33" s="431"/>
      <c r="K33" s="431"/>
      <c r="L33" s="548"/>
      <c r="M33" s="622"/>
      <c r="N33" s="431"/>
      <c r="O33" s="645"/>
      <c r="P33" s="635"/>
      <c r="Q33" s="635"/>
      <c r="R33" s="635"/>
      <c r="S33" s="635"/>
      <c r="T33" s="635"/>
      <c r="U33" s="635"/>
      <c r="V33" s="635"/>
      <c r="W33" s="635"/>
      <c r="X33" s="635"/>
    </row>
    <row r="34" spans="1:24" ht="12.75">
      <c r="A34" s="431"/>
      <c r="B34" s="431"/>
      <c r="C34" s="431"/>
      <c r="D34" s="433"/>
      <c r="E34" s="433"/>
      <c r="F34" s="433"/>
      <c r="G34" s="435"/>
      <c r="H34" s="436"/>
      <c r="I34" s="431"/>
      <c r="J34" s="431"/>
      <c r="K34" s="431"/>
      <c r="L34" s="548"/>
      <c r="M34" s="431"/>
      <c r="N34" s="431"/>
      <c r="O34" s="645"/>
      <c r="P34" s="635"/>
      <c r="Q34" s="635"/>
      <c r="R34" s="635"/>
      <c r="S34" s="635"/>
      <c r="T34" s="635"/>
      <c r="U34" s="635"/>
      <c r="V34" s="635"/>
      <c r="W34" s="635"/>
      <c r="X34" s="635"/>
    </row>
    <row r="35" spans="1:24" ht="12.75">
      <c r="A35" s="431"/>
      <c r="B35" s="431"/>
      <c r="C35" s="431"/>
      <c r="D35" s="433"/>
      <c r="E35" s="433"/>
      <c r="F35" s="433"/>
      <c r="G35" s="435"/>
      <c r="H35" s="436"/>
      <c r="I35" s="431"/>
      <c r="J35" s="431"/>
      <c r="K35" s="431"/>
      <c r="L35" s="548"/>
      <c r="M35" s="431"/>
      <c r="N35" s="431"/>
      <c r="O35" s="645"/>
      <c r="P35" s="635"/>
      <c r="Q35" s="635"/>
      <c r="R35" s="635"/>
      <c r="S35" s="635"/>
      <c r="T35" s="635"/>
      <c r="U35" s="635"/>
      <c r="V35" s="635"/>
      <c r="W35" s="635"/>
      <c r="X35" s="635"/>
    </row>
    <row r="36" spans="1:24" ht="12.75">
      <c r="A36" s="431"/>
      <c r="B36" s="431"/>
      <c r="C36" s="431"/>
      <c r="D36" s="433"/>
      <c r="E36" s="433"/>
      <c r="F36" s="433"/>
      <c r="G36" s="435"/>
      <c r="H36" s="436"/>
      <c r="I36" s="431"/>
      <c r="J36" s="431"/>
      <c r="K36" s="431"/>
      <c r="L36" s="548"/>
      <c r="M36" s="431"/>
      <c r="N36" s="431"/>
      <c r="O36" s="645"/>
      <c r="P36" s="635"/>
      <c r="Q36" s="635"/>
      <c r="R36" s="635"/>
      <c r="S36" s="635"/>
      <c r="T36" s="635"/>
      <c r="U36" s="635"/>
      <c r="V36" s="635"/>
      <c r="W36" s="635"/>
      <c r="X36" s="635"/>
    </row>
    <row r="37" spans="1:24" ht="12.75">
      <c r="A37" s="431"/>
      <c r="B37" s="431"/>
      <c r="C37" s="431"/>
      <c r="D37" s="433"/>
      <c r="E37" s="433"/>
      <c r="F37" s="433"/>
      <c r="G37" s="435"/>
      <c r="H37" s="436"/>
      <c r="I37" s="431"/>
      <c r="J37" s="431"/>
      <c r="K37" s="431"/>
      <c r="L37" s="548"/>
      <c r="M37" s="431"/>
      <c r="N37" s="431"/>
      <c r="O37" s="645"/>
      <c r="P37" s="635"/>
      <c r="Q37" s="635"/>
      <c r="R37" s="635"/>
      <c r="S37" s="635"/>
      <c r="T37" s="635"/>
      <c r="U37" s="635"/>
      <c r="V37" s="635"/>
      <c r="W37" s="635"/>
      <c r="X37" s="635"/>
    </row>
    <row r="38" spans="1:24" ht="12.75">
      <c r="A38" s="431"/>
      <c r="B38" s="431"/>
      <c r="C38" s="431"/>
      <c r="D38" s="433"/>
      <c r="E38" s="433"/>
      <c r="F38" s="433"/>
      <c r="G38" s="435"/>
      <c r="H38" s="436"/>
      <c r="I38" s="431"/>
      <c r="J38" s="431"/>
      <c r="K38" s="431"/>
      <c r="L38" s="548"/>
      <c r="M38" s="431"/>
      <c r="N38" s="431"/>
      <c r="O38" s="645"/>
      <c r="P38" s="635"/>
      <c r="Q38" s="635"/>
      <c r="R38" s="635"/>
      <c r="S38" s="635"/>
      <c r="T38" s="635"/>
      <c r="U38" s="635"/>
      <c r="V38" s="635"/>
      <c r="W38" s="635"/>
      <c r="X38" s="635"/>
    </row>
    <row r="39" spans="1:24" ht="12.75">
      <c r="A39" s="431"/>
      <c r="B39" s="431"/>
      <c r="C39" s="431"/>
      <c r="D39" s="433"/>
      <c r="E39" s="433"/>
      <c r="F39" s="433"/>
      <c r="G39" s="435"/>
      <c r="H39" s="436"/>
      <c r="I39" s="431"/>
      <c r="J39" s="431"/>
      <c r="K39" s="431"/>
      <c r="L39" s="548"/>
      <c r="M39" s="431"/>
      <c r="N39" s="431"/>
      <c r="O39" s="645"/>
      <c r="P39" s="635"/>
      <c r="Q39" s="635"/>
      <c r="R39" s="635"/>
      <c r="S39" s="635"/>
      <c r="T39" s="635"/>
      <c r="U39" s="635"/>
      <c r="V39" s="635"/>
      <c r="W39" s="635"/>
      <c r="X39" s="635"/>
    </row>
    <row r="40" spans="1:24" ht="12.75">
      <c r="A40" s="431"/>
      <c r="B40" s="431"/>
      <c r="C40" s="431"/>
      <c r="D40" s="433"/>
      <c r="E40" s="433"/>
      <c r="F40" s="433"/>
      <c r="G40" s="435"/>
      <c r="H40" s="436"/>
      <c r="I40" s="431"/>
      <c r="J40" s="431"/>
      <c r="K40" s="431"/>
      <c r="L40" s="548"/>
      <c r="M40" s="431"/>
      <c r="N40" s="431"/>
      <c r="O40" s="645"/>
      <c r="P40" s="635"/>
      <c r="Q40" s="635"/>
      <c r="R40" s="635"/>
      <c r="S40" s="635"/>
      <c r="T40" s="635"/>
      <c r="U40" s="635"/>
      <c r="V40" s="635"/>
      <c r="W40" s="635"/>
      <c r="X40" s="635"/>
    </row>
    <row r="41" spans="1:24" ht="12.75">
      <c r="A41" s="431"/>
      <c r="B41" s="431"/>
      <c r="C41" s="431"/>
      <c r="D41" s="433"/>
      <c r="E41" s="433"/>
      <c r="F41" s="433"/>
      <c r="G41" s="435"/>
      <c r="H41" s="436"/>
      <c r="I41" s="431"/>
      <c r="J41" s="431"/>
      <c r="K41" s="431"/>
      <c r="L41" s="548"/>
      <c r="M41" s="431"/>
      <c r="N41" s="431"/>
      <c r="O41" s="645"/>
      <c r="P41" s="635"/>
      <c r="Q41" s="635"/>
      <c r="R41" s="635"/>
      <c r="S41" s="635"/>
      <c r="T41" s="635"/>
      <c r="U41" s="635"/>
      <c r="V41" s="635"/>
      <c r="W41" s="635"/>
      <c r="X41" s="635"/>
    </row>
    <row r="42" spans="1:24" ht="12.75">
      <c r="A42" s="431"/>
      <c r="B42" s="431"/>
      <c r="C42" s="431"/>
      <c r="D42" s="433"/>
      <c r="E42" s="433"/>
      <c r="F42" s="433"/>
      <c r="G42" s="435"/>
      <c r="H42" s="436"/>
      <c r="I42" s="431"/>
      <c r="J42" s="431"/>
      <c r="K42" s="431"/>
      <c r="L42" s="548"/>
      <c r="M42" s="431"/>
      <c r="N42" s="431"/>
      <c r="O42" s="645"/>
      <c r="P42" s="635"/>
      <c r="Q42" s="635"/>
      <c r="R42" s="635"/>
      <c r="S42" s="635"/>
      <c r="T42" s="635"/>
      <c r="U42" s="635"/>
      <c r="V42" s="635"/>
      <c r="W42" s="635"/>
      <c r="X42" s="635"/>
    </row>
    <row r="43" spans="1:24" ht="12.75">
      <c r="A43" s="431"/>
      <c r="B43" s="431"/>
      <c r="C43" s="431"/>
      <c r="D43" s="433"/>
      <c r="E43" s="433"/>
      <c r="F43" s="433"/>
      <c r="G43" s="435"/>
      <c r="H43" s="436"/>
      <c r="I43" s="431"/>
      <c r="J43" s="431"/>
      <c r="K43" s="431"/>
      <c r="L43" s="548"/>
      <c r="M43" s="431"/>
      <c r="N43" s="431"/>
      <c r="O43" s="645"/>
      <c r="P43" s="635"/>
      <c r="Q43" s="635"/>
      <c r="R43" s="635"/>
      <c r="S43" s="635"/>
      <c r="T43" s="635"/>
      <c r="U43" s="635"/>
      <c r="V43" s="635"/>
      <c r="W43" s="635"/>
      <c r="X43" s="635"/>
    </row>
    <row r="44" spans="1:24" ht="12.75">
      <c r="A44" s="431"/>
      <c r="B44" s="431"/>
      <c r="C44" s="431"/>
      <c r="D44" s="433"/>
      <c r="E44" s="433"/>
      <c r="F44" s="433"/>
      <c r="G44" s="435"/>
      <c r="H44" s="436"/>
      <c r="I44" s="431"/>
      <c r="J44" s="431"/>
      <c r="K44" s="431"/>
      <c r="L44" s="548"/>
      <c r="M44" s="431"/>
      <c r="N44" s="431"/>
      <c r="O44" s="645"/>
      <c r="P44" s="635"/>
      <c r="Q44" s="635"/>
      <c r="R44" s="635"/>
      <c r="S44" s="635"/>
      <c r="T44" s="635"/>
      <c r="U44" s="635"/>
      <c r="V44" s="635"/>
      <c r="W44" s="635"/>
      <c r="X44" s="635"/>
    </row>
    <row r="45" spans="1:24" ht="12.75">
      <c r="A45" s="431"/>
      <c r="B45" s="431"/>
      <c r="C45" s="431"/>
      <c r="D45" s="433"/>
      <c r="E45" s="433"/>
      <c r="F45" s="433"/>
      <c r="G45" s="435"/>
      <c r="H45" s="436"/>
      <c r="I45" s="431"/>
      <c r="J45" s="431"/>
      <c r="K45" s="431"/>
      <c r="L45" s="548"/>
      <c r="M45" s="431"/>
      <c r="N45" s="431"/>
      <c r="O45" s="645"/>
      <c r="P45" s="635"/>
      <c r="Q45" s="635"/>
      <c r="R45" s="635"/>
      <c r="S45" s="635"/>
      <c r="T45" s="635"/>
      <c r="U45" s="635"/>
      <c r="V45" s="635"/>
      <c r="W45" s="635"/>
      <c r="X45" s="635"/>
    </row>
    <row r="46" spans="1:24" ht="12.75">
      <c r="A46" s="431"/>
      <c r="B46" s="431"/>
      <c r="C46" s="431"/>
      <c r="D46" s="433"/>
      <c r="E46" s="433"/>
      <c r="F46" s="433"/>
      <c r="G46" s="435"/>
      <c r="H46" s="436"/>
      <c r="I46" s="431"/>
      <c r="J46" s="431"/>
      <c r="K46" s="431"/>
      <c r="L46" s="548"/>
      <c r="M46" s="431"/>
      <c r="N46" s="431"/>
      <c r="O46" s="645"/>
      <c r="P46" s="635"/>
      <c r="Q46" s="635"/>
      <c r="R46" s="635"/>
      <c r="S46" s="635"/>
      <c r="T46" s="635"/>
      <c r="U46" s="635"/>
      <c r="V46" s="635"/>
      <c r="W46" s="635"/>
      <c r="X46" s="635"/>
    </row>
    <row r="47" spans="1:24" ht="12.75">
      <c r="A47" s="431"/>
      <c r="B47" s="431"/>
      <c r="C47" s="431"/>
      <c r="D47" s="433"/>
      <c r="E47" s="433"/>
      <c r="F47" s="433"/>
      <c r="G47" s="435"/>
      <c r="H47" s="436"/>
      <c r="I47" s="431"/>
      <c r="J47" s="431"/>
      <c r="K47" s="431"/>
      <c r="L47" s="548"/>
      <c r="M47" s="431"/>
      <c r="N47" s="431"/>
      <c r="O47" s="645"/>
      <c r="P47" s="635"/>
      <c r="Q47" s="635"/>
      <c r="R47" s="635"/>
      <c r="S47" s="635"/>
      <c r="T47" s="635"/>
      <c r="U47" s="635"/>
      <c r="V47" s="635"/>
      <c r="W47" s="635"/>
      <c r="X47" s="635"/>
    </row>
    <row r="48" spans="1:24" ht="12.75">
      <c r="A48" s="431"/>
      <c r="B48" s="431"/>
      <c r="C48" s="431"/>
      <c r="D48" s="433"/>
      <c r="E48" s="433"/>
      <c r="F48" s="433"/>
      <c r="G48" s="435"/>
      <c r="H48" s="436"/>
      <c r="I48" s="431"/>
      <c r="J48" s="431"/>
      <c r="K48" s="431"/>
      <c r="L48" s="548"/>
      <c r="M48" s="431"/>
      <c r="N48" s="431"/>
      <c r="O48" s="645"/>
      <c r="P48" s="635"/>
      <c r="Q48" s="635"/>
      <c r="R48" s="635"/>
      <c r="S48" s="635"/>
      <c r="T48" s="635"/>
      <c r="U48" s="635"/>
      <c r="V48" s="635"/>
      <c r="W48" s="635"/>
      <c r="X48" s="635"/>
    </row>
    <row r="49" spans="1:24" ht="12.75">
      <c r="A49" s="431"/>
      <c r="B49" s="431"/>
      <c r="C49" s="431"/>
      <c r="D49" s="433"/>
      <c r="E49" s="433"/>
      <c r="F49" s="433"/>
      <c r="G49" s="435"/>
      <c r="H49" s="436"/>
      <c r="I49" s="431"/>
      <c r="J49" s="431"/>
      <c r="K49" s="431"/>
      <c r="L49" s="548"/>
      <c r="M49" s="431"/>
      <c r="N49" s="431"/>
      <c r="O49" s="645"/>
      <c r="P49" s="635"/>
      <c r="Q49" s="635"/>
      <c r="R49" s="635"/>
      <c r="S49" s="635"/>
      <c r="T49" s="635"/>
      <c r="U49" s="635"/>
      <c r="V49" s="635"/>
      <c r="W49" s="635"/>
      <c r="X49" s="635"/>
    </row>
    <row r="50" spans="1:24" ht="12.75">
      <c r="A50" s="431"/>
      <c r="B50" s="431"/>
      <c r="C50" s="431"/>
      <c r="D50" s="433"/>
      <c r="E50" s="433"/>
      <c r="F50" s="433"/>
      <c r="G50" s="435"/>
      <c r="H50" s="436"/>
      <c r="I50" s="431"/>
      <c r="J50" s="431"/>
      <c r="K50" s="431"/>
      <c r="L50" s="548"/>
      <c r="M50" s="431"/>
      <c r="N50" s="431"/>
      <c r="O50" s="645"/>
      <c r="P50" s="635"/>
      <c r="Q50" s="635"/>
      <c r="R50" s="635"/>
      <c r="S50" s="635"/>
      <c r="T50" s="635"/>
      <c r="U50" s="635"/>
      <c r="V50" s="635"/>
      <c r="W50" s="635"/>
      <c r="X50" s="635"/>
    </row>
    <row r="51" spans="1:24" ht="12.75">
      <c r="A51" s="431"/>
      <c r="B51" s="431"/>
      <c r="C51" s="431"/>
      <c r="D51" s="433"/>
      <c r="E51" s="433"/>
      <c r="F51" s="433"/>
      <c r="G51" s="435"/>
      <c r="H51" s="436"/>
      <c r="I51" s="431"/>
      <c r="J51" s="431"/>
      <c r="K51" s="431"/>
      <c r="L51" s="548"/>
      <c r="M51" s="431"/>
      <c r="N51" s="431"/>
      <c r="O51" s="645"/>
      <c r="P51" s="635"/>
      <c r="Q51" s="635"/>
      <c r="R51" s="635"/>
      <c r="S51" s="635"/>
      <c r="T51" s="635"/>
      <c r="U51" s="635"/>
      <c r="V51" s="635"/>
      <c r="W51" s="635"/>
      <c r="X51" s="635"/>
    </row>
    <row r="52" spans="1:24" ht="12.75">
      <c r="A52" s="431"/>
      <c r="B52" s="431"/>
      <c r="C52" s="431"/>
      <c r="D52" s="433"/>
      <c r="E52" s="433"/>
      <c r="F52" s="433"/>
      <c r="G52" s="435"/>
      <c r="H52" s="436"/>
      <c r="I52" s="431"/>
      <c r="J52" s="431"/>
      <c r="K52" s="431"/>
      <c r="L52" s="548"/>
      <c r="M52" s="431"/>
      <c r="N52" s="431"/>
      <c r="O52" s="645"/>
      <c r="P52" s="635"/>
      <c r="Q52" s="635"/>
      <c r="R52" s="635"/>
      <c r="S52" s="635"/>
      <c r="T52" s="635"/>
      <c r="U52" s="635"/>
      <c r="V52" s="635"/>
      <c r="W52" s="635"/>
      <c r="X52" s="635"/>
    </row>
    <row r="53" spans="1:24" ht="12.75">
      <c r="A53" s="431"/>
      <c r="B53" s="431"/>
      <c r="C53" s="431"/>
      <c r="D53" s="433"/>
      <c r="E53" s="433"/>
      <c r="F53" s="433"/>
      <c r="G53" s="435"/>
      <c r="H53" s="436"/>
      <c r="I53" s="431"/>
      <c r="J53" s="431"/>
      <c r="K53" s="431"/>
      <c r="L53" s="548"/>
      <c r="M53" s="431"/>
      <c r="N53" s="431"/>
      <c r="O53" s="645"/>
      <c r="P53" s="635"/>
      <c r="Q53" s="635"/>
      <c r="R53" s="635"/>
      <c r="S53" s="635"/>
      <c r="T53" s="635"/>
      <c r="U53" s="635"/>
      <c r="V53" s="635"/>
      <c r="W53" s="635"/>
      <c r="X53" s="635"/>
    </row>
    <row r="54" spans="1:24" ht="12.75">
      <c r="A54" s="431"/>
      <c r="B54" s="431"/>
      <c r="C54" s="431"/>
      <c r="D54" s="433"/>
      <c r="E54" s="433"/>
      <c r="F54" s="433"/>
      <c r="G54" s="435"/>
      <c r="H54" s="436"/>
      <c r="I54" s="431"/>
      <c r="J54" s="431"/>
      <c r="K54" s="431"/>
      <c r="L54" s="548"/>
      <c r="M54" s="431"/>
      <c r="N54" s="431"/>
      <c r="O54" s="645"/>
      <c r="P54" s="635"/>
      <c r="Q54" s="635"/>
      <c r="R54" s="635"/>
      <c r="S54" s="635"/>
      <c r="T54" s="635"/>
      <c r="U54" s="635"/>
      <c r="V54" s="635"/>
      <c r="W54" s="635"/>
      <c r="X54" s="635"/>
    </row>
    <row r="55" spans="1:24" ht="12.75">
      <c r="A55" s="431"/>
      <c r="B55" s="431"/>
      <c r="C55" s="431"/>
      <c r="D55" s="433"/>
      <c r="E55" s="433"/>
      <c r="F55" s="433"/>
      <c r="G55" s="435"/>
      <c r="H55" s="436"/>
      <c r="I55" s="431"/>
      <c r="J55" s="431"/>
      <c r="K55" s="431"/>
      <c r="L55" s="548"/>
      <c r="M55" s="431"/>
      <c r="N55" s="431"/>
      <c r="O55" s="645"/>
      <c r="P55" s="635"/>
      <c r="Q55" s="635"/>
      <c r="R55" s="635"/>
      <c r="S55" s="635"/>
      <c r="T55" s="635"/>
      <c r="U55" s="635"/>
      <c r="V55" s="635"/>
      <c r="W55" s="635"/>
      <c r="X55" s="635"/>
    </row>
    <row r="56" spans="1:24" ht="12.75">
      <c r="A56" s="431"/>
      <c r="B56" s="431"/>
      <c r="C56" s="431"/>
      <c r="D56" s="433"/>
      <c r="E56" s="433"/>
      <c r="F56" s="433"/>
      <c r="G56" s="435"/>
      <c r="H56" s="436"/>
      <c r="I56" s="431"/>
      <c r="J56" s="431"/>
      <c r="K56" s="431"/>
      <c r="L56" s="548"/>
      <c r="M56" s="431"/>
      <c r="N56" s="431"/>
      <c r="O56" s="645"/>
      <c r="P56" s="635"/>
      <c r="Q56" s="635"/>
      <c r="R56" s="635"/>
      <c r="S56" s="635"/>
      <c r="T56" s="635"/>
      <c r="U56" s="635"/>
      <c r="V56" s="635"/>
      <c r="W56" s="635"/>
      <c r="X56" s="635"/>
    </row>
  </sheetData>
  <conditionalFormatting sqref="M1:N1 R1 U1:X1">
    <cfRule type="containsText" dxfId="10765" priority="13" operator="containsText" text="ответ субподрядчика">
      <formula>NOT(ISERROR(SEARCH(("ответ субподрядчика"),(M1))))</formula>
    </cfRule>
  </conditionalFormatting>
  <conditionalFormatting sqref="G10:G56">
    <cfRule type="cellIs" dxfId="10764" priority="12" operator="equal">
      <formula>1</formula>
    </cfRule>
  </conditionalFormatting>
  <conditionalFormatting sqref="G10:G56">
    <cfRule type="cellIs" dxfId="10763" priority="11" operator="equal">
      <formula>0.5</formula>
    </cfRule>
  </conditionalFormatting>
  <conditionalFormatting sqref="G10:G56">
    <cfRule type="cellIs" dxfId="10762" priority="10" operator="equal">
      <formula>0.2</formula>
    </cfRule>
  </conditionalFormatting>
  <conditionalFormatting sqref="K3 K5:K56">
    <cfRule type="containsText" dxfId="10761" priority="9" operator="containsText" text="ПД">
      <formula>NOT(ISERROR(SEARCH(("ПД"),(K3))))</formula>
    </cfRule>
  </conditionalFormatting>
  <conditionalFormatting sqref="K11">
    <cfRule type="containsText" dxfId="10760" priority="14" operator="containsText" text="ПД">
      <formula>NOT(ISERROR(SEARCH(("ПД"),(K3))))</formula>
    </cfRule>
  </conditionalFormatting>
  <conditionalFormatting sqref="K12">
    <cfRule type="containsText" dxfId="10759" priority="15" operator="containsText" text="ПД">
      <formula>NOT(ISERROR(SEARCH(("ПД"),(K3))))</formula>
    </cfRule>
  </conditionalFormatting>
  <conditionalFormatting sqref="K12">
    <cfRule type="containsText" dxfId="10758" priority="16" operator="containsText" text="ПД">
      <formula>NOT(ISERROR(SEARCH(("ПД"),(K3))))</formula>
    </cfRule>
  </conditionalFormatting>
  <conditionalFormatting sqref="K13">
    <cfRule type="containsText" dxfId="10757" priority="17" operator="containsText" text="ПД">
      <formula>NOT(ISERROR(SEARCH(("ПД"),(K3))))</formula>
    </cfRule>
  </conditionalFormatting>
  <conditionalFormatting sqref="K13">
    <cfRule type="containsText" dxfId="10756" priority="18" operator="containsText" text="ПД">
      <formula>NOT(ISERROR(SEARCH(("ПД"),(K3))))</formula>
    </cfRule>
  </conditionalFormatting>
  <conditionalFormatting sqref="K14">
    <cfRule type="containsText" dxfId="10755" priority="19" operator="containsText" text="ПД">
      <formula>NOT(ISERROR(SEARCH(("ПД"),(K3))))</formula>
    </cfRule>
  </conditionalFormatting>
  <conditionalFormatting sqref="K14">
    <cfRule type="containsText" dxfId="10754" priority="20" operator="containsText" text="ПД">
      <formula>NOT(ISERROR(SEARCH(("ПД"),(K3))))</formula>
    </cfRule>
  </conditionalFormatting>
  <conditionalFormatting sqref="K14">
    <cfRule type="containsText" dxfId="10753" priority="21" operator="containsText" text="ПД">
      <formula>NOT(ISERROR(SEARCH(("ПД"),(K3))))</formula>
    </cfRule>
  </conditionalFormatting>
  <conditionalFormatting sqref="K16">
    <cfRule type="containsText" dxfId="10752" priority="22" operator="containsText" text="ПД">
      <formula>NOT(ISERROR(SEARCH(("ПД"),(K3))))</formula>
    </cfRule>
  </conditionalFormatting>
  <conditionalFormatting sqref="K16">
    <cfRule type="containsText" dxfId="10751" priority="23" operator="containsText" text="ПД">
      <formula>NOT(ISERROR(SEARCH(("ПД"),(K3))))</formula>
    </cfRule>
  </conditionalFormatting>
  <conditionalFormatting sqref="K16">
    <cfRule type="containsText" dxfId="10750" priority="24" operator="containsText" text="ПД">
      <formula>NOT(ISERROR(SEARCH(("ПД"),(K3))))</formula>
    </cfRule>
  </conditionalFormatting>
  <conditionalFormatting sqref="K16">
    <cfRule type="containsText" dxfId="10749" priority="25" operator="containsText" text="ПД">
      <formula>NOT(ISERROR(SEARCH(("ПД"),(K3))))</formula>
    </cfRule>
  </conditionalFormatting>
  <conditionalFormatting sqref="K17">
    <cfRule type="containsText" dxfId="10748" priority="26" operator="containsText" text="ПД">
      <formula>NOT(ISERROR(SEARCH(("ПД"),(K3))))</formula>
    </cfRule>
  </conditionalFormatting>
  <conditionalFormatting sqref="K17">
    <cfRule type="containsText" dxfId="10747" priority="27" operator="containsText" text="ПД">
      <formula>NOT(ISERROR(SEARCH(("ПД"),(K3))))</formula>
    </cfRule>
  </conditionalFormatting>
  <conditionalFormatting sqref="K17">
    <cfRule type="containsText" dxfId="10746" priority="28" operator="containsText" text="ПД">
      <formula>NOT(ISERROR(SEARCH(("ПД"),(K3))))</formula>
    </cfRule>
  </conditionalFormatting>
  <conditionalFormatting sqref="K17">
    <cfRule type="containsText" dxfId="10745" priority="29" operator="containsText" text="ПД">
      <formula>NOT(ISERROR(SEARCH(("ПД"),(K3))))</formula>
    </cfRule>
  </conditionalFormatting>
  <conditionalFormatting sqref="K17">
    <cfRule type="containsText" dxfId="10744" priority="30" operator="containsText" text="ПД">
      <formula>NOT(ISERROR(SEARCH(("ПД"),(K3))))</formula>
    </cfRule>
  </conditionalFormatting>
  <conditionalFormatting sqref="K18">
    <cfRule type="containsText" dxfId="10743" priority="31" operator="containsText" text="ПД">
      <formula>NOT(ISERROR(SEARCH(("ПД"),(K3))))</formula>
    </cfRule>
  </conditionalFormatting>
  <conditionalFormatting sqref="K18">
    <cfRule type="containsText" dxfId="10742" priority="32" operator="containsText" text="ПД">
      <formula>NOT(ISERROR(SEARCH(("ПД"),(K3))))</formula>
    </cfRule>
  </conditionalFormatting>
  <conditionalFormatting sqref="K18">
    <cfRule type="containsText" dxfId="10741" priority="33" operator="containsText" text="ПД">
      <formula>NOT(ISERROR(SEARCH(("ПД"),(K3))))</formula>
    </cfRule>
  </conditionalFormatting>
  <conditionalFormatting sqref="K18">
    <cfRule type="containsText" dxfId="10740" priority="34" operator="containsText" text="ПД">
      <formula>NOT(ISERROR(SEARCH(("ПД"),(K3))))</formula>
    </cfRule>
  </conditionalFormatting>
  <conditionalFormatting sqref="K18">
    <cfRule type="containsText" dxfId="10739" priority="35" operator="containsText" text="ПД">
      <formula>NOT(ISERROR(SEARCH(("ПД"),(K3))))</formula>
    </cfRule>
  </conditionalFormatting>
  <conditionalFormatting sqref="K18">
    <cfRule type="containsText" dxfId="10738" priority="36" operator="containsText" text="ПД">
      <formula>NOT(ISERROR(SEARCH(("ПД"),(K3))))</formula>
    </cfRule>
  </conditionalFormatting>
  <conditionalFormatting sqref="K19">
    <cfRule type="containsText" dxfId="10737" priority="37" operator="containsText" text="ПД">
      <formula>NOT(ISERROR(SEARCH(("ПД"),(K3))))</formula>
    </cfRule>
  </conditionalFormatting>
  <conditionalFormatting sqref="K19">
    <cfRule type="containsText" dxfId="10736" priority="38" operator="containsText" text="ПД">
      <formula>NOT(ISERROR(SEARCH(("ПД"),(K3))))</formula>
    </cfRule>
  </conditionalFormatting>
  <conditionalFormatting sqref="K19">
    <cfRule type="containsText" dxfId="10735" priority="39" operator="containsText" text="ПД">
      <formula>NOT(ISERROR(SEARCH(("ПД"),(K3))))</formula>
    </cfRule>
  </conditionalFormatting>
  <conditionalFormatting sqref="K19">
    <cfRule type="containsText" dxfId="10734" priority="40" operator="containsText" text="ПД">
      <formula>NOT(ISERROR(SEARCH(("ПД"),(K3))))</formula>
    </cfRule>
  </conditionalFormatting>
  <conditionalFormatting sqref="K19">
    <cfRule type="containsText" dxfId="10733" priority="41" operator="containsText" text="ПД">
      <formula>NOT(ISERROR(SEARCH(("ПД"),(K3))))</formula>
    </cfRule>
  </conditionalFormatting>
  <conditionalFormatting sqref="K19">
    <cfRule type="containsText" dxfId="10732" priority="42" operator="containsText" text="ПД">
      <formula>NOT(ISERROR(SEARCH(("ПД"),(K3))))</formula>
    </cfRule>
  </conditionalFormatting>
  <conditionalFormatting sqref="K19">
    <cfRule type="containsText" dxfId="10731" priority="43" operator="containsText" text="ПД">
      <formula>NOT(ISERROR(SEARCH(("ПД"),(K3))))</formula>
    </cfRule>
  </conditionalFormatting>
  <conditionalFormatting sqref="K20">
    <cfRule type="containsText" dxfId="10730" priority="44" operator="containsText" text="ПД">
      <formula>NOT(ISERROR(SEARCH(("ПД"),(K3))))</formula>
    </cfRule>
  </conditionalFormatting>
  <conditionalFormatting sqref="K20">
    <cfRule type="containsText" dxfId="10729" priority="45" operator="containsText" text="ПД">
      <formula>NOT(ISERROR(SEARCH(("ПД"),(K3))))</formula>
    </cfRule>
  </conditionalFormatting>
  <conditionalFormatting sqref="K20">
    <cfRule type="containsText" dxfId="10728" priority="46" operator="containsText" text="ПД">
      <formula>NOT(ISERROR(SEARCH(("ПД"),(K3))))</formula>
    </cfRule>
  </conditionalFormatting>
  <conditionalFormatting sqref="K20">
    <cfRule type="containsText" dxfId="10727" priority="47" operator="containsText" text="ПД">
      <formula>NOT(ISERROR(SEARCH(("ПД"),(K3))))</formula>
    </cfRule>
  </conditionalFormatting>
  <conditionalFormatting sqref="K20">
    <cfRule type="containsText" dxfId="10726" priority="48" operator="containsText" text="ПД">
      <formula>NOT(ISERROR(SEARCH(("ПД"),(K3))))</formula>
    </cfRule>
  </conditionalFormatting>
  <conditionalFormatting sqref="K20">
    <cfRule type="containsText" dxfId="10725" priority="49" operator="containsText" text="ПД">
      <formula>NOT(ISERROR(SEARCH(("ПД"),(K3))))</formula>
    </cfRule>
  </conditionalFormatting>
  <conditionalFormatting sqref="K20">
    <cfRule type="containsText" dxfId="10724" priority="50" operator="containsText" text="ПД">
      <formula>NOT(ISERROR(SEARCH(("ПД"),(K3))))</formula>
    </cfRule>
  </conditionalFormatting>
  <conditionalFormatting sqref="K20">
    <cfRule type="containsText" dxfId="10723" priority="51" operator="containsText" text="ПД">
      <formula>NOT(ISERROR(SEARCH(("ПД"),(K3))))</formula>
    </cfRule>
  </conditionalFormatting>
  <conditionalFormatting sqref="K21">
    <cfRule type="containsText" dxfId="10722" priority="52" operator="containsText" text="ПД">
      <formula>NOT(ISERROR(SEARCH(("ПД"),(K3))))</formula>
    </cfRule>
  </conditionalFormatting>
  <conditionalFormatting sqref="K21">
    <cfRule type="containsText" dxfId="10721" priority="53" operator="containsText" text="ПД">
      <formula>NOT(ISERROR(SEARCH(("ПД"),(K3))))</formula>
    </cfRule>
  </conditionalFormatting>
  <conditionalFormatting sqref="K21">
    <cfRule type="containsText" dxfId="10720" priority="54" operator="containsText" text="ПД">
      <formula>NOT(ISERROR(SEARCH(("ПД"),(K3))))</formula>
    </cfRule>
  </conditionalFormatting>
  <conditionalFormatting sqref="K21">
    <cfRule type="containsText" dxfId="10719" priority="55" operator="containsText" text="ПД">
      <formula>NOT(ISERROR(SEARCH(("ПД"),(K3))))</formula>
    </cfRule>
  </conditionalFormatting>
  <conditionalFormatting sqref="K21">
    <cfRule type="containsText" dxfId="10718" priority="56" operator="containsText" text="ПД">
      <formula>NOT(ISERROR(SEARCH(("ПД"),(K3))))</formula>
    </cfRule>
  </conditionalFormatting>
  <conditionalFormatting sqref="K21">
    <cfRule type="containsText" dxfId="10717" priority="57" operator="containsText" text="ПД">
      <formula>NOT(ISERROR(SEARCH(("ПД"),(K3))))</formula>
    </cfRule>
  </conditionalFormatting>
  <conditionalFormatting sqref="K21">
    <cfRule type="containsText" dxfId="10716" priority="58" operator="containsText" text="ПД">
      <formula>NOT(ISERROR(SEARCH(("ПД"),(K3))))</formula>
    </cfRule>
  </conditionalFormatting>
  <conditionalFormatting sqref="K21">
    <cfRule type="containsText" dxfId="10715" priority="59" operator="containsText" text="ПД">
      <formula>NOT(ISERROR(SEARCH(("ПД"),(K3))))</formula>
    </cfRule>
  </conditionalFormatting>
  <conditionalFormatting sqref="K21">
    <cfRule type="containsText" dxfId="10714" priority="60" operator="containsText" text="ПД">
      <formula>NOT(ISERROR(SEARCH(("ПД"),(K3))))</formula>
    </cfRule>
  </conditionalFormatting>
  <conditionalFormatting sqref="K22">
    <cfRule type="containsText" dxfId="10713" priority="61" operator="containsText" text="ПД">
      <formula>NOT(ISERROR(SEARCH(("ПД"),(K3))))</formula>
    </cfRule>
  </conditionalFormatting>
  <conditionalFormatting sqref="K22">
    <cfRule type="containsText" dxfId="10712" priority="62" operator="containsText" text="ПД">
      <formula>NOT(ISERROR(SEARCH(("ПД"),(K3))))</formula>
    </cfRule>
  </conditionalFormatting>
  <conditionalFormatting sqref="K22">
    <cfRule type="containsText" dxfId="10711" priority="63" operator="containsText" text="ПД">
      <formula>NOT(ISERROR(SEARCH(("ПД"),(K3))))</formula>
    </cfRule>
  </conditionalFormatting>
  <conditionalFormatting sqref="K22">
    <cfRule type="containsText" dxfId="10710" priority="64" operator="containsText" text="ПД">
      <formula>NOT(ISERROR(SEARCH(("ПД"),(K3))))</formula>
    </cfRule>
  </conditionalFormatting>
  <conditionalFormatting sqref="K22">
    <cfRule type="containsText" dxfId="10709" priority="65" operator="containsText" text="ПД">
      <formula>NOT(ISERROR(SEARCH(("ПД"),(K3))))</formula>
    </cfRule>
  </conditionalFormatting>
  <conditionalFormatting sqref="K22">
    <cfRule type="containsText" dxfId="10708" priority="66" operator="containsText" text="ПД">
      <formula>NOT(ISERROR(SEARCH(("ПД"),(K3))))</formula>
    </cfRule>
  </conditionalFormatting>
  <conditionalFormatting sqref="K22">
    <cfRule type="containsText" dxfId="10707" priority="67" operator="containsText" text="ПД">
      <formula>NOT(ISERROR(SEARCH(("ПД"),(K3))))</formula>
    </cfRule>
  </conditionalFormatting>
  <conditionalFormatting sqref="K22">
    <cfRule type="containsText" dxfId="10706" priority="68" operator="containsText" text="ПД">
      <formula>NOT(ISERROR(SEARCH(("ПД"),(K3))))</formula>
    </cfRule>
  </conditionalFormatting>
  <conditionalFormatting sqref="K22">
    <cfRule type="containsText" dxfId="10705" priority="69" operator="containsText" text="ПД">
      <formula>NOT(ISERROR(SEARCH(("ПД"),(K3))))</formula>
    </cfRule>
  </conditionalFormatting>
  <conditionalFormatting sqref="K22">
    <cfRule type="containsText" dxfId="10704" priority="70" operator="containsText" text="ПД">
      <formula>NOT(ISERROR(SEARCH(("ПД"),(K3))))</formula>
    </cfRule>
  </conditionalFormatting>
  <conditionalFormatting sqref="K23">
    <cfRule type="containsText" dxfId="10703" priority="71" operator="containsText" text="ПД">
      <formula>NOT(ISERROR(SEARCH(("ПД"),(K3))))</formula>
    </cfRule>
  </conditionalFormatting>
  <conditionalFormatting sqref="K23">
    <cfRule type="containsText" dxfId="10702" priority="72" operator="containsText" text="ПД">
      <formula>NOT(ISERROR(SEARCH(("ПД"),(K3))))</formula>
    </cfRule>
  </conditionalFormatting>
  <conditionalFormatting sqref="K23">
    <cfRule type="containsText" dxfId="10701" priority="73" operator="containsText" text="ПД">
      <formula>NOT(ISERROR(SEARCH(("ПД"),(K3))))</formula>
    </cfRule>
  </conditionalFormatting>
  <conditionalFormatting sqref="K23">
    <cfRule type="containsText" dxfId="10700" priority="74" operator="containsText" text="ПД">
      <formula>NOT(ISERROR(SEARCH(("ПД"),(K3))))</formula>
    </cfRule>
  </conditionalFormatting>
  <conditionalFormatting sqref="K23">
    <cfRule type="containsText" dxfId="10699" priority="75" operator="containsText" text="ПД">
      <formula>NOT(ISERROR(SEARCH(("ПД"),(K3))))</formula>
    </cfRule>
  </conditionalFormatting>
  <conditionalFormatting sqref="K23">
    <cfRule type="containsText" dxfId="10698" priority="76" operator="containsText" text="ПД">
      <formula>NOT(ISERROR(SEARCH(("ПД"),(K3))))</formula>
    </cfRule>
  </conditionalFormatting>
  <conditionalFormatting sqref="K23">
    <cfRule type="containsText" dxfId="10697" priority="77" operator="containsText" text="ПД">
      <formula>NOT(ISERROR(SEARCH(("ПД"),(K3))))</formula>
    </cfRule>
  </conditionalFormatting>
  <conditionalFormatting sqref="K23">
    <cfRule type="containsText" dxfId="10696" priority="78" operator="containsText" text="ПД">
      <formula>NOT(ISERROR(SEARCH(("ПД"),(K3))))</formula>
    </cfRule>
  </conditionalFormatting>
  <conditionalFormatting sqref="K23">
    <cfRule type="containsText" dxfId="10695" priority="79" operator="containsText" text="ПД">
      <formula>NOT(ISERROR(SEARCH(("ПД"),(K3))))</formula>
    </cfRule>
  </conditionalFormatting>
  <conditionalFormatting sqref="K23">
    <cfRule type="containsText" dxfId="10694" priority="80" operator="containsText" text="ПД">
      <formula>NOT(ISERROR(SEARCH(("ПД"),(K3))))</formula>
    </cfRule>
  </conditionalFormatting>
  <conditionalFormatting sqref="K23">
    <cfRule type="containsText" dxfId="10693" priority="81" operator="containsText" text="ПД">
      <formula>NOT(ISERROR(SEARCH(("ПД"),(K3))))</formula>
    </cfRule>
  </conditionalFormatting>
  <conditionalFormatting sqref="K24">
    <cfRule type="containsText" dxfId="10692" priority="82" operator="containsText" text="ПД">
      <formula>NOT(ISERROR(SEARCH(("ПД"),(K3))))</formula>
    </cfRule>
  </conditionalFormatting>
  <conditionalFormatting sqref="K24">
    <cfRule type="containsText" dxfId="10691" priority="83" operator="containsText" text="ПД">
      <formula>NOT(ISERROR(SEARCH(("ПД"),(K3))))</formula>
    </cfRule>
  </conditionalFormatting>
  <conditionalFormatting sqref="K24">
    <cfRule type="containsText" dxfId="10690" priority="84" operator="containsText" text="ПД">
      <formula>NOT(ISERROR(SEARCH(("ПД"),(K3))))</formula>
    </cfRule>
  </conditionalFormatting>
  <conditionalFormatting sqref="K24">
    <cfRule type="containsText" dxfId="10689" priority="85" operator="containsText" text="ПД">
      <formula>NOT(ISERROR(SEARCH(("ПД"),(K3))))</formula>
    </cfRule>
  </conditionalFormatting>
  <conditionalFormatting sqref="K24">
    <cfRule type="containsText" dxfId="10688" priority="86" operator="containsText" text="ПД">
      <formula>NOT(ISERROR(SEARCH(("ПД"),(K3))))</formula>
    </cfRule>
  </conditionalFormatting>
  <conditionalFormatting sqref="K24">
    <cfRule type="containsText" dxfId="10687" priority="87" operator="containsText" text="ПД">
      <formula>NOT(ISERROR(SEARCH(("ПД"),(K3))))</formula>
    </cfRule>
  </conditionalFormatting>
  <conditionalFormatting sqref="K24">
    <cfRule type="containsText" dxfId="10686" priority="88" operator="containsText" text="ПД">
      <formula>NOT(ISERROR(SEARCH(("ПД"),(K3))))</formula>
    </cfRule>
  </conditionalFormatting>
  <conditionalFormatting sqref="K24">
    <cfRule type="containsText" dxfId="10685" priority="89" operator="containsText" text="ПД">
      <formula>NOT(ISERROR(SEARCH(("ПД"),(K3))))</formula>
    </cfRule>
  </conditionalFormatting>
  <conditionalFormatting sqref="K24">
    <cfRule type="containsText" dxfId="10684" priority="90" operator="containsText" text="ПД">
      <formula>NOT(ISERROR(SEARCH(("ПД"),(K3))))</formula>
    </cfRule>
  </conditionalFormatting>
  <conditionalFormatting sqref="K24">
    <cfRule type="containsText" dxfId="10683" priority="91" operator="containsText" text="ПД">
      <formula>NOT(ISERROR(SEARCH(("ПД"),(K3))))</formula>
    </cfRule>
  </conditionalFormatting>
  <conditionalFormatting sqref="K24">
    <cfRule type="containsText" dxfId="10682" priority="92" operator="containsText" text="ПД">
      <formula>NOT(ISERROR(SEARCH(("ПД"),(K3))))</formula>
    </cfRule>
  </conditionalFormatting>
  <conditionalFormatting sqref="K24">
    <cfRule type="containsText" dxfId="10681" priority="93" operator="containsText" text="ПД">
      <formula>NOT(ISERROR(SEARCH(("ПД"),(K3))))</formula>
    </cfRule>
  </conditionalFormatting>
  <conditionalFormatting sqref="K25">
    <cfRule type="containsText" dxfId="10680" priority="94" operator="containsText" text="ПД">
      <formula>NOT(ISERROR(SEARCH(("ПД"),(K3))))</formula>
    </cfRule>
  </conditionalFormatting>
  <conditionalFormatting sqref="K25">
    <cfRule type="containsText" dxfId="10679" priority="95" operator="containsText" text="ПД">
      <formula>NOT(ISERROR(SEARCH(("ПД"),(K3))))</formula>
    </cfRule>
  </conditionalFormatting>
  <conditionalFormatting sqref="K25">
    <cfRule type="containsText" dxfId="10678" priority="96" operator="containsText" text="ПД">
      <formula>NOT(ISERROR(SEARCH(("ПД"),(K3))))</formula>
    </cfRule>
  </conditionalFormatting>
  <conditionalFormatting sqref="K25">
    <cfRule type="containsText" dxfId="10677" priority="97" operator="containsText" text="ПД">
      <formula>NOT(ISERROR(SEARCH(("ПД"),(K3))))</formula>
    </cfRule>
  </conditionalFormatting>
  <conditionalFormatting sqref="K25">
    <cfRule type="containsText" dxfId="10676" priority="98" operator="containsText" text="ПД">
      <formula>NOT(ISERROR(SEARCH(("ПД"),(K3))))</formula>
    </cfRule>
  </conditionalFormatting>
  <conditionalFormatting sqref="K25">
    <cfRule type="containsText" dxfId="10675" priority="99" operator="containsText" text="ПД">
      <formula>NOT(ISERROR(SEARCH(("ПД"),(K3))))</formula>
    </cfRule>
  </conditionalFormatting>
  <conditionalFormatting sqref="K25">
    <cfRule type="containsText" dxfId="10674" priority="100" operator="containsText" text="ПД">
      <formula>NOT(ISERROR(SEARCH(("ПД"),(K3))))</formula>
    </cfRule>
  </conditionalFormatting>
  <conditionalFormatting sqref="K25">
    <cfRule type="containsText" dxfId="10673" priority="101" operator="containsText" text="ПД">
      <formula>NOT(ISERROR(SEARCH(("ПД"),(K3))))</formula>
    </cfRule>
  </conditionalFormatting>
  <conditionalFormatting sqref="K25">
    <cfRule type="containsText" dxfId="10672" priority="102" operator="containsText" text="ПД">
      <formula>NOT(ISERROR(SEARCH(("ПД"),(K3))))</formula>
    </cfRule>
  </conditionalFormatting>
  <conditionalFormatting sqref="K25">
    <cfRule type="containsText" dxfId="10671" priority="103" operator="containsText" text="ПД">
      <formula>NOT(ISERROR(SEARCH(("ПД"),(K3))))</formula>
    </cfRule>
  </conditionalFormatting>
  <conditionalFormatting sqref="K25">
    <cfRule type="containsText" dxfId="10670" priority="104" operator="containsText" text="ПД">
      <formula>NOT(ISERROR(SEARCH(("ПД"),(K3))))</formula>
    </cfRule>
  </conditionalFormatting>
  <conditionalFormatting sqref="K25">
    <cfRule type="containsText" dxfId="10669" priority="105" operator="containsText" text="ПД">
      <formula>NOT(ISERROR(SEARCH(("ПД"),(K3))))</formula>
    </cfRule>
  </conditionalFormatting>
  <conditionalFormatting sqref="K25">
    <cfRule type="containsText" dxfId="10668" priority="106" operator="containsText" text="ПД">
      <formula>NOT(ISERROR(SEARCH(("ПД"),(K3))))</formula>
    </cfRule>
  </conditionalFormatting>
  <conditionalFormatting sqref="K26">
    <cfRule type="containsText" dxfId="10667" priority="107" operator="containsText" text="ПД">
      <formula>NOT(ISERROR(SEARCH(("ПД"),(K3))))</formula>
    </cfRule>
  </conditionalFormatting>
  <conditionalFormatting sqref="K26">
    <cfRule type="containsText" dxfId="10666" priority="108" operator="containsText" text="ПД">
      <formula>NOT(ISERROR(SEARCH(("ПД"),(K3))))</formula>
    </cfRule>
  </conditionalFormatting>
  <conditionalFormatting sqref="K26">
    <cfRule type="containsText" dxfId="10665" priority="109" operator="containsText" text="ПД">
      <formula>NOT(ISERROR(SEARCH(("ПД"),(K3))))</formula>
    </cfRule>
  </conditionalFormatting>
  <conditionalFormatting sqref="K26">
    <cfRule type="containsText" dxfId="10664" priority="110" operator="containsText" text="ПД">
      <formula>NOT(ISERROR(SEARCH(("ПД"),(K3))))</formula>
    </cfRule>
  </conditionalFormatting>
  <conditionalFormatting sqref="K26">
    <cfRule type="containsText" dxfId="10663" priority="111" operator="containsText" text="ПД">
      <formula>NOT(ISERROR(SEARCH(("ПД"),(K3))))</formula>
    </cfRule>
  </conditionalFormatting>
  <conditionalFormatting sqref="K26">
    <cfRule type="containsText" dxfId="10662" priority="112" operator="containsText" text="ПД">
      <formula>NOT(ISERROR(SEARCH(("ПД"),(K3))))</formula>
    </cfRule>
  </conditionalFormatting>
  <conditionalFormatting sqref="K26">
    <cfRule type="containsText" dxfId="10661" priority="113" operator="containsText" text="ПД">
      <formula>NOT(ISERROR(SEARCH(("ПД"),(K3))))</formula>
    </cfRule>
  </conditionalFormatting>
  <conditionalFormatting sqref="K26">
    <cfRule type="containsText" dxfId="10660" priority="114" operator="containsText" text="ПД">
      <formula>NOT(ISERROR(SEARCH(("ПД"),(K3))))</formula>
    </cfRule>
  </conditionalFormatting>
  <conditionalFormatting sqref="K26">
    <cfRule type="containsText" dxfId="10659" priority="115" operator="containsText" text="ПД">
      <formula>NOT(ISERROR(SEARCH(("ПД"),(K3))))</formula>
    </cfRule>
  </conditionalFormatting>
  <conditionalFormatting sqref="K26">
    <cfRule type="containsText" dxfId="10658" priority="116" operator="containsText" text="ПД">
      <formula>NOT(ISERROR(SEARCH(("ПД"),(K3))))</formula>
    </cfRule>
  </conditionalFormatting>
  <conditionalFormatting sqref="K26">
    <cfRule type="containsText" dxfId="10657" priority="117" operator="containsText" text="ПД">
      <formula>NOT(ISERROR(SEARCH(("ПД"),(K3))))</formula>
    </cfRule>
  </conditionalFormatting>
  <conditionalFormatting sqref="K26">
    <cfRule type="containsText" dxfId="10656" priority="118" operator="containsText" text="ПД">
      <formula>NOT(ISERROR(SEARCH(("ПД"),(K3))))</formula>
    </cfRule>
  </conditionalFormatting>
  <conditionalFormatting sqref="K26">
    <cfRule type="containsText" dxfId="10655" priority="119" operator="containsText" text="ПД">
      <formula>NOT(ISERROR(SEARCH(("ПД"),(K3))))</formula>
    </cfRule>
  </conditionalFormatting>
  <conditionalFormatting sqref="K26">
    <cfRule type="containsText" dxfId="10654" priority="120" operator="containsText" text="ПД">
      <formula>NOT(ISERROR(SEARCH(("ПД"),(K3))))</formula>
    </cfRule>
  </conditionalFormatting>
  <conditionalFormatting sqref="K27">
    <cfRule type="containsText" dxfId="10653" priority="121" operator="containsText" text="ПД">
      <formula>NOT(ISERROR(SEARCH(("ПД"),(K3))))</formula>
    </cfRule>
  </conditionalFormatting>
  <conditionalFormatting sqref="K27">
    <cfRule type="containsText" dxfId="10652" priority="122" operator="containsText" text="ПД">
      <formula>NOT(ISERROR(SEARCH(("ПД"),(K3))))</formula>
    </cfRule>
  </conditionalFormatting>
  <conditionalFormatting sqref="K27">
    <cfRule type="containsText" dxfId="10651" priority="123" operator="containsText" text="ПД">
      <formula>NOT(ISERROR(SEARCH(("ПД"),(K3))))</formula>
    </cfRule>
  </conditionalFormatting>
  <conditionalFormatting sqref="K27">
    <cfRule type="containsText" dxfId="10650" priority="124" operator="containsText" text="ПД">
      <formula>NOT(ISERROR(SEARCH(("ПД"),(K3))))</formula>
    </cfRule>
  </conditionalFormatting>
  <conditionalFormatting sqref="K27">
    <cfRule type="containsText" dxfId="10649" priority="125" operator="containsText" text="ПД">
      <formula>NOT(ISERROR(SEARCH(("ПД"),(K3))))</formula>
    </cfRule>
  </conditionalFormatting>
  <conditionalFormatting sqref="K27">
    <cfRule type="containsText" dxfId="10648" priority="126" operator="containsText" text="ПД">
      <formula>NOT(ISERROR(SEARCH(("ПД"),(K3))))</formula>
    </cfRule>
  </conditionalFormatting>
  <conditionalFormatting sqref="K27">
    <cfRule type="containsText" dxfId="10647" priority="127" operator="containsText" text="ПД">
      <formula>NOT(ISERROR(SEARCH(("ПД"),(K3))))</formula>
    </cfRule>
  </conditionalFormatting>
  <conditionalFormatting sqref="K27">
    <cfRule type="containsText" dxfId="10646" priority="128" operator="containsText" text="ПД">
      <formula>NOT(ISERROR(SEARCH(("ПД"),(K3))))</formula>
    </cfRule>
  </conditionalFormatting>
  <conditionalFormatting sqref="K27">
    <cfRule type="containsText" dxfId="10645" priority="129" operator="containsText" text="ПД">
      <formula>NOT(ISERROR(SEARCH(("ПД"),(K3))))</formula>
    </cfRule>
  </conditionalFormatting>
  <conditionalFormatting sqref="K27">
    <cfRule type="containsText" dxfId="10644" priority="130" operator="containsText" text="ПД">
      <formula>NOT(ISERROR(SEARCH(("ПД"),(K3))))</formula>
    </cfRule>
  </conditionalFormatting>
  <conditionalFormatting sqref="K27">
    <cfRule type="containsText" dxfId="10643" priority="131" operator="containsText" text="ПД">
      <formula>NOT(ISERROR(SEARCH(("ПД"),(K3))))</formula>
    </cfRule>
  </conditionalFormatting>
  <conditionalFormatting sqref="K27">
    <cfRule type="containsText" dxfId="10642" priority="132" operator="containsText" text="ПД">
      <formula>NOT(ISERROR(SEARCH(("ПД"),(K3))))</formula>
    </cfRule>
  </conditionalFormatting>
  <conditionalFormatting sqref="K27">
    <cfRule type="containsText" dxfId="10641" priority="133" operator="containsText" text="ПД">
      <formula>NOT(ISERROR(SEARCH(("ПД"),(K3))))</formula>
    </cfRule>
  </conditionalFormatting>
  <conditionalFormatting sqref="K27">
    <cfRule type="containsText" dxfId="10640" priority="134" operator="containsText" text="ПД">
      <formula>NOT(ISERROR(SEARCH(("ПД"),(K3))))</formula>
    </cfRule>
  </conditionalFormatting>
  <conditionalFormatting sqref="K28">
    <cfRule type="containsText" dxfId="10639" priority="135" operator="containsText" text="ПД">
      <formula>NOT(ISERROR(SEARCH(("ПД"),(K3))))</formula>
    </cfRule>
  </conditionalFormatting>
  <conditionalFormatting sqref="K28">
    <cfRule type="containsText" dxfId="10638" priority="136" operator="containsText" text="ПД">
      <formula>NOT(ISERROR(SEARCH(("ПД"),(K3))))</formula>
    </cfRule>
  </conditionalFormatting>
  <conditionalFormatting sqref="K28">
    <cfRule type="containsText" dxfId="10637" priority="137" operator="containsText" text="ПД">
      <formula>NOT(ISERROR(SEARCH(("ПД"),(K3))))</formula>
    </cfRule>
  </conditionalFormatting>
  <conditionalFormatting sqref="K28">
    <cfRule type="containsText" dxfId="10636" priority="138" operator="containsText" text="ПД">
      <formula>NOT(ISERROR(SEARCH(("ПД"),(K3))))</formula>
    </cfRule>
  </conditionalFormatting>
  <conditionalFormatting sqref="K28">
    <cfRule type="containsText" dxfId="10635" priority="139" operator="containsText" text="ПД">
      <formula>NOT(ISERROR(SEARCH(("ПД"),(K3))))</formula>
    </cfRule>
  </conditionalFormatting>
  <conditionalFormatting sqref="K28">
    <cfRule type="containsText" dxfId="10634" priority="140" operator="containsText" text="ПД">
      <formula>NOT(ISERROR(SEARCH(("ПД"),(K3))))</formula>
    </cfRule>
  </conditionalFormatting>
  <conditionalFormatting sqref="K28">
    <cfRule type="containsText" dxfId="10633" priority="141" operator="containsText" text="ПД">
      <formula>NOT(ISERROR(SEARCH(("ПД"),(K3))))</formula>
    </cfRule>
  </conditionalFormatting>
  <conditionalFormatting sqref="K28">
    <cfRule type="containsText" dxfId="10632" priority="142" operator="containsText" text="ПД">
      <formula>NOT(ISERROR(SEARCH(("ПД"),(K3))))</formula>
    </cfRule>
  </conditionalFormatting>
  <conditionalFormatting sqref="K28">
    <cfRule type="containsText" dxfId="10631" priority="143" operator="containsText" text="ПД">
      <formula>NOT(ISERROR(SEARCH(("ПД"),(K3))))</formula>
    </cfRule>
  </conditionalFormatting>
  <conditionalFormatting sqref="K28">
    <cfRule type="containsText" dxfId="10630" priority="144" operator="containsText" text="ПД">
      <formula>NOT(ISERROR(SEARCH(("ПД"),(K3))))</formula>
    </cfRule>
  </conditionalFormatting>
  <conditionalFormatting sqref="K28">
    <cfRule type="containsText" dxfId="10629" priority="145" operator="containsText" text="ПД">
      <formula>NOT(ISERROR(SEARCH(("ПД"),(K3))))</formula>
    </cfRule>
  </conditionalFormatting>
  <conditionalFormatting sqref="K28">
    <cfRule type="containsText" dxfId="10628" priority="146" operator="containsText" text="ПД">
      <formula>NOT(ISERROR(SEARCH(("ПД"),(K3))))</formula>
    </cfRule>
  </conditionalFormatting>
  <conditionalFormatting sqref="K28">
    <cfRule type="containsText" dxfId="10627" priority="147" operator="containsText" text="ПД">
      <formula>NOT(ISERROR(SEARCH(("ПД"),(K3))))</formula>
    </cfRule>
  </conditionalFormatting>
  <conditionalFormatting sqref="K28">
    <cfRule type="containsText" dxfId="10626" priority="148" operator="containsText" text="ПД">
      <formula>NOT(ISERROR(SEARCH(("ПД"),(K3))))</formula>
    </cfRule>
  </conditionalFormatting>
  <conditionalFormatting sqref="K28">
    <cfRule type="containsText" dxfId="10625" priority="149" operator="containsText" text="ПД">
      <formula>NOT(ISERROR(SEARCH(("ПД"),(K3))))</formula>
    </cfRule>
  </conditionalFormatting>
  <conditionalFormatting sqref="K29">
    <cfRule type="containsText" dxfId="10624" priority="150" operator="containsText" text="ПД">
      <formula>NOT(ISERROR(SEARCH(("ПД"),(K3))))</formula>
    </cfRule>
  </conditionalFormatting>
  <conditionalFormatting sqref="K29">
    <cfRule type="containsText" dxfId="10623" priority="151" operator="containsText" text="ПД">
      <formula>NOT(ISERROR(SEARCH(("ПД"),(K3))))</formula>
    </cfRule>
  </conditionalFormatting>
  <conditionalFormatting sqref="K29">
    <cfRule type="containsText" dxfId="10622" priority="152" operator="containsText" text="ПД">
      <formula>NOT(ISERROR(SEARCH(("ПД"),(K3))))</formula>
    </cfRule>
  </conditionalFormatting>
  <conditionalFormatting sqref="K29">
    <cfRule type="containsText" dxfId="10621" priority="153" operator="containsText" text="ПД">
      <formula>NOT(ISERROR(SEARCH(("ПД"),(K3))))</formula>
    </cfRule>
  </conditionalFormatting>
  <conditionalFormatting sqref="K29">
    <cfRule type="containsText" dxfId="10620" priority="154" operator="containsText" text="ПД">
      <formula>NOT(ISERROR(SEARCH(("ПД"),(K3))))</formula>
    </cfRule>
  </conditionalFormatting>
  <conditionalFormatting sqref="K29">
    <cfRule type="containsText" dxfId="10619" priority="155" operator="containsText" text="ПД">
      <formula>NOT(ISERROR(SEARCH(("ПД"),(K3))))</formula>
    </cfRule>
  </conditionalFormatting>
  <conditionalFormatting sqref="K29">
    <cfRule type="containsText" dxfId="10618" priority="156" operator="containsText" text="ПД">
      <formula>NOT(ISERROR(SEARCH(("ПД"),(K3))))</formula>
    </cfRule>
  </conditionalFormatting>
  <conditionalFormatting sqref="K29">
    <cfRule type="containsText" dxfId="10617" priority="157" operator="containsText" text="ПД">
      <formula>NOT(ISERROR(SEARCH(("ПД"),(K3))))</formula>
    </cfRule>
  </conditionalFormatting>
  <conditionalFormatting sqref="K29">
    <cfRule type="containsText" dxfId="10616" priority="158" operator="containsText" text="ПД">
      <formula>NOT(ISERROR(SEARCH(("ПД"),(K3))))</formula>
    </cfRule>
  </conditionalFormatting>
  <conditionalFormatting sqref="K29">
    <cfRule type="containsText" dxfId="10615" priority="159" operator="containsText" text="ПД">
      <formula>NOT(ISERROR(SEARCH(("ПД"),(K3))))</formula>
    </cfRule>
  </conditionalFormatting>
  <conditionalFormatting sqref="K29">
    <cfRule type="containsText" dxfId="10614" priority="160" operator="containsText" text="ПД">
      <formula>NOT(ISERROR(SEARCH(("ПД"),(K3))))</formula>
    </cfRule>
  </conditionalFormatting>
  <conditionalFormatting sqref="K29">
    <cfRule type="containsText" dxfId="10613" priority="161" operator="containsText" text="ПД">
      <formula>NOT(ISERROR(SEARCH(("ПД"),(K3))))</formula>
    </cfRule>
  </conditionalFormatting>
  <conditionalFormatting sqref="K29">
    <cfRule type="containsText" dxfId="10612" priority="162" operator="containsText" text="ПД">
      <formula>NOT(ISERROR(SEARCH(("ПД"),(K3))))</formula>
    </cfRule>
  </conditionalFormatting>
  <conditionalFormatting sqref="K29">
    <cfRule type="containsText" dxfId="10611" priority="163" operator="containsText" text="ПД">
      <formula>NOT(ISERROR(SEARCH(("ПД"),(K3))))</formula>
    </cfRule>
  </conditionalFormatting>
  <conditionalFormatting sqref="K29">
    <cfRule type="containsText" dxfId="10610" priority="164" operator="containsText" text="ПД">
      <formula>NOT(ISERROR(SEARCH(("ПД"),(K3))))</formula>
    </cfRule>
  </conditionalFormatting>
  <conditionalFormatting sqref="K30">
    <cfRule type="containsText" dxfId="10609" priority="165" operator="containsText" text="ПД">
      <formula>NOT(ISERROR(SEARCH(("ПД"),(K3))))</formula>
    </cfRule>
  </conditionalFormatting>
  <conditionalFormatting sqref="K30">
    <cfRule type="containsText" dxfId="10608" priority="166" operator="containsText" text="ПД">
      <formula>NOT(ISERROR(SEARCH(("ПД"),(K3))))</formula>
    </cfRule>
  </conditionalFormatting>
  <conditionalFormatting sqref="K30">
    <cfRule type="containsText" dxfId="10607" priority="167" operator="containsText" text="ПД">
      <formula>NOT(ISERROR(SEARCH(("ПД"),(K3))))</formula>
    </cfRule>
  </conditionalFormatting>
  <conditionalFormatting sqref="K30">
    <cfRule type="containsText" dxfId="10606" priority="168" operator="containsText" text="ПД">
      <formula>NOT(ISERROR(SEARCH(("ПД"),(K3))))</formula>
    </cfRule>
  </conditionalFormatting>
  <conditionalFormatting sqref="K30">
    <cfRule type="containsText" dxfId="10605" priority="169" operator="containsText" text="ПД">
      <formula>NOT(ISERROR(SEARCH(("ПД"),(K3))))</formula>
    </cfRule>
  </conditionalFormatting>
  <conditionalFormatting sqref="K30">
    <cfRule type="containsText" dxfId="10604" priority="170" operator="containsText" text="ПД">
      <formula>NOT(ISERROR(SEARCH(("ПД"),(K3))))</formula>
    </cfRule>
  </conditionalFormatting>
  <conditionalFormatting sqref="K30">
    <cfRule type="containsText" dxfId="10603" priority="171" operator="containsText" text="ПД">
      <formula>NOT(ISERROR(SEARCH(("ПД"),(K3))))</formula>
    </cfRule>
  </conditionalFormatting>
  <conditionalFormatting sqref="K30">
    <cfRule type="containsText" dxfId="10602" priority="172" operator="containsText" text="ПД">
      <formula>NOT(ISERROR(SEARCH(("ПД"),(K3))))</formula>
    </cfRule>
  </conditionalFormatting>
  <conditionalFormatting sqref="K30">
    <cfRule type="containsText" dxfId="10601" priority="173" operator="containsText" text="ПД">
      <formula>NOT(ISERROR(SEARCH(("ПД"),(K3))))</formula>
    </cfRule>
  </conditionalFormatting>
  <conditionalFormatting sqref="K30">
    <cfRule type="containsText" dxfId="10600" priority="174" operator="containsText" text="ПД">
      <formula>NOT(ISERROR(SEARCH(("ПД"),(K3))))</formula>
    </cfRule>
  </conditionalFormatting>
  <conditionalFormatting sqref="K30">
    <cfRule type="containsText" dxfId="10599" priority="175" operator="containsText" text="ПД">
      <formula>NOT(ISERROR(SEARCH(("ПД"),(K3))))</formula>
    </cfRule>
  </conditionalFormatting>
  <conditionalFormatting sqref="K30">
    <cfRule type="containsText" dxfId="10598" priority="176" operator="containsText" text="ПД">
      <formula>NOT(ISERROR(SEARCH(("ПД"),(K3))))</formula>
    </cfRule>
  </conditionalFormatting>
  <conditionalFormatting sqref="K30">
    <cfRule type="containsText" dxfId="10597" priority="177" operator="containsText" text="ПД">
      <formula>NOT(ISERROR(SEARCH(("ПД"),(K3))))</formula>
    </cfRule>
  </conditionalFormatting>
  <conditionalFormatting sqref="K30">
    <cfRule type="containsText" dxfId="10596" priority="178" operator="containsText" text="ПД">
      <formula>NOT(ISERROR(SEARCH(("ПД"),(K3))))</formula>
    </cfRule>
  </conditionalFormatting>
  <conditionalFormatting sqref="K30">
    <cfRule type="containsText" dxfId="10595" priority="179" operator="containsText" text="ПД">
      <formula>NOT(ISERROR(SEARCH(("ПД"),(K3))))</formula>
    </cfRule>
  </conditionalFormatting>
  <conditionalFormatting sqref="K30">
    <cfRule type="containsText" dxfId="10594" priority="180" operator="containsText" text="ПД">
      <formula>NOT(ISERROR(SEARCH(("ПД"),(K3))))</formula>
    </cfRule>
  </conditionalFormatting>
  <conditionalFormatting sqref="K31">
    <cfRule type="containsText" dxfId="10593" priority="181" operator="containsText" text="ПД">
      <formula>NOT(ISERROR(SEARCH(("ПД"),(K3))))</formula>
    </cfRule>
  </conditionalFormatting>
  <conditionalFormatting sqref="K31">
    <cfRule type="containsText" dxfId="10592" priority="182" operator="containsText" text="ПД">
      <formula>NOT(ISERROR(SEARCH(("ПД"),(K3))))</formula>
    </cfRule>
  </conditionalFormatting>
  <conditionalFormatting sqref="K31">
    <cfRule type="containsText" dxfId="10591" priority="183" operator="containsText" text="ПД">
      <formula>NOT(ISERROR(SEARCH(("ПД"),(K3))))</formula>
    </cfRule>
  </conditionalFormatting>
  <conditionalFormatting sqref="K31">
    <cfRule type="containsText" dxfId="10590" priority="184" operator="containsText" text="ПД">
      <formula>NOT(ISERROR(SEARCH(("ПД"),(K3))))</formula>
    </cfRule>
  </conditionalFormatting>
  <conditionalFormatting sqref="K31">
    <cfRule type="containsText" dxfId="10589" priority="185" operator="containsText" text="ПД">
      <formula>NOT(ISERROR(SEARCH(("ПД"),(K3))))</formula>
    </cfRule>
  </conditionalFormatting>
  <conditionalFormatting sqref="K31">
    <cfRule type="containsText" dxfId="10588" priority="186" operator="containsText" text="ПД">
      <formula>NOT(ISERROR(SEARCH(("ПД"),(K3))))</formula>
    </cfRule>
  </conditionalFormatting>
  <conditionalFormatting sqref="K31">
    <cfRule type="containsText" dxfId="10587" priority="187" operator="containsText" text="ПД">
      <formula>NOT(ISERROR(SEARCH(("ПД"),(K3))))</formula>
    </cfRule>
  </conditionalFormatting>
  <conditionalFormatting sqref="K31">
    <cfRule type="containsText" dxfId="10586" priority="188" operator="containsText" text="ПД">
      <formula>NOT(ISERROR(SEARCH(("ПД"),(K3))))</formula>
    </cfRule>
  </conditionalFormatting>
  <conditionalFormatting sqref="K31">
    <cfRule type="containsText" dxfId="10585" priority="189" operator="containsText" text="ПД">
      <formula>NOT(ISERROR(SEARCH(("ПД"),(K3))))</formula>
    </cfRule>
  </conditionalFormatting>
  <conditionalFormatting sqref="K31">
    <cfRule type="containsText" dxfId="10584" priority="190" operator="containsText" text="ПД">
      <formula>NOT(ISERROR(SEARCH(("ПД"),(K3))))</formula>
    </cfRule>
  </conditionalFormatting>
  <conditionalFormatting sqref="K31">
    <cfRule type="containsText" dxfId="10583" priority="191" operator="containsText" text="ПД">
      <formula>NOT(ISERROR(SEARCH(("ПД"),(K3))))</formula>
    </cfRule>
  </conditionalFormatting>
  <conditionalFormatting sqref="K31">
    <cfRule type="containsText" dxfId="10582" priority="192" operator="containsText" text="ПД">
      <formula>NOT(ISERROR(SEARCH(("ПД"),(K3))))</formula>
    </cfRule>
  </conditionalFormatting>
  <conditionalFormatting sqref="K31">
    <cfRule type="containsText" dxfId="10581" priority="193" operator="containsText" text="ПД">
      <formula>NOT(ISERROR(SEARCH(("ПД"),(K3))))</formula>
    </cfRule>
  </conditionalFormatting>
  <conditionalFormatting sqref="K31">
    <cfRule type="containsText" dxfId="10580" priority="194" operator="containsText" text="ПД">
      <formula>NOT(ISERROR(SEARCH(("ПД"),(K3))))</formula>
    </cfRule>
  </conditionalFormatting>
  <conditionalFormatting sqref="K31">
    <cfRule type="containsText" dxfId="10579" priority="195" operator="containsText" text="ПД">
      <formula>NOT(ISERROR(SEARCH(("ПД"),(K3))))</formula>
    </cfRule>
  </conditionalFormatting>
  <conditionalFormatting sqref="K31">
    <cfRule type="containsText" dxfId="10578" priority="196" operator="containsText" text="ПД">
      <formula>NOT(ISERROR(SEARCH(("ПД"),(K3))))</formula>
    </cfRule>
  </conditionalFormatting>
  <conditionalFormatting sqref="K31">
    <cfRule type="containsText" dxfId="10577" priority="197" operator="containsText" text="ПД">
      <formula>NOT(ISERROR(SEARCH(("ПД"),(K3))))</formula>
    </cfRule>
  </conditionalFormatting>
  <conditionalFormatting sqref="K32">
    <cfRule type="containsText" dxfId="10576" priority="198" operator="containsText" text="ПД">
      <formula>NOT(ISERROR(SEARCH(("ПД"),(K3))))</formula>
    </cfRule>
  </conditionalFormatting>
  <conditionalFormatting sqref="K32">
    <cfRule type="containsText" dxfId="10575" priority="199" operator="containsText" text="ПД">
      <formula>NOT(ISERROR(SEARCH(("ПД"),(K3))))</formula>
    </cfRule>
  </conditionalFormatting>
  <conditionalFormatting sqref="K32">
    <cfRule type="containsText" dxfId="10574" priority="200" operator="containsText" text="ПД">
      <formula>NOT(ISERROR(SEARCH(("ПД"),(K3))))</formula>
    </cfRule>
  </conditionalFormatting>
  <conditionalFormatting sqref="K32">
    <cfRule type="containsText" dxfId="10573" priority="201" operator="containsText" text="ПД">
      <formula>NOT(ISERROR(SEARCH(("ПД"),(K3))))</formula>
    </cfRule>
  </conditionalFormatting>
  <conditionalFormatting sqref="K32">
    <cfRule type="containsText" dxfId="10572" priority="202" operator="containsText" text="ПД">
      <formula>NOT(ISERROR(SEARCH(("ПД"),(K3))))</formula>
    </cfRule>
  </conditionalFormatting>
  <conditionalFormatting sqref="K32">
    <cfRule type="containsText" dxfId="10571" priority="203" operator="containsText" text="ПД">
      <formula>NOT(ISERROR(SEARCH(("ПД"),(K3))))</formula>
    </cfRule>
  </conditionalFormatting>
  <conditionalFormatting sqref="K32">
    <cfRule type="containsText" dxfId="10570" priority="204" operator="containsText" text="ПД">
      <formula>NOT(ISERROR(SEARCH(("ПД"),(K3))))</formula>
    </cfRule>
  </conditionalFormatting>
  <conditionalFormatting sqref="K32">
    <cfRule type="containsText" dxfId="10569" priority="205" operator="containsText" text="ПД">
      <formula>NOT(ISERROR(SEARCH(("ПД"),(K3))))</formula>
    </cfRule>
  </conditionalFormatting>
  <conditionalFormatting sqref="K32">
    <cfRule type="containsText" dxfId="10568" priority="206" operator="containsText" text="ПД">
      <formula>NOT(ISERROR(SEARCH(("ПД"),(K3))))</formula>
    </cfRule>
  </conditionalFormatting>
  <conditionalFormatting sqref="K32">
    <cfRule type="containsText" dxfId="10567" priority="207" operator="containsText" text="ПД">
      <formula>NOT(ISERROR(SEARCH(("ПД"),(K3))))</formula>
    </cfRule>
  </conditionalFormatting>
  <conditionalFormatting sqref="K32">
    <cfRule type="containsText" dxfId="10566" priority="208" operator="containsText" text="ПД">
      <formula>NOT(ISERROR(SEARCH(("ПД"),(K3))))</formula>
    </cfRule>
  </conditionalFormatting>
  <conditionalFormatting sqref="K32">
    <cfRule type="containsText" dxfId="10565" priority="209" operator="containsText" text="ПД">
      <formula>NOT(ISERROR(SEARCH(("ПД"),(K3))))</formula>
    </cfRule>
  </conditionalFormatting>
  <conditionalFormatting sqref="K32">
    <cfRule type="containsText" dxfId="10564" priority="210" operator="containsText" text="ПД">
      <formula>NOT(ISERROR(SEARCH(("ПД"),(K3))))</formula>
    </cfRule>
  </conditionalFormatting>
  <conditionalFormatting sqref="K32">
    <cfRule type="containsText" dxfId="10563" priority="211" operator="containsText" text="ПД">
      <formula>NOT(ISERROR(SEARCH(("ПД"),(K3))))</formula>
    </cfRule>
  </conditionalFormatting>
  <conditionalFormatting sqref="K32">
    <cfRule type="containsText" dxfId="10562" priority="212" operator="containsText" text="ПД">
      <formula>NOT(ISERROR(SEARCH(("ПД"),(K3))))</formula>
    </cfRule>
  </conditionalFormatting>
  <conditionalFormatting sqref="K32">
    <cfRule type="containsText" dxfId="10561" priority="213" operator="containsText" text="ПД">
      <formula>NOT(ISERROR(SEARCH(("ПД"),(K3))))</formula>
    </cfRule>
  </conditionalFormatting>
  <conditionalFormatting sqref="K32">
    <cfRule type="containsText" dxfId="10560" priority="214" operator="containsText" text="ПД">
      <formula>NOT(ISERROR(SEARCH(("ПД"),(K3))))</formula>
    </cfRule>
  </conditionalFormatting>
  <conditionalFormatting sqref="K15">
    <cfRule type="containsText" dxfId="10559" priority="215" operator="containsText" text="ПД">
      <formula>NOT(ISERROR(SEARCH(("ПД"),(K3))))</formula>
    </cfRule>
  </conditionalFormatting>
  <conditionalFormatting sqref="K3 K5:K56">
    <cfRule type="containsText" dxfId="10558" priority="8" operator="containsText" text="отменено">
      <formula>NOT(ISERROR(SEARCH(("отменено"),(K3))))</formula>
    </cfRule>
  </conditionalFormatting>
  <conditionalFormatting sqref="K11">
    <cfRule type="containsText" dxfId="10557" priority="216" operator="containsText" text="отменено">
      <formula>NOT(ISERROR(SEARCH(("отменено"),(K3))))</formula>
    </cfRule>
  </conditionalFormatting>
  <conditionalFormatting sqref="K12">
    <cfRule type="containsText" dxfId="10556" priority="217" operator="containsText" text="отменено">
      <formula>NOT(ISERROR(SEARCH(("отменено"),(K3))))</formula>
    </cfRule>
  </conditionalFormatting>
  <conditionalFormatting sqref="K12">
    <cfRule type="containsText" dxfId="10555" priority="218" operator="containsText" text="отменено">
      <formula>NOT(ISERROR(SEARCH(("отменено"),(K3))))</formula>
    </cfRule>
  </conditionalFormatting>
  <conditionalFormatting sqref="K13">
    <cfRule type="containsText" dxfId="10554" priority="219" operator="containsText" text="отменено">
      <formula>NOT(ISERROR(SEARCH(("отменено"),(K3))))</formula>
    </cfRule>
  </conditionalFormatting>
  <conditionalFormatting sqref="K13">
    <cfRule type="containsText" dxfId="10553" priority="220" operator="containsText" text="отменено">
      <formula>NOT(ISERROR(SEARCH(("отменено"),(K3))))</formula>
    </cfRule>
  </conditionalFormatting>
  <conditionalFormatting sqref="K14">
    <cfRule type="containsText" dxfId="10552" priority="221" operator="containsText" text="отменено">
      <formula>NOT(ISERROR(SEARCH(("отменено"),(K3))))</formula>
    </cfRule>
  </conditionalFormatting>
  <conditionalFormatting sqref="K14">
    <cfRule type="containsText" dxfId="10551" priority="222" operator="containsText" text="отменено">
      <formula>NOT(ISERROR(SEARCH(("отменено"),(K3))))</formula>
    </cfRule>
  </conditionalFormatting>
  <conditionalFormatting sqref="K14">
    <cfRule type="containsText" dxfId="10550" priority="223" operator="containsText" text="отменено">
      <formula>NOT(ISERROR(SEARCH(("отменено"),(K3))))</formula>
    </cfRule>
  </conditionalFormatting>
  <conditionalFormatting sqref="K16">
    <cfRule type="containsText" dxfId="10549" priority="224" operator="containsText" text="отменено">
      <formula>NOT(ISERROR(SEARCH(("отменено"),(K3))))</formula>
    </cfRule>
  </conditionalFormatting>
  <conditionalFormatting sqref="K16">
    <cfRule type="containsText" dxfId="10548" priority="225" operator="containsText" text="отменено">
      <formula>NOT(ISERROR(SEARCH(("отменено"),(K3))))</formula>
    </cfRule>
  </conditionalFormatting>
  <conditionalFormatting sqref="K16">
    <cfRule type="containsText" dxfId="10547" priority="226" operator="containsText" text="отменено">
      <formula>NOT(ISERROR(SEARCH(("отменено"),(K3))))</formula>
    </cfRule>
  </conditionalFormatting>
  <conditionalFormatting sqref="K16">
    <cfRule type="containsText" dxfId="10546" priority="227" operator="containsText" text="отменено">
      <formula>NOT(ISERROR(SEARCH(("отменено"),(K3))))</formula>
    </cfRule>
  </conditionalFormatting>
  <conditionalFormatting sqref="K17">
    <cfRule type="containsText" dxfId="10545" priority="228" operator="containsText" text="отменено">
      <formula>NOT(ISERROR(SEARCH(("отменено"),(K3))))</formula>
    </cfRule>
  </conditionalFormatting>
  <conditionalFormatting sqref="K17">
    <cfRule type="containsText" dxfId="10544" priority="229" operator="containsText" text="отменено">
      <formula>NOT(ISERROR(SEARCH(("отменено"),(K3))))</formula>
    </cfRule>
  </conditionalFormatting>
  <conditionalFormatting sqref="K17">
    <cfRule type="containsText" dxfId="10543" priority="230" operator="containsText" text="отменено">
      <formula>NOT(ISERROR(SEARCH(("отменено"),(K3))))</formula>
    </cfRule>
  </conditionalFormatting>
  <conditionalFormatting sqref="K17">
    <cfRule type="containsText" dxfId="10542" priority="231" operator="containsText" text="отменено">
      <formula>NOT(ISERROR(SEARCH(("отменено"),(K3))))</formula>
    </cfRule>
  </conditionalFormatting>
  <conditionalFormatting sqref="K17">
    <cfRule type="containsText" dxfId="10541" priority="232" operator="containsText" text="отменено">
      <formula>NOT(ISERROR(SEARCH(("отменено"),(K3))))</formula>
    </cfRule>
  </conditionalFormatting>
  <conditionalFormatting sqref="K18">
    <cfRule type="containsText" dxfId="10540" priority="233" operator="containsText" text="отменено">
      <formula>NOT(ISERROR(SEARCH(("отменено"),(K3))))</formula>
    </cfRule>
  </conditionalFormatting>
  <conditionalFormatting sqref="K18">
    <cfRule type="containsText" dxfId="10539" priority="234" operator="containsText" text="отменено">
      <formula>NOT(ISERROR(SEARCH(("отменено"),(K3))))</formula>
    </cfRule>
  </conditionalFormatting>
  <conditionalFormatting sqref="K18">
    <cfRule type="containsText" dxfId="10538" priority="235" operator="containsText" text="отменено">
      <formula>NOT(ISERROR(SEARCH(("отменено"),(K3))))</formula>
    </cfRule>
  </conditionalFormatting>
  <conditionalFormatting sqref="K18">
    <cfRule type="containsText" dxfId="10537" priority="236" operator="containsText" text="отменено">
      <formula>NOT(ISERROR(SEARCH(("отменено"),(K3))))</formula>
    </cfRule>
  </conditionalFormatting>
  <conditionalFormatting sqref="K18">
    <cfRule type="containsText" dxfId="10536" priority="237" operator="containsText" text="отменено">
      <formula>NOT(ISERROR(SEARCH(("отменено"),(K3))))</formula>
    </cfRule>
  </conditionalFormatting>
  <conditionalFormatting sqref="K18">
    <cfRule type="containsText" dxfId="10535" priority="238" operator="containsText" text="отменено">
      <formula>NOT(ISERROR(SEARCH(("отменено"),(K3))))</formula>
    </cfRule>
  </conditionalFormatting>
  <conditionalFormatting sqref="K19">
    <cfRule type="containsText" dxfId="10534" priority="239" operator="containsText" text="отменено">
      <formula>NOT(ISERROR(SEARCH(("отменено"),(K3))))</formula>
    </cfRule>
  </conditionalFormatting>
  <conditionalFormatting sqref="K19">
    <cfRule type="containsText" dxfId="10533" priority="240" operator="containsText" text="отменено">
      <formula>NOT(ISERROR(SEARCH(("отменено"),(K3))))</formula>
    </cfRule>
  </conditionalFormatting>
  <conditionalFormatting sqref="K19">
    <cfRule type="containsText" dxfId="10532" priority="241" operator="containsText" text="отменено">
      <formula>NOT(ISERROR(SEARCH(("отменено"),(K3))))</formula>
    </cfRule>
  </conditionalFormatting>
  <conditionalFormatting sqref="K19">
    <cfRule type="containsText" dxfId="10531" priority="242" operator="containsText" text="отменено">
      <formula>NOT(ISERROR(SEARCH(("отменено"),(K3))))</formula>
    </cfRule>
  </conditionalFormatting>
  <conditionalFormatting sqref="K19">
    <cfRule type="containsText" dxfId="10530" priority="243" operator="containsText" text="отменено">
      <formula>NOT(ISERROR(SEARCH(("отменено"),(K3))))</formula>
    </cfRule>
  </conditionalFormatting>
  <conditionalFormatting sqref="K19">
    <cfRule type="containsText" dxfId="10529" priority="244" operator="containsText" text="отменено">
      <formula>NOT(ISERROR(SEARCH(("отменено"),(K3))))</formula>
    </cfRule>
  </conditionalFormatting>
  <conditionalFormatting sqref="K19">
    <cfRule type="containsText" dxfId="10528" priority="245" operator="containsText" text="отменено">
      <formula>NOT(ISERROR(SEARCH(("отменено"),(K3))))</formula>
    </cfRule>
  </conditionalFormatting>
  <conditionalFormatting sqref="K20">
    <cfRule type="containsText" dxfId="10527" priority="246" operator="containsText" text="отменено">
      <formula>NOT(ISERROR(SEARCH(("отменено"),(K3))))</formula>
    </cfRule>
  </conditionalFormatting>
  <conditionalFormatting sqref="K20">
    <cfRule type="containsText" dxfId="10526" priority="247" operator="containsText" text="отменено">
      <formula>NOT(ISERROR(SEARCH(("отменено"),(K3))))</formula>
    </cfRule>
  </conditionalFormatting>
  <conditionalFormatting sqref="K20">
    <cfRule type="containsText" dxfId="10525" priority="248" operator="containsText" text="отменено">
      <formula>NOT(ISERROR(SEARCH(("отменено"),(K3))))</formula>
    </cfRule>
  </conditionalFormatting>
  <conditionalFormatting sqref="K20">
    <cfRule type="containsText" dxfId="10524" priority="249" operator="containsText" text="отменено">
      <formula>NOT(ISERROR(SEARCH(("отменено"),(K3))))</formula>
    </cfRule>
  </conditionalFormatting>
  <conditionalFormatting sqref="K20">
    <cfRule type="containsText" dxfId="10523" priority="250" operator="containsText" text="отменено">
      <formula>NOT(ISERROR(SEARCH(("отменено"),(K3))))</formula>
    </cfRule>
  </conditionalFormatting>
  <conditionalFormatting sqref="K20">
    <cfRule type="containsText" dxfId="10522" priority="251" operator="containsText" text="отменено">
      <formula>NOT(ISERROR(SEARCH(("отменено"),(K3))))</formula>
    </cfRule>
  </conditionalFormatting>
  <conditionalFormatting sqref="K20">
    <cfRule type="containsText" dxfId="10521" priority="252" operator="containsText" text="отменено">
      <formula>NOT(ISERROR(SEARCH(("отменено"),(K3))))</formula>
    </cfRule>
  </conditionalFormatting>
  <conditionalFormatting sqref="K20">
    <cfRule type="containsText" dxfId="10520" priority="253" operator="containsText" text="отменено">
      <formula>NOT(ISERROR(SEARCH(("отменено"),(K3))))</formula>
    </cfRule>
  </conditionalFormatting>
  <conditionalFormatting sqref="K21">
    <cfRule type="containsText" dxfId="10519" priority="254" operator="containsText" text="отменено">
      <formula>NOT(ISERROR(SEARCH(("отменено"),(K3))))</formula>
    </cfRule>
  </conditionalFormatting>
  <conditionalFormatting sqref="K21">
    <cfRule type="containsText" dxfId="10518" priority="255" operator="containsText" text="отменено">
      <formula>NOT(ISERROR(SEARCH(("отменено"),(K3))))</formula>
    </cfRule>
  </conditionalFormatting>
  <conditionalFormatting sqref="K21">
    <cfRule type="containsText" dxfId="10517" priority="256" operator="containsText" text="отменено">
      <formula>NOT(ISERROR(SEARCH(("отменено"),(K3))))</formula>
    </cfRule>
  </conditionalFormatting>
  <conditionalFormatting sqref="K21">
    <cfRule type="containsText" dxfId="10516" priority="257" operator="containsText" text="отменено">
      <formula>NOT(ISERROR(SEARCH(("отменено"),(K3))))</formula>
    </cfRule>
  </conditionalFormatting>
  <conditionalFormatting sqref="K21">
    <cfRule type="containsText" dxfId="10515" priority="258" operator="containsText" text="отменено">
      <formula>NOT(ISERROR(SEARCH(("отменено"),(K3))))</formula>
    </cfRule>
  </conditionalFormatting>
  <conditionalFormatting sqref="K21">
    <cfRule type="containsText" dxfId="10514" priority="259" operator="containsText" text="отменено">
      <formula>NOT(ISERROR(SEARCH(("отменено"),(K3))))</formula>
    </cfRule>
  </conditionalFormatting>
  <conditionalFormatting sqref="K21">
    <cfRule type="containsText" dxfId="10513" priority="260" operator="containsText" text="отменено">
      <formula>NOT(ISERROR(SEARCH(("отменено"),(K3))))</formula>
    </cfRule>
  </conditionalFormatting>
  <conditionalFormatting sqref="K21">
    <cfRule type="containsText" dxfId="10512" priority="261" operator="containsText" text="отменено">
      <formula>NOT(ISERROR(SEARCH(("отменено"),(K3))))</formula>
    </cfRule>
  </conditionalFormatting>
  <conditionalFormatting sqref="K21">
    <cfRule type="containsText" dxfId="10511" priority="262" operator="containsText" text="отменено">
      <formula>NOT(ISERROR(SEARCH(("отменено"),(K3))))</formula>
    </cfRule>
  </conditionalFormatting>
  <conditionalFormatting sqref="K22">
    <cfRule type="containsText" dxfId="10510" priority="263" operator="containsText" text="отменено">
      <formula>NOT(ISERROR(SEARCH(("отменено"),(K3))))</formula>
    </cfRule>
  </conditionalFormatting>
  <conditionalFormatting sqref="K22">
    <cfRule type="containsText" dxfId="10509" priority="264" operator="containsText" text="отменено">
      <formula>NOT(ISERROR(SEARCH(("отменено"),(K3))))</formula>
    </cfRule>
  </conditionalFormatting>
  <conditionalFormatting sqref="K22">
    <cfRule type="containsText" dxfId="10508" priority="265" operator="containsText" text="отменено">
      <formula>NOT(ISERROR(SEARCH(("отменено"),(K3))))</formula>
    </cfRule>
  </conditionalFormatting>
  <conditionalFormatting sqref="K22">
    <cfRule type="containsText" dxfId="10507" priority="266" operator="containsText" text="отменено">
      <formula>NOT(ISERROR(SEARCH(("отменено"),(K3))))</formula>
    </cfRule>
  </conditionalFormatting>
  <conditionalFormatting sqref="K22">
    <cfRule type="containsText" dxfId="10506" priority="267" operator="containsText" text="отменено">
      <formula>NOT(ISERROR(SEARCH(("отменено"),(K3))))</formula>
    </cfRule>
  </conditionalFormatting>
  <conditionalFormatting sqref="K22">
    <cfRule type="containsText" dxfId="10505" priority="268" operator="containsText" text="отменено">
      <formula>NOT(ISERROR(SEARCH(("отменено"),(K3))))</formula>
    </cfRule>
  </conditionalFormatting>
  <conditionalFormatting sqref="K22">
    <cfRule type="containsText" dxfId="10504" priority="269" operator="containsText" text="отменено">
      <formula>NOT(ISERROR(SEARCH(("отменено"),(K3))))</formula>
    </cfRule>
  </conditionalFormatting>
  <conditionalFormatting sqref="K22">
    <cfRule type="containsText" dxfId="10503" priority="270" operator="containsText" text="отменено">
      <formula>NOT(ISERROR(SEARCH(("отменено"),(K3))))</formula>
    </cfRule>
  </conditionalFormatting>
  <conditionalFormatting sqref="K22">
    <cfRule type="containsText" dxfId="10502" priority="271" operator="containsText" text="отменено">
      <formula>NOT(ISERROR(SEARCH(("отменено"),(K3))))</formula>
    </cfRule>
  </conditionalFormatting>
  <conditionalFormatting sqref="K22">
    <cfRule type="containsText" dxfId="10501" priority="272" operator="containsText" text="отменено">
      <formula>NOT(ISERROR(SEARCH(("отменено"),(K3))))</formula>
    </cfRule>
  </conditionalFormatting>
  <conditionalFormatting sqref="K23">
    <cfRule type="containsText" dxfId="10500" priority="273" operator="containsText" text="отменено">
      <formula>NOT(ISERROR(SEARCH(("отменено"),(K3))))</formula>
    </cfRule>
  </conditionalFormatting>
  <conditionalFormatting sqref="K23">
    <cfRule type="containsText" dxfId="10499" priority="274" operator="containsText" text="отменено">
      <formula>NOT(ISERROR(SEARCH(("отменено"),(K3))))</formula>
    </cfRule>
  </conditionalFormatting>
  <conditionalFormatting sqref="K23">
    <cfRule type="containsText" dxfId="10498" priority="275" operator="containsText" text="отменено">
      <formula>NOT(ISERROR(SEARCH(("отменено"),(K3))))</formula>
    </cfRule>
  </conditionalFormatting>
  <conditionalFormatting sqref="K23">
    <cfRule type="containsText" dxfId="10497" priority="276" operator="containsText" text="отменено">
      <formula>NOT(ISERROR(SEARCH(("отменено"),(K3))))</formula>
    </cfRule>
  </conditionalFormatting>
  <conditionalFormatting sqref="K23">
    <cfRule type="containsText" dxfId="10496" priority="277" operator="containsText" text="отменено">
      <formula>NOT(ISERROR(SEARCH(("отменено"),(K3))))</formula>
    </cfRule>
  </conditionalFormatting>
  <conditionalFormatting sqref="K23">
    <cfRule type="containsText" dxfId="10495" priority="278" operator="containsText" text="отменено">
      <formula>NOT(ISERROR(SEARCH(("отменено"),(K3))))</formula>
    </cfRule>
  </conditionalFormatting>
  <conditionalFormatting sqref="K23">
    <cfRule type="containsText" dxfId="10494" priority="279" operator="containsText" text="отменено">
      <formula>NOT(ISERROR(SEARCH(("отменено"),(K3))))</formula>
    </cfRule>
  </conditionalFormatting>
  <conditionalFormatting sqref="K23">
    <cfRule type="containsText" dxfId="10493" priority="280" operator="containsText" text="отменено">
      <formula>NOT(ISERROR(SEARCH(("отменено"),(K3))))</formula>
    </cfRule>
  </conditionalFormatting>
  <conditionalFormatting sqref="K23">
    <cfRule type="containsText" dxfId="10492" priority="281" operator="containsText" text="отменено">
      <formula>NOT(ISERROR(SEARCH(("отменено"),(K3))))</formula>
    </cfRule>
  </conditionalFormatting>
  <conditionalFormatting sqref="K23">
    <cfRule type="containsText" dxfId="10491" priority="282" operator="containsText" text="отменено">
      <formula>NOT(ISERROR(SEARCH(("отменено"),(K3))))</formula>
    </cfRule>
  </conditionalFormatting>
  <conditionalFormatting sqref="K23">
    <cfRule type="containsText" dxfId="10490" priority="283" operator="containsText" text="отменено">
      <formula>NOT(ISERROR(SEARCH(("отменено"),(K3))))</formula>
    </cfRule>
  </conditionalFormatting>
  <conditionalFormatting sqref="K24">
    <cfRule type="containsText" dxfId="10489" priority="284" operator="containsText" text="отменено">
      <formula>NOT(ISERROR(SEARCH(("отменено"),(K3))))</formula>
    </cfRule>
  </conditionalFormatting>
  <conditionalFormatting sqref="K24">
    <cfRule type="containsText" dxfId="10488" priority="285" operator="containsText" text="отменено">
      <formula>NOT(ISERROR(SEARCH(("отменено"),(K3))))</formula>
    </cfRule>
  </conditionalFormatting>
  <conditionalFormatting sqref="K24">
    <cfRule type="containsText" dxfId="10487" priority="286" operator="containsText" text="отменено">
      <formula>NOT(ISERROR(SEARCH(("отменено"),(K3))))</formula>
    </cfRule>
  </conditionalFormatting>
  <conditionalFormatting sqref="K24">
    <cfRule type="containsText" dxfId="10486" priority="287" operator="containsText" text="отменено">
      <formula>NOT(ISERROR(SEARCH(("отменено"),(K3))))</formula>
    </cfRule>
  </conditionalFormatting>
  <conditionalFormatting sqref="K24">
    <cfRule type="containsText" dxfId="10485" priority="288" operator="containsText" text="отменено">
      <formula>NOT(ISERROR(SEARCH(("отменено"),(K3))))</formula>
    </cfRule>
  </conditionalFormatting>
  <conditionalFormatting sqref="K24">
    <cfRule type="containsText" dxfId="10484" priority="289" operator="containsText" text="отменено">
      <formula>NOT(ISERROR(SEARCH(("отменено"),(K3))))</formula>
    </cfRule>
  </conditionalFormatting>
  <conditionalFormatting sqref="K24">
    <cfRule type="containsText" dxfId="10483" priority="290" operator="containsText" text="отменено">
      <formula>NOT(ISERROR(SEARCH(("отменено"),(K3))))</formula>
    </cfRule>
  </conditionalFormatting>
  <conditionalFormatting sqref="K24">
    <cfRule type="containsText" dxfId="10482" priority="291" operator="containsText" text="отменено">
      <formula>NOT(ISERROR(SEARCH(("отменено"),(K3))))</formula>
    </cfRule>
  </conditionalFormatting>
  <conditionalFormatting sqref="K24">
    <cfRule type="containsText" dxfId="10481" priority="292" operator="containsText" text="отменено">
      <formula>NOT(ISERROR(SEARCH(("отменено"),(K3))))</formula>
    </cfRule>
  </conditionalFormatting>
  <conditionalFormatting sqref="K24">
    <cfRule type="containsText" dxfId="10480" priority="293" operator="containsText" text="отменено">
      <formula>NOT(ISERROR(SEARCH(("отменено"),(K3))))</formula>
    </cfRule>
  </conditionalFormatting>
  <conditionalFormatting sqref="K24">
    <cfRule type="containsText" dxfId="10479" priority="294" operator="containsText" text="отменено">
      <formula>NOT(ISERROR(SEARCH(("отменено"),(K3))))</formula>
    </cfRule>
  </conditionalFormatting>
  <conditionalFormatting sqref="K24">
    <cfRule type="containsText" dxfId="10478" priority="295" operator="containsText" text="отменено">
      <formula>NOT(ISERROR(SEARCH(("отменено"),(K3))))</formula>
    </cfRule>
  </conditionalFormatting>
  <conditionalFormatting sqref="K25">
    <cfRule type="containsText" dxfId="10477" priority="296" operator="containsText" text="отменено">
      <formula>NOT(ISERROR(SEARCH(("отменено"),(K3))))</formula>
    </cfRule>
  </conditionalFormatting>
  <conditionalFormatting sqref="K25">
    <cfRule type="containsText" dxfId="10476" priority="297" operator="containsText" text="отменено">
      <formula>NOT(ISERROR(SEARCH(("отменено"),(K3))))</formula>
    </cfRule>
  </conditionalFormatting>
  <conditionalFormatting sqref="K25">
    <cfRule type="containsText" dxfId="10475" priority="298" operator="containsText" text="отменено">
      <formula>NOT(ISERROR(SEARCH(("отменено"),(K3))))</formula>
    </cfRule>
  </conditionalFormatting>
  <conditionalFormatting sqref="K25">
    <cfRule type="containsText" dxfId="10474" priority="299" operator="containsText" text="отменено">
      <formula>NOT(ISERROR(SEARCH(("отменено"),(K3))))</formula>
    </cfRule>
  </conditionalFormatting>
  <conditionalFormatting sqref="K25">
    <cfRule type="containsText" dxfId="10473" priority="300" operator="containsText" text="отменено">
      <formula>NOT(ISERROR(SEARCH(("отменено"),(K3))))</formula>
    </cfRule>
  </conditionalFormatting>
  <conditionalFormatting sqref="K25">
    <cfRule type="containsText" dxfId="10472" priority="301" operator="containsText" text="отменено">
      <formula>NOT(ISERROR(SEARCH(("отменено"),(K3))))</formula>
    </cfRule>
  </conditionalFormatting>
  <conditionalFormatting sqref="K25">
    <cfRule type="containsText" dxfId="10471" priority="302" operator="containsText" text="отменено">
      <formula>NOT(ISERROR(SEARCH(("отменено"),(K3))))</formula>
    </cfRule>
  </conditionalFormatting>
  <conditionalFormatting sqref="K25">
    <cfRule type="containsText" dxfId="10470" priority="303" operator="containsText" text="отменено">
      <formula>NOT(ISERROR(SEARCH(("отменено"),(K3))))</formula>
    </cfRule>
  </conditionalFormatting>
  <conditionalFormatting sqref="K25">
    <cfRule type="containsText" dxfId="10469" priority="304" operator="containsText" text="отменено">
      <formula>NOT(ISERROR(SEARCH(("отменено"),(K3))))</formula>
    </cfRule>
  </conditionalFormatting>
  <conditionalFormatting sqref="K25">
    <cfRule type="containsText" dxfId="10468" priority="305" operator="containsText" text="отменено">
      <formula>NOT(ISERROR(SEARCH(("отменено"),(K3))))</formula>
    </cfRule>
  </conditionalFormatting>
  <conditionalFormatting sqref="K25">
    <cfRule type="containsText" dxfId="10467" priority="306" operator="containsText" text="отменено">
      <formula>NOT(ISERROR(SEARCH(("отменено"),(K3))))</formula>
    </cfRule>
  </conditionalFormatting>
  <conditionalFormatting sqref="K25">
    <cfRule type="containsText" dxfId="10466" priority="307" operator="containsText" text="отменено">
      <formula>NOT(ISERROR(SEARCH(("отменено"),(K3))))</formula>
    </cfRule>
  </conditionalFormatting>
  <conditionalFormatting sqref="K25">
    <cfRule type="containsText" dxfId="10465" priority="308" operator="containsText" text="отменено">
      <formula>NOT(ISERROR(SEARCH(("отменено"),(K3))))</formula>
    </cfRule>
  </conditionalFormatting>
  <conditionalFormatting sqref="K26">
    <cfRule type="containsText" dxfId="10464" priority="309" operator="containsText" text="отменено">
      <formula>NOT(ISERROR(SEARCH(("отменено"),(K3))))</formula>
    </cfRule>
  </conditionalFormatting>
  <conditionalFormatting sqref="K26">
    <cfRule type="containsText" dxfId="10463" priority="310" operator="containsText" text="отменено">
      <formula>NOT(ISERROR(SEARCH(("отменено"),(K3))))</formula>
    </cfRule>
  </conditionalFormatting>
  <conditionalFormatting sqref="K26">
    <cfRule type="containsText" dxfId="10462" priority="311" operator="containsText" text="отменено">
      <formula>NOT(ISERROR(SEARCH(("отменено"),(K3))))</formula>
    </cfRule>
  </conditionalFormatting>
  <conditionalFormatting sqref="K26">
    <cfRule type="containsText" dxfId="10461" priority="312" operator="containsText" text="отменено">
      <formula>NOT(ISERROR(SEARCH(("отменено"),(K3))))</formula>
    </cfRule>
  </conditionalFormatting>
  <conditionalFormatting sqref="K26">
    <cfRule type="containsText" dxfId="10460" priority="313" operator="containsText" text="отменено">
      <formula>NOT(ISERROR(SEARCH(("отменено"),(K3))))</formula>
    </cfRule>
  </conditionalFormatting>
  <conditionalFormatting sqref="K26">
    <cfRule type="containsText" dxfId="10459" priority="314" operator="containsText" text="отменено">
      <formula>NOT(ISERROR(SEARCH(("отменено"),(K3))))</formula>
    </cfRule>
  </conditionalFormatting>
  <conditionalFormatting sqref="K26">
    <cfRule type="containsText" dxfId="10458" priority="315" operator="containsText" text="отменено">
      <formula>NOT(ISERROR(SEARCH(("отменено"),(K3))))</formula>
    </cfRule>
  </conditionalFormatting>
  <conditionalFormatting sqref="K26">
    <cfRule type="containsText" dxfId="10457" priority="316" operator="containsText" text="отменено">
      <formula>NOT(ISERROR(SEARCH(("отменено"),(K3))))</formula>
    </cfRule>
  </conditionalFormatting>
  <conditionalFormatting sqref="K26">
    <cfRule type="containsText" dxfId="10456" priority="317" operator="containsText" text="отменено">
      <formula>NOT(ISERROR(SEARCH(("отменено"),(K3))))</formula>
    </cfRule>
  </conditionalFormatting>
  <conditionalFormatting sqref="K26">
    <cfRule type="containsText" dxfId="10455" priority="318" operator="containsText" text="отменено">
      <formula>NOT(ISERROR(SEARCH(("отменено"),(K3))))</formula>
    </cfRule>
  </conditionalFormatting>
  <conditionalFormatting sqref="K26">
    <cfRule type="containsText" dxfId="10454" priority="319" operator="containsText" text="отменено">
      <formula>NOT(ISERROR(SEARCH(("отменено"),(K3))))</formula>
    </cfRule>
  </conditionalFormatting>
  <conditionalFormatting sqref="K26">
    <cfRule type="containsText" dxfId="10453" priority="320" operator="containsText" text="отменено">
      <formula>NOT(ISERROR(SEARCH(("отменено"),(K3))))</formula>
    </cfRule>
  </conditionalFormatting>
  <conditionalFormatting sqref="K26">
    <cfRule type="containsText" dxfId="10452" priority="321" operator="containsText" text="отменено">
      <formula>NOT(ISERROR(SEARCH(("отменено"),(K3))))</formula>
    </cfRule>
  </conditionalFormatting>
  <conditionalFormatting sqref="K26">
    <cfRule type="containsText" dxfId="10451" priority="322" operator="containsText" text="отменено">
      <formula>NOT(ISERROR(SEARCH(("отменено"),(K3))))</formula>
    </cfRule>
  </conditionalFormatting>
  <conditionalFormatting sqref="K27">
    <cfRule type="containsText" dxfId="10450" priority="323" operator="containsText" text="отменено">
      <formula>NOT(ISERROR(SEARCH(("отменено"),(K3))))</formula>
    </cfRule>
  </conditionalFormatting>
  <conditionalFormatting sqref="K27">
    <cfRule type="containsText" dxfId="10449" priority="324" operator="containsText" text="отменено">
      <formula>NOT(ISERROR(SEARCH(("отменено"),(K3))))</formula>
    </cfRule>
  </conditionalFormatting>
  <conditionalFormatting sqref="K27">
    <cfRule type="containsText" dxfId="10448" priority="325" operator="containsText" text="отменено">
      <formula>NOT(ISERROR(SEARCH(("отменено"),(K3))))</formula>
    </cfRule>
  </conditionalFormatting>
  <conditionalFormatting sqref="K27">
    <cfRule type="containsText" dxfId="10447" priority="326" operator="containsText" text="отменено">
      <formula>NOT(ISERROR(SEARCH(("отменено"),(K3))))</formula>
    </cfRule>
  </conditionalFormatting>
  <conditionalFormatting sqref="K27">
    <cfRule type="containsText" dxfId="10446" priority="327" operator="containsText" text="отменено">
      <formula>NOT(ISERROR(SEARCH(("отменено"),(K3))))</formula>
    </cfRule>
  </conditionalFormatting>
  <conditionalFormatting sqref="K27">
    <cfRule type="containsText" dxfId="10445" priority="328" operator="containsText" text="отменено">
      <formula>NOT(ISERROR(SEARCH(("отменено"),(K3))))</formula>
    </cfRule>
  </conditionalFormatting>
  <conditionalFormatting sqref="K27">
    <cfRule type="containsText" dxfId="10444" priority="329" operator="containsText" text="отменено">
      <formula>NOT(ISERROR(SEARCH(("отменено"),(K3))))</formula>
    </cfRule>
  </conditionalFormatting>
  <conditionalFormatting sqref="K27">
    <cfRule type="containsText" dxfId="10443" priority="330" operator="containsText" text="отменено">
      <formula>NOT(ISERROR(SEARCH(("отменено"),(K3))))</formula>
    </cfRule>
  </conditionalFormatting>
  <conditionalFormatting sqref="K27">
    <cfRule type="containsText" dxfId="10442" priority="331" operator="containsText" text="отменено">
      <formula>NOT(ISERROR(SEARCH(("отменено"),(K3))))</formula>
    </cfRule>
  </conditionalFormatting>
  <conditionalFormatting sqref="K27">
    <cfRule type="containsText" dxfId="10441" priority="332" operator="containsText" text="отменено">
      <formula>NOT(ISERROR(SEARCH(("отменено"),(K3))))</formula>
    </cfRule>
  </conditionalFormatting>
  <conditionalFormatting sqref="K27">
    <cfRule type="containsText" dxfId="10440" priority="333" operator="containsText" text="отменено">
      <formula>NOT(ISERROR(SEARCH(("отменено"),(K3))))</formula>
    </cfRule>
  </conditionalFormatting>
  <conditionalFormatting sqref="K27">
    <cfRule type="containsText" dxfId="10439" priority="334" operator="containsText" text="отменено">
      <formula>NOT(ISERROR(SEARCH(("отменено"),(K3))))</formula>
    </cfRule>
  </conditionalFormatting>
  <conditionalFormatting sqref="K27">
    <cfRule type="containsText" dxfId="10438" priority="335" operator="containsText" text="отменено">
      <formula>NOT(ISERROR(SEARCH(("отменено"),(K3))))</formula>
    </cfRule>
  </conditionalFormatting>
  <conditionalFormatting sqref="K27">
    <cfRule type="containsText" dxfId="10437" priority="336" operator="containsText" text="отменено">
      <formula>NOT(ISERROR(SEARCH(("отменено"),(K3))))</formula>
    </cfRule>
  </conditionalFormatting>
  <conditionalFormatting sqref="K28">
    <cfRule type="containsText" dxfId="10436" priority="337" operator="containsText" text="отменено">
      <formula>NOT(ISERROR(SEARCH(("отменено"),(K3))))</formula>
    </cfRule>
  </conditionalFormatting>
  <conditionalFormatting sqref="K28">
    <cfRule type="containsText" dxfId="10435" priority="338" operator="containsText" text="отменено">
      <formula>NOT(ISERROR(SEARCH(("отменено"),(K3))))</formula>
    </cfRule>
  </conditionalFormatting>
  <conditionalFormatting sqref="K28">
    <cfRule type="containsText" dxfId="10434" priority="339" operator="containsText" text="отменено">
      <formula>NOT(ISERROR(SEARCH(("отменено"),(K3))))</formula>
    </cfRule>
  </conditionalFormatting>
  <conditionalFormatting sqref="K28">
    <cfRule type="containsText" dxfId="10433" priority="340" operator="containsText" text="отменено">
      <formula>NOT(ISERROR(SEARCH(("отменено"),(K3))))</formula>
    </cfRule>
  </conditionalFormatting>
  <conditionalFormatting sqref="K28">
    <cfRule type="containsText" dxfId="10432" priority="341" operator="containsText" text="отменено">
      <formula>NOT(ISERROR(SEARCH(("отменено"),(K3))))</formula>
    </cfRule>
  </conditionalFormatting>
  <conditionalFormatting sqref="K28">
    <cfRule type="containsText" dxfId="10431" priority="342" operator="containsText" text="отменено">
      <formula>NOT(ISERROR(SEARCH(("отменено"),(K3))))</formula>
    </cfRule>
  </conditionalFormatting>
  <conditionalFormatting sqref="K28">
    <cfRule type="containsText" dxfId="10430" priority="343" operator="containsText" text="отменено">
      <formula>NOT(ISERROR(SEARCH(("отменено"),(K3))))</formula>
    </cfRule>
  </conditionalFormatting>
  <conditionalFormatting sqref="K28">
    <cfRule type="containsText" dxfId="10429" priority="344" operator="containsText" text="отменено">
      <formula>NOT(ISERROR(SEARCH(("отменено"),(K3))))</formula>
    </cfRule>
  </conditionalFormatting>
  <conditionalFormatting sqref="K28">
    <cfRule type="containsText" dxfId="10428" priority="345" operator="containsText" text="отменено">
      <formula>NOT(ISERROR(SEARCH(("отменено"),(K3))))</formula>
    </cfRule>
  </conditionalFormatting>
  <conditionalFormatting sqref="K28">
    <cfRule type="containsText" dxfId="10427" priority="346" operator="containsText" text="отменено">
      <formula>NOT(ISERROR(SEARCH(("отменено"),(K3))))</formula>
    </cfRule>
  </conditionalFormatting>
  <conditionalFormatting sqref="K28">
    <cfRule type="containsText" dxfId="10426" priority="347" operator="containsText" text="отменено">
      <formula>NOT(ISERROR(SEARCH(("отменено"),(K3))))</formula>
    </cfRule>
  </conditionalFormatting>
  <conditionalFormatting sqref="K28">
    <cfRule type="containsText" dxfId="10425" priority="348" operator="containsText" text="отменено">
      <formula>NOT(ISERROR(SEARCH(("отменено"),(K3))))</formula>
    </cfRule>
  </conditionalFormatting>
  <conditionalFormatting sqref="K28">
    <cfRule type="containsText" dxfId="10424" priority="349" operator="containsText" text="отменено">
      <formula>NOT(ISERROR(SEARCH(("отменено"),(K3))))</formula>
    </cfRule>
  </conditionalFormatting>
  <conditionalFormatting sqref="K28">
    <cfRule type="containsText" dxfId="10423" priority="350" operator="containsText" text="отменено">
      <formula>NOT(ISERROR(SEARCH(("отменено"),(K3))))</formula>
    </cfRule>
  </conditionalFormatting>
  <conditionalFormatting sqref="K28">
    <cfRule type="containsText" dxfId="10422" priority="351" operator="containsText" text="отменено">
      <formula>NOT(ISERROR(SEARCH(("отменено"),(K3))))</formula>
    </cfRule>
  </conditionalFormatting>
  <conditionalFormatting sqref="K29">
    <cfRule type="containsText" dxfId="10421" priority="352" operator="containsText" text="отменено">
      <formula>NOT(ISERROR(SEARCH(("отменено"),(K3))))</formula>
    </cfRule>
  </conditionalFormatting>
  <conditionalFormatting sqref="K29">
    <cfRule type="containsText" dxfId="10420" priority="353" operator="containsText" text="отменено">
      <formula>NOT(ISERROR(SEARCH(("отменено"),(K3))))</formula>
    </cfRule>
  </conditionalFormatting>
  <conditionalFormatting sqref="K29">
    <cfRule type="containsText" dxfId="10419" priority="354" operator="containsText" text="отменено">
      <formula>NOT(ISERROR(SEARCH(("отменено"),(K3))))</formula>
    </cfRule>
  </conditionalFormatting>
  <conditionalFormatting sqref="K29">
    <cfRule type="containsText" dxfId="10418" priority="355" operator="containsText" text="отменено">
      <formula>NOT(ISERROR(SEARCH(("отменено"),(K3))))</formula>
    </cfRule>
  </conditionalFormatting>
  <conditionalFormatting sqref="K29">
    <cfRule type="containsText" dxfId="10417" priority="356" operator="containsText" text="отменено">
      <formula>NOT(ISERROR(SEARCH(("отменено"),(K3))))</formula>
    </cfRule>
  </conditionalFormatting>
  <conditionalFormatting sqref="K29">
    <cfRule type="containsText" dxfId="10416" priority="357" operator="containsText" text="отменено">
      <formula>NOT(ISERROR(SEARCH(("отменено"),(K3))))</formula>
    </cfRule>
  </conditionalFormatting>
  <conditionalFormatting sqref="K29">
    <cfRule type="containsText" dxfId="10415" priority="358" operator="containsText" text="отменено">
      <formula>NOT(ISERROR(SEARCH(("отменено"),(K3))))</formula>
    </cfRule>
  </conditionalFormatting>
  <conditionalFormatting sqref="K29">
    <cfRule type="containsText" dxfId="10414" priority="359" operator="containsText" text="отменено">
      <formula>NOT(ISERROR(SEARCH(("отменено"),(K3))))</formula>
    </cfRule>
  </conditionalFormatting>
  <conditionalFormatting sqref="K29">
    <cfRule type="containsText" dxfId="10413" priority="360" operator="containsText" text="отменено">
      <formula>NOT(ISERROR(SEARCH(("отменено"),(K3))))</formula>
    </cfRule>
  </conditionalFormatting>
  <conditionalFormatting sqref="K29">
    <cfRule type="containsText" dxfId="10412" priority="361" operator="containsText" text="отменено">
      <formula>NOT(ISERROR(SEARCH(("отменено"),(K3))))</formula>
    </cfRule>
  </conditionalFormatting>
  <conditionalFormatting sqref="K29">
    <cfRule type="containsText" dxfId="10411" priority="362" operator="containsText" text="отменено">
      <formula>NOT(ISERROR(SEARCH(("отменено"),(K3))))</formula>
    </cfRule>
  </conditionalFormatting>
  <conditionalFormatting sqref="K29">
    <cfRule type="containsText" dxfId="10410" priority="363" operator="containsText" text="отменено">
      <formula>NOT(ISERROR(SEARCH(("отменено"),(K3))))</formula>
    </cfRule>
  </conditionalFormatting>
  <conditionalFormatting sqref="K29">
    <cfRule type="containsText" dxfId="10409" priority="364" operator="containsText" text="отменено">
      <formula>NOT(ISERROR(SEARCH(("отменено"),(K3))))</formula>
    </cfRule>
  </conditionalFormatting>
  <conditionalFormatting sqref="K29">
    <cfRule type="containsText" dxfId="10408" priority="365" operator="containsText" text="отменено">
      <formula>NOT(ISERROR(SEARCH(("отменено"),(K3))))</formula>
    </cfRule>
  </conditionalFormatting>
  <conditionalFormatting sqref="K29">
    <cfRule type="containsText" dxfId="10407" priority="366" operator="containsText" text="отменено">
      <formula>NOT(ISERROR(SEARCH(("отменено"),(K3))))</formula>
    </cfRule>
  </conditionalFormatting>
  <conditionalFormatting sqref="K30">
    <cfRule type="containsText" dxfId="10406" priority="367" operator="containsText" text="отменено">
      <formula>NOT(ISERROR(SEARCH(("отменено"),(K3))))</formula>
    </cfRule>
  </conditionalFormatting>
  <conditionalFormatting sqref="K30">
    <cfRule type="containsText" dxfId="10405" priority="368" operator="containsText" text="отменено">
      <formula>NOT(ISERROR(SEARCH(("отменено"),(K3))))</formula>
    </cfRule>
  </conditionalFormatting>
  <conditionalFormatting sqref="K30">
    <cfRule type="containsText" dxfId="10404" priority="369" operator="containsText" text="отменено">
      <formula>NOT(ISERROR(SEARCH(("отменено"),(K3))))</formula>
    </cfRule>
  </conditionalFormatting>
  <conditionalFormatting sqref="K30">
    <cfRule type="containsText" dxfId="10403" priority="370" operator="containsText" text="отменено">
      <formula>NOT(ISERROR(SEARCH(("отменено"),(K3))))</formula>
    </cfRule>
  </conditionalFormatting>
  <conditionalFormatting sqref="K30">
    <cfRule type="containsText" dxfId="10402" priority="371" operator="containsText" text="отменено">
      <formula>NOT(ISERROR(SEARCH(("отменено"),(K3))))</formula>
    </cfRule>
  </conditionalFormatting>
  <conditionalFormatting sqref="K30">
    <cfRule type="containsText" dxfId="10401" priority="372" operator="containsText" text="отменено">
      <formula>NOT(ISERROR(SEARCH(("отменено"),(K3))))</formula>
    </cfRule>
  </conditionalFormatting>
  <conditionalFormatting sqref="K30">
    <cfRule type="containsText" dxfId="10400" priority="373" operator="containsText" text="отменено">
      <formula>NOT(ISERROR(SEARCH(("отменено"),(K3))))</formula>
    </cfRule>
  </conditionalFormatting>
  <conditionalFormatting sqref="K30">
    <cfRule type="containsText" dxfId="10399" priority="374" operator="containsText" text="отменено">
      <formula>NOT(ISERROR(SEARCH(("отменено"),(K3))))</formula>
    </cfRule>
  </conditionalFormatting>
  <conditionalFormatting sqref="K30">
    <cfRule type="containsText" dxfId="10398" priority="375" operator="containsText" text="отменено">
      <formula>NOT(ISERROR(SEARCH(("отменено"),(K3))))</formula>
    </cfRule>
  </conditionalFormatting>
  <conditionalFormatting sqref="K30">
    <cfRule type="containsText" dxfId="10397" priority="376" operator="containsText" text="отменено">
      <formula>NOT(ISERROR(SEARCH(("отменено"),(K3))))</formula>
    </cfRule>
  </conditionalFormatting>
  <conditionalFormatting sqref="K30">
    <cfRule type="containsText" dxfId="10396" priority="377" operator="containsText" text="отменено">
      <formula>NOT(ISERROR(SEARCH(("отменено"),(K3))))</formula>
    </cfRule>
  </conditionalFormatting>
  <conditionalFormatting sqref="K30">
    <cfRule type="containsText" dxfId="10395" priority="378" operator="containsText" text="отменено">
      <formula>NOT(ISERROR(SEARCH(("отменено"),(K3))))</formula>
    </cfRule>
  </conditionalFormatting>
  <conditionalFormatting sqref="K30">
    <cfRule type="containsText" dxfId="10394" priority="379" operator="containsText" text="отменено">
      <formula>NOT(ISERROR(SEARCH(("отменено"),(K3))))</formula>
    </cfRule>
  </conditionalFormatting>
  <conditionalFormatting sqref="K30">
    <cfRule type="containsText" dxfId="10393" priority="380" operator="containsText" text="отменено">
      <formula>NOT(ISERROR(SEARCH(("отменено"),(K3))))</formula>
    </cfRule>
  </conditionalFormatting>
  <conditionalFormatting sqref="K30">
    <cfRule type="containsText" dxfId="10392" priority="381" operator="containsText" text="отменено">
      <formula>NOT(ISERROR(SEARCH(("отменено"),(K3))))</formula>
    </cfRule>
  </conditionalFormatting>
  <conditionalFormatting sqref="K30">
    <cfRule type="containsText" dxfId="10391" priority="382" operator="containsText" text="отменено">
      <formula>NOT(ISERROR(SEARCH(("отменено"),(K3))))</formula>
    </cfRule>
  </conditionalFormatting>
  <conditionalFormatting sqref="K31">
    <cfRule type="containsText" dxfId="10390" priority="383" operator="containsText" text="отменено">
      <formula>NOT(ISERROR(SEARCH(("отменено"),(K3))))</formula>
    </cfRule>
  </conditionalFormatting>
  <conditionalFormatting sqref="K31">
    <cfRule type="containsText" dxfId="10389" priority="384" operator="containsText" text="отменено">
      <formula>NOT(ISERROR(SEARCH(("отменено"),(K3))))</formula>
    </cfRule>
  </conditionalFormatting>
  <conditionalFormatting sqref="K31">
    <cfRule type="containsText" dxfId="10388" priority="385" operator="containsText" text="отменено">
      <formula>NOT(ISERROR(SEARCH(("отменено"),(K3))))</formula>
    </cfRule>
  </conditionalFormatting>
  <conditionalFormatting sqref="K31">
    <cfRule type="containsText" dxfId="10387" priority="386" operator="containsText" text="отменено">
      <formula>NOT(ISERROR(SEARCH(("отменено"),(K3))))</formula>
    </cfRule>
  </conditionalFormatting>
  <conditionalFormatting sqref="K31">
    <cfRule type="containsText" dxfId="10386" priority="387" operator="containsText" text="отменено">
      <formula>NOT(ISERROR(SEARCH(("отменено"),(K3))))</formula>
    </cfRule>
  </conditionalFormatting>
  <conditionalFormatting sqref="K31">
    <cfRule type="containsText" dxfId="10385" priority="388" operator="containsText" text="отменено">
      <formula>NOT(ISERROR(SEARCH(("отменено"),(K3))))</formula>
    </cfRule>
  </conditionalFormatting>
  <conditionalFormatting sqref="K31">
    <cfRule type="containsText" dxfId="10384" priority="389" operator="containsText" text="отменено">
      <formula>NOT(ISERROR(SEARCH(("отменено"),(K3))))</formula>
    </cfRule>
  </conditionalFormatting>
  <conditionalFormatting sqref="K31">
    <cfRule type="containsText" dxfId="10383" priority="390" operator="containsText" text="отменено">
      <formula>NOT(ISERROR(SEARCH(("отменено"),(K3))))</formula>
    </cfRule>
  </conditionalFormatting>
  <conditionalFormatting sqref="K31">
    <cfRule type="containsText" dxfId="10382" priority="391" operator="containsText" text="отменено">
      <formula>NOT(ISERROR(SEARCH(("отменено"),(K3))))</formula>
    </cfRule>
  </conditionalFormatting>
  <conditionalFormatting sqref="K31">
    <cfRule type="containsText" dxfId="10381" priority="392" operator="containsText" text="отменено">
      <formula>NOT(ISERROR(SEARCH(("отменено"),(K3))))</formula>
    </cfRule>
  </conditionalFormatting>
  <conditionalFormatting sqref="K31">
    <cfRule type="containsText" dxfId="10380" priority="393" operator="containsText" text="отменено">
      <formula>NOT(ISERROR(SEARCH(("отменено"),(K3))))</formula>
    </cfRule>
  </conditionalFormatting>
  <conditionalFormatting sqref="K31">
    <cfRule type="containsText" dxfId="10379" priority="394" operator="containsText" text="отменено">
      <formula>NOT(ISERROR(SEARCH(("отменено"),(K3))))</formula>
    </cfRule>
  </conditionalFormatting>
  <conditionalFormatting sqref="K31">
    <cfRule type="containsText" dxfId="10378" priority="395" operator="containsText" text="отменено">
      <formula>NOT(ISERROR(SEARCH(("отменено"),(K3))))</formula>
    </cfRule>
  </conditionalFormatting>
  <conditionalFormatting sqref="K31">
    <cfRule type="containsText" dxfId="10377" priority="396" operator="containsText" text="отменено">
      <formula>NOT(ISERROR(SEARCH(("отменено"),(K3))))</formula>
    </cfRule>
  </conditionalFormatting>
  <conditionalFormatting sqref="K31">
    <cfRule type="containsText" dxfId="10376" priority="397" operator="containsText" text="отменено">
      <formula>NOT(ISERROR(SEARCH(("отменено"),(K3))))</formula>
    </cfRule>
  </conditionalFormatting>
  <conditionalFormatting sqref="K31">
    <cfRule type="containsText" dxfId="10375" priority="398" operator="containsText" text="отменено">
      <formula>NOT(ISERROR(SEARCH(("отменено"),(K3))))</formula>
    </cfRule>
  </conditionalFormatting>
  <conditionalFormatting sqref="K31">
    <cfRule type="containsText" dxfId="10374" priority="399" operator="containsText" text="отменено">
      <formula>NOT(ISERROR(SEARCH(("отменено"),(K3))))</formula>
    </cfRule>
  </conditionalFormatting>
  <conditionalFormatting sqref="K32">
    <cfRule type="containsText" dxfId="10373" priority="400" operator="containsText" text="отменено">
      <formula>NOT(ISERROR(SEARCH(("отменено"),(K3))))</formula>
    </cfRule>
  </conditionalFormatting>
  <conditionalFormatting sqref="K32">
    <cfRule type="containsText" dxfId="10372" priority="401" operator="containsText" text="отменено">
      <formula>NOT(ISERROR(SEARCH(("отменено"),(K3))))</formula>
    </cfRule>
  </conditionalFormatting>
  <conditionalFormatting sqref="K32">
    <cfRule type="containsText" dxfId="10371" priority="402" operator="containsText" text="отменено">
      <formula>NOT(ISERROR(SEARCH(("отменено"),(K3))))</formula>
    </cfRule>
  </conditionalFormatting>
  <conditionalFormatting sqref="K32">
    <cfRule type="containsText" dxfId="10370" priority="403" operator="containsText" text="отменено">
      <formula>NOT(ISERROR(SEARCH(("отменено"),(K3))))</formula>
    </cfRule>
  </conditionalFormatting>
  <conditionalFormatting sqref="K32">
    <cfRule type="containsText" dxfId="10369" priority="404" operator="containsText" text="отменено">
      <formula>NOT(ISERROR(SEARCH(("отменено"),(K3))))</formula>
    </cfRule>
  </conditionalFormatting>
  <conditionalFormatting sqref="K32">
    <cfRule type="containsText" dxfId="10368" priority="405" operator="containsText" text="отменено">
      <formula>NOT(ISERROR(SEARCH(("отменено"),(K3))))</formula>
    </cfRule>
  </conditionalFormatting>
  <conditionalFormatting sqref="K32">
    <cfRule type="containsText" dxfId="10367" priority="406" operator="containsText" text="отменено">
      <formula>NOT(ISERROR(SEARCH(("отменено"),(K3))))</formula>
    </cfRule>
  </conditionalFormatting>
  <conditionalFormatting sqref="K32">
    <cfRule type="containsText" dxfId="10366" priority="407" operator="containsText" text="отменено">
      <formula>NOT(ISERROR(SEARCH(("отменено"),(K3))))</formula>
    </cfRule>
  </conditionalFormatting>
  <conditionalFormatting sqref="K32">
    <cfRule type="containsText" dxfId="10365" priority="408" operator="containsText" text="отменено">
      <formula>NOT(ISERROR(SEARCH(("отменено"),(K3))))</formula>
    </cfRule>
  </conditionalFormatting>
  <conditionalFormatting sqref="K32">
    <cfRule type="containsText" dxfId="10364" priority="409" operator="containsText" text="отменено">
      <formula>NOT(ISERROR(SEARCH(("отменено"),(K3))))</formula>
    </cfRule>
  </conditionalFormatting>
  <conditionalFormatting sqref="K32">
    <cfRule type="containsText" dxfId="10363" priority="410" operator="containsText" text="отменено">
      <formula>NOT(ISERROR(SEARCH(("отменено"),(K3))))</formula>
    </cfRule>
  </conditionalFormatting>
  <conditionalFormatting sqref="K32">
    <cfRule type="containsText" dxfId="10362" priority="411" operator="containsText" text="отменено">
      <formula>NOT(ISERROR(SEARCH(("отменено"),(K3))))</formula>
    </cfRule>
  </conditionalFormatting>
  <conditionalFormatting sqref="K32">
    <cfRule type="containsText" dxfId="10361" priority="412" operator="containsText" text="отменено">
      <formula>NOT(ISERROR(SEARCH(("отменено"),(K3))))</formula>
    </cfRule>
  </conditionalFormatting>
  <conditionalFormatting sqref="K32">
    <cfRule type="containsText" dxfId="10360" priority="413" operator="containsText" text="отменено">
      <formula>NOT(ISERROR(SEARCH(("отменено"),(K3))))</formula>
    </cfRule>
  </conditionalFormatting>
  <conditionalFormatting sqref="K32">
    <cfRule type="containsText" dxfId="10359" priority="414" operator="containsText" text="отменено">
      <formula>NOT(ISERROR(SEARCH(("отменено"),(K3))))</formula>
    </cfRule>
  </conditionalFormatting>
  <conditionalFormatting sqref="K32">
    <cfRule type="containsText" dxfId="10358" priority="415" operator="containsText" text="отменено">
      <formula>NOT(ISERROR(SEARCH(("отменено"),(K3))))</formula>
    </cfRule>
  </conditionalFormatting>
  <conditionalFormatting sqref="K32">
    <cfRule type="containsText" dxfId="10357" priority="416" operator="containsText" text="отменено">
      <formula>NOT(ISERROR(SEARCH(("отменено"),(K3))))</formula>
    </cfRule>
  </conditionalFormatting>
  <conditionalFormatting sqref="K15">
    <cfRule type="containsText" dxfId="10356" priority="417" operator="containsText" text="отменено">
      <formula>NOT(ISERROR(SEARCH(("отменено"),(K3))))</formula>
    </cfRule>
  </conditionalFormatting>
  <conditionalFormatting sqref="G1:H1 H3:X3 H5:H56 A9:G9">
    <cfRule type="cellIs" dxfId="10355" priority="7" operator="equal">
      <formula>"5 - Несоответствие решений ПД и РД"</formula>
    </cfRule>
  </conditionalFormatting>
  <conditionalFormatting sqref="G1:H1 H3:X3 H5:H56 A9:G9">
    <cfRule type="cellIs" dxfId="10354" priority="6" operator="equal">
      <formula>"4 - Несоответствие типовым решениям"</formula>
    </cfRule>
  </conditionalFormatting>
  <conditionalFormatting sqref="G1:H1 H3:X3 H5:H56 A9:G9">
    <cfRule type="cellIs" dxfId="10353" priority="5" operator="equal">
      <formula>"3 - Повторяющиеся замечания МФР"</formula>
    </cfRule>
  </conditionalFormatting>
  <conditionalFormatting sqref="G1:H1 H3:X3 H5:H56 A9:G9">
    <cfRule type="cellIs" dxfId="10352" priority="4" operator="equal">
      <formula>"2 - Несоотвествие смежным разделам"</formula>
    </cfRule>
  </conditionalFormatting>
  <conditionalFormatting sqref="G1:H1 H3:X3 H5:H56 A9:G9">
    <cfRule type="cellIs" dxfId="10351" priority="3" operator="equal">
      <formula>"1 - Ошибка проектировщика"</formula>
    </cfRule>
  </conditionalFormatting>
  <conditionalFormatting sqref="K3 K5:K56">
    <cfRule type="containsText" dxfId="10350" priority="2" operator="containsText" text="повторно">
      <formula>NOT(ISERROR(SEARCH(("повторно"),(K3))))</formula>
    </cfRule>
  </conditionalFormatting>
  <conditionalFormatting sqref="K11">
    <cfRule type="containsText" dxfId="10349" priority="418" operator="containsText" text="повторно">
      <formula>NOT(ISERROR(SEARCH(("повторно"),(K3))))</formula>
    </cfRule>
  </conditionalFormatting>
  <conditionalFormatting sqref="K12">
    <cfRule type="containsText" dxfId="10348" priority="419" operator="containsText" text="повторно">
      <formula>NOT(ISERROR(SEARCH(("повторно"),(K3))))</formula>
    </cfRule>
  </conditionalFormatting>
  <conditionalFormatting sqref="K12">
    <cfRule type="containsText" dxfId="10347" priority="420" operator="containsText" text="повторно">
      <formula>NOT(ISERROR(SEARCH(("повторно"),(K3))))</formula>
    </cfRule>
  </conditionalFormatting>
  <conditionalFormatting sqref="K13">
    <cfRule type="containsText" dxfId="10346" priority="421" operator="containsText" text="повторно">
      <formula>NOT(ISERROR(SEARCH(("повторно"),(K3))))</formula>
    </cfRule>
  </conditionalFormatting>
  <conditionalFormatting sqref="K13">
    <cfRule type="containsText" dxfId="10345" priority="422" operator="containsText" text="повторно">
      <formula>NOT(ISERROR(SEARCH(("повторно"),(K3))))</formula>
    </cfRule>
  </conditionalFormatting>
  <conditionalFormatting sqref="K14">
    <cfRule type="containsText" dxfId="10344" priority="423" operator="containsText" text="повторно">
      <formula>NOT(ISERROR(SEARCH(("повторно"),(K3))))</formula>
    </cfRule>
  </conditionalFormatting>
  <conditionalFormatting sqref="K14">
    <cfRule type="containsText" dxfId="10343" priority="424" operator="containsText" text="повторно">
      <formula>NOT(ISERROR(SEARCH(("повторно"),(K3))))</formula>
    </cfRule>
  </conditionalFormatting>
  <conditionalFormatting sqref="K14">
    <cfRule type="containsText" dxfId="10342" priority="425" operator="containsText" text="повторно">
      <formula>NOT(ISERROR(SEARCH(("повторно"),(K3))))</formula>
    </cfRule>
  </conditionalFormatting>
  <conditionalFormatting sqref="K16">
    <cfRule type="containsText" dxfId="10341" priority="426" operator="containsText" text="повторно">
      <formula>NOT(ISERROR(SEARCH(("повторно"),(K3))))</formula>
    </cfRule>
  </conditionalFormatting>
  <conditionalFormatting sqref="K16">
    <cfRule type="containsText" dxfId="10340" priority="427" operator="containsText" text="повторно">
      <formula>NOT(ISERROR(SEARCH(("повторно"),(K3))))</formula>
    </cfRule>
  </conditionalFormatting>
  <conditionalFormatting sqref="K16">
    <cfRule type="containsText" dxfId="10339" priority="428" operator="containsText" text="повторно">
      <formula>NOT(ISERROR(SEARCH(("повторно"),(K3))))</formula>
    </cfRule>
  </conditionalFormatting>
  <conditionalFormatting sqref="K16">
    <cfRule type="containsText" dxfId="10338" priority="429" operator="containsText" text="повторно">
      <formula>NOT(ISERROR(SEARCH(("повторно"),(K3))))</formula>
    </cfRule>
  </conditionalFormatting>
  <conditionalFormatting sqref="K17">
    <cfRule type="containsText" dxfId="10337" priority="430" operator="containsText" text="повторно">
      <formula>NOT(ISERROR(SEARCH(("повторно"),(K3))))</formula>
    </cfRule>
  </conditionalFormatting>
  <conditionalFormatting sqref="K17">
    <cfRule type="containsText" dxfId="10336" priority="431" operator="containsText" text="повторно">
      <formula>NOT(ISERROR(SEARCH(("повторно"),(K3))))</formula>
    </cfRule>
  </conditionalFormatting>
  <conditionalFormatting sqref="K17">
    <cfRule type="containsText" dxfId="10335" priority="432" operator="containsText" text="повторно">
      <formula>NOT(ISERROR(SEARCH(("повторно"),(K3))))</formula>
    </cfRule>
  </conditionalFormatting>
  <conditionalFormatting sqref="K17">
    <cfRule type="containsText" dxfId="10334" priority="433" operator="containsText" text="повторно">
      <formula>NOT(ISERROR(SEARCH(("повторно"),(K3))))</formula>
    </cfRule>
  </conditionalFormatting>
  <conditionalFormatting sqref="K17">
    <cfRule type="containsText" dxfId="10333" priority="434" operator="containsText" text="повторно">
      <formula>NOT(ISERROR(SEARCH(("повторно"),(K3))))</formula>
    </cfRule>
  </conditionalFormatting>
  <conditionalFormatting sqref="K18">
    <cfRule type="containsText" dxfId="10332" priority="435" operator="containsText" text="повторно">
      <formula>NOT(ISERROR(SEARCH(("повторно"),(K3))))</formula>
    </cfRule>
  </conditionalFormatting>
  <conditionalFormatting sqref="K18">
    <cfRule type="containsText" dxfId="10331" priority="436" operator="containsText" text="повторно">
      <formula>NOT(ISERROR(SEARCH(("повторно"),(K3))))</formula>
    </cfRule>
  </conditionalFormatting>
  <conditionalFormatting sqref="K18">
    <cfRule type="containsText" dxfId="10330" priority="437" operator="containsText" text="повторно">
      <formula>NOT(ISERROR(SEARCH(("повторно"),(K3))))</formula>
    </cfRule>
  </conditionalFormatting>
  <conditionalFormatting sqref="K18">
    <cfRule type="containsText" dxfId="10329" priority="438" operator="containsText" text="повторно">
      <formula>NOT(ISERROR(SEARCH(("повторно"),(K3))))</formula>
    </cfRule>
  </conditionalFormatting>
  <conditionalFormatting sqref="K18">
    <cfRule type="containsText" dxfId="10328" priority="439" operator="containsText" text="повторно">
      <formula>NOT(ISERROR(SEARCH(("повторно"),(K3))))</formula>
    </cfRule>
  </conditionalFormatting>
  <conditionalFormatting sqref="K18">
    <cfRule type="containsText" dxfId="10327" priority="440" operator="containsText" text="повторно">
      <formula>NOT(ISERROR(SEARCH(("повторно"),(K3))))</formula>
    </cfRule>
  </conditionalFormatting>
  <conditionalFormatting sqref="K19">
    <cfRule type="containsText" dxfId="10326" priority="441" operator="containsText" text="повторно">
      <formula>NOT(ISERROR(SEARCH(("повторно"),(K3))))</formula>
    </cfRule>
  </conditionalFormatting>
  <conditionalFormatting sqref="K19">
    <cfRule type="containsText" dxfId="10325" priority="442" operator="containsText" text="повторно">
      <formula>NOT(ISERROR(SEARCH(("повторно"),(K3))))</formula>
    </cfRule>
  </conditionalFormatting>
  <conditionalFormatting sqref="K19">
    <cfRule type="containsText" dxfId="10324" priority="443" operator="containsText" text="повторно">
      <formula>NOT(ISERROR(SEARCH(("повторно"),(K3))))</formula>
    </cfRule>
  </conditionalFormatting>
  <conditionalFormatting sqref="K19">
    <cfRule type="containsText" dxfId="10323" priority="444" operator="containsText" text="повторно">
      <formula>NOT(ISERROR(SEARCH(("повторно"),(K3))))</formula>
    </cfRule>
  </conditionalFormatting>
  <conditionalFormatting sqref="K19">
    <cfRule type="containsText" dxfId="10322" priority="445" operator="containsText" text="повторно">
      <formula>NOT(ISERROR(SEARCH(("повторно"),(K3))))</formula>
    </cfRule>
  </conditionalFormatting>
  <conditionalFormatting sqref="K19">
    <cfRule type="containsText" dxfId="10321" priority="446" operator="containsText" text="повторно">
      <formula>NOT(ISERROR(SEARCH(("повторно"),(K3))))</formula>
    </cfRule>
  </conditionalFormatting>
  <conditionalFormatting sqref="K19">
    <cfRule type="containsText" dxfId="10320" priority="447" operator="containsText" text="повторно">
      <formula>NOT(ISERROR(SEARCH(("повторно"),(K3))))</formula>
    </cfRule>
  </conditionalFormatting>
  <conditionalFormatting sqref="K20">
    <cfRule type="containsText" dxfId="10319" priority="448" operator="containsText" text="повторно">
      <formula>NOT(ISERROR(SEARCH(("повторно"),(K3))))</formula>
    </cfRule>
  </conditionalFormatting>
  <conditionalFormatting sqref="K20">
    <cfRule type="containsText" dxfId="10318" priority="449" operator="containsText" text="повторно">
      <formula>NOT(ISERROR(SEARCH(("повторно"),(K3))))</formula>
    </cfRule>
  </conditionalFormatting>
  <conditionalFormatting sqref="K20">
    <cfRule type="containsText" dxfId="10317" priority="450" operator="containsText" text="повторно">
      <formula>NOT(ISERROR(SEARCH(("повторно"),(K3))))</formula>
    </cfRule>
  </conditionalFormatting>
  <conditionalFormatting sqref="K20">
    <cfRule type="containsText" dxfId="10316" priority="451" operator="containsText" text="повторно">
      <formula>NOT(ISERROR(SEARCH(("повторно"),(K3))))</formula>
    </cfRule>
  </conditionalFormatting>
  <conditionalFormatting sqref="K20">
    <cfRule type="containsText" dxfId="10315" priority="452" operator="containsText" text="повторно">
      <formula>NOT(ISERROR(SEARCH(("повторно"),(K3))))</formula>
    </cfRule>
  </conditionalFormatting>
  <conditionalFormatting sqref="K20">
    <cfRule type="containsText" dxfId="10314" priority="453" operator="containsText" text="повторно">
      <formula>NOT(ISERROR(SEARCH(("повторно"),(K3))))</formula>
    </cfRule>
  </conditionalFormatting>
  <conditionalFormatting sqref="K20">
    <cfRule type="containsText" dxfId="10313" priority="454" operator="containsText" text="повторно">
      <formula>NOT(ISERROR(SEARCH(("повторно"),(K3))))</formula>
    </cfRule>
  </conditionalFormatting>
  <conditionalFormatting sqref="K20">
    <cfRule type="containsText" dxfId="10312" priority="455" operator="containsText" text="повторно">
      <formula>NOT(ISERROR(SEARCH(("повторно"),(K3))))</formula>
    </cfRule>
  </conditionalFormatting>
  <conditionalFormatting sqref="K21">
    <cfRule type="containsText" dxfId="10311" priority="456" operator="containsText" text="повторно">
      <formula>NOT(ISERROR(SEARCH(("повторно"),(K3))))</formula>
    </cfRule>
  </conditionalFormatting>
  <conditionalFormatting sqref="K21">
    <cfRule type="containsText" dxfId="10310" priority="457" operator="containsText" text="повторно">
      <formula>NOT(ISERROR(SEARCH(("повторно"),(K3))))</formula>
    </cfRule>
  </conditionalFormatting>
  <conditionalFormatting sqref="K21">
    <cfRule type="containsText" dxfId="10309" priority="458" operator="containsText" text="повторно">
      <formula>NOT(ISERROR(SEARCH(("повторно"),(K3))))</formula>
    </cfRule>
  </conditionalFormatting>
  <conditionalFormatting sqref="K21">
    <cfRule type="containsText" dxfId="10308" priority="459" operator="containsText" text="повторно">
      <formula>NOT(ISERROR(SEARCH(("повторно"),(K3))))</formula>
    </cfRule>
  </conditionalFormatting>
  <conditionalFormatting sqref="K21">
    <cfRule type="containsText" dxfId="10307" priority="460" operator="containsText" text="повторно">
      <formula>NOT(ISERROR(SEARCH(("повторно"),(K3))))</formula>
    </cfRule>
  </conditionalFormatting>
  <conditionalFormatting sqref="K21">
    <cfRule type="containsText" dxfId="10306" priority="461" operator="containsText" text="повторно">
      <formula>NOT(ISERROR(SEARCH(("повторно"),(K3))))</formula>
    </cfRule>
  </conditionalFormatting>
  <conditionalFormatting sqref="K21">
    <cfRule type="containsText" dxfId="10305" priority="462" operator="containsText" text="повторно">
      <formula>NOT(ISERROR(SEARCH(("повторно"),(K3))))</formula>
    </cfRule>
  </conditionalFormatting>
  <conditionalFormatting sqref="K21">
    <cfRule type="containsText" dxfId="10304" priority="463" operator="containsText" text="повторно">
      <formula>NOT(ISERROR(SEARCH(("повторно"),(K3))))</formula>
    </cfRule>
  </conditionalFormatting>
  <conditionalFormatting sqref="K21">
    <cfRule type="containsText" dxfId="10303" priority="464" operator="containsText" text="повторно">
      <formula>NOT(ISERROR(SEARCH(("повторно"),(K3))))</formula>
    </cfRule>
  </conditionalFormatting>
  <conditionalFormatting sqref="K22">
    <cfRule type="containsText" dxfId="10302" priority="465" operator="containsText" text="повторно">
      <formula>NOT(ISERROR(SEARCH(("повторно"),(K3))))</formula>
    </cfRule>
  </conditionalFormatting>
  <conditionalFormatting sqref="K22">
    <cfRule type="containsText" dxfId="10301" priority="466" operator="containsText" text="повторно">
      <formula>NOT(ISERROR(SEARCH(("повторно"),(K3))))</formula>
    </cfRule>
  </conditionalFormatting>
  <conditionalFormatting sqref="K22">
    <cfRule type="containsText" dxfId="10300" priority="467" operator="containsText" text="повторно">
      <formula>NOT(ISERROR(SEARCH(("повторно"),(K3))))</formula>
    </cfRule>
  </conditionalFormatting>
  <conditionalFormatting sqref="K22">
    <cfRule type="containsText" dxfId="10299" priority="468" operator="containsText" text="повторно">
      <formula>NOT(ISERROR(SEARCH(("повторно"),(K3))))</formula>
    </cfRule>
  </conditionalFormatting>
  <conditionalFormatting sqref="K22">
    <cfRule type="containsText" dxfId="10298" priority="469" operator="containsText" text="повторно">
      <formula>NOT(ISERROR(SEARCH(("повторно"),(K3))))</formula>
    </cfRule>
  </conditionalFormatting>
  <conditionalFormatting sqref="K22">
    <cfRule type="containsText" dxfId="10297" priority="470" operator="containsText" text="повторно">
      <formula>NOT(ISERROR(SEARCH(("повторно"),(K3))))</formula>
    </cfRule>
  </conditionalFormatting>
  <conditionalFormatting sqref="K22">
    <cfRule type="containsText" dxfId="10296" priority="471" operator="containsText" text="повторно">
      <formula>NOT(ISERROR(SEARCH(("повторно"),(K3))))</formula>
    </cfRule>
  </conditionalFormatting>
  <conditionalFormatting sqref="K22">
    <cfRule type="containsText" dxfId="10295" priority="472" operator="containsText" text="повторно">
      <formula>NOT(ISERROR(SEARCH(("повторно"),(K3))))</formula>
    </cfRule>
  </conditionalFormatting>
  <conditionalFormatting sqref="K22">
    <cfRule type="containsText" dxfId="10294" priority="473" operator="containsText" text="повторно">
      <formula>NOT(ISERROR(SEARCH(("повторно"),(K3))))</formula>
    </cfRule>
  </conditionalFormatting>
  <conditionalFormatting sqref="K22">
    <cfRule type="containsText" dxfId="10293" priority="474" operator="containsText" text="повторно">
      <formula>NOT(ISERROR(SEARCH(("повторно"),(K3))))</formula>
    </cfRule>
  </conditionalFormatting>
  <conditionalFormatting sqref="K23">
    <cfRule type="containsText" dxfId="10292" priority="475" operator="containsText" text="повторно">
      <formula>NOT(ISERROR(SEARCH(("повторно"),(K3))))</formula>
    </cfRule>
  </conditionalFormatting>
  <conditionalFormatting sqref="K23">
    <cfRule type="containsText" dxfId="10291" priority="476" operator="containsText" text="повторно">
      <formula>NOT(ISERROR(SEARCH(("повторно"),(K3))))</formula>
    </cfRule>
  </conditionalFormatting>
  <conditionalFormatting sqref="K23">
    <cfRule type="containsText" dxfId="10290" priority="477" operator="containsText" text="повторно">
      <formula>NOT(ISERROR(SEARCH(("повторно"),(K3))))</formula>
    </cfRule>
  </conditionalFormatting>
  <conditionalFormatting sqref="K23">
    <cfRule type="containsText" dxfId="10289" priority="478" operator="containsText" text="повторно">
      <formula>NOT(ISERROR(SEARCH(("повторно"),(K3))))</formula>
    </cfRule>
  </conditionalFormatting>
  <conditionalFormatting sqref="K23">
    <cfRule type="containsText" dxfId="10288" priority="479" operator="containsText" text="повторно">
      <formula>NOT(ISERROR(SEARCH(("повторно"),(K3))))</formula>
    </cfRule>
  </conditionalFormatting>
  <conditionalFormatting sqref="K23">
    <cfRule type="containsText" dxfId="10287" priority="480" operator="containsText" text="повторно">
      <formula>NOT(ISERROR(SEARCH(("повторно"),(K3))))</formula>
    </cfRule>
  </conditionalFormatting>
  <conditionalFormatting sqref="K23">
    <cfRule type="containsText" dxfId="10286" priority="481" operator="containsText" text="повторно">
      <formula>NOT(ISERROR(SEARCH(("повторно"),(K3))))</formula>
    </cfRule>
  </conditionalFormatting>
  <conditionalFormatting sqref="K23">
    <cfRule type="containsText" dxfId="10285" priority="482" operator="containsText" text="повторно">
      <formula>NOT(ISERROR(SEARCH(("повторно"),(K3))))</formula>
    </cfRule>
  </conditionalFormatting>
  <conditionalFormatting sqref="K23">
    <cfRule type="containsText" dxfId="10284" priority="483" operator="containsText" text="повторно">
      <formula>NOT(ISERROR(SEARCH(("повторно"),(K3))))</formula>
    </cfRule>
  </conditionalFormatting>
  <conditionalFormatting sqref="K23">
    <cfRule type="containsText" dxfId="10283" priority="484" operator="containsText" text="повторно">
      <formula>NOT(ISERROR(SEARCH(("повторно"),(K3))))</formula>
    </cfRule>
  </conditionalFormatting>
  <conditionalFormatting sqref="K23">
    <cfRule type="containsText" dxfId="10282" priority="485" operator="containsText" text="повторно">
      <formula>NOT(ISERROR(SEARCH(("повторно"),(K3))))</formula>
    </cfRule>
  </conditionalFormatting>
  <conditionalFormatting sqref="K24">
    <cfRule type="containsText" dxfId="10281" priority="486" operator="containsText" text="повторно">
      <formula>NOT(ISERROR(SEARCH(("повторно"),(K3))))</formula>
    </cfRule>
  </conditionalFormatting>
  <conditionalFormatting sqref="K24">
    <cfRule type="containsText" dxfId="10280" priority="487" operator="containsText" text="повторно">
      <formula>NOT(ISERROR(SEARCH(("повторно"),(K3))))</formula>
    </cfRule>
  </conditionalFormatting>
  <conditionalFormatting sqref="K24">
    <cfRule type="containsText" dxfId="10279" priority="488" operator="containsText" text="повторно">
      <formula>NOT(ISERROR(SEARCH(("повторно"),(K3))))</formula>
    </cfRule>
  </conditionalFormatting>
  <conditionalFormatting sqref="K24">
    <cfRule type="containsText" dxfId="10278" priority="489" operator="containsText" text="повторно">
      <formula>NOT(ISERROR(SEARCH(("повторно"),(K3))))</formula>
    </cfRule>
  </conditionalFormatting>
  <conditionalFormatting sqref="K24">
    <cfRule type="containsText" dxfId="10277" priority="490" operator="containsText" text="повторно">
      <formula>NOT(ISERROR(SEARCH(("повторно"),(K3))))</formula>
    </cfRule>
  </conditionalFormatting>
  <conditionalFormatting sqref="K24">
    <cfRule type="containsText" dxfId="10276" priority="491" operator="containsText" text="повторно">
      <formula>NOT(ISERROR(SEARCH(("повторно"),(K3))))</formula>
    </cfRule>
  </conditionalFormatting>
  <conditionalFormatting sqref="K24">
    <cfRule type="containsText" dxfId="10275" priority="492" operator="containsText" text="повторно">
      <formula>NOT(ISERROR(SEARCH(("повторно"),(K3))))</formula>
    </cfRule>
  </conditionalFormatting>
  <conditionalFormatting sqref="K24">
    <cfRule type="containsText" dxfId="10274" priority="493" operator="containsText" text="повторно">
      <formula>NOT(ISERROR(SEARCH(("повторно"),(K3))))</formula>
    </cfRule>
  </conditionalFormatting>
  <conditionalFormatting sqref="K24">
    <cfRule type="containsText" dxfId="10273" priority="494" operator="containsText" text="повторно">
      <formula>NOT(ISERROR(SEARCH(("повторно"),(K3))))</formula>
    </cfRule>
  </conditionalFormatting>
  <conditionalFormatting sqref="K24">
    <cfRule type="containsText" dxfId="10272" priority="495" operator="containsText" text="повторно">
      <formula>NOT(ISERROR(SEARCH(("повторно"),(K3))))</formula>
    </cfRule>
  </conditionalFormatting>
  <conditionalFormatting sqref="K24">
    <cfRule type="containsText" dxfId="10271" priority="496" operator="containsText" text="повторно">
      <formula>NOT(ISERROR(SEARCH(("повторно"),(K3))))</formula>
    </cfRule>
  </conditionalFormatting>
  <conditionalFormatting sqref="K24">
    <cfRule type="containsText" dxfId="10270" priority="497" operator="containsText" text="повторно">
      <formula>NOT(ISERROR(SEARCH(("повторно"),(K3))))</formula>
    </cfRule>
  </conditionalFormatting>
  <conditionalFormatting sqref="K25">
    <cfRule type="containsText" dxfId="10269" priority="498" operator="containsText" text="повторно">
      <formula>NOT(ISERROR(SEARCH(("повторно"),(K3))))</formula>
    </cfRule>
  </conditionalFormatting>
  <conditionalFormatting sqref="K25">
    <cfRule type="containsText" dxfId="10268" priority="499" operator="containsText" text="повторно">
      <formula>NOT(ISERROR(SEARCH(("повторно"),(K3))))</formula>
    </cfRule>
  </conditionalFormatting>
  <conditionalFormatting sqref="K25">
    <cfRule type="containsText" dxfId="10267" priority="500" operator="containsText" text="повторно">
      <formula>NOT(ISERROR(SEARCH(("повторно"),(K3))))</formula>
    </cfRule>
  </conditionalFormatting>
  <conditionalFormatting sqref="K25">
    <cfRule type="containsText" dxfId="10266" priority="501" operator="containsText" text="повторно">
      <formula>NOT(ISERROR(SEARCH(("повторно"),(K3))))</formula>
    </cfRule>
  </conditionalFormatting>
  <conditionalFormatting sqref="K25">
    <cfRule type="containsText" dxfId="10265" priority="502" operator="containsText" text="повторно">
      <formula>NOT(ISERROR(SEARCH(("повторно"),(K3))))</formula>
    </cfRule>
  </conditionalFormatting>
  <conditionalFormatting sqref="K25">
    <cfRule type="containsText" dxfId="10264" priority="503" operator="containsText" text="повторно">
      <formula>NOT(ISERROR(SEARCH(("повторно"),(K3))))</formula>
    </cfRule>
  </conditionalFormatting>
  <conditionalFormatting sqref="K25">
    <cfRule type="containsText" dxfId="10263" priority="504" operator="containsText" text="повторно">
      <formula>NOT(ISERROR(SEARCH(("повторно"),(K3))))</formula>
    </cfRule>
  </conditionalFormatting>
  <conditionalFormatting sqref="K25">
    <cfRule type="containsText" dxfId="10262" priority="505" operator="containsText" text="повторно">
      <formula>NOT(ISERROR(SEARCH(("повторно"),(K3))))</formula>
    </cfRule>
  </conditionalFormatting>
  <conditionalFormatting sqref="K25">
    <cfRule type="containsText" dxfId="10261" priority="506" operator="containsText" text="повторно">
      <formula>NOT(ISERROR(SEARCH(("повторно"),(K3))))</formula>
    </cfRule>
  </conditionalFormatting>
  <conditionalFormatting sqref="K25">
    <cfRule type="containsText" dxfId="10260" priority="507" operator="containsText" text="повторно">
      <formula>NOT(ISERROR(SEARCH(("повторно"),(K3))))</formula>
    </cfRule>
  </conditionalFormatting>
  <conditionalFormatting sqref="K25">
    <cfRule type="containsText" dxfId="10259" priority="508" operator="containsText" text="повторно">
      <formula>NOT(ISERROR(SEARCH(("повторно"),(K3))))</formula>
    </cfRule>
  </conditionalFormatting>
  <conditionalFormatting sqref="K25">
    <cfRule type="containsText" dxfId="10258" priority="509" operator="containsText" text="повторно">
      <formula>NOT(ISERROR(SEARCH(("повторно"),(K3))))</formula>
    </cfRule>
  </conditionalFormatting>
  <conditionalFormatting sqref="K25">
    <cfRule type="containsText" dxfId="10257" priority="510" operator="containsText" text="повторно">
      <formula>NOT(ISERROR(SEARCH(("повторно"),(K3))))</formula>
    </cfRule>
  </conditionalFormatting>
  <conditionalFormatting sqref="K26">
    <cfRule type="containsText" dxfId="10256" priority="511" operator="containsText" text="повторно">
      <formula>NOT(ISERROR(SEARCH(("повторно"),(K3))))</formula>
    </cfRule>
  </conditionalFormatting>
  <conditionalFormatting sqref="K26">
    <cfRule type="containsText" dxfId="10255" priority="512" operator="containsText" text="повторно">
      <formula>NOT(ISERROR(SEARCH(("повторно"),(K3))))</formula>
    </cfRule>
  </conditionalFormatting>
  <conditionalFormatting sqref="K26">
    <cfRule type="containsText" dxfId="10254" priority="513" operator="containsText" text="повторно">
      <formula>NOT(ISERROR(SEARCH(("повторно"),(K3))))</formula>
    </cfRule>
  </conditionalFormatting>
  <conditionalFormatting sqref="K26">
    <cfRule type="containsText" dxfId="10253" priority="514" operator="containsText" text="повторно">
      <formula>NOT(ISERROR(SEARCH(("повторно"),(K3))))</formula>
    </cfRule>
  </conditionalFormatting>
  <conditionalFormatting sqref="K26">
    <cfRule type="containsText" dxfId="10252" priority="515" operator="containsText" text="повторно">
      <formula>NOT(ISERROR(SEARCH(("повторно"),(K3))))</formula>
    </cfRule>
  </conditionalFormatting>
  <conditionalFormatting sqref="K26">
    <cfRule type="containsText" dxfId="10251" priority="516" operator="containsText" text="повторно">
      <formula>NOT(ISERROR(SEARCH(("повторно"),(K3))))</formula>
    </cfRule>
  </conditionalFormatting>
  <conditionalFormatting sqref="K26">
    <cfRule type="containsText" dxfId="10250" priority="517" operator="containsText" text="повторно">
      <formula>NOT(ISERROR(SEARCH(("повторно"),(K3))))</formula>
    </cfRule>
  </conditionalFormatting>
  <conditionalFormatting sqref="K26">
    <cfRule type="containsText" dxfId="10249" priority="518" operator="containsText" text="повторно">
      <formula>NOT(ISERROR(SEARCH(("повторно"),(K3))))</formula>
    </cfRule>
  </conditionalFormatting>
  <conditionalFormatting sqref="K26">
    <cfRule type="containsText" dxfId="10248" priority="519" operator="containsText" text="повторно">
      <formula>NOT(ISERROR(SEARCH(("повторно"),(K3))))</formula>
    </cfRule>
  </conditionalFormatting>
  <conditionalFormatting sqref="K26">
    <cfRule type="containsText" dxfId="10247" priority="520" operator="containsText" text="повторно">
      <formula>NOT(ISERROR(SEARCH(("повторно"),(K3))))</formula>
    </cfRule>
  </conditionalFormatting>
  <conditionalFormatting sqref="K26">
    <cfRule type="containsText" dxfId="10246" priority="521" operator="containsText" text="повторно">
      <formula>NOT(ISERROR(SEARCH(("повторно"),(K3))))</formula>
    </cfRule>
  </conditionalFormatting>
  <conditionalFormatting sqref="K26">
    <cfRule type="containsText" dxfId="10245" priority="522" operator="containsText" text="повторно">
      <formula>NOT(ISERROR(SEARCH(("повторно"),(K3))))</formula>
    </cfRule>
  </conditionalFormatting>
  <conditionalFormatting sqref="K26">
    <cfRule type="containsText" dxfId="10244" priority="523" operator="containsText" text="повторно">
      <formula>NOT(ISERROR(SEARCH(("повторно"),(K3))))</formula>
    </cfRule>
  </conditionalFormatting>
  <conditionalFormatting sqref="K26">
    <cfRule type="containsText" dxfId="10243" priority="524" operator="containsText" text="повторно">
      <formula>NOT(ISERROR(SEARCH(("повторно"),(K3))))</formula>
    </cfRule>
  </conditionalFormatting>
  <conditionalFormatting sqref="K27">
    <cfRule type="containsText" dxfId="10242" priority="525" operator="containsText" text="повторно">
      <formula>NOT(ISERROR(SEARCH(("повторно"),(K3))))</formula>
    </cfRule>
  </conditionalFormatting>
  <conditionalFormatting sqref="K27">
    <cfRule type="containsText" dxfId="10241" priority="526" operator="containsText" text="повторно">
      <formula>NOT(ISERROR(SEARCH(("повторно"),(K3))))</formula>
    </cfRule>
  </conditionalFormatting>
  <conditionalFormatting sqref="K27">
    <cfRule type="containsText" dxfId="10240" priority="527" operator="containsText" text="повторно">
      <formula>NOT(ISERROR(SEARCH(("повторно"),(K3))))</formula>
    </cfRule>
  </conditionalFormatting>
  <conditionalFormatting sqref="K27">
    <cfRule type="containsText" dxfId="10239" priority="528" operator="containsText" text="повторно">
      <formula>NOT(ISERROR(SEARCH(("повторно"),(K3))))</formula>
    </cfRule>
  </conditionalFormatting>
  <conditionalFormatting sqref="K27">
    <cfRule type="containsText" dxfId="10238" priority="529" operator="containsText" text="повторно">
      <formula>NOT(ISERROR(SEARCH(("повторно"),(K3))))</formula>
    </cfRule>
  </conditionalFormatting>
  <conditionalFormatting sqref="K27">
    <cfRule type="containsText" dxfId="10237" priority="530" operator="containsText" text="повторно">
      <formula>NOT(ISERROR(SEARCH(("повторно"),(K3))))</formula>
    </cfRule>
  </conditionalFormatting>
  <conditionalFormatting sqref="K27">
    <cfRule type="containsText" dxfId="10236" priority="531" operator="containsText" text="повторно">
      <formula>NOT(ISERROR(SEARCH(("повторно"),(K3))))</formula>
    </cfRule>
  </conditionalFormatting>
  <conditionalFormatting sqref="K27">
    <cfRule type="containsText" dxfId="10235" priority="532" operator="containsText" text="повторно">
      <formula>NOT(ISERROR(SEARCH(("повторно"),(K3))))</formula>
    </cfRule>
  </conditionalFormatting>
  <conditionalFormatting sqref="K27">
    <cfRule type="containsText" dxfId="10234" priority="533" operator="containsText" text="повторно">
      <formula>NOT(ISERROR(SEARCH(("повторно"),(K3))))</formula>
    </cfRule>
  </conditionalFormatting>
  <conditionalFormatting sqref="K27">
    <cfRule type="containsText" dxfId="10233" priority="534" operator="containsText" text="повторно">
      <formula>NOT(ISERROR(SEARCH(("повторно"),(K3))))</formula>
    </cfRule>
  </conditionalFormatting>
  <conditionalFormatting sqref="K27">
    <cfRule type="containsText" dxfId="10232" priority="535" operator="containsText" text="повторно">
      <formula>NOT(ISERROR(SEARCH(("повторно"),(K3))))</formula>
    </cfRule>
  </conditionalFormatting>
  <conditionalFormatting sqref="K27">
    <cfRule type="containsText" dxfId="10231" priority="536" operator="containsText" text="повторно">
      <formula>NOT(ISERROR(SEARCH(("повторно"),(K3))))</formula>
    </cfRule>
  </conditionalFormatting>
  <conditionalFormatting sqref="K27">
    <cfRule type="containsText" dxfId="10230" priority="537" operator="containsText" text="повторно">
      <formula>NOT(ISERROR(SEARCH(("повторно"),(K3))))</formula>
    </cfRule>
  </conditionalFormatting>
  <conditionalFormatting sqref="K27">
    <cfRule type="containsText" dxfId="10229" priority="538" operator="containsText" text="повторно">
      <formula>NOT(ISERROR(SEARCH(("повторно"),(K3))))</formula>
    </cfRule>
  </conditionalFormatting>
  <conditionalFormatting sqref="K28">
    <cfRule type="containsText" dxfId="10228" priority="539" operator="containsText" text="повторно">
      <formula>NOT(ISERROR(SEARCH(("повторно"),(K3))))</formula>
    </cfRule>
  </conditionalFormatting>
  <conditionalFormatting sqref="K28">
    <cfRule type="containsText" dxfId="10227" priority="540" operator="containsText" text="повторно">
      <formula>NOT(ISERROR(SEARCH(("повторно"),(K3))))</formula>
    </cfRule>
  </conditionalFormatting>
  <conditionalFormatting sqref="K28">
    <cfRule type="containsText" dxfId="10226" priority="541" operator="containsText" text="повторно">
      <formula>NOT(ISERROR(SEARCH(("повторно"),(K3))))</formula>
    </cfRule>
  </conditionalFormatting>
  <conditionalFormatting sqref="K28">
    <cfRule type="containsText" dxfId="10225" priority="542" operator="containsText" text="повторно">
      <formula>NOT(ISERROR(SEARCH(("повторно"),(K3))))</formula>
    </cfRule>
  </conditionalFormatting>
  <conditionalFormatting sqref="K28">
    <cfRule type="containsText" dxfId="10224" priority="543" operator="containsText" text="повторно">
      <formula>NOT(ISERROR(SEARCH(("повторно"),(K3))))</formula>
    </cfRule>
  </conditionalFormatting>
  <conditionalFormatting sqref="K28">
    <cfRule type="containsText" dxfId="10223" priority="544" operator="containsText" text="повторно">
      <formula>NOT(ISERROR(SEARCH(("повторно"),(K3))))</formula>
    </cfRule>
  </conditionalFormatting>
  <conditionalFormatting sqref="K28">
    <cfRule type="containsText" dxfId="10222" priority="545" operator="containsText" text="повторно">
      <formula>NOT(ISERROR(SEARCH(("повторно"),(K3))))</formula>
    </cfRule>
  </conditionalFormatting>
  <conditionalFormatting sqref="K28">
    <cfRule type="containsText" dxfId="10221" priority="546" operator="containsText" text="повторно">
      <formula>NOT(ISERROR(SEARCH(("повторно"),(K3))))</formula>
    </cfRule>
  </conditionalFormatting>
  <conditionalFormatting sqref="K28">
    <cfRule type="containsText" dxfId="10220" priority="547" operator="containsText" text="повторно">
      <formula>NOT(ISERROR(SEARCH(("повторно"),(K3))))</formula>
    </cfRule>
  </conditionalFormatting>
  <conditionalFormatting sqref="K28">
    <cfRule type="containsText" dxfId="10219" priority="548" operator="containsText" text="повторно">
      <formula>NOT(ISERROR(SEARCH(("повторно"),(K3))))</formula>
    </cfRule>
  </conditionalFormatting>
  <conditionalFormatting sqref="K28">
    <cfRule type="containsText" dxfId="10218" priority="549" operator="containsText" text="повторно">
      <formula>NOT(ISERROR(SEARCH(("повторно"),(K3))))</formula>
    </cfRule>
  </conditionalFormatting>
  <conditionalFormatting sqref="K28">
    <cfRule type="containsText" dxfId="10217" priority="550" operator="containsText" text="повторно">
      <formula>NOT(ISERROR(SEARCH(("повторно"),(K3))))</formula>
    </cfRule>
  </conditionalFormatting>
  <conditionalFormatting sqref="K28">
    <cfRule type="containsText" dxfId="10216" priority="551" operator="containsText" text="повторно">
      <formula>NOT(ISERROR(SEARCH(("повторно"),(K3))))</formula>
    </cfRule>
  </conditionalFormatting>
  <conditionalFormatting sqref="K28">
    <cfRule type="containsText" dxfId="10215" priority="552" operator="containsText" text="повторно">
      <formula>NOT(ISERROR(SEARCH(("повторно"),(K3))))</formula>
    </cfRule>
  </conditionalFormatting>
  <conditionalFormatting sqref="K28">
    <cfRule type="containsText" dxfId="10214" priority="553" operator="containsText" text="повторно">
      <formula>NOT(ISERROR(SEARCH(("повторно"),(K3))))</formula>
    </cfRule>
  </conditionalFormatting>
  <conditionalFormatting sqref="K29">
    <cfRule type="containsText" dxfId="10213" priority="554" operator="containsText" text="повторно">
      <formula>NOT(ISERROR(SEARCH(("повторно"),(K3))))</formula>
    </cfRule>
  </conditionalFormatting>
  <conditionalFormatting sqref="K29">
    <cfRule type="containsText" dxfId="10212" priority="555" operator="containsText" text="повторно">
      <formula>NOT(ISERROR(SEARCH(("повторно"),(K3))))</formula>
    </cfRule>
  </conditionalFormatting>
  <conditionalFormatting sqref="K29">
    <cfRule type="containsText" dxfId="10211" priority="556" operator="containsText" text="повторно">
      <formula>NOT(ISERROR(SEARCH(("повторно"),(K3))))</formula>
    </cfRule>
  </conditionalFormatting>
  <conditionalFormatting sqref="K29">
    <cfRule type="containsText" dxfId="10210" priority="557" operator="containsText" text="повторно">
      <formula>NOT(ISERROR(SEARCH(("повторно"),(K3))))</formula>
    </cfRule>
  </conditionalFormatting>
  <conditionalFormatting sqref="K29">
    <cfRule type="containsText" dxfId="10209" priority="558" operator="containsText" text="повторно">
      <formula>NOT(ISERROR(SEARCH(("повторно"),(K3))))</formula>
    </cfRule>
  </conditionalFormatting>
  <conditionalFormatting sqref="K29">
    <cfRule type="containsText" dxfId="10208" priority="559" operator="containsText" text="повторно">
      <formula>NOT(ISERROR(SEARCH(("повторно"),(K3))))</formula>
    </cfRule>
  </conditionalFormatting>
  <conditionalFormatting sqref="K29">
    <cfRule type="containsText" dxfId="10207" priority="560" operator="containsText" text="повторно">
      <formula>NOT(ISERROR(SEARCH(("повторно"),(K3))))</formula>
    </cfRule>
  </conditionalFormatting>
  <conditionalFormatting sqref="K29">
    <cfRule type="containsText" dxfId="10206" priority="561" operator="containsText" text="повторно">
      <formula>NOT(ISERROR(SEARCH(("повторно"),(K3))))</formula>
    </cfRule>
  </conditionalFormatting>
  <conditionalFormatting sqref="K29">
    <cfRule type="containsText" dxfId="10205" priority="562" operator="containsText" text="повторно">
      <formula>NOT(ISERROR(SEARCH(("повторно"),(K3))))</formula>
    </cfRule>
  </conditionalFormatting>
  <conditionalFormatting sqref="K29">
    <cfRule type="containsText" dxfId="10204" priority="563" operator="containsText" text="повторно">
      <formula>NOT(ISERROR(SEARCH(("повторно"),(K3))))</formula>
    </cfRule>
  </conditionalFormatting>
  <conditionalFormatting sqref="K29">
    <cfRule type="containsText" dxfId="10203" priority="564" operator="containsText" text="повторно">
      <formula>NOT(ISERROR(SEARCH(("повторно"),(K3))))</formula>
    </cfRule>
  </conditionalFormatting>
  <conditionalFormatting sqref="K29">
    <cfRule type="containsText" dxfId="10202" priority="565" operator="containsText" text="повторно">
      <formula>NOT(ISERROR(SEARCH(("повторно"),(K3))))</formula>
    </cfRule>
  </conditionalFormatting>
  <conditionalFormatting sqref="K29">
    <cfRule type="containsText" dxfId="10201" priority="566" operator="containsText" text="повторно">
      <formula>NOT(ISERROR(SEARCH(("повторно"),(K3))))</formula>
    </cfRule>
  </conditionalFormatting>
  <conditionalFormatting sqref="K29">
    <cfRule type="containsText" dxfId="10200" priority="567" operator="containsText" text="повторно">
      <formula>NOT(ISERROR(SEARCH(("повторно"),(K3))))</formula>
    </cfRule>
  </conditionalFormatting>
  <conditionalFormatting sqref="K29">
    <cfRule type="containsText" dxfId="10199" priority="568" operator="containsText" text="повторно">
      <formula>NOT(ISERROR(SEARCH(("повторно"),(K3))))</formula>
    </cfRule>
  </conditionalFormatting>
  <conditionalFormatting sqref="K30">
    <cfRule type="containsText" dxfId="10198" priority="569" operator="containsText" text="повторно">
      <formula>NOT(ISERROR(SEARCH(("повторно"),(K3))))</formula>
    </cfRule>
  </conditionalFormatting>
  <conditionalFormatting sqref="K30">
    <cfRule type="containsText" dxfId="10197" priority="570" operator="containsText" text="повторно">
      <formula>NOT(ISERROR(SEARCH(("повторно"),(K3))))</formula>
    </cfRule>
  </conditionalFormatting>
  <conditionalFormatting sqref="K30">
    <cfRule type="containsText" dxfId="10196" priority="571" operator="containsText" text="повторно">
      <formula>NOT(ISERROR(SEARCH(("повторно"),(K3))))</formula>
    </cfRule>
  </conditionalFormatting>
  <conditionalFormatting sqref="K30">
    <cfRule type="containsText" dxfId="10195" priority="572" operator="containsText" text="повторно">
      <formula>NOT(ISERROR(SEARCH(("повторно"),(K3))))</formula>
    </cfRule>
  </conditionalFormatting>
  <conditionalFormatting sqref="K30">
    <cfRule type="containsText" dxfId="10194" priority="573" operator="containsText" text="повторно">
      <formula>NOT(ISERROR(SEARCH(("повторно"),(K3))))</formula>
    </cfRule>
  </conditionalFormatting>
  <conditionalFormatting sqref="K30">
    <cfRule type="containsText" dxfId="10193" priority="574" operator="containsText" text="повторно">
      <formula>NOT(ISERROR(SEARCH(("повторно"),(K3))))</formula>
    </cfRule>
  </conditionalFormatting>
  <conditionalFormatting sqref="K30">
    <cfRule type="containsText" dxfId="10192" priority="575" operator="containsText" text="повторно">
      <formula>NOT(ISERROR(SEARCH(("повторно"),(K3))))</formula>
    </cfRule>
  </conditionalFormatting>
  <conditionalFormatting sqref="K30">
    <cfRule type="containsText" dxfId="10191" priority="576" operator="containsText" text="повторно">
      <formula>NOT(ISERROR(SEARCH(("повторно"),(K3))))</formula>
    </cfRule>
  </conditionalFormatting>
  <conditionalFormatting sqref="K30">
    <cfRule type="containsText" dxfId="10190" priority="577" operator="containsText" text="повторно">
      <formula>NOT(ISERROR(SEARCH(("повторно"),(K3))))</formula>
    </cfRule>
  </conditionalFormatting>
  <conditionalFormatting sqref="K30">
    <cfRule type="containsText" dxfId="10189" priority="578" operator="containsText" text="повторно">
      <formula>NOT(ISERROR(SEARCH(("повторно"),(K3))))</formula>
    </cfRule>
  </conditionalFormatting>
  <conditionalFormatting sqref="K30">
    <cfRule type="containsText" dxfId="10188" priority="579" operator="containsText" text="повторно">
      <formula>NOT(ISERROR(SEARCH(("повторно"),(K3))))</formula>
    </cfRule>
  </conditionalFormatting>
  <conditionalFormatting sqref="K30">
    <cfRule type="containsText" dxfId="10187" priority="580" operator="containsText" text="повторно">
      <formula>NOT(ISERROR(SEARCH(("повторно"),(K3))))</formula>
    </cfRule>
  </conditionalFormatting>
  <conditionalFormatting sqref="K30">
    <cfRule type="containsText" dxfId="10186" priority="581" operator="containsText" text="повторно">
      <formula>NOT(ISERROR(SEARCH(("повторно"),(K3))))</formula>
    </cfRule>
  </conditionalFormatting>
  <conditionalFormatting sqref="K30">
    <cfRule type="containsText" dxfId="10185" priority="582" operator="containsText" text="повторно">
      <formula>NOT(ISERROR(SEARCH(("повторно"),(K3))))</formula>
    </cfRule>
  </conditionalFormatting>
  <conditionalFormatting sqref="K30">
    <cfRule type="containsText" dxfId="10184" priority="583" operator="containsText" text="повторно">
      <formula>NOT(ISERROR(SEARCH(("повторно"),(K3))))</formula>
    </cfRule>
  </conditionalFormatting>
  <conditionalFormatting sqref="K30">
    <cfRule type="containsText" dxfId="10183" priority="584" operator="containsText" text="повторно">
      <formula>NOT(ISERROR(SEARCH(("повторно"),(K3))))</formula>
    </cfRule>
  </conditionalFormatting>
  <conditionalFormatting sqref="K31">
    <cfRule type="containsText" dxfId="10182" priority="585" operator="containsText" text="повторно">
      <formula>NOT(ISERROR(SEARCH(("повторно"),(K3))))</formula>
    </cfRule>
  </conditionalFormatting>
  <conditionalFormatting sqref="K31">
    <cfRule type="containsText" dxfId="10181" priority="586" operator="containsText" text="повторно">
      <formula>NOT(ISERROR(SEARCH(("повторно"),(K3))))</formula>
    </cfRule>
  </conditionalFormatting>
  <conditionalFormatting sqref="K31">
    <cfRule type="containsText" dxfId="10180" priority="587" operator="containsText" text="повторно">
      <formula>NOT(ISERROR(SEARCH(("повторно"),(K3))))</formula>
    </cfRule>
  </conditionalFormatting>
  <conditionalFormatting sqref="K31">
    <cfRule type="containsText" dxfId="10179" priority="588" operator="containsText" text="повторно">
      <formula>NOT(ISERROR(SEARCH(("повторно"),(K3))))</formula>
    </cfRule>
  </conditionalFormatting>
  <conditionalFormatting sqref="K31">
    <cfRule type="containsText" dxfId="10178" priority="589" operator="containsText" text="повторно">
      <formula>NOT(ISERROR(SEARCH(("повторно"),(K3))))</formula>
    </cfRule>
  </conditionalFormatting>
  <conditionalFormatting sqref="K31">
    <cfRule type="containsText" dxfId="10177" priority="590" operator="containsText" text="повторно">
      <formula>NOT(ISERROR(SEARCH(("повторно"),(K3))))</formula>
    </cfRule>
  </conditionalFormatting>
  <conditionalFormatting sqref="K31">
    <cfRule type="containsText" dxfId="10176" priority="591" operator="containsText" text="повторно">
      <formula>NOT(ISERROR(SEARCH(("повторно"),(K3))))</formula>
    </cfRule>
  </conditionalFormatting>
  <conditionalFormatting sqref="K31">
    <cfRule type="containsText" dxfId="10175" priority="592" operator="containsText" text="повторно">
      <formula>NOT(ISERROR(SEARCH(("повторно"),(K3))))</formula>
    </cfRule>
  </conditionalFormatting>
  <conditionalFormatting sqref="K31">
    <cfRule type="containsText" dxfId="10174" priority="593" operator="containsText" text="повторно">
      <formula>NOT(ISERROR(SEARCH(("повторно"),(K3))))</formula>
    </cfRule>
  </conditionalFormatting>
  <conditionalFormatting sqref="K31">
    <cfRule type="containsText" dxfId="10173" priority="594" operator="containsText" text="повторно">
      <formula>NOT(ISERROR(SEARCH(("повторно"),(K3))))</formula>
    </cfRule>
  </conditionalFormatting>
  <conditionalFormatting sqref="K31">
    <cfRule type="containsText" dxfId="10172" priority="595" operator="containsText" text="повторно">
      <formula>NOT(ISERROR(SEARCH(("повторно"),(K3))))</formula>
    </cfRule>
  </conditionalFormatting>
  <conditionalFormatting sqref="K31">
    <cfRule type="containsText" dxfId="10171" priority="596" operator="containsText" text="повторно">
      <formula>NOT(ISERROR(SEARCH(("повторно"),(K3))))</formula>
    </cfRule>
  </conditionalFormatting>
  <conditionalFormatting sqref="K31">
    <cfRule type="containsText" dxfId="10170" priority="597" operator="containsText" text="повторно">
      <formula>NOT(ISERROR(SEARCH(("повторно"),(K3))))</formula>
    </cfRule>
  </conditionalFormatting>
  <conditionalFormatting sqref="K31">
    <cfRule type="containsText" dxfId="10169" priority="598" operator="containsText" text="повторно">
      <formula>NOT(ISERROR(SEARCH(("повторно"),(K3))))</formula>
    </cfRule>
  </conditionalFormatting>
  <conditionalFormatting sqref="K31">
    <cfRule type="containsText" dxfId="10168" priority="599" operator="containsText" text="повторно">
      <formula>NOT(ISERROR(SEARCH(("повторно"),(K3))))</formula>
    </cfRule>
  </conditionalFormatting>
  <conditionalFormatting sqref="K31">
    <cfRule type="containsText" dxfId="10167" priority="600" operator="containsText" text="повторно">
      <formula>NOT(ISERROR(SEARCH(("повторно"),(K3))))</formula>
    </cfRule>
  </conditionalFormatting>
  <conditionalFormatting sqref="K31">
    <cfRule type="containsText" dxfId="10166" priority="601" operator="containsText" text="повторно">
      <formula>NOT(ISERROR(SEARCH(("повторно"),(K3))))</formula>
    </cfRule>
  </conditionalFormatting>
  <conditionalFormatting sqref="K32">
    <cfRule type="containsText" dxfId="10165" priority="602" operator="containsText" text="повторно">
      <formula>NOT(ISERROR(SEARCH(("повторно"),(K3))))</formula>
    </cfRule>
  </conditionalFormatting>
  <conditionalFormatting sqref="K32">
    <cfRule type="containsText" dxfId="10164" priority="603" operator="containsText" text="повторно">
      <formula>NOT(ISERROR(SEARCH(("повторно"),(K3))))</formula>
    </cfRule>
  </conditionalFormatting>
  <conditionalFormatting sqref="K32">
    <cfRule type="containsText" dxfId="10163" priority="604" operator="containsText" text="повторно">
      <formula>NOT(ISERROR(SEARCH(("повторно"),(K3))))</formula>
    </cfRule>
  </conditionalFormatting>
  <conditionalFormatting sqref="K32">
    <cfRule type="containsText" dxfId="10162" priority="605" operator="containsText" text="повторно">
      <formula>NOT(ISERROR(SEARCH(("повторно"),(K3))))</formula>
    </cfRule>
  </conditionalFormatting>
  <conditionalFormatting sqref="K32">
    <cfRule type="containsText" dxfId="10161" priority="606" operator="containsText" text="повторно">
      <formula>NOT(ISERROR(SEARCH(("повторно"),(K3))))</formula>
    </cfRule>
  </conditionalFormatting>
  <conditionalFormatting sqref="K32">
    <cfRule type="containsText" dxfId="10160" priority="607" operator="containsText" text="повторно">
      <formula>NOT(ISERROR(SEARCH(("повторно"),(K3))))</formula>
    </cfRule>
  </conditionalFormatting>
  <conditionalFormatting sqref="K32">
    <cfRule type="containsText" dxfId="10159" priority="608" operator="containsText" text="повторно">
      <formula>NOT(ISERROR(SEARCH(("повторно"),(K3))))</formula>
    </cfRule>
  </conditionalFormatting>
  <conditionalFormatting sqref="K32">
    <cfRule type="containsText" dxfId="10158" priority="609" operator="containsText" text="повторно">
      <formula>NOT(ISERROR(SEARCH(("повторно"),(K3))))</formula>
    </cfRule>
  </conditionalFormatting>
  <conditionalFormatting sqref="K32">
    <cfRule type="containsText" dxfId="10157" priority="610" operator="containsText" text="повторно">
      <formula>NOT(ISERROR(SEARCH(("повторно"),(K3))))</formula>
    </cfRule>
  </conditionalFormatting>
  <conditionalFormatting sqref="K32">
    <cfRule type="containsText" dxfId="10156" priority="611" operator="containsText" text="повторно">
      <formula>NOT(ISERROR(SEARCH(("повторно"),(K3))))</formula>
    </cfRule>
  </conditionalFormatting>
  <conditionalFormatting sqref="K32">
    <cfRule type="containsText" dxfId="10155" priority="612" operator="containsText" text="повторно">
      <formula>NOT(ISERROR(SEARCH(("повторно"),(K3))))</formula>
    </cfRule>
  </conditionalFormatting>
  <conditionalFormatting sqref="K32">
    <cfRule type="containsText" dxfId="10154" priority="613" operator="containsText" text="повторно">
      <formula>NOT(ISERROR(SEARCH(("повторно"),(K3))))</formula>
    </cfRule>
  </conditionalFormatting>
  <conditionalFormatting sqref="K32">
    <cfRule type="containsText" dxfId="10153" priority="614" operator="containsText" text="повторно">
      <formula>NOT(ISERROR(SEARCH(("повторно"),(K3))))</formula>
    </cfRule>
  </conditionalFormatting>
  <conditionalFormatting sqref="K32">
    <cfRule type="containsText" dxfId="10152" priority="615" operator="containsText" text="повторно">
      <formula>NOT(ISERROR(SEARCH(("повторно"),(K3))))</formula>
    </cfRule>
  </conditionalFormatting>
  <conditionalFormatting sqref="K32">
    <cfRule type="containsText" dxfId="10151" priority="616" operator="containsText" text="повторно">
      <formula>NOT(ISERROR(SEARCH(("повторно"),(K3))))</formula>
    </cfRule>
  </conditionalFormatting>
  <conditionalFormatting sqref="K32">
    <cfRule type="containsText" dxfId="10150" priority="617" operator="containsText" text="повторно">
      <formula>NOT(ISERROR(SEARCH(("повторно"),(K3))))</formula>
    </cfRule>
  </conditionalFormatting>
  <conditionalFormatting sqref="K32">
    <cfRule type="containsText" dxfId="10149" priority="618" operator="containsText" text="повторно">
      <formula>NOT(ISERROR(SEARCH(("повторно"),(K3))))</formula>
    </cfRule>
  </conditionalFormatting>
  <conditionalFormatting sqref="K15">
    <cfRule type="containsText" dxfId="10148" priority="619" operator="containsText" text="повторно">
      <formula>NOT(ISERROR(SEARCH(("повторно"),(K3))))</formula>
    </cfRule>
  </conditionalFormatting>
  <conditionalFormatting sqref="K3 K5:K56">
    <cfRule type="containsText" dxfId="10147" priority="1" operator="containsText" text="снято">
      <formula>NOT(ISERROR(SEARCH(("снято"),(K3))))</formula>
    </cfRule>
  </conditionalFormatting>
  <conditionalFormatting sqref="K11">
    <cfRule type="containsText" dxfId="10146" priority="620" operator="containsText" text="снято">
      <formula>NOT(ISERROR(SEARCH(("снято"),(K3))))</formula>
    </cfRule>
  </conditionalFormatting>
  <conditionalFormatting sqref="K12">
    <cfRule type="containsText" dxfId="10145" priority="621" operator="containsText" text="снято">
      <formula>NOT(ISERROR(SEARCH(("снято"),(K3))))</formula>
    </cfRule>
  </conditionalFormatting>
  <conditionalFormatting sqref="K12">
    <cfRule type="containsText" dxfId="10144" priority="622" operator="containsText" text="снято">
      <formula>NOT(ISERROR(SEARCH(("снято"),(K3))))</formula>
    </cfRule>
  </conditionalFormatting>
  <conditionalFormatting sqref="K13">
    <cfRule type="containsText" dxfId="10143" priority="623" operator="containsText" text="снято">
      <formula>NOT(ISERROR(SEARCH(("снято"),(K3))))</formula>
    </cfRule>
  </conditionalFormatting>
  <conditionalFormatting sqref="K13">
    <cfRule type="containsText" dxfId="10142" priority="624" operator="containsText" text="снято">
      <formula>NOT(ISERROR(SEARCH(("снято"),(K3))))</formula>
    </cfRule>
  </conditionalFormatting>
  <conditionalFormatting sqref="K14">
    <cfRule type="containsText" dxfId="10141" priority="625" operator="containsText" text="снято">
      <formula>NOT(ISERROR(SEARCH(("снято"),(K3))))</formula>
    </cfRule>
  </conditionalFormatting>
  <conditionalFormatting sqref="K14">
    <cfRule type="containsText" dxfId="10140" priority="626" operator="containsText" text="снято">
      <formula>NOT(ISERROR(SEARCH(("снято"),(K3))))</formula>
    </cfRule>
  </conditionalFormatting>
  <conditionalFormatting sqref="K14">
    <cfRule type="containsText" dxfId="10139" priority="627" operator="containsText" text="снято">
      <formula>NOT(ISERROR(SEARCH(("снято"),(K3))))</formula>
    </cfRule>
  </conditionalFormatting>
  <conditionalFormatting sqref="K16">
    <cfRule type="containsText" dxfId="10138" priority="628" operator="containsText" text="снято">
      <formula>NOT(ISERROR(SEARCH(("снято"),(K3))))</formula>
    </cfRule>
  </conditionalFormatting>
  <conditionalFormatting sqref="K16">
    <cfRule type="containsText" dxfId="10137" priority="629" operator="containsText" text="снято">
      <formula>NOT(ISERROR(SEARCH(("снято"),(K3))))</formula>
    </cfRule>
  </conditionalFormatting>
  <conditionalFormatting sqref="K16">
    <cfRule type="containsText" dxfId="10136" priority="630" operator="containsText" text="снято">
      <formula>NOT(ISERROR(SEARCH(("снято"),(K3))))</formula>
    </cfRule>
  </conditionalFormatting>
  <conditionalFormatting sqref="K16">
    <cfRule type="containsText" dxfId="10135" priority="631" operator="containsText" text="снято">
      <formula>NOT(ISERROR(SEARCH(("снято"),(K3))))</formula>
    </cfRule>
  </conditionalFormatting>
  <conditionalFormatting sqref="K17">
    <cfRule type="containsText" dxfId="10134" priority="632" operator="containsText" text="снято">
      <formula>NOT(ISERROR(SEARCH(("снято"),(K3))))</formula>
    </cfRule>
  </conditionalFormatting>
  <conditionalFormatting sqref="K17">
    <cfRule type="containsText" dxfId="10133" priority="633" operator="containsText" text="снято">
      <formula>NOT(ISERROR(SEARCH(("снято"),(K3))))</formula>
    </cfRule>
  </conditionalFormatting>
  <conditionalFormatting sqref="K17">
    <cfRule type="containsText" dxfId="10132" priority="634" operator="containsText" text="снято">
      <formula>NOT(ISERROR(SEARCH(("снято"),(K3))))</formula>
    </cfRule>
  </conditionalFormatting>
  <conditionalFormatting sqref="K17">
    <cfRule type="containsText" dxfId="10131" priority="635" operator="containsText" text="снято">
      <formula>NOT(ISERROR(SEARCH(("снято"),(K3))))</formula>
    </cfRule>
  </conditionalFormatting>
  <conditionalFormatting sqref="K17">
    <cfRule type="containsText" dxfId="10130" priority="636" operator="containsText" text="снято">
      <formula>NOT(ISERROR(SEARCH(("снято"),(K3))))</formula>
    </cfRule>
  </conditionalFormatting>
  <conditionalFormatting sqref="K18">
    <cfRule type="containsText" dxfId="10129" priority="637" operator="containsText" text="снято">
      <formula>NOT(ISERROR(SEARCH(("снято"),(K3))))</formula>
    </cfRule>
  </conditionalFormatting>
  <conditionalFormatting sqref="K18">
    <cfRule type="containsText" dxfId="10128" priority="638" operator="containsText" text="снято">
      <formula>NOT(ISERROR(SEARCH(("снято"),(K3))))</formula>
    </cfRule>
  </conditionalFormatting>
  <conditionalFormatting sqref="K18">
    <cfRule type="containsText" dxfId="10127" priority="639" operator="containsText" text="снято">
      <formula>NOT(ISERROR(SEARCH(("снято"),(K3))))</formula>
    </cfRule>
  </conditionalFormatting>
  <conditionalFormatting sqref="K18">
    <cfRule type="containsText" dxfId="10126" priority="640" operator="containsText" text="снято">
      <formula>NOT(ISERROR(SEARCH(("снято"),(K3))))</formula>
    </cfRule>
  </conditionalFormatting>
  <conditionalFormatting sqref="K18">
    <cfRule type="containsText" dxfId="10125" priority="641" operator="containsText" text="снято">
      <formula>NOT(ISERROR(SEARCH(("снято"),(K3))))</formula>
    </cfRule>
  </conditionalFormatting>
  <conditionalFormatting sqref="K18">
    <cfRule type="containsText" dxfId="10124" priority="642" operator="containsText" text="снято">
      <formula>NOT(ISERROR(SEARCH(("снято"),(K3))))</formula>
    </cfRule>
  </conditionalFormatting>
  <conditionalFormatting sqref="K19">
    <cfRule type="containsText" dxfId="10123" priority="643" operator="containsText" text="снято">
      <formula>NOT(ISERROR(SEARCH(("снято"),(K3))))</formula>
    </cfRule>
  </conditionalFormatting>
  <conditionalFormatting sqref="K19">
    <cfRule type="containsText" dxfId="10122" priority="644" operator="containsText" text="снято">
      <formula>NOT(ISERROR(SEARCH(("снято"),(K3))))</formula>
    </cfRule>
  </conditionalFormatting>
  <conditionalFormatting sqref="K19">
    <cfRule type="containsText" dxfId="10121" priority="645" operator="containsText" text="снято">
      <formula>NOT(ISERROR(SEARCH(("снято"),(K3))))</formula>
    </cfRule>
  </conditionalFormatting>
  <conditionalFormatting sqref="K19">
    <cfRule type="containsText" dxfId="10120" priority="646" operator="containsText" text="снято">
      <formula>NOT(ISERROR(SEARCH(("снято"),(K3))))</formula>
    </cfRule>
  </conditionalFormatting>
  <conditionalFormatting sqref="K19">
    <cfRule type="containsText" dxfId="10119" priority="647" operator="containsText" text="снято">
      <formula>NOT(ISERROR(SEARCH(("снято"),(K3))))</formula>
    </cfRule>
  </conditionalFormatting>
  <conditionalFormatting sqref="K19">
    <cfRule type="containsText" dxfId="10118" priority="648" operator="containsText" text="снято">
      <formula>NOT(ISERROR(SEARCH(("снято"),(K3))))</formula>
    </cfRule>
  </conditionalFormatting>
  <conditionalFormatting sqref="K19">
    <cfRule type="containsText" dxfId="10117" priority="649" operator="containsText" text="снято">
      <formula>NOT(ISERROR(SEARCH(("снято"),(K3))))</formula>
    </cfRule>
  </conditionalFormatting>
  <conditionalFormatting sqref="K20">
    <cfRule type="containsText" dxfId="10116" priority="650" operator="containsText" text="снято">
      <formula>NOT(ISERROR(SEARCH(("снято"),(K3))))</formula>
    </cfRule>
  </conditionalFormatting>
  <conditionalFormatting sqref="K20">
    <cfRule type="containsText" dxfId="10115" priority="651" operator="containsText" text="снято">
      <formula>NOT(ISERROR(SEARCH(("снято"),(K3))))</formula>
    </cfRule>
  </conditionalFormatting>
  <conditionalFormatting sqref="K20">
    <cfRule type="containsText" dxfId="10114" priority="652" operator="containsText" text="снято">
      <formula>NOT(ISERROR(SEARCH(("снято"),(K3))))</formula>
    </cfRule>
  </conditionalFormatting>
  <conditionalFormatting sqref="K20">
    <cfRule type="containsText" dxfId="10113" priority="653" operator="containsText" text="снято">
      <formula>NOT(ISERROR(SEARCH(("снято"),(K3))))</formula>
    </cfRule>
  </conditionalFormatting>
  <conditionalFormatting sqref="K20">
    <cfRule type="containsText" dxfId="10112" priority="654" operator="containsText" text="снято">
      <formula>NOT(ISERROR(SEARCH(("снято"),(K3))))</formula>
    </cfRule>
  </conditionalFormatting>
  <conditionalFormatting sqref="K20">
    <cfRule type="containsText" dxfId="10111" priority="655" operator="containsText" text="снято">
      <formula>NOT(ISERROR(SEARCH(("снято"),(K3))))</formula>
    </cfRule>
  </conditionalFormatting>
  <conditionalFormatting sqref="K20">
    <cfRule type="containsText" dxfId="10110" priority="656" operator="containsText" text="снято">
      <formula>NOT(ISERROR(SEARCH(("снято"),(K3))))</formula>
    </cfRule>
  </conditionalFormatting>
  <conditionalFormatting sqref="K20">
    <cfRule type="containsText" dxfId="10109" priority="657" operator="containsText" text="снято">
      <formula>NOT(ISERROR(SEARCH(("снято"),(K3))))</formula>
    </cfRule>
  </conditionalFormatting>
  <conditionalFormatting sqref="K21">
    <cfRule type="containsText" dxfId="10108" priority="658" operator="containsText" text="снято">
      <formula>NOT(ISERROR(SEARCH(("снято"),(K3))))</formula>
    </cfRule>
  </conditionalFormatting>
  <conditionalFormatting sqref="K21">
    <cfRule type="containsText" dxfId="10107" priority="659" operator="containsText" text="снято">
      <formula>NOT(ISERROR(SEARCH(("снято"),(K3))))</formula>
    </cfRule>
  </conditionalFormatting>
  <conditionalFormatting sqref="K21">
    <cfRule type="containsText" dxfId="10106" priority="660" operator="containsText" text="снято">
      <formula>NOT(ISERROR(SEARCH(("снято"),(K3))))</formula>
    </cfRule>
  </conditionalFormatting>
  <conditionalFormatting sqref="K21">
    <cfRule type="containsText" dxfId="10105" priority="661" operator="containsText" text="снято">
      <formula>NOT(ISERROR(SEARCH(("снято"),(K3))))</formula>
    </cfRule>
  </conditionalFormatting>
  <conditionalFormatting sqref="K21">
    <cfRule type="containsText" dxfId="10104" priority="662" operator="containsText" text="снято">
      <formula>NOT(ISERROR(SEARCH(("снято"),(K3))))</formula>
    </cfRule>
  </conditionalFormatting>
  <conditionalFormatting sqref="K21">
    <cfRule type="containsText" dxfId="10103" priority="663" operator="containsText" text="снято">
      <formula>NOT(ISERROR(SEARCH(("снято"),(K3))))</formula>
    </cfRule>
  </conditionalFormatting>
  <conditionalFormatting sqref="K21">
    <cfRule type="containsText" dxfId="10102" priority="664" operator="containsText" text="снято">
      <formula>NOT(ISERROR(SEARCH(("снято"),(K3))))</formula>
    </cfRule>
  </conditionalFormatting>
  <conditionalFormatting sqref="K21">
    <cfRule type="containsText" dxfId="10101" priority="665" operator="containsText" text="снято">
      <formula>NOT(ISERROR(SEARCH(("снято"),(K3))))</formula>
    </cfRule>
  </conditionalFormatting>
  <conditionalFormatting sqref="K21">
    <cfRule type="containsText" dxfId="10100" priority="666" operator="containsText" text="снято">
      <formula>NOT(ISERROR(SEARCH(("снято"),(K3))))</formula>
    </cfRule>
  </conditionalFormatting>
  <conditionalFormatting sqref="K22">
    <cfRule type="containsText" dxfId="10099" priority="667" operator="containsText" text="снято">
      <formula>NOT(ISERROR(SEARCH(("снято"),(K3))))</formula>
    </cfRule>
  </conditionalFormatting>
  <conditionalFormatting sqref="K22">
    <cfRule type="containsText" dxfId="10098" priority="668" operator="containsText" text="снято">
      <formula>NOT(ISERROR(SEARCH(("снято"),(K3))))</formula>
    </cfRule>
  </conditionalFormatting>
  <conditionalFormatting sqref="K22">
    <cfRule type="containsText" dxfId="10097" priority="669" operator="containsText" text="снято">
      <formula>NOT(ISERROR(SEARCH(("снято"),(K3))))</formula>
    </cfRule>
  </conditionalFormatting>
  <conditionalFormatting sqref="K22">
    <cfRule type="containsText" dxfId="10096" priority="670" operator="containsText" text="снято">
      <formula>NOT(ISERROR(SEARCH(("снято"),(K3))))</formula>
    </cfRule>
  </conditionalFormatting>
  <conditionalFormatting sqref="K22">
    <cfRule type="containsText" dxfId="10095" priority="671" operator="containsText" text="снято">
      <formula>NOT(ISERROR(SEARCH(("снято"),(K3))))</formula>
    </cfRule>
  </conditionalFormatting>
  <conditionalFormatting sqref="K22">
    <cfRule type="containsText" dxfId="10094" priority="672" operator="containsText" text="снято">
      <formula>NOT(ISERROR(SEARCH(("снято"),(K3))))</formula>
    </cfRule>
  </conditionalFormatting>
  <conditionalFormatting sqref="K22">
    <cfRule type="containsText" dxfId="10093" priority="673" operator="containsText" text="снято">
      <formula>NOT(ISERROR(SEARCH(("снято"),(K3))))</formula>
    </cfRule>
  </conditionalFormatting>
  <conditionalFormatting sqref="K22">
    <cfRule type="containsText" dxfId="10092" priority="674" operator="containsText" text="снято">
      <formula>NOT(ISERROR(SEARCH(("снято"),(K3))))</formula>
    </cfRule>
  </conditionalFormatting>
  <conditionalFormatting sqref="K22">
    <cfRule type="containsText" dxfId="10091" priority="675" operator="containsText" text="снято">
      <formula>NOT(ISERROR(SEARCH(("снято"),(K3))))</formula>
    </cfRule>
  </conditionalFormatting>
  <conditionalFormatting sqref="K22">
    <cfRule type="containsText" dxfId="10090" priority="676" operator="containsText" text="снято">
      <formula>NOT(ISERROR(SEARCH(("снято"),(K3))))</formula>
    </cfRule>
  </conditionalFormatting>
  <conditionalFormatting sqref="K23">
    <cfRule type="containsText" dxfId="10089" priority="677" operator="containsText" text="снято">
      <formula>NOT(ISERROR(SEARCH(("снято"),(K3))))</formula>
    </cfRule>
  </conditionalFormatting>
  <conditionalFormatting sqref="K23">
    <cfRule type="containsText" dxfId="10088" priority="678" operator="containsText" text="снято">
      <formula>NOT(ISERROR(SEARCH(("снято"),(K3))))</formula>
    </cfRule>
  </conditionalFormatting>
  <conditionalFormatting sqref="K23">
    <cfRule type="containsText" dxfId="10087" priority="679" operator="containsText" text="снято">
      <formula>NOT(ISERROR(SEARCH(("снято"),(K3))))</formula>
    </cfRule>
  </conditionalFormatting>
  <conditionalFormatting sqref="K23">
    <cfRule type="containsText" dxfId="10086" priority="680" operator="containsText" text="снято">
      <formula>NOT(ISERROR(SEARCH(("снято"),(K3))))</formula>
    </cfRule>
  </conditionalFormatting>
  <conditionalFormatting sqref="K23">
    <cfRule type="containsText" dxfId="10085" priority="681" operator="containsText" text="снято">
      <formula>NOT(ISERROR(SEARCH(("снято"),(K3))))</formula>
    </cfRule>
  </conditionalFormatting>
  <conditionalFormatting sqref="K23">
    <cfRule type="containsText" dxfId="10084" priority="682" operator="containsText" text="снято">
      <formula>NOT(ISERROR(SEARCH(("снято"),(K3))))</formula>
    </cfRule>
  </conditionalFormatting>
  <conditionalFormatting sqref="K23">
    <cfRule type="containsText" dxfId="10083" priority="683" operator="containsText" text="снято">
      <formula>NOT(ISERROR(SEARCH(("снято"),(K3))))</formula>
    </cfRule>
  </conditionalFormatting>
  <conditionalFormatting sqref="K23">
    <cfRule type="containsText" dxfId="10082" priority="684" operator="containsText" text="снято">
      <formula>NOT(ISERROR(SEARCH(("снято"),(K3))))</formula>
    </cfRule>
  </conditionalFormatting>
  <conditionalFormatting sqref="K23">
    <cfRule type="containsText" dxfId="10081" priority="685" operator="containsText" text="снято">
      <formula>NOT(ISERROR(SEARCH(("снято"),(K3))))</formula>
    </cfRule>
  </conditionalFormatting>
  <conditionalFormatting sqref="K23">
    <cfRule type="containsText" dxfId="10080" priority="686" operator="containsText" text="снято">
      <formula>NOT(ISERROR(SEARCH(("снято"),(K3))))</formula>
    </cfRule>
  </conditionalFormatting>
  <conditionalFormatting sqref="K23">
    <cfRule type="containsText" dxfId="10079" priority="687" operator="containsText" text="снято">
      <formula>NOT(ISERROR(SEARCH(("снято"),(K3))))</formula>
    </cfRule>
  </conditionalFormatting>
  <conditionalFormatting sqref="K24">
    <cfRule type="containsText" dxfId="10078" priority="688" operator="containsText" text="снято">
      <formula>NOT(ISERROR(SEARCH(("снято"),(K3))))</formula>
    </cfRule>
  </conditionalFormatting>
  <conditionalFormatting sqref="K24">
    <cfRule type="containsText" dxfId="10077" priority="689" operator="containsText" text="снято">
      <formula>NOT(ISERROR(SEARCH(("снято"),(K3))))</formula>
    </cfRule>
  </conditionalFormatting>
  <conditionalFormatting sqref="K24">
    <cfRule type="containsText" dxfId="10076" priority="690" operator="containsText" text="снято">
      <formula>NOT(ISERROR(SEARCH(("снято"),(K3))))</formula>
    </cfRule>
  </conditionalFormatting>
  <conditionalFormatting sqref="K24">
    <cfRule type="containsText" dxfId="10075" priority="691" operator="containsText" text="снято">
      <formula>NOT(ISERROR(SEARCH(("снято"),(K3))))</formula>
    </cfRule>
  </conditionalFormatting>
  <conditionalFormatting sqref="K24">
    <cfRule type="containsText" dxfId="10074" priority="692" operator="containsText" text="снято">
      <formula>NOT(ISERROR(SEARCH(("снято"),(K3))))</formula>
    </cfRule>
  </conditionalFormatting>
  <conditionalFormatting sqref="K24">
    <cfRule type="containsText" dxfId="10073" priority="693" operator="containsText" text="снято">
      <formula>NOT(ISERROR(SEARCH(("снято"),(K3))))</formula>
    </cfRule>
  </conditionalFormatting>
  <conditionalFormatting sqref="K24">
    <cfRule type="containsText" dxfId="10072" priority="694" operator="containsText" text="снято">
      <formula>NOT(ISERROR(SEARCH(("снято"),(K3))))</formula>
    </cfRule>
  </conditionalFormatting>
  <conditionalFormatting sqref="K24">
    <cfRule type="containsText" dxfId="10071" priority="695" operator="containsText" text="снято">
      <formula>NOT(ISERROR(SEARCH(("снято"),(K3))))</formula>
    </cfRule>
  </conditionalFormatting>
  <conditionalFormatting sqref="K24">
    <cfRule type="containsText" dxfId="10070" priority="696" operator="containsText" text="снято">
      <formula>NOT(ISERROR(SEARCH(("снято"),(K3))))</formula>
    </cfRule>
  </conditionalFormatting>
  <conditionalFormatting sqref="K24">
    <cfRule type="containsText" dxfId="10069" priority="697" operator="containsText" text="снято">
      <formula>NOT(ISERROR(SEARCH(("снято"),(K3))))</formula>
    </cfRule>
  </conditionalFormatting>
  <conditionalFormatting sqref="K24">
    <cfRule type="containsText" dxfId="10068" priority="698" operator="containsText" text="снято">
      <formula>NOT(ISERROR(SEARCH(("снято"),(K3))))</formula>
    </cfRule>
  </conditionalFormatting>
  <conditionalFormatting sqref="K24">
    <cfRule type="containsText" dxfId="10067" priority="699" operator="containsText" text="снято">
      <formula>NOT(ISERROR(SEARCH(("снято"),(K3))))</formula>
    </cfRule>
  </conditionalFormatting>
  <conditionalFormatting sqref="K25">
    <cfRule type="containsText" dxfId="10066" priority="700" operator="containsText" text="снято">
      <formula>NOT(ISERROR(SEARCH(("снято"),(K3))))</formula>
    </cfRule>
  </conditionalFormatting>
  <conditionalFormatting sqref="K25">
    <cfRule type="containsText" dxfId="10065" priority="701" operator="containsText" text="снято">
      <formula>NOT(ISERROR(SEARCH(("снято"),(K3))))</formula>
    </cfRule>
  </conditionalFormatting>
  <conditionalFormatting sqref="K25">
    <cfRule type="containsText" dxfId="10064" priority="702" operator="containsText" text="снято">
      <formula>NOT(ISERROR(SEARCH(("снято"),(K3))))</formula>
    </cfRule>
  </conditionalFormatting>
  <conditionalFormatting sqref="K25">
    <cfRule type="containsText" dxfId="10063" priority="703" operator="containsText" text="снято">
      <formula>NOT(ISERROR(SEARCH(("снято"),(K3))))</formula>
    </cfRule>
  </conditionalFormatting>
  <conditionalFormatting sqref="K25">
    <cfRule type="containsText" dxfId="10062" priority="704" operator="containsText" text="снято">
      <formula>NOT(ISERROR(SEARCH(("снято"),(K3))))</formula>
    </cfRule>
  </conditionalFormatting>
  <conditionalFormatting sqref="K25">
    <cfRule type="containsText" dxfId="10061" priority="705" operator="containsText" text="снято">
      <formula>NOT(ISERROR(SEARCH(("снято"),(K3))))</formula>
    </cfRule>
  </conditionalFormatting>
  <conditionalFormatting sqref="K25">
    <cfRule type="containsText" dxfId="10060" priority="706" operator="containsText" text="снято">
      <formula>NOT(ISERROR(SEARCH(("снято"),(K3))))</formula>
    </cfRule>
  </conditionalFormatting>
  <conditionalFormatting sqref="K25">
    <cfRule type="containsText" dxfId="10059" priority="707" operator="containsText" text="снято">
      <formula>NOT(ISERROR(SEARCH(("снято"),(K3))))</formula>
    </cfRule>
  </conditionalFormatting>
  <conditionalFormatting sqref="K25">
    <cfRule type="containsText" dxfId="10058" priority="708" operator="containsText" text="снято">
      <formula>NOT(ISERROR(SEARCH(("снято"),(K3))))</formula>
    </cfRule>
  </conditionalFormatting>
  <conditionalFormatting sqref="K25">
    <cfRule type="containsText" dxfId="10057" priority="709" operator="containsText" text="снято">
      <formula>NOT(ISERROR(SEARCH(("снято"),(K3))))</formula>
    </cfRule>
  </conditionalFormatting>
  <conditionalFormatting sqref="K25">
    <cfRule type="containsText" dxfId="10056" priority="710" operator="containsText" text="снято">
      <formula>NOT(ISERROR(SEARCH(("снято"),(K3))))</formula>
    </cfRule>
  </conditionalFormatting>
  <conditionalFormatting sqref="K25">
    <cfRule type="containsText" dxfId="10055" priority="711" operator="containsText" text="снято">
      <formula>NOT(ISERROR(SEARCH(("снято"),(K3))))</formula>
    </cfRule>
  </conditionalFormatting>
  <conditionalFormatting sqref="K25">
    <cfRule type="containsText" dxfId="10054" priority="712" operator="containsText" text="снято">
      <formula>NOT(ISERROR(SEARCH(("снято"),(K3))))</formula>
    </cfRule>
  </conditionalFormatting>
  <conditionalFormatting sqref="K26">
    <cfRule type="containsText" dxfId="10053" priority="713" operator="containsText" text="снято">
      <formula>NOT(ISERROR(SEARCH(("снято"),(K3))))</formula>
    </cfRule>
  </conditionalFormatting>
  <conditionalFormatting sqref="K26">
    <cfRule type="containsText" dxfId="10052" priority="714" operator="containsText" text="снято">
      <formula>NOT(ISERROR(SEARCH(("снято"),(K3))))</formula>
    </cfRule>
  </conditionalFormatting>
  <conditionalFormatting sqref="K26">
    <cfRule type="containsText" dxfId="10051" priority="715" operator="containsText" text="снято">
      <formula>NOT(ISERROR(SEARCH(("снято"),(K3))))</formula>
    </cfRule>
  </conditionalFormatting>
  <conditionalFormatting sqref="K26">
    <cfRule type="containsText" dxfId="10050" priority="716" operator="containsText" text="снято">
      <formula>NOT(ISERROR(SEARCH(("снято"),(K3))))</formula>
    </cfRule>
  </conditionalFormatting>
  <conditionalFormatting sqref="K26">
    <cfRule type="containsText" dxfId="10049" priority="717" operator="containsText" text="снято">
      <formula>NOT(ISERROR(SEARCH(("снято"),(K3))))</formula>
    </cfRule>
  </conditionalFormatting>
  <conditionalFormatting sqref="K26">
    <cfRule type="containsText" dxfId="10048" priority="718" operator="containsText" text="снято">
      <formula>NOT(ISERROR(SEARCH(("снято"),(K3))))</formula>
    </cfRule>
  </conditionalFormatting>
  <conditionalFormatting sqref="K26">
    <cfRule type="containsText" dxfId="10047" priority="719" operator="containsText" text="снято">
      <formula>NOT(ISERROR(SEARCH(("снято"),(K3))))</formula>
    </cfRule>
  </conditionalFormatting>
  <conditionalFormatting sqref="K26">
    <cfRule type="containsText" dxfId="10046" priority="720" operator="containsText" text="снято">
      <formula>NOT(ISERROR(SEARCH(("снято"),(K3))))</formula>
    </cfRule>
  </conditionalFormatting>
  <conditionalFormatting sqref="K26">
    <cfRule type="containsText" dxfId="10045" priority="721" operator="containsText" text="снято">
      <formula>NOT(ISERROR(SEARCH(("снято"),(K3))))</formula>
    </cfRule>
  </conditionalFormatting>
  <conditionalFormatting sqref="K26">
    <cfRule type="containsText" dxfId="10044" priority="722" operator="containsText" text="снято">
      <formula>NOT(ISERROR(SEARCH(("снято"),(K3))))</formula>
    </cfRule>
  </conditionalFormatting>
  <conditionalFormatting sqref="K26">
    <cfRule type="containsText" dxfId="10043" priority="723" operator="containsText" text="снято">
      <formula>NOT(ISERROR(SEARCH(("снято"),(K3))))</formula>
    </cfRule>
  </conditionalFormatting>
  <conditionalFormatting sqref="K26">
    <cfRule type="containsText" dxfId="10042" priority="724" operator="containsText" text="снято">
      <formula>NOT(ISERROR(SEARCH(("снято"),(K3))))</formula>
    </cfRule>
  </conditionalFormatting>
  <conditionalFormatting sqref="K26">
    <cfRule type="containsText" dxfId="10041" priority="725" operator="containsText" text="снято">
      <formula>NOT(ISERROR(SEARCH(("снято"),(K3))))</formula>
    </cfRule>
  </conditionalFormatting>
  <conditionalFormatting sqref="K26">
    <cfRule type="containsText" dxfId="10040" priority="726" operator="containsText" text="снято">
      <formula>NOT(ISERROR(SEARCH(("снято"),(K3))))</formula>
    </cfRule>
  </conditionalFormatting>
  <conditionalFormatting sqref="K27">
    <cfRule type="containsText" dxfId="10039" priority="727" operator="containsText" text="снято">
      <formula>NOT(ISERROR(SEARCH(("снято"),(K3))))</formula>
    </cfRule>
  </conditionalFormatting>
  <conditionalFormatting sqref="K27">
    <cfRule type="containsText" dxfId="10038" priority="728" operator="containsText" text="снято">
      <formula>NOT(ISERROR(SEARCH(("снято"),(K3))))</formula>
    </cfRule>
  </conditionalFormatting>
  <conditionalFormatting sqref="K27">
    <cfRule type="containsText" dxfId="10037" priority="729" operator="containsText" text="снято">
      <formula>NOT(ISERROR(SEARCH(("снято"),(K3))))</formula>
    </cfRule>
  </conditionalFormatting>
  <conditionalFormatting sqref="K27">
    <cfRule type="containsText" dxfId="10036" priority="730" operator="containsText" text="снято">
      <formula>NOT(ISERROR(SEARCH(("снято"),(K3))))</formula>
    </cfRule>
  </conditionalFormatting>
  <conditionalFormatting sqref="K27">
    <cfRule type="containsText" dxfId="10035" priority="731" operator="containsText" text="снято">
      <formula>NOT(ISERROR(SEARCH(("снято"),(K3))))</formula>
    </cfRule>
  </conditionalFormatting>
  <conditionalFormatting sqref="K27">
    <cfRule type="containsText" dxfId="10034" priority="732" operator="containsText" text="снято">
      <formula>NOT(ISERROR(SEARCH(("снято"),(K3))))</formula>
    </cfRule>
  </conditionalFormatting>
  <conditionalFormatting sqref="K27">
    <cfRule type="containsText" dxfId="10033" priority="733" operator="containsText" text="снято">
      <formula>NOT(ISERROR(SEARCH(("снято"),(K3))))</formula>
    </cfRule>
  </conditionalFormatting>
  <conditionalFormatting sqref="K27">
    <cfRule type="containsText" dxfId="10032" priority="734" operator="containsText" text="снято">
      <formula>NOT(ISERROR(SEARCH(("снято"),(K3))))</formula>
    </cfRule>
  </conditionalFormatting>
  <conditionalFormatting sqref="K27">
    <cfRule type="containsText" dxfId="10031" priority="735" operator="containsText" text="снято">
      <formula>NOT(ISERROR(SEARCH(("снято"),(K3))))</formula>
    </cfRule>
  </conditionalFormatting>
  <conditionalFormatting sqref="K27">
    <cfRule type="containsText" dxfId="10030" priority="736" operator="containsText" text="снято">
      <formula>NOT(ISERROR(SEARCH(("снято"),(K3))))</formula>
    </cfRule>
  </conditionalFormatting>
  <conditionalFormatting sqref="K27">
    <cfRule type="containsText" dxfId="10029" priority="737" operator="containsText" text="снято">
      <formula>NOT(ISERROR(SEARCH(("снято"),(K3))))</formula>
    </cfRule>
  </conditionalFormatting>
  <conditionalFormatting sqref="K27">
    <cfRule type="containsText" dxfId="10028" priority="738" operator="containsText" text="снято">
      <formula>NOT(ISERROR(SEARCH(("снято"),(K3))))</formula>
    </cfRule>
  </conditionalFormatting>
  <conditionalFormatting sqref="K27">
    <cfRule type="containsText" dxfId="10027" priority="739" operator="containsText" text="снято">
      <formula>NOT(ISERROR(SEARCH(("снято"),(K3))))</formula>
    </cfRule>
  </conditionalFormatting>
  <conditionalFormatting sqref="K27">
    <cfRule type="containsText" dxfId="10026" priority="740" operator="containsText" text="снято">
      <formula>NOT(ISERROR(SEARCH(("снято"),(K3))))</formula>
    </cfRule>
  </conditionalFormatting>
  <conditionalFormatting sqref="K28">
    <cfRule type="containsText" dxfId="10025" priority="741" operator="containsText" text="снято">
      <formula>NOT(ISERROR(SEARCH(("снято"),(K3))))</formula>
    </cfRule>
  </conditionalFormatting>
  <conditionalFormatting sqref="K28">
    <cfRule type="containsText" dxfId="10024" priority="742" operator="containsText" text="снято">
      <formula>NOT(ISERROR(SEARCH(("снято"),(K3))))</formula>
    </cfRule>
  </conditionalFormatting>
  <conditionalFormatting sqref="K28">
    <cfRule type="containsText" dxfId="10023" priority="743" operator="containsText" text="снято">
      <formula>NOT(ISERROR(SEARCH(("снято"),(K3))))</formula>
    </cfRule>
  </conditionalFormatting>
  <conditionalFormatting sqref="K28">
    <cfRule type="containsText" dxfId="10022" priority="744" operator="containsText" text="снято">
      <formula>NOT(ISERROR(SEARCH(("снято"),(K3))))</formula>
    </cfRule>
  </conditionalFormatting>
  <conditionalFormatting sqref="K28">
    <cfRule type="containsText" dxfId="10021" priority="745" operator="containsText" text="снято">
      <formula>NOT(ISERROR(SEARCH(("снято"),(K3))))</formula>
    </cfRule>
  </conditionalFormatting>
  <conditionalFormatting sqref="K28">
    <cfRule type="containsText" dxfId="10020" priority="746" operator="containsText" text="снято">
      <formula>NOT(ISERROR(SEARCH(("снято"),(K3))))</formula>
    </cfRule>
  </conditionalFormatting>
  <conditionalFormatting sqref="K28">
    <cfRule type="containsText" dxfId="10019" priority="747" operator="containsText" text="снято">
      <formula>NOT(ISERROR(SEARCH(("снято"),(K3))))</formula>
    </cfRule>
  </conditionalFormatting>
  <conditionalFormatting sqref="K28">
    <cfRule type="containsText" dxfId="10018" priority="748" operator="containsText" text="снято">
      <formula>NOT(ISERROR(SEARCH(("снято"),(K3))))</formula>
    </cfRule>
  </conditionalFormatting>
  <conditionalFormatting sqref="K28">
    <cfRule type="containsText" dxfId="10017" priority="749" operator="containsText" text="снято">
      <formula>NOT(ISERROR(SEARCH(("снято"),(K3))))</formula>
    </cfRule>
  </conditionalFormatting>
  <conditionalFormatting sqref="K28">
    <cfRule type="containsText" dxfId="10016" priority="750" operator="containsText" text="снято">
      <formula>NOT(ISERROR(SEARCH(("снято"),(K3))))</formula>
    </cfRule>
  </conditionalFormatting>
  <conditionalFormatting sqref="K28">
    <cfRule type="containsText" dxfId="10015" priority="751" operator="containsText" text="снято">
      <formula>NOT(ISERROR(SEARCH(("снято"),(K3))))</formula>
    </cfRule>
  </conditionalFormatting>
  <conditionalFormatting sqref="K28">
    <cfRule type="containsText" dxfId="10014" priority="752" operator="containsText" text="снято">
      <formula>NOT(ISERROR(SEARCH(("снято"),(K3))))</formula>
    </cfRule>
  </conditionalFormatting>
  <conditionalFormatting sqref="K28">
    <cfRule type="containsText" dxfId="10013" priority="753" operator="containsText" text="снято">
      <formula>NOT(ISERROR(SEARCH(("снято"),(K3))))</formula>
    </cfRule>
  </conditionalFormatting>
  <conditionalFormatting sqref="K28">
    <cfRule type="containsText" dxfId="10012" priority="754" operator="containsText" text="снято">
      <formula>NOT(ISERROR(SEARCH(("снято"),(K3))))</formula>
    </cfRule>
  </conditionalFormatting>
  <conditionalFormatting sqref="K28">
    <cfRule type="containsText" dxfId="10011" priority="755" operator="containsText" text="снято">
      <formula>NOT(ISERROR(SEARCH(("снято"),(K3))))</formula>
    </cfRule>
  </conditionalFormatting>
  <conditionalFormatting sqref="K29">
    <cfRule type="containsText" dxfId="10010" priority="756" operator="containsText" text="снято">
      <formula>NOT(ISERROR(SEARCH(("снято"),(K3))))</formula>
    </cfRule>
  </conditionalFormatting>
  <conditionalFormatting sqref="K29">
    <cfRule type="containsText" dxfId="10009" priority="757" operator="containsText" text="снято">
      <formula>NOT(ISERROR(SEARCH(("снято"),(K3))))</formula>
    </cfRule>
  </conditionalFormatting>
  <conditionalFormatting sqref="K29">
    <cfRule type="containsText" dxfId="10008" priority="758" operator="containsText" text="снято">
      <formula>NOT(ISERROR(SEARCH(("снято"),(K3))))</formula>
    </cfRule>
  </conditionalFormatting>
  <conditionalFormatting sqref="K29">
    <cfRule type="containsText" dxfId="10007" priority="759" operator="containsText" text="снято">
      <formula>NOT(ISERROR(SEARCH(("снято"),(K3))))</formula>
    </cfRule>
  </conditionalFormatting>
  <conditionalFormatting sqref="K29">
    <cfRule type="containsText" dxfId="10006" priority="760" operator="containsText" text="снято">
      <formula>NOT(ISERROR(SEARCH(("снято"),(K3))))</formula>
    </cfRule>
  </conditionalFormatting>
  <conditionalFormatting sqref="K29">
    <cfRule type="containsText" dxfId="10005" priority="761" operator="containsText" text="снято">
      <formula>NOT(ISERROR(SEARCH(("снято"),(K3))))</formula>
    </cfRule>
  </conditionalFormatting>
  <conditionalFormatting sqref="K29">
    <cfRule type="containsText" dxfId="10004" priority="762" operator="containsText" text="снято">
      <formula>NOT(ISERROR(SEARCH(("снято"),(K3))))</formula>
    </cfRule>
  </conditionalFormatting>
  <conditionalFormatting sqref="K29">
    <cfRule type="containsText" dxfId="10003" priority="763" operator="containsText" text="снято">
      <formula>NOT(ISERROR(SEARCH(("снято"),(K3))))</formula>
    </cfRule>
  </conditionalFormatting>
  <conditionalFormatting sqref="K29">
    <cfRule type="containsText" dxfId="10002" priority="764" operator="containsText" text="снято">
      <formula>NOT(ISERROR(SEARCH(("снято"),(K3))))</formula>
    </cfRule>
  </conditionalFormatting>
  <conditionalFormatting sqref="K29">
    <cfRule type="containsText" dxfId="10001" priority="765" operator="containsText" text="снято">
      <formula>NOT(ISERROR(SEARCH(("снято"),(K3))))</formula>
    </cfRule>
  </conditionalFormatting>
  <conditionalFormatting sqref="K29">
    <cfRule type="containsText" dxfId="10000" priority="766" operator="containsText" text="снято">
      <formula>NOT(ISERROR(SEARCH(("снято"),(K3))))</formula>
    </cfRule>
  </conditionalFormatting>
  <conditionalFormatting sqref="K29">
    <cfRule type="containsText" dxfId="9999" priority="767" operator="containsText" text="снято">
      <formula>NOT(ISERROR(SEARCH(("снято"),(K3))))</formula>
    </cfRule>
  </conditionalFormatting>
  <conditionalFormatting sqref="K29">
    <cfRule type="containsText" dxfId="9998" priority="768" operator="containsText" text="снято">
      <formula>NOT(ISERROR(SEARCH(("снято"),(K3))))</formula>
    </cfRule>
  </conditionalFormatting>
  <conditionalFormatting sqref="K29">
    <cfRule type="containsText" dxfId="9997" priority="769" operator="containsText" text="снято">
      <formula>NOT(ISERROR(SEARCH(("снято"),(K3))))</formula>
    </cfRule>
  </conditionalFormatting>
  <conditionalFormatting sqref="K29">
    <cfRule type="containsText" dxfId="9996" priority="770" operator="containsText" text="снято">
      <formula>NOT(ISERROR(SEARCH(("снято"),(K3))))</formula>
    </cfRule>
  </conditionalFormatting>
  <conditionalFormatting sqref="K30">
    <cfRule type="containsText" dxfId="9995" priority="771" operator="containsText" text="снято">
      <formula>NOT(ISERROR(SEARCH(("снято"),(K3))))</formula>
    </cfRule>
  </conditionalFormatting>
  <conditionalFormatting sqref="K30">
    <cfRule type="containsText" dxfId="9994" priority="772" operator="containsText" text="снято">
      <formula>NOT(ISERROR(SEARCH(("снято"),(K3))))</formula>
    </cfRule>
  </conditionalFormatting>
  <conditionalFormatting sqref="K30">
    <cfRule type="containsText" dxfId="9993" priority="773" operator="containsText" text="снято">
      <formula>NOT(ISERROR(SEARCH(("снято"),(K3))))</formula>
    </cfRule>
  </conditionalFormatting>
  <conditionalFormatting sqref="K30">
    <cfRule type="containsText" dxfId="9992" priority="774" operator="containsText" text="снято">
      <formula>NOT(ISERROR(SEARCH(("снято"),(K3))))</formula>
    </cfRule>
  </conditionalFormatting>
  <conditionalFormatting sqref="K30">
    <cfRule type="containsText" dxfId="9991" priority="775" operator="containsText" text="снято">
      <formula>NOT(ISERROR(SEARCH(("снято"),(K3))))</formula>
    </cfRule>
  </conditionalFormatting>
  <conditionalFormatting sqref="K30">
    <cfRule type="containsText" dxfId="9990" priority="776" operator="containsText" text="снято">
      <formula>NOT(ISERROR(SEARCH(("снято"),(K3))))</formula>
    </cfRule>
  </conditionalFormatting>
  <conditionalFormatting sqref="K30">
    <cfRule type="containsText" dxfId="9989" priority="777" operator="containsText" text="снято">
      <formula>NOT(ISERROR(SEARCH(("снято"),(K3))))</formula>
    </cfRule>
  </conditionalFormatting>
  <conditionalFormatting sqref="K30">
    <cfRule type="containsText" dxfId="9988" priority="778" operator="containsText" text="снято">
      <formula>NOT(ISERROR(SEARCH(("снято"),(K3))))</formula>
    </cfRule>
  </conditionalFormatting>
  <conditionalFormatting sqref="K30">
    <cfRule type="containsText" dxfId="9987" priority="779" operator="containsText" text="снято">
      <formula>NOT(ISERROR(SEARCH(("снято"),(K3))))</formula>
    </cfRule>
  </conditionalFormatting>
  <conditionalFormatting sqref="K30">
    <cfRule type="containsText" dxfId="9986" priority="780" operator="containsText" text="снято">
      <formula>NOT(ISERROR(SEARCH(("снято"),(K3))))</formula>
    </cfRule>
  </conditionalFormatting>
  <conditionalFormatting sqref="K30">
    <cfRule type="containsText" dxfId="9985" priority="781" operator="containsText" text="снято">
      <formula>NOT(ISERROR(SEARCH(("снято"),(K3))))</formula>
    </cfRule>
  </conditionalFormatting>
  <conditionalFormatting sqref="K30">
    <cfRule type="containsText" dxfId="9984" priority="782" operator="containsText" text="снято">
      <formula>NOT(ISERROR(SEARCH(("снято"),(K3))))</formula>
    </cfRule>
  </conditionalFormatting>
  <conditionalFormatting sqref="K30">
    <cfRule type="containsText" dxfId="9983" priority="783" operator="containsText" text="снято">
      <formula>NOT(ISERROR(SEARCH(("снято"),(K3))))</formula>
    </cfRule>
  </conditionalFormatting>
  <conditionalFormatting sqref="K30">
    <cfRule type="containsText" dxfId="9982" priority="784" operator="containsText" text="снято">
      <formula>NOT(ISERROR(SEARCH(("снято"),(K3))))</formula>
    </cfRule>
  </conditionalFormatting>
  <conditionalFormatting sqref="K30">
    <cfRule type="containsText" dxfId="9981" priority="785" operator="containsText" text="снято">
      <formula>NOT(ISERROR(SEARCH(("снято"),(K3))))</formula>
    </cfRule>
  </conditionalFormatting>
  <conditionalFormatting sqref="K30">
    <cfRule type="containsText" dxfId="9980" priority="786" operator="containsText" text="снято">
      <formula>NOT(ISERROR(SEARCH(("снято"),(K3))))</formula>
    </cfRule>
  </conditionalFormatting>
  <conditionalFormatting sqref="K31">
    <cfRule type="containsText" dxfId="9979" priority="787" operator="containsText" text="снято">
      <formula>NOT(ISERROR(SEARCH(("снято"),(K3))))</formula>
    </cfRule>
  </conditionalFormatting>
  <conditionalFormatting sqref="K31">
    <cfRule type="containsText" dxfId="9978" priority="788" operator="containsText" text="снято">
      <formula>NOT(ISERROR(SEARCH(("снято"),(K3))))</formula>
    </cfRule>
  </conditionalFormatting>
  <conditionalFormatting sqref="K31">
    <cfRule type="containsText" dxfId="9977" priority="789" operator="containsText" text="снято">
      <formula>NOT(ISERROR(SEARCH(("снято"),(K3))))</formula>
    </cfRule>
  </conditionalFormatting>
  <conditionalFormatting sqref="K31">
    <cfRule type="containsText" dxfId="9976" priority="790" operator="containsText" text="снято">
      <formula>NOT(ISERROR(SEARCH(("снято"),(K3))))</formula>
    </cfRule>
  </conditionalFormatting>
  <conditionalFormatting sqref="K31">
    <cfRule type="containsText" dxfId="9975" priority="791" operator="containsText" text="снято">
      <formula>NOT(ISERROR(SEARCH(("снято"),(K3))))</formula>
    </cfRule>
  </conditionalFormatting>
  <conditionalFormatting sqref="K31">
    <cfRule type="containsText" dxfId="9974" priority="792" operator="containsText" text="снято">
      <formula>NOT(ISERROR(SEARCH(("снято"),(K3))))</formula>
    </cfRule>
  </conditionalFormatting>
  <conditionalFormatting sqref="K31">
    <cfRule type="containsText" dxfId="9973" priority="793" operator="containsText" text="снято">
      <formula>NOT(ISERROR(SEARCH(("снято"),(K3))))</formula>
    </cfRule>
  </conditionalFormatting>
  <conditionalFormatting sqref="K31">
    <cfRule type="containsText" dxfId="9972" priority="794" operator="containsText" text="снято">
      <formula>NOT(ISERROR(SEARCH(("снято"),(K3))))</formula>
    </cfRule>
  </conditionalFormatting>
  <conditionalFormatting sqref="K31">
    <cfRule type="containsText" dxfId="9971" priority="795" operator="containsText" text="снято">
      <formula>NOT(ISERROR(SEARCH(("снято"),(K3))))</formula>
    </cfRule>
  </conditionalFormatting>
  <conditionalFormatting sqref="K31">
    <cfRule type="containsText" dxfId="9970" priority="796" operator="containsText" text="снято">
      <formula>NOT(ISERROR(SEARCH(("снято"),(K3))))</formula>
    </cfRule>
  </conditionalFormatting>
  <conditionalFormatting sqref="K31">
    <cfRule type="containsText" dxfId="9969" priority="797" operator="containsText" text="снято">
      <formula>NOT(ISERROR(SEARCH(("снято"),(K3))))</formula>
    </cfRule>
  </conditionalFormatting>
  <conditionalFormatting sqref="K31">
    <cfRule type="containsText" dxfId="9968" priority="798" operator="containsText" text="снято">
      <formula>NOT(ISERROR(SEARCH(("снято"),(K3))))</formula>
    </cfRule>
  </conditionalFormatting>
  <conditionalFormatting sqref="K31">
    <cfRule type="containsText" dxfId="9967" priority="799" operator="containsText" text="снято">
      <formula>NOT(ISERROR(SEARCH(("снято"),(K3))))</formula>
    </cfRule>
  </conditionalFormatting>
  <conditionalFormatting sqref="K31">
    <cfRule type="containsText" dxfId="9966" priority="800" operator="containsText" text="снято">
      <formula>NOT(ISERROR(SEARCH(("снято"),(K3))))</formula>
    </cfRule>
  </conditionalFormatting>
  <conditionalFormatting sqref="K31">
    <cfRule type="containsText" dxfId="9965" priority="801" operator="containsText" text="снято">
      <formula>NOT(ISERROR(SEARCH(("снято"),(K3))))</formula>
    </cfRule>
  </conditionalFormatting>
  <conditionalFormatting sqref="K31">
    <cfRule type="containsText" dxfId="9964" priority="802" operator="containsText" text="снято">
      <formula>NOT(ISERROR(SEARCH(("снято"),(K3))))</formula>
    </cfRule>
  </conditionalFormatting>
  <conditionalFormatting sqref="K31">
    <cfRule type="containsText" dxfId="9963" priority="803" operator="containsText" text="снято">
      <formula>NOT(ISERROR(SEARCH(("снято"),(K3))))</formula>
    </cfRule>
  </conditionalFormatting>
  <conditionalFormatting sqref="K32">
    <cfRule type="containsText" dxfId="9962" priority="804" operator="containsText" text="снято">
      <formula>NOT(ISERROR(SEARCH(("снято"),(K3))))</formula>
    </cfRule>
  </conditionalFormatting>
  <conditionalFormatting sqref="K32">
    <cfRule type="containsText" dxfId="9961" priority="805" operator="containsText" text="снято">
      <formula>NOT(ISERROR(SEARCH(("снято"),(K3))))</formula>
    </cfRule>
  </conditionalFormatting>
  <conditionalFormatting sqref="K32">
    <cfRule type="containsText" dxfId="9960" priority="806" operator="containsText" text="снято">
      <formula>NOT(ISERROR(SEARCH(("снято"),(K3))))</formula>
    </cfRule>
  </conditionalFormatting>
  <conditionalFormatting sqref="K32">
    <cfRule type="containsText" dxfId="9959" priority="807" operator="containsText" text="снято">
      <formula>NOT(ISERROR(SEARCH(("снято"),(K3))))</formula>
    </cfRule>
  </conditionalFormatting>
  <conditionalFormatting sqref="K32">
    <cfRule type="containsText" dxfId="9958" priority="808" operator="containsText" text="снято">
      <formula>NOT(ISERROR(SEARCH(("снято"),(K3))))</formula>
    </cfRule>
  </conditionalFormatting>
  <conditionalFormatting sqref="K32">
    <cfRule type="containsText" dxfId="9957" priority="809" operator="containsText" text="снято">
      <formula>NOT(ISERROR(SEARCH(("снято"),(K3))))</formula>
    </cfRule>
  </conditionalFormatting>
  <conditionalFormatting sqref="K32">
    <cfRule type="containsText" dxfId="9956" priority="810" operator="containsText" text="снято">
      <formula>NOT(ISERROR(SEARCH(("снято"),(K3))))</formula>
    </cfRule>
  </conditionalFormatting>
  <conditionalFormatting sqref="K32">
    <cfRule type="containsText" dxfId="9955" priority="811" operator="containsText" text="снято">
      <formula>NOT(ISERROR(SEARCH(("снято"),(K3))))</formula>
    </cfRule>
  </conditionalFormatting>
  <conditionalFormatting sqref="K32">
    <cfRule type="containsText" dxfId="9954" priority="812" operator="containsText" text="снято">
      <formula>NOT(ISERROR(SEARCH(("снято"),(K3))))</formula>
    </cfRule>
  </conditionalFormatting>
  <conditionalFormatting sqref="K32">
    <cfRule type="containsText" dxfId="9953" priority="813" operator="containsText" text="снято">
      <formula>NOT(ISERROR(SEARCH(("снято"),(K3))))</formula>
    </cfRule>
  </conditionalFormatting>
  <conditionalFormatting sqref="K32">
    <cfRule type="containsText" dxfId="9952" priority="814" operator="containsText" text="снято">
      <formula>NOT(ISERROR(SEARCH(("снято"),(K3))))</formula>
    </cfRule>
  </conditionalFormatting>
  <conditionalFormatting sqref="K32">
    <cfRule type="containsText" dxfId="9951" priority="815" operator="containsText" text="снято">
      <formula>NOT(ISERROR(SEARCH(("снято"),(K3))))</formula>
    </cfRule>
  </conditionalFormatting>
  <conditionalFormatting sqref="K32">
    <cfRule type="containsText" dxfId="9950" priority="816" operator="containsText" text="снято">
      <formula>NOT(ISERROR(SEARCH(("снято"),(K3))))</formula>
    </cfRule>
  </conditionalFormatting>
  <conditionalFormatting sqref="K32">
    <cfRule type="containsText" dxfId="9949" priority="817" operator="containsText" text="снято">
      <formula>NOT(ISERROR(SEARCH(("снято"),(K3))))</formula>
    </cfRule>
  </conditionalFormatting>
  <conditionalFormatting sqref="K32">
    <cfRule type="containsText" dxfId="9948" priority="818" operator="containsText" text="снято">
      <formula>NOT(ISERROR(SEARCH(("снято"),(K3))))</formula>
    </cfRule>
  </conditionalFormatting>
  <conditionalFormatting sqref="K32">
    <cfRule type="containsText" dxfId="9947" priority="819" operator="containsText" text="снято">
      <formula>NOT(ISERROR(SEARCH(("снято"),(K3))))</formula>
    </cfRule>
  </conditionalFormatting>
  <conditionalFormatting sqref="K32">
    <cfRule type="containsText" dxfId="9946" priority="820" operator="containsText" text="снято">
      <formula>NOT(ISERROR(SEARCH(("снято"),(K3))))</formula>
    </cfRule>
  </conditionalFormatting>
  <conditionalFormatting sqref="K15">
    <cfRule type="containsText" dxfId="9945" priority="821"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26">
        <x14:dataValidation type="list" allowBlank="1">
          <x14:formula1>
            <xm:f>Списки!$G$2:$G$4</xm:f>
          </x14:formula1>
          <xm:sqref>G10:G56</xm:sqref>
        </x14:dataValidation>
        <x14:dataValidation type="list" allowBlank="1">
          <x14:formula1>
            <xm:f>Списки!$O:$O</xm:f>
          </x14:formula1>
          <xm:sqref>R1 U1 X1</xm:sqref>
        </x14:dataValidation>
        <x14:dataValidation type="list" allowBlank="1">
          <x14:formula1>
            <xm:f>Списки!$E$2:$E$1002</xm:f>
          </x14:formula1>
          <xm:sqref>H10:H56</xm:sqref>
        </x14:dataValidation>
        <x14:dataValidation type="list" allowBlank="1">
          <x14:formula1>
            <xm:f>Списки!$A$2:$A$1002</xm:f>
          </x14:formula1>
          <xm:sqref>K10 K33:K56</xm:sqref>
        </x14:dataValidation>
        <x14:dataValidation type="list" allowBlank="1">
          <x14:formula1>
            <xm:f>Списки!$A$2:$A$1002</xm:f>
          </x14:formula1>
          <xm:sqref>K11</xm:sqref>
        </x14:dataValidation>
        <x14:dataValidation type="list" allowBlank="1">
          <x14:formula1>
            <xm:f>Списки!$A$2:$A$1002</xm:f>
          </x14:formula1>
          <xm:sqref>K12</xm:sqref>
        </x14:dataValidation>
        <x14:dataValidation type="list" allowBlank="1">
          <x14:formula1>
            <xm:f>Списки!$A$2:$A$1002</xm:f>
          </x14:formula1>
          <xm:sqref>K13</xm:sqref>
        </x14:dataValidation>
        <x14:dataValidation type="list" allowBlank="1">
          <x14:formula1>
            <xm:f>Списки!$A$2:$A$1002</xm:f>
          </x14:formula1>
          <xm:sqref>K14</xm:sqref>
        </x14:dataValidation>
        <x14:dataValidation type="list" allowBlank="1">
          <x14:formula1>
            <xm:f>Списки!$A$2:$A$1002</xm:f>
          </x14:formula1>
          <xm:sqref>K16</xm:sqref>
        </x14:dataValidation>
        <x14:dataValidation type="list" allowBlank="1">
          <x14:formula1>
            <xm:f>Списки!$A$2:$A$1002</xm:f>
          </x14:formula1>
          <xm:sqref>K17</xm:sqref>
        </x14:dataValidation>
        <x14:dataValidation type="list" allowBlank="1">
          <x14:formula1>
            <xm:f>Списки!$A$2:$A$1002</xm:f>
          </x14:formula1>
          <xm:sqref>K18</xm:sqref>
        </x14:dataValidation>
        <x14:dataValidation type="list" allowBlank="1">
          <x14:formula1>
            <xm:f>Списки!$A$2:$A$1002</xm:f>
          </x14:formula1>
          <xm:sqref>K19</xm:sqref>
        </x14:dataValidation>
        <x14:dataValidation type="list" allowBlank="1">
          <x14:formula1>
            <xm:f>Списки!$A$2:$A$1002</xm:f>
          </x14:formula1>
          <xm:sqref>K20</xm:sqref>
        </x14:dataValidation>
        <x14:dataValidation type="list" allowBlank="1">
          <x14:formula1>
            <xm:f>Списки!$A$2:$A$1002</xm:f>
          </x14:formula1>
          <xm:sqref>K21</xm:sqref>
        </x14:dataValidation>
        <x14:dataValidation type="list" allowBlank="1">
          <x14:formula1>
            <xm:f>Списки!$A$2:$A$1002</xm:f>
          </x14:formula1>
          <xm:sqref>K22</xm:sqref>
        </x14:dataValidation>
        <x14:dataValidation type="list" allowBlank="1">
          <x14:formula1>
            <xm:f>Списки!$A$2:$A$1002</xm:f>
          </x14:formula1>
          <xm:sqref>K23</xm:sqref>
        </x14:dataValidation>
        <x14:dataValidation type="list" allowBlank="1">
          <x14:formula1>
            <xm:f>Списки!$A$2:$A$1002</xm:f>
          </x14:formula1>
          <xm:sqref>K24</xm:sqref>
        </x14:dataValidation>
        <x14:dataValidation type="list" allowBlank="1">
          <x14:formula1>
            <xm:f>Списки!$A$2:$A$1002</xm:f>
          </x14:formula1>
          <xm:sqref>K25</xm:sqref>
        </x14:dataValidation>
        <x14:dataValidation type="list" allowBlank="1">
          <x14:formula1>
            <xm:f>Списки!$A$2:$A$1002</xm:f>
          </x14:formula1>
          <xm:sqref>K26</xm:sqref>
        </x14:dataValidation>
        <x14:dataValidation type="list" allowBlank="1">
          <x14:formula1>
            <xm:f>Списки!$A$2:$A$1002</xm:f>
          </x14:formula1>
          <xm:sqref>K27</xm:sqref>
        </x14:dataValidation>
        <x14:dataValidation type="list" allowBlank="1">
          <x14:formula1>
            <xm:f>Списки!$A$2:$A$1002</xm:f>
          </x14:formula1>
          <xm:sqref>K28</xm:sqref>
        </x14:dataValidation>
        <x14:dataValidation type="list" allowBlank="1">
          <x14:formula1>
            <xm:f>Списки!$A$2:$A$1002</xm:f>
          </x14:formula1>
          <xm:sqref>K29</xm:sqref>
        </x14:dataValidation>
        <x14:dataValidation type="list" allowBlank="1">
          <x14:formula1>
            <xm:f>Списки!$A$2:$A$1002</xm:f>
          </x14:formula1>
          <xm:sqref>K30</xm:sqref>
        </x14:dataValidation>
        <x14:dataValidation type="list" allowBlank="1">
          <x14:formula1>
            <xm:f>Списки!$A$2:$A$1002</xm:f>
          </x14:formula1>
          <xm:sqref>K31</xm:sqref>
        </x14:dataValidation>
        <x14:dataValidation type="list" allowBlank="1">
          <x14:formula1>
            <xm:f>Списки!$A$2:$A$1002</xm:f>
          </x14:formula1>
          <xm:sqref>K32</xm:sqref>
        </x14:dataValidation>
        <x14:dataValidation type="list" allowBlank="1">
          <x14:formula1>
            <xm:f>Списки!$A$2:$A$1002</xm:f>
          </x14:formula1>
          <xm:sqref>K15</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4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8.5703125" style="211" customWidth="1"/>
    <col min="3" max="3" width="9.85546875" style="211" customWidth="1"/>
    <col min="4" max="4" width="53.42578125" style="211" customWidth="1"/>
    <col min="5" max="5" width="34.140625" style="211" customWidth="1"/>
    <col min="6" max="6" width="21.42578125" style="211" customWidth="1" collapsed="1"/>
    <col min="7" max="8" width="14.140625" style="211" hidden="1" customWidth="1" outlineLevel="1"/>
    <col min="9" max="9" width="14.140625" style="211" customWidth="1"/>
    <col min="10" max="10" width="10.42578125" style="211" customWidth="1"/>
    <col min="11" max="11" width="10.7109375" style="211" customWidth="1"/>
    <col min="12" max="12" width="31.85546875" style="456" customWidth="1"/>
    <col min="13" max="13" width="12.5703125" style="563"/>
    <col min="14" max="14" width="40.42578125" style="563" customWidth="1"/>
    <col min="15" max="15" width="39.140625" style="456"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s>
  <sheetData>
    <row r="1" spans="1:24" ht="89.25" collapsed="1">
      <c r="A1" s="622" t="s">
        <v>235</v>
      </c>
      <c r="B1" s="622" t="s">
        <v>236</v>
      </c>
      <c r="C1" s="622" t="s">
        <v>237</v>
      </c>
      <c r="D1" s="622" t="s">
        <v>238</v>
      </c>
      <c r="E1" s="622" t="s">
        <v>239</v>
      </c>
      <c r="F1" s="622" t="s">
        <v>240</v>
      </c>
      <c r="G1" s="140" t="s">
        <v>241</v>
      </c>
      <c r="H1" s="140" t="s">
        <v>242</v>
      </c>
      <c r="I1" s="140" t="s">
        <v>5</v>
      </c>
      <c r="J1" s="622" t="s">
        <v>243</v>
      </c>
      <c r="K1" s="622" t="s">
        <v>244</v>
      </c>
      <c r="L1" s="141"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147" t="s">
        <v>249</v>
      </c>
      <c r="D2" s="149" t="s">
        <v>52</v>
      </c>
      <c r="E2" s="149"/>
      <c r="F2" s="624"/>
      <c r="G2" s="435"/>
      <c r="H2" s="151" t="s">
        <v>250</v>
      </c>
      <c r="I2" s="151" t="s">
        <v>13</v>
      </c>
      <c r="J2" s="151" t="s">
        <v>14</v>
      </c>
      <c r="K2" s="151" t="s">
        <v>16</v>
      </c>
      <c r="L2" s="152"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45" hidden="1" outlineLevel="1">
      <c r="A3" s="625"/>
      <c r="B3" s="154" t="s">
        <v>251</v>
      </c>
      <c r="C3" s="154" t="s">
        <v>252</v>
      </c>
      <c r="D3" s="154" t="s">
        <v>35</v>
      </c>
      <c r="E3" s="154"/>
      <c r="F3" s="154"/>
      <c r="G3" s="435"/>
      <c r="H3" s="626">
        <f>COUNTIF($H10:$H48,"1 - Несоответствие продуктовым требованиям ПИК-Стандарт")</f>
        <v>10</v>
      </c>
      <c r="I3" s="626">
        <f>COUNTIF($H10:$H48,"2 - Несоответствие Бренд-листам ПИК")</f>
        <v>0</v>
      </c>
      <c r="J3" s="626">
        <f>COUNTIF($H10:$H48,"3 - Несоответствие Каталогу отделки")</f>
        <v>0</v>
      </c>
      <c r="K3" s="626">
        <f>COUNTIF($H10:$H48,"5 - Ошибка в применении СТМ")</f>
        <v>0</v>
      </c>
      <c r="L3" s="627">
        <f>COUNTIF($H10:$H48,"4 - Несоответствие Каталогу оборудования")</f>
        <v>0</v>
      </c>
      <c r="M3" s="626">
        <f>COUNTIF($H10:$H48,"6 - Ошибка в применении сборных ЛМ")</f>
        <v>0</v>
      </c>
      <c r="N3" s="626">
        <f>COUNTIF($H10:$H48,"7 - Ошибка в применении шкаф-пакетов")</f>
        <v>0</v>
      </c>
      <c r="O3" s="627">
        <f>COUNTIF($H10:$H48,"8 - Ошибка в применении шахт-пакетов")</f>
        <v>0</v>
      </c>
      <c r="P3" s="626">
        <f>COUNTIF($H10:$H48,"9 - Несоответствие типологическим требованиям ПИК-Стандарт")</f>
        <v>0</v>
      </c>
      <c r="Q3" s="626">
        <f>COUNTIF($H10:$H48,"10 - Несоответствие НТД РФ")</f>
        <v>0</v>
      </c>
      <c r="R3" s="626">
        <f>COUNTIF($H10:$H48,"11 - Несоответствие ИРД (кроме ТУ, СТУ), АПР, ПД")</f>
        <v>0</v>
      </c>
      <c r="S3" s="626">
        <f>COUNTIF($H10:$H48,"12 - Несоответствие требованиям ТУ, СТУ")</f>
        <v>0</v>
      </c>
      <c r="T3" s="626">
        <f>COUNTIF($H10:$H48,"13 - Ошибка в технических решениях")</f>
        <v>0</v>
      </c>
      <c r="U3" s="626">
        <f>COUNTIF($H10:$H48,"14 - Неувязка м/у собой комплектов РД")</f>
        <v>0</v>
      </c>
      <c r="V3" s="626">
        <f>COUNTIF($H10:$H48,"15 - Недостаточность информации влияющей на СМР")</f>
        <v>12</v>
      </c>
      <c r="W3" s="626">
        <f>COUNTIF($H10:$H48,"16 - Нерациональное решение")</f>
        <v>0</v>
      </c>
      <c r="X3" s="626">
        <f>COUNTIF($H10:$H48,"17 - Оформление")</f>
        <v>1</v>
      </c>
    </row>
    <row r="4" spans="1:24" ht="25.5" hidden="1" outlineLevel="1">
      <c r="A4" s="147" t="s">
        <v>249</v>
      </c>
      <c r="B4" s="628">
        <v>6</v>
      </c>
      <c r="C4" s="628">
        <v>6</v>
      </c>
      <c r="D4" s="629">
        <f>C4/B4</f>
        <v>1</v>
      </c>
      <c r="E4" s="629"/>
      <c r="F4" s="630"/>
      <c r="G4" s="435"/>
      <c r="H4" s="149" t="s">
        <v>52</v>
      </c>
      <c r="I4" s="149" t="s">
        <v>52</v>
      </c>
      <c r="J4" s="149" t="s">
        <v>52</v>
      </c>
      <c r="K4" s="149" t="s">
        <v>52</v>
      </c>
      <c r="L4" s="163"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30"/>
      <c r="D5" s="631"/>
      <c r="E5" s="631"/>
      <c r="F5" s="630"/>
      <c r="G5" s="149" t="s">
        <v>52</v>
      </c>
      <c r="H5" s="632"/>
      <c r="I5" s="431"/>
      <c r="J5" s="437"/>
      <c r="K5" s="431"/>
      <c r="L5" s="549"/>
      <c r="M5" s="437"/>
      <c r="N5" s="431"/>
      <c r="O5" s="633"/>
      <c r="P5" s="634"/>
      <c r="Q5" s="635"/>
      <c r="R5" s="634"/>
      <c r="S5" s="634"/>
      <c r="T5" s="635"/>
      <c r="U5" s="635"/>
      <c r="V5" s="635"/>
      <c r="W5" s="635"/>
      <c r="X5" s="635"/>
    </row>
    <row r="6" spans="1:24" ht="22.5" hidden="1" outlineLevel="1">
      <c r="A6" s="154">
        <v>0.2</v>
      </c>
      <c r="B6" s="154">
        <v>0.5</v>
      </c>
      <c r="C6" s="154">
        <v>1</v>
      </c>
      <c r="D6" s="154" t="s">
        <v>39</v>
      </c>
      <c r="E6" s="154"/>
      <c r="F6" s="154" t="s">
        <v>253</v>
      </c>
      <c r="G6" s="636">
        <f>COUNTIFS(G10:G48,"0,2")</f>
        <v>1</v>
      </c>
      <c r="H6" s="632"/>
      <c r="I6" s="431"/>
      <c r="J6" s="437"/>
      <c r="K6" s="431"/>
      <c r="L6" s="549"/>
      <c r="M6" s="437"/>
      <c r="N6" s="431"/>
      <c r="O6" s="633"/>
      <c r="P6" s="634"/>
      <c r="Q6" s="635"/>
      <c r="R6" s="634"/>
      <c r="S6" s="634"/>
      <c r="T6" s="635"/>
      <c r="U6" s="635"/>
      <c r="V6" s="635"/>
      <c r="W6" s="635"/>
      <c r="X6" s="635"/>
    </row>
    <row r="7" spans="1:24" ht="22.5" hidden="1" outlineLevel="1">
      <c r="A7" s="637">
        <f>G6*0.2/B4</f>
        <v>3.3333333333333333E-2</v>
      </c>
      <c r="B7" s="637">
        <f>G7*0.5/B4</f>
        <v>1.8333333333333333</v>
      </c>
      <c r="C7" s="637">
        <f>G8*1/B4</f>
        <v>0</v>
      </c>
      <c r="D7" s="638">
        <f>(G6*A6+G7*B6+G8*C6)/SUM(G6:G8)</f>
        <v>0.4869565217391304</v>
      </c>
      <c r="E7" s="639"/>
      <c r="F7" s="178" t="s">
        <v>254</v>
      </c>
      <c r="G7" s="636">
        <f>COUNTIFS(G10:G48,"0,5")</f>
        <v>22</v>
      </c>
      <c r="H7" s="632"/>
      <c r="I7" s="640"/>
      <c r="J7" s="640"/>
      <c r="K7" s="640"/>
      <c r="L7" s="641"/>
      <c r="M7" s="640"/>
      <c r="N7" s="640"/>
      <c r="O7" s="642"/>
      <c r="P7" s="643"/>
      <c r="Q7" s="643"/>
      <c r="R7" s="643"/>
      <c r="S7" s="643"/>
      <c r="T7" s="643"/>
      <c r="U7" s="643"/>
      <c r="V7" s="643"/>
      <c r="W7" s="643"/>
      <c r="X7" s="643"/>
    </row>
    <row r="8" spans="1:24" ht="22.5" hidden="1" outlineLevel="1">
      <c r="A8" s="149" t="s">
        <v>52</v>
      </c>
      <c r="B8" s="149" t="s">
        <v>52</v>
      </c>
      <c r="C8" s="149" t="s">
        <v>52</v>
      </c>
      <c r="D8" s="149" t="s">
        <v>52</v>
      </c>
      <c r="E8" s="149"/>
      <c r="F8" s="154" t="s">
        <v>255</v>
      </c>
      <c r="G8" s="636">
        <f>COUNTIFS(G10:G48,"1")</f>
        <v>0</v>
      </c>
      <c r="H8" s="632"/>
      <c r="I8" s="431"/>
      <c r="J8" s="437"/>
      <c r="K8" s="431"/>
      <c r="L8" s="549"/>
      <c r="M8" s="437"/>
      <c r="N8" s="431"/>
      <c r="O8" s="633"/>
      <c r="P8" s="634"/>
      <c r="Q8" s="635"/>
      <c r="R8" s="634"/>
      <c r="S8" s="634"/>
      <c r="T8" s="635"/>
      <c r="U8" s="635"/>
      <c r="V8" s="635"/>
      <c r="W8" s="635"/>
      <c r="X8" s="635"/>
    </row>
    <row r="9" spans="1:24" ht="12.75">
      <c r="A9" s="182"/>
      <c r="B9" s="182"/>
      <c r="C9" s="182"/>
      <c r="D9" s="182"/>
      <c r="E9" s="182"/>
      <c r="F9" s="182"/>
      <c r="G9" s="182"/>
      <c r="H9" s="182"/>
      <c r="I9" s="184"/>
      <c r="J9" s="185"/>
      <c r="K9" s="184"/>
      <c r="L9" s="186"/>
      <c r="M9" s="185"/>
      <c r="N9" s="184"/>
      <c r="O9" s="495"/>
      <c r="P9" s="469"/>
      <c r="Q9" s="471"/>
      <c r="R9" s="469"/>
      <c r="S9" s="469"/>
      <c r="T9" s="471"/>
      <c r="U9" s="471"/>
      <c r="V9" s="471"/>
      <c r="W9" s="471"/>
      <c r="X9" s="471"/>
    </row>
    <row r="10" spans="1:24" ht="38.25">
      <c r="A10" s="431">
        <v>1</v>
      </c>
      <c r="B10" s="644" t="s">
        <v>2183</v>
      </c>
      <c r="C10" s="431">
        <v>1</v>
      </c>
      <c r="D10" s="433" t="s">
        <v>2138</v>
      </c>
      <c r="E10" s="433"/>
      <c r="F10" s="433"/>
      <c r="G10" s="435">
        <v>0.2</v>
      </c>
      <c r="H10" s="436" t="s">
        <v>32</v>
      </c>
      <c r="I10" s="431" t="s">
        <v>197</v>
      </c>
      <c r="J10" s="437">
        <v>45366</v>
      </c>
      <c r="K10" s="431" t="s">
        <v>260</v>
      </c>
      <c r="L10" s="549" t="s">
        <v>2139</v>
      </c>
      <c r="M10" s="437">
        <v>45390</v>
      </c>
      <c r="N10" s="431" t="s">
        <v>303</v>
      </c>
      <c r="O10" s="633"/>
      <c r="P10" s="634"/>
      <c r="Q10" s="635"/>
      <c r="R10" s="634"/>
      <c r="S10" s="634"/>
      <c r="T10" s="635"/>
      <c r="U10" s="635"/>
      <c r="V10" s="635"/>
      <c r="W10" s="635"/>
      <c r="X10" s="635"/>
    </row>
    <row r="11" spans="1:24" ht="56.25">
      <c r="A11" s="431">
        <v>2</v>
      </c>
      <c r="B11" s="644" t="s">
        <v>2183</v>
      </c>
      <c r="C11" s="431">
        <v>2</v>
      </c>
      <c r="D11" s="433" t="s">
        <v>2184</v>
      </c>
      <c r="E11" s="433"/>
      <c r="F11" s="433"/>
      <c r="G11" s="435">
        <v>0.5</v>
      </c>
      <c r="H11" s="436" t="s">
        <v>250</v>
      </c>
      <c r="I11" s="431" t="s">
        <v>197</v>
      </c>
      <c r="J11" s="437">
        <v>45366</v>
      </c>
      <c r="K11" s="431" t="s">
        <v>260</v>
      </c>
      <c r="L11" s="548" t="s">
        <v>2141</v>
      </c>
      <c r="M11" s="437">
        <v>45390</v>
      </c>
      <c r="N11" s="431" t="s">
        <v>303</v>
      </c>
      <c r="O11" s="645"/>
      <c r="P11" s="635"/>
      <c r="Q11" s="635"/>
      <c r="R11" s="635"/>
      <c r="S11" s="635"/>
      <c r="T11" s="635"/>
      <c r="U11" s="635"/>
      <c r="V11" s="635"/>
      <c r="W11" s="635"/>
      <c r="X11" s="635"/>
    </row>
    <row r="12" spans="1:24" ht="56.25">
      <c r="A12" s="431">
        <v>3</v>
      </c>
      <c r="B12" s="644" t="s">
        <v>2183</v>
      </c>
      <c r="C12" s="431">
        <v>2</v>
      </c>
      <c r="D12" s="433" t="s">
        <v>2143</v>
      </c>
      <c r="E12" s="433"/>
      <c r="F12" s="433"/>
      <c r="G12" s="435">
        <v>0.5</v>
      </c>
      <c r="H12" s="436" t="s">
        <v>29</v>
      </c>
      <c r="I12" s="431" t="s">
        <v>197</v>
      </c>
      <c r="J12" s="437">
        <v>45366</v>
      </c>
      <c r="K12" s="431" t="s">
        <v>260</v>
      </c>
      <c r="L12" s="548" t="s">
        <v>2144</v>
      </c>
      <c r="M12" s="437">
        <v>45390</v>
      </c>
      <c r="N12" s="431" t="s">
        <v>303</v>
      </c>
      <c r="O12" s="645"/>
      <c r="P12" s="635"/>
      <c r="Q12" s="635"/>
      <c r="R12" s="635"/>
      <c r="S12" s="635"/>
      <c r="T12" s="635"/>
      <c r="U12" s="635"/>
      <c r="V12" s="635"/>
      <c r="W12" s="635"/>
      <c r="X12" s="635"/>
    </row>
    <row r="13" spans="1:24" ht="99.75" customHeight="1">
      <c r="A13" s="431">
        <v>4</v>
      </c>
      <c r="B13" s="644" t="s">
        <v>2183</v>
      </c>
      <c r="C13" s="431">
        <v>2</v>
      </c>
      <c r="D13" s="433" t="s">
        <v>2145</v>
      </c>
      <c r="E13" s="433"/>
      <c r="F13" s="433"/>
      <c r="G13" s="435">
        <v>0.5</v>
      </c>
      <c r="H13" s="436" t="s">
        <v>250</v>
      </c>
      <c r="I13" s="431" t="s">
        <v>197</v>
      </c>
      <c r="J13" s="437">
        <v>45366</v>
      </c>
      <c r="K13" s="431" t="s">
        <v>260</v>
      </c>
      <c r="L13" s="548" t="s">
        <v>2146</v>
      </c>
      <c r="M13" s="437">
        <v>45390</v>
      </c>
      <c r="N13" s="431" t="s">
        <v>303</v>
      </c>
      <c r="O13" s="645"/>
      <c r="P13" s="635"/>
      <c r="Q13" s="635"/>
      <c r="R13" s="635"/>
      <c r="S13" s="635"/>
      <c r="T13" s="635"/>
      <c r="U13" s="635"/>
      <c r="V13" s="635"/>
      <c r="W13" s="635"/>
      <c r="X13" s="635"/>
    </row>
    <row r="14" spans="1:24" ht="138.75" customHeight="1">
      <c r="A14" s="431">
        <v>5</v>
      </c>
      <c r="B14" s="644" t="s">
        <v>2183</v>
      </c>
      <c r="C14" s="431">
        <v>3</v>
      </c>
      <c r="D14" s="433" t="s">
        <v>2185</v>
      </c>
      <c r="E14" s="433"/>
      <c r="F14" s="433"/>
      <c r="G14" s="435">
        <v>0.5</v>
      </c>
      <c r="H14" s="436" t="s">
        <v>29</v>
      </c>
      <c r="I14" s="431" t="s">
        <v>197</v>
      </c>
      <c r="J14" s="437">
        <v>45366</v>
      </c>
      <c r="K14" s="431" t="s">
        <v>260</v>
      </c>
      <c r="L14" s="548" t="s">
        <v>2148</v>
      </c>
      <c r="M14" s="437">
        <v>45390</v>
      </c>
      <c r="N14" s="431" t="s">
        <v>303</v>
      </c>
      <c r="O14" s="645"/>
      <c r="P14" s="635"/>
      <c r="Q14" s="635"/>
      <c r="R14" s="635"/>
      <c r="S14" s="635"/>
      <c r="T14" s="635"/>
      <c r="U14" s="635"/>
      <c r="V14" s="635"/>
      <c r="W14" s="635"/>
      <c r="X14" s="635"/>
    </row>
    <row r="15" spans="1:24" ht="76.5">
      <c r="A15" s="431">
        <v>6</v>
      </c>
      <c r="B15" s="644" t="s">
        <v>2183</v>
      </c>
      <c r="C15" s="431">
        <v>3</v>
      </c>
      <c r="D15" s="433" t="s">
        <v>2149</v>
      </c>
      <c r="E15" s="433"/>
      <c r="F15" s="433"/>
      <c r="G15" s="435">
        <v>0.5</v>
      </c>
      <c r="H15" s="436" t="s">
        <v>29</v>
      </c>
      <c r="I15" s="431" t="s">
        <v>197</v>
      </c>
      <c r="J15" s="437">
        <v>45366</v>
      </c>
      <c r="K15" s="570" t="s">
        <v>305</v>
      </c>
      <c r="L15" s="548" t="s">
        <v>2150</v>
      </c>
      <c r="M15" s="437">
        <v>45390</v>
      </c>
      <c r="N15" s="433" t="s">
        <v>2151</v>
      </c>
      <c r="O15" s="645"/>
      <c r="P15" s="635"/>
      <c r="Q15" s="635"/>
      <c r="R15" s="635"/>
      <c r="S15" s="635"/>
      <c r="T15" s="635"/>
      <c r="U15" s="635"/>
      <c r="V15" s="635"/>
      <c r="W15" s="635"/>
      <c r="X15" s="635"/>
    </row>
    <row r="16" spans="1:24" ht="56.25">
      <c r="A16" s="431">
        <v>7</v>
      </c>
      <c r="B16" s="644" t="s">
        <v>2183</v>
      </c>
      <c r="C16" s="431">
        <v>3</v>
      </c>
      <c r="D16" s="433" t="s">
        <v>2186</v>
      </c>
      <c r="E16" s="433"/>
      <c r="F16" s="433"/>
      <c r="G16" s="435">
        <v>0.5</v>
      </c>
      <c r="H16" s="436" t="s">
        <v>29</v>
      </c>
      <c r="I16" s="431" t="s">
        <v>197</v>
      </c>
      <c r="J16" s="437">
        <v>45366</v>
      </c>
      <c r="K16" s="431" t="s">
        <v>260</v>
      </c>
      <c r="L16" s="548" t="s">
        <v>2153</v>
      </c>
      <c r="M16" s="437">
        <v>45390</v>
      </c>
      <c r="N16" s="431" t="s">
        <v>303</v>
      </c>
      <c r="O16" s="645"/>
      <c r="P16" s="635"/>
      <c r="Q16" s="635"/>
      <c r="R16" s="635"/>
      <c r="S16" s="635"/>
      <c r="T16" s="635"/>
      <c r="U16" s="635"/>
      <c r="V16" s="635"/>
      <c r="W16" s="635"/>
      <c r="X16" s="635"/>
    </row>
    <row r="17" spans="1:24" ht="56.25">
      <c r="A17" s="431">
        <v>8</v>
      </c>
      <c r="B17" s="644" t="s">
        <v>2183</v>
      </c>
      <c r="C17" s="431">
        <v>3</v>
      </c>
      <c r="D17" s="433" t="s">
        <v>2187</v>
      </c>
      <c r="E17" s="433"/>
      <c r="F17" s="433"/>
      <c r="G17" s="435">
        <v>0.5</v>
      </c>
      <c r="H17" s="436" t="s">
        <v>29</v>
      </c>
      <c r="I17" s="431" t="s">
        <v>197</v>
      </c>
      <c r="J17" s="437">
        <v>45366</v>
      </c>
      <c r="K17" s="431" t="s">
        <v>260</v>
      </c>
      <c r="L17" s="548" t="s">
        <v>2155</v>
      </c>
      <c r="M17" s="437">
        <v>45390</v>
      </c>
      <c r="N17" s="431" t="s">
        <v>303</v>
      </c>
      <c r="O17" s="645"/>
      <c r="P17" s="635"/>
      <c r="Q17" s="635"/>
      <c r="R17" s="635"/>
      <c r="S17" s="635"/>
      <c r="T17" s="635"/>
      <c r="U17" s="635"/>
      <c r="V17" s="635"/>
      <c r="W17" s="635"/>
      <c r="X17" s="635"/>
    </row>
    <row r="18" spans="1:24" ht="303" customHeight="1">
      <c r="A18" s="431">
        <v>9</v>
      </c>
      <c r="B18" s="644" t="s">
        <v>2183</v>
      </c>
      <c r="C18" s="431">
        <v>3</v>
      </c>
      <c r="D18" s="433" t="s">
        <v>2156</v>
      </c>
      <c r="E18" s="433"/>
      <c r="F18" s="433"/>
      <c r="G18" s="435">
        <v>0.5</v>
      </c>
      <c r="H18" s="436" t="s">
        <v>250</v>
      </c>
      <c r="I18" s="431" t="s">
        <v>197</v>
      </c>
      <c r="J18" s="437">
        <v>45366</v>
      </c>
      <c r="K18" s="431" t="s">
        <v>260</v>
      </c>
      <c r="L18" s="548" t="s">
        <v>2157</v>
      </c>
      <c r="M18" s="437">
        <v>45390</v>
      </c>
      <c r="N18" s="431" t="s">
        <v>303</v>
      </c>
      <c r="O18" s="645"/>
      <c r="P18" s="635"/>
      <c r="Q18" s="635"/>
      <c r="R18" s="635"/>
      <c r="S18" s="635"/>
      <c r="T18" s="635"/>
      <c r="U18" s="635"/>
      <c r="V18" s="635"/>
      <c r="W18" s="635"/>
      <c r="X18" s="635"/>
    </row>
    <row r="19" spans="1:24" ht="77.25" customHeight="1">
      <c r="A19" s="431">
        <v>10</v>
      </c>
      <c r="B19" s="644" t="s">
        <v>2183</v>
      </c>
      <c r="C19" s="431">
        <v>3</v>
      </c>
      <c r="D19" s="433" t="s">
        <v>2158</v>
      </c>
      <c r="E19" s="433"/>
      <c r="F19" s="433"/>
      <c r="G19" s="435">
        <v>0.5</v>
      </c>
      <c r="H19" s="436" t="s">
        <v>250</v>
      </c>
      <c r="I19" s="431" t="s">
        <v>197</v>
      </c>
      <c r="J19" s="437">
        <v>45366</v>
      </c>
      <c r="K19" s="431" t="s">
        <v>260</v>
      </c>
      <c r="L19" s="548" t="s">
        <v>2159</v>
      </c>
      <c r="M19" s="437">
        <v>45390</v>
      </c>
      <c r="N19" s="431" t="s">
        <v>303</v>
      </c>
      <c r="O19" s="645"/>
      <c r="P19" s="635"/>
      <c r="Q19" s="635"/>
      <c r="R19" s="635"/>
      <c r="S19" s="635"/>
      <c r="T19" s="635"/>
      <c r="U19" s="635"/>
      <c r="V19" s="635"/>
      <c r="W19" s="635"/>
      <c r="X19" s="635"/>
    </row>
    <row r="20" spans="1:24" ht="276.75" customHeight="1">
      <c r="A20" s="431">
        <v>11</v>
      </c>
      <c r="B20" s="644" t="s">
        <v>2183</v>
      </c>
      <c r="C20" s="431">
        <v>3</v>
      </c>
      <c r="D20" s="646" t="s">
        <v>2160</v>
      </c>
      <c r="E20" s="433"/>
      <c r="F20" s="433"/>
      <c r="G20" s="435">
        <v>0.5</v>
      </c>
      <c r="H20" s="436" t="s">
        <v>250</v>
      </c>
      <c r="I20" s="431" t="s">
        <v>197</v>
      </c>
      <c r="J20" s="437">
        <v>45366</v>
      </c>
      <c r="K20" s="431" t="s">
        <v>260</v>
      </c>
      <c r="L20" s="548" t="s">
        <v>2161</v>
      </c>
      <c r="M20" s="437">
        <v>45390</v>
      </c>
      <c r="N20" s="431" t="s">
        <v>303</v>
      </c>
      <c r="O20" s="645"/>
      <c r="P20" s="635"/>
      <c r="Q20" s="635"/>
      <c r="R20" s="635"/>
      <c r="S20" s="635"/>
      <c r="T20" s="635"/>
      <c r="U20" s="635"/>
      <c r="V20" s="635"/>
      <c r="W20" s="635"/>
      <c r="X20" s="635"/>
    </row>
    <row r="21" spans="1:24" ht="56.25">
      <c r="A21" s="431">
        <v>12</v>
      </c>
      <c r="B21" s="644" t="s">
        <v>2183</v>
      </c>
      <c r="C21" s="431">
        <v>4</v>
      </c>
      <c r="D21" s="433" t="s">
        <v>2188</v>
      </c>
      <c r="E21" s="433"/>
      <c r="F21" s="433"/>
      <c r="G21" s="435">
        <v>0.5</v>
      </c>
      <c r="H21" s="436" t="s">
        <v>250</v>
      </c>
      <c r="I21" s="431" t="s">
        <v>197</v>
      </c>
      <c r="J21" s="437">
        <v>45366</v>
      </c>
      <c r="K21" s="431" t="s">
        <v>260</v>
      </c>
      <c r="L21" s="548" t="s">
        <v>2163</v>
      </c>
      <c r="M21" s="437">
        <v>45390</v>
      </c>
      <c r="N21" s="431" t="s">
        <v>303</v>
      </c>
      <c r="O21" s="645"/>
      <c r="P21" s="635"/>
      <c r="Q21" s="635"/>
      <c r="R21" s="635"/>
      <c r="S21" s="635"/>
      <c r="T21" s="635"/>
      <c r="U21" s="635"/>
      <c r="V21" s="635"/>
      <c r="W21" s="635"/>
      <c r="X21" s="635"/>
    </row>
    <row r="22" spans="1:24" ht="72" customHeight="1">
      <c r="A22" s="431">
        <v>13</v>
      </c>
      <c r="B22" s="644" t="s">
        <v>2183</v>
      </c>
      <c r="C22" s="431">
        <v>4</v>
      </c>
      <c r="D22" s="433" t="s">
        <v>2164</v>
      </c>
      <c r="E22" s="433"/>
      <c r="F22" s="433"/>
      <c r="G22" s="435">
        <v>0.5</v>
      </c>
      <c r="H22" s="436" t="s">
        <v>29</v>
      </c>
      <c r="I22" s="431" t="s">
        <v>197</v>
      </c>
      <c r="J22" s="437">
        <v>45366</v>
      </c>
      <c r="K22" s="431" t="s">
        <v>260</v>
      </c>
      <c r="L22" s="548" t="s">
        <v>2165</v>
      </c>
      <c r="M22" s="437">
        <v>45390</v>
      </c>
      <c r="N22" s="431" t="s">
        <v>303</v>
      </c>
      <c r="O22" s="645"/>
      <c r="P22" s="635"/>
      <c r="Q22" s="635"/>
      <c r="R22" s="635"/>
      <c r="S22" s="635"/>
      <c r="T22" s="635"/>
      <c r="U22" s="635"/>
      <c r="V22" s="635"/>
      <c r="W22" s="635"/>
      <c r="X22" s="635"/>
    </row>
    <row r="23" spans="1:24" ht="59.25" customHeight="1">
      <c r="A23" s="431">
        <v>14</v>
      </c>
      <c r="B23" s="644" t="s">
        <v>2183</v>
      </c>
      <c r="C23" s="431">
        <v>4</v>
      </c>
      <c r="D23" s="433" t="s">
        <v>2166</v>
      </c>
      <c r="E23" s="433"/>
      <c r="F23" s="433"/>
      <c r="G23" s="435">
        <v>0.5</v>
      </c>
      <c r="H23" s="436" t="s">
        <v>29</v>
      </c>
      <c r="I23" s="431" t="s">
        <v>197</v>
      </c>
      <c r="J23" s="437">
        <v>45366</v>
      </c>
      <c r="K23" s="431" t="s">
        <v>260</v>
      </c>
      <c r="L23" s="647" t="s">
        <v>2167</v>
      </c>
      <c r="M23" s="437">
        <v>45390</v>
      </c>
      <c r="N23" s="431" t="s">
        <v>303</v>
      </c>
      <c r="O23" s="645"/>
      <c r="P23" s="635"/>
      <c r="Q23" s="635"/>
      <c r="R23" s="635"/>
      <c r="S23" s="635"/>
      <c r="T23" s="635"/>
      <c r="U23" s="635"/>
      <c r="V23" s="635"/>
      <c r="W23" s="635"/>
      <c r="X23" s="635"/>
    </row>
    <row r="24" spans="1:24" ht="59.25" customHeight="1">
      <c r="A24" s="431">
        <v>15</v>
      </c>
      <c r="B24" s="644" t="s">
        <v>2183</v>
      </c>
      <c r="C24" s="431">
        <v>4</v>
      </c>
      <c r="D24" s="433" t="s">
        <v>2168</v>
      </c>
      <c r="E24" s="433"/>
      <c r="F24" s="433"/>
      <c r="G24" s="435">
        <v>0.5</v>
      </c>
      <c r="H24" s="436" t="s">
        <v>29</v>
      </c>
      <c r="I24" s="431" t="s">
        <v>197</v>
      </c>
      <c r="J24" s="437">
        <v>45366</v>
      </c>
      <c r="K24" s="431" t="s">
        <v>260</v>
      </c>
      <c r="L24" s="647" t="s">
        <v>2169</v>
      </c>
      <c r="M24" s="437">
        <v>45390</v>
      </c>
      <c r="N24" s="431" t="s">
        <v>303</v>
      </c>
      <c r="O24" s="645"/>
      <c r="P24" s="635"/>
      <c r="Q24" s="635"/>
      <c r="R24" s="635"/>
      <c r="S24" s="635"/>
      <c r="T24" s="635"/>
      <c r="U24" s="635"/>
      <c r="V24" s="635"/>
      <c r="W24" s="635"/>
      <c r="X24" s="635"/>
    </row>
    <row r="25" spans="1:24" ht="56.25">
      <c r="A25" s="431">
        <v>16</v>
      </c>
      <c r="B25" s="644" t="s">
        <v>2183</v>
      </c>
      <c r="C25" s="431">
        <v>5</v>
      </c>
      <c r="D25" s="433" t="s">
        <v>2189</v>
      </c>
      <c r="E25" s="433"/>
      <c r="F25" s="433"/>
      <c r="G25" s="435">
        <v>0.5</v>
      </c>
      <c r="H25" s="436" t="s">
        <v>29</v>
      </c>
      <c r="I25" s="431" t="s">
        <v>197</v>
      </c>
      <c r="J25" s="437">
        <v>45366</v>
      </c>
      <c r="K25" s="431" t="s">
        <v>260</v>
      </c>
      <c r="L25" s="548" t="s">
        <v>2171</v>
      </c>
      <c r="M25" s="437">
        <v>45390</v>
      </c>
      <c r="N25" s="431" t="s">
        <v>303</v>
      </c>
      <c r="O25" s="645"/>
      <c r="P25" s="635"/>
      <c r="Q25" s="635"/>
      <c r="R25" s="635"/>
      <c r="S25" s="635"/>
      <c r="T25" s="635"/>
      <c r="U25" s="635"/>
      <c r="V25" s="635"/>
      <c r="W25" s="635"/>
      <c r="X25" s="635"/>
    </row>
    <row r="26" spans="1:24" ht="231.75" customHeight="1">
      <c r="A26" s="431">
        <v>17</v>
      </c>
      <c r="B26" s="644" t="s">
        <v>2183</v>
      </c>
      <c r="C26" s="431">
        <v>5</v>
      </c>
      <c r="D26" s="648" t="s">
        <v>1957</v>
      </c>
      <c r="E26" s="433"/>
      <c r="F26" s="433"/>
      <c r="G26" s="435">
        <v>0.5</v>
      </c>
      <c r="H26" s="436" t="s">
        <v>250</v>
      </c>
      <c r="I26" s="431" t="s">
        <v>197</v>
      </c>
      <c r="J26" s="437">
        <v>45366</v>
      </c>
      <c r="K26" s="431" t="s">
        <v>260</v>
      </c>
      <c r="L26" s="548" t="s">
        <v>2172</v>
      </c>
      <c r="M26" s="437">
        <v>45390</v>
      </c>
      <c r="N26" s="431" t="s">
        <v>303</v>
      </c>
      <c r="O26" s="645"/>
      <c r="P26" s="635"/>
      <c r="Q26" s="635"/>
      <c r="R26" s="635"/>
      <c r="S26" s="635"/>
      <c r="T26" s="635"/>
      <c r="U26" s="635"/>
      <c r="V26" s="635"/>
      <c r="W26" s="635"/>
      <c r="X26" s="635"/>
    </row>
    <row r="27" spans="1:24" ht="56.25">
      <c r="A27" s="431">
        <v>18</v>
      </c>
      <c r="B27" s="644" t="s">
        <v>2183</v>
      </c>
      <c r="C27" s="431">
        <v>5</v>
      </c>
      <c r="D27" s="433" t="s">
        <v>1959</v>
      </c>
      <c r="E27" s="433"/>
      <c r="F27" s="433"/>
      <c r="G27" s="435">
        <v>0.5</v>
      </c>
      <c r="H27" s="436" t="s">
        <v>250</v>
      </c>
      <c r="I27" s="431" t="s">
        <v>197</v>
      </c>
      <c r="J27" s="437">
        <v>45366</v>
      </c>
      <c r="K27" s="431" t="s">
        <v>260</v>
      </c>
      <c r="L27" s="548" t="s">
        <v>2173</v>
      </c>
      <c r="M27" s="437">
        <v>45390</v>
      </c>
      <c r="N27" s="431" t="s">
        <v>303</v>
      </c>
      <c r="O27" s="645"/>
      <c r="P27" s="635"/>
      <c r="Q27" s="635"/>
      <c r="R27" s="635"/>
      <c r="S27" s="635"/>
      <c r="T27" s="635"/>
      <c r="U27" s="635"/>
      <c r="V27" s="635"/>
      <c r="W27" s="635"/>
      <c r="X27" s="635"/>
    </row>
    <row r="28" spans="1:24" ht="72" customHeight="1">
      <c r="A28" s="431">
        <v>19</v>
      </c>
      <c r="B28" s="644" t="s">
        <v>2183</v>
      </c>
      <c r="C28" s="431">
        <v>5</v>
      </c>
      <c r="D28" s="433" t="s">
        <v>2190</v>
      </c>
      <c r="E28" s="433"/>
      <c r="F28" s="433"/>
      <c r="G28" s="435">
        <v>0.5</v>
      </c>
      <c r="H28" s="436" t="s">
        <v>29</v>
      </c>
      <c r="I28" s="431" t="s">
        <v>197</v>
      </c>
      <c r="J28" s="437">
        <v>45366</v>
      </c>
      <c r="K28" s="431" t="s">
        <v>260</v>
      </c>
      <c r="L28" s="548" t="s">
        <v>2175</v>
      </c>
      <c r="M28" s="437">
        <v>45390</v>
      </c>
      <c r="N28" s="431" t="s">
        <v>303</v>
      </c>
      <c r="O28" s="645"/>
      <c r="P28" s="635"/>
      <c r="Q28" s="635"/>
      <c r="R28" s="635"/>
      <c r="S28" s="635"/>
      <c r="T28" s="635"/>
      <c r="U28" s="635"/>
      <c r="V28" s="635"/>
      <c r="W28" s="635"/>
      <c r="X28" s="635"/>
    </row>
    <row r="29" spans="1:24" ht="100.5" customHeight="1">
      <c r="A29" s="431">
        <v>20</v>
      </c>
      <c r="B29" s="644" t="s">
        <v>2183</v>
      </c>
      <c r="C29" s="431">
        <v>5</v>
      </c>
      <c r="D29" s="648" t="s">
        <v>2176</v>
      </c>
      <c r="E29" s="433"/>
      <c r="F29" s="433"/>
      <c r="G29" s="435">
        <v>0.5</v>
      </c>
      <c r="H29" s="436" t="s">
        <v>29</v>
      </c>
      <c r="I29" s="431" t="s">
        <v>197</v>
      </c>
      <c r="J29" s="437">
        <v>45366</v>
      </c>
      <c r="K29" s="431" t="s">
        <v>260</v>
      </c>
      <c r="L29" s="548" t="s">
        <v>2177</v>
      </c>
      <c r="M29" s="437">
        <v>45390</v>
      </c>
      <c r="N29" s="431" t="s">
        <v>303</v>
      </c>
      <c r="O29" s="645"/>
      <c r="P29" s="635"/>
      <c r="Q29" s="635"/>
      <c r="R29" s="635"/>
      <c r="S29" s="635"/>
      <c r="T29" s="635"/>
      <c r="U29" s="635"/>
      <c r="V29" s="635"/>
      <c r="W29" s="635"/>
      <c r="X29" s="635"/>
    </row>
    <row r="30" spans="1:24" ht="168.75" customHeight="1">
      <c r="A30" s="431">
        <v>21</v>
      </c>
      <c r="B30" s="644" t="s">
        <v>2183</v>
      </c>
      <c r="C30" s="431" t="s">
        <v>2178</v>
      </c>
      <c r="D30" s="433" t="s">
        <v>2179</v>
      </c>
      <c r="E30" s="433"/>
      <c r="F30" s="433"/>
      <c r="G30" s="435">
        <v>0.5</v>
      </c>
      <c r="H30" s="436" t="s">
        <v>250</v>
      </c>
      <c r="I30" s="431" t="s">
        <v>197</v>
      </c>
      <c r="J30" s="437">
        <v>45366</v>
      </c>
      <c r="K30" s="431" t="s">
        <v>260</v>
      </c>
      <c r="L30" s="548" t="s">
        <v>2180</v>
      </c>
      <c r="M30" s="437">
        <v>45390</v>
      </c>
      <c r="N30" s="431" t="s">
        <v>303</v>
      </c>
      <c r="O30" s="645"/>
      <c r="P30" s="635"/>
      <c r="Q30" s="635"/>
      <c r="R30" s="635"/>
      <c r="S30" s="635"/>
      <c r="T30" s="635"/>
      <c r="U30" s="635"/>
      <c r="V30" s="635"/>
      <c r="W30" s="635"/>
      <c r="X30" s="635"/>
    </row>
    <row r="31" spans="1:24" ht="56.25">
      <c r="A31" s="431">
        <v>22</v>
      </c>
      <c r="B31" s="644" t="s">
        <v>2183</v>
      </c>
      <c r="C31" s="431">
        <v>6</v>
      </c>
      <c r="D31" s="648" t="s">
        <v>2191</v>
      </c>
      <c r="E31" s="433"/>
      <c r="F31" s="433"/>
      <c r="G31" s="435">
        <v>0.5</v>
      </c>
      <c r="H31" s="436" t="s">
        <v>29</v>
      </c>
      <c r="I31" s="431" t="s">
        <v>197</v>
      </c>
      <c r="J31" s="437">
        <v>45366</v>
      </c>
      <c r="K31" s="431" t="s">
        <v>260</v>
      </c>
      <c r="L31" s="548" t="s">
        <v>2171</v>
      </c>
      <c r="M31" s="437">
        <v>45390</v>
      </c>
      <c r="N31" s="431" t="s">
        <v>303</v>
      </c>
      <c r="O31" s="645"/>
      <c r="P31" s="635"/>
      <c r="Q31" s="635"/>
      <c r="R31" s="635"/>
      <c r="S31" s="635"/>
      <c r="T31" s="635"/>
      <c r="U31" s="635"/>
      <c r="V31" s="635"/>
      <c r="W31" s="635"/>
      <c r="X31" s="635"/>
    </row>
    <row r="32" spans="1:24" ht="59.25" customHeight="1">
      <c r="A32" s="431">
        <v>23</v>
      </c>
      <c r="B32" s="644" t="s">
        <v>2183</v>
      </c>
      <c r="C32" s="431">
        <v>6</v>
      </c>
      <c r="D32" s="648" t="s">
        <v>1911</v>
      </c>
      <c r="E32" s="433"/>
      <c r="F32" s="433"/>
      <c r="G32" s="435">
        <v>0.5</v>
      </c>
      <c r="H32" s="436" t="s">
        <v>250</v>
      </c>
      <c r="I32" s="431" t="s">
        <v>197</v>
      </c>
      <c r="J32" s="437">
        <v>45366</v>
      </c>
      <c r="K32" s="431" t="s">
        <v>260</v>
      </c>
      <c r="L32" s="548" t="s">
        <v>2182</v>
      </c>
      <c r="M32" s="437">
        <v>45390</v>
      </c>
      <c r="N32" s="431" t="s">
        <v>303</v>
      </c>
      <c r="O32" s="645"/>
      <c r="P32" s="635"/>
      <c r="Q32" s="635"/>
      <c r="R32" s="635"/>
      <c r="S32" s="635"/>
      <c r="T32" s="635"/>
      <c r="U32" s="635"/>
      <c r="V32" s="635"/>
      <c r="W32" s="635"/>
      <c r="X32" s="635"/>
    </row>
    <row r="33" spans="1:24" ht="12.75">
      <c r="A33" s="431"/>
      <c r="B33" s="431"/>
      <c r="C33" s="431"/>
      <c r="D33" s="433"/>
      <c r="E33" s="433"/>
      <c r="F33" s="433"/>
      <c r="G33" s="435"/>
      <c r="H33" s="436"/>
      <c r="I33" s="431"/>
      <c r="J33" s="431"/>
      <c r="K33" s="431"/>
      <c r="L33" s="548"/>
      <c r="M33" s="431"/>
      <c r="N33" s="431"/>
      <c r="O33" s="645"/>
      <c r="P33" s="635"/>
      <c r="Q33" s="635"/>
      <c r="R33" s="635"/>
      <c r="S33" s="635"/>
      <c r="T33" s="635"/>
      <c r="U33" s="635"/>
      <c r="V33" s="635"/>
      <c r="W33" s="635"/>
      <c r="X33" s="635"/>
    </row>
    <row r="34" spans="1:24" ht="12.75">
      <c r="A34" s="431"/>
      <c r="B34" s="431"/>
      <c r="C34" s="431"/>
      <c r="D34" s="433"/>
      <c r="E34" s="433"/>
      <c r="F34" s="433"/>
      <c r="G34" s="435"/>
      <c r="H34" s="436"/>
      <c r="I34" s="431"/>
      <c r="J34" s="431"/>
      <c r="K34" s="431"/>
      <c r="L34" s="548"/>
      <c r="M34" s="431"/>
      <c r="N34" s="431"/>
      <c r="O34" s="645"/>
      <c r="P34" s="635"/>
      <c r="Q34" s="635"/>
      <c r="R34" s="635"/>
      <c r="S34" s="635"/>
      <c r="T34" s="635"/>
      <c r="U34" s="635"/>
      <c r="V34" s="635"/>
      <c r="W34" s="635"/>
      <c r="X34" s="635"/>
    </row>
    <row r="35" spans="1:24" ht="12.75">
      <c r="A35" s="431"/>
      <c r="B35" s="431"/>
      <c r="C35" s="431"/>
      <c r="D35" s="433"/>
      <c r="E35" s="433"/>
      <c r="F35" s="433"/>
      <c r="G35" s="435"/>
      <c r="H35" s="436"/>
      <c r="I35" s="431"/>
      <c r="J35" s="431"/>
      <c r="K35" s="431"/>
      <c r="L35" s="548"/>
      <c r="M35" s="431"/>
      <c r="N35" s="431"/>
      <c r="O35" s="645"/>
      <c r="P35" s="635"/>
      <c r="Q35" s="635"/>
      <c r="R35" s="635"/>
      <c r="S35" s="635"/>
      <c r="T35" s="635"/>
      <c r="U35" s="635"/>
      <c r="V35" s="635"/>
      <c r="W35" s="635"/>
      <c r="X35" s="635"/>
    </row>
    <row r="36" spans="1:24" ht="12.75">
      <c r="A36" s="431"/>
      <c r="B36" s="431"/>
      <c r="C36" s="431"/>
      <c r="D36" s="433"/>
      <c r="E36" s="433"/>
      <c r="F36" s="433"/>
      <c r="G36" s="435"/>
      <c r="H36" s="436"/>
      <c r="I36" s="431"/>
      <c r="J36" s="431"/>
      <c r="K36" s="431"/>
      <c r="L36" s="548"/>
      <c r="M36" s="431"/>
      <c r="N36" s="431"/>
      <c r="O36" s="645"/>
      <c r="P36" s="635"/>
      <c r="Q36" s="635"/>
      <c r="R36" s="635"/>
      <c r="S36" s="635"/>
      <c r="T36" s="635"/>
      <c r="U36" s="635"/>
      <c r="V36" s="635"/>
      <c r="W36" s="635"/>
      <c r="X36" s="635"/>
    </row>
    <row r="37" spans="1:24" ht="12.75">
      <c r="A37" s="431"/>
      <c r="B37" s="431"/>
      <c r="C37" s="431"/>
      <c r="D37" s="433"/>
      <c r="E37" s="433"/>
      <c r="F37" s="433"/>
      <c r="G37" s="435"/>
      <c r="H37" s="436"/>
      <c r="I37" s="431"/>
      <c r="J37" s="431"/>
      <c r="K37" s="431"/>
      <c r="L37" s="548"/>
      <c r="M37" s="431"/>
      <c r="N37" s="431"/>
      <c r="O37" s="645"/>
      <c r="P37" s="635"/>
      <c r="Q37" s="635"/>
      <c r="R37" s="635"/>
      <c r="S37" s="635"/>
      <c r="T37" s="635"/>
      <c r="U37" s="635"/>
      <c r="V37" s="635"/>
      <c r="W37" s="635"/>
      <c r="X37" s="635"/>
    </row>
    <row r="38" spans="1:24" ht="12.75">
      <c r="A38" s="431"/>
      <c r="B38" s="431"/>
      <c r="C38" s="431"/>
      <c r="D38" s="433"/>
      <c r="E38" s="433"/>
      <c r="F38" s="433"/>
      <c r="G38" s="435"/>
      <c r="H38" s="436"/>
      <c r="I38" s="431"/>
      <c r="J38" s="431"/>
      <c r="K38" s="431"/>
      <c r="L38" s="548"/>
      <c r="M38" s="431"/>
      <c r="N38" s="431"/>
      <c r="O38" s="645"/>
      <c r="P38" s="635"/>
      <c r="Q38" s="635"/>
      <c r="R38" s="635"/>
      <c r="S38" s="635"/>
      <c r="T38" s="635"/>
      <c r="U38" s="635"/>
      <c r="V38" s="635"/>
      <c r="W38" s="635"/>
      <c r="X38" s="635"/>
    </row>
    <row r="39" spans="1:24" ht="12.75">
      <c r="A39" s="431"/>
      <c r="B39" s="431"/>
      <c r="C39" s="431"/>
      <c r="D39" s="433"/>
      <c r="E39" s="433"/>
      <c r="F39" s="433"/>
      <c r="G39" s="435"/>
      <c r="H39" s="436"/>
      <c r="I39" s="431"/>
      <c r="J39" s="431"/>
      <c r="K39" s="431"/>
      <c r="L39" s="548"/>
      <c r="M39" s="431"/>
      <c r="N39" s="431"/>
      <c r="O39" s="645"/>
      <c r="P39" s="635"/>
      <c r="Q39" s="635"/>
      <c r="R39" s="635"/>
      <c r="S39" s="635"/>
      <c r="T39" s="635"/>
      <c r="U39" s="635"/>
      <c r="V39" s="635"/>
      <c r="W39" s="635"/>
      <c r="X39" s="635"/>
    </row>
    <row r="40" spans="1:24" ht="12.75">
      <c r="A40" s="431"/>
      <c r="B40" s="431"/>
      <c r="C40" s="431"/>
      <c r="D40" s="433"/>
      <c r="E40" s="433"/>
      <c r="F40" s="433"/>
      <c r="G40" s="435"/>
      <c r="H40" s="436"/>
      <c r="I40" s="431"/>
      <c r="J40" s="431"/>
      <c r="K40" s="431"/>
      <c r="L40" s="548"/>
      <c r="M40" s="431"/>
      <c r="N40" s="431"/>
      <c r="O40" s="645"/>
      <c r="P40" s="635"/>
      <c r="Q40" s="635"/>
      <c r="R40" s="635"/>
      <c r="S40" s="635"/>
      <c r="T40" s="635"/>
      <c r="U40" s="635"/>
      <c r="V40" s="635"/>
      <c r="W40" s="635"/>
      <c r="X40" s="635"/>
    </row>
    <row r="41" spans="1:24" ht="12.75">
      <c r="A41" s="431"/>
      <c r="B41" s="431"/>
      <c r="C41" s="431"/>
      <c r="D41" s="433"/>
      <c r="E41" s="433"/>
      <c r="F41" s="433"/>
      <c r="G41" s="435"/>
      <c r="H41" s="436"/>
      <c r="I41" s="431"/>
      <c r="J41" s="431"/>
      <c r="K41" s="431"/>
      <c r="L41" s="548"/>
      <c r="M41" s="431"/>
      <c r="N41" s="431"/>
      <c r="O41" s="645"/>
      <c r="P41" s="635"/>
      <c r="Q41" s="635"/>
      <c r="R41" s="635"/>
      <c r="S41" s="635"/>
      <c r="T41" s="635"/>
      <c r="U41" s="635"/>
      <c r="V41" s="635"/>
      <c r="W41" s="635"/>
      <c r="X41" s="635"/>
    </row>
    <row r="42" spans="1:24" ht="12.75">
      <c r="A42" s="431"/>
      <c r="B42" s="431"/>
      <c r="C42" s="431"/>
      <c r="D42" s="433"/>
      <c r="E42" s="433"/>
      <c r="F42" s="433"/>
      <c r="G42" s="435"/>
      <c r="H42" s="436"/>
      <c r="I42" s="431"/>
      <c r="J42" s="431"/>
      <c r="K42" s="431"/>
      <c r="L42" s="548"/>
      <c r="M42" s="431"/>
      <c r="N42" s="431"/>
      <c r="O42" s="645"/>
      <c r="P42" s="635"/>
      <c r="Q42" s="635"/>
      <c r="R42" s="635"/>
      <c r="S42" s="635"/>
      <c r="T42" s="635"/>
      <c r="U42" s="635"/>
      <c r="V42" s="635"/>
      <c r="W42" s="635"/>
      <c r="X42" s="635"/>
    </row>
    <row r="43" spans="1:24" ht="12.75">
      <c r="A43" s="431"/>
      <c r="B43" s="431"/>
      <c r="C43" s="431"/>
      <c r="D43" s="433"/>
      <c r="E43" s="433"/>
      <c r="F43" s="433"/>
      <c r="G43" s="435"/>
      <c r="H43" s="436"/>
      <c r="I43" s="431"/>
      <c r="J43" s="431"/>
      <c r="K43" s="431"/>
      <c r="L43" s="548"/>
      <c r="M43" s="431"/>
      <c r="N43" s="431"/>
      <c r="O43" s="645"/>
      <c r="P43" s="635"/>
      <c r="Q43" s="635"/>
      <c r="R43" s="635"/>
      <c r="S43" s="635"/>
      <c r="T43" s="635"/>
      <c r="U43" s="635"/>
      <c r="V43" s="635"/>
      <c r="W43" s="635"/>
      <c r="X43" s="635"/>
    </row>
    <row r="44" spans="1:24" ht="12.75">
      <c r="A44" s="431"/>
      <c r="B44" s="431"/>
      <c r="C44" s="431"/>
      <c r="D44" s="433"/>
      <c r="E44" s="433"/>
      <c r="F44" s="433"/>
      <c r="G44" s="435"/>
      <c r="H44" s="436"/>
      <c r="I44" s="431"/>
      <c r="J44" s="431"/>
      <c r="K44" s="431"/>
      <c r="L44" s="548"/>
      <c r="M44" s="431"/>
      <c r="N44" s="431"/>
      <c r="O44" s="645"/>
      <c r="P44" s="635"/>
      <c r="Q44" s="635"/>
      <c r="R44" s="635"/>
      <c r="S44" s="635"/>
      <c r="T44" s="635"/>
      <c r="U44" s="635"/>
      <c r="V44" s="635"/>
      <c r="W44" s="635"/>
      <c r="X44" s="635"/>
    </row>
    <row r="45" spans="1:24" ht="12.75">
      <c r="A45" s="431"/>
      <c r="B45" s="431"/>
      <c r="C45" s="431"/>
      <c r="D45" s="433"/>
      <c r="E45" s="433"/>
      <c r="F45" s="433"/>
      <c r="G45" s="435"/>
      <c r="H45" s="436"/>
      <c r="I45" s="431"/>
      <c r="J45" s="431"/>
      <c r="K45" s="431"/>
      <c r="L45" s="548"/>
      <c r="M45" s="431"/>
      <c r="N45" s="431"/>
      <c r="O45" s="645"/>
      <c r="P45" s="635"/>
      <c r="Q45" s="635"/>
      <c r="R45" s="635"/>
      <c r="S45" s="635"/>
      <c r="T45" s="635"/>
      <c r="U45" s="635"/>
      <c r="V45" s="635"/>
      <c r="W45" s="635"/>
      <c r="X45" s="635"/>
    </row>
    <row r="46" spans="1:24" ht="12.75">
      <c r="A46" s="431"/>
      <c r="B46" s="431"/>
      <c r="C46" s="431"/>
      <c r="D46" s="433"/>
      <c r="E46" s="433"/>
      <c r="F46" s="433"/>
      <c r="G46" s="435"/>
      <c r="H46" s="436"/>
      <c r="I46" s="431"/>
      <c r="J46" s="431"/>
      <c r="K46" s="431"/>
      <c r="L46" s="548"/>
      <c r="M46" s="431"/>
      <c r="N46" s="431"/>
      <c r="O46" s="645"/>
      <c r="P46" s="635"/>
      <c r="Q46" s="635"/>
      <c r="R46" s="635"/>
      <c r="S46" s="635"/>
      <c r="T46" s="635"/>
      <c r="U46" s="635"/>
      <c r="V46" s="635"/>
      <c r="W46" s="635"/>
      <c r="X46" s="635"/>
    </row>
    <row r="47" spans="1:24" ht="12.75">
      <c r="A47" s="431"/>
      <c r="B47" s="431"/>
      <c r="C47" s="431"/>
      <c r="D47" s="433"/>
      <c r="E47" s="433"/>
      <c r="F47" s="433"/>
      <c r="G47" s="435"/>
      <c r="H47" s="436"/>
      <c r="I47" s="431"/>
      <c r="J47" s="431"/>
      <c r="K47" s="431"/>
      <c r="L47" s="548"/>
      <c r="M47" s="431"/>
      <c r="N47" s="431"/>
      <c r="O47" s="645"/>
      <c r="P47" s="635"/>
      <c r="Q47" s="635"/>
      <c r="R47" s="635"/>
      <c r="S47" s="635"/>
      <c r="T47" s="635"/>
      <c r="U47" s="635"/>
      <c r="V47" s="635"/>
      <c r="W47" s="635"/>
      <c r="X47" s="635"/>
    </row>
    <row r="48" spans="1:24" ht="12.75">
      <c r="A48" s="431"/>
      <c r="B48" s="431"/>
      <c r="C48" s="431"/>
      <c r="D48" s="433"/>
      <c r="E48" s="433"/>
      <c r="F48" s="433"/>
      <c r="G48" s="435"/>
      <c r="H48" s="436"/>
      <c r="I48" s="431"/>
      <c r="J48" s="431"/>
      <c r="K48" s="431"/>
      <c r="L48" s="548"/>
      <c r="M48" s="431"/>
      <c r="N48" s="431"/>
      <c r="O48" s="645"/>
      <c r="P48" s="635"/>
      <c r="Q48" s="635"/>
      <c r="R48" s="635"/>
      <c r="S48" s="635"/>
      <c r="T48" s="635"/>
      <c r="U48" s="635"/>
      <c r="V48" s="635"/>
      <c r="W48" s="635"/>
      <c r="X48" s="635"/>
    </row>
  </sheetData>
  <conditionalFormatting sqref="M1:N1 R1 U1:X1">
    <cfRule type="containsText" dxfId="9944" priority="13" operator="containsText" text="ответ субподрядчика">
      <formula>NOT(ISERROR(SEARCH(("ответ субподрядчика"),(M1))))</formula>
    </cfRule>
  </conditionalFormatting>
  <conditionalFormatting sqref="G10:G48">
    <cfRule type="cellIs" dxfId="9943" priority="12" operator="equal">
      <formula>1</formula>
    </cfRule>
  </conditionalFormatting>
  <conditionalFormatting sqref="G10:G48">
    <cfRule type="cellIs" dxfId="9942" priority="11" operator="equal">
      <formula>0.5</formula>
    </cfRule>
  </conditionalFormatting>
  <conditionalFormatting sqref="G10:G48">
    <cfRule type="cellIs" dxfId="9941" priority="10" operator="equal">
      <formula>0.2</formula>
    </cfRule>
  </conditionalFormatting>
  <conditionalFormatting sqref="K3 K5:K48">
    <cfRule type="containsText" dxfId="9940" priority="9" operator="containsText" text="ПД">
      <formula>NOT(ISERROR(SEARCH(("ПД"),(K3))))</formula>
    </cfRule>
  </conditionalFormatting>
  <conditionalFormatting sqref="K11">
    <cfRule type="containsText" dxfId="9939" priority="14" operator="containsText" text="ПД">
      <formula>NOT(ISERROR(SEARCH(("ПД"),(K3))))</formula>
    </cfRule>
  </conditionalFormatting>
  <conditionalFormatting sqref="K12">
    <cfRule type="containsText" dxfId="9938" priority="15" operator="containsText" text="ПД">
      <formula>NOT(ISERROR(SEARCH(("ПД"),(K3))))</formula>
    </cfRule>
  </conditionalFormatting>
  <conditionalFormatting sqref="K12">
    <cfRule type="containsText" dxfId="9937" priority="16" operator="containsText" text="ПД">
      <formula>NOT(ISERROR(SEARCH(("ПД"),(K3))))</formula>
    </cfRule>
  </conditionalFormatting>
  <conditionalFormatting sqref="K13">
    <cfRule type="containsText" dxfId="9936" priority="17" operator="containsText" text="ПД">
      <formula>NOT(ISERROR(SEARCH(("ПД"),(K3))))</formula>
    </cfRule>
  </conditionalFormatting>
  <conditionalFormatting sqref="K13">
    <cfRule type="containsText" dxfId="9935" priority="18" operator="containsText" text="ПД">
      <formula>NOT(ISERROR(SEARCH(("ПД"),(K3))))</formula>
    </cfRule>
  </conditionalFormatting>
  <conditionalFormatting sqref="K13">
    <cfRule type="containsText" dxfId="9934" priority="19" operator="containsText" text="ПД">
      <formula>NOT(ISERROR(SEARCH(("ПД"),(K3))))</formula>
    </cfRule>
  </conditionalFormatting>
  <conditionalFormatting sqref="K14">
    <cfRule type="containsText" dxfId="9933" priority="20" operator="containsText" text="ПД">
      <formula>NOT(ISERROR(SEARCH(("ПД"),(K3))))</formula>
    </cfRule>
  </conditionalFormatting>
  <conditionalFormatting sqref="K14">
    <cfRule type="containsText" dxfId="9932" priority="21" operator="containsText" text="ПД">
      <formula>NOT(ISERROR(SEARCH(("ПД"),(K3))))</formula>
    </cfRule>
  </conditionalFormatting>
  <conditionalFormatting sqref="K14">
    <cfRule type="containsText" dxfId="9931" priority="22" operator="containsText" text="ПД">
      <formula>NOT(ISERROR(SEARCH(("ПД"),(K3))))</formula>
    </cfRule>
  </conditionalFormatting>
  <conditionalFormatting sqref="K14">
    <cfRule type="containsText" dxfId="9930" priority="23" operator="containsText" text="ПД">
      <formula>NOT(ISERROR(SEARCH(("ПД"),(K3))))</formula>
    </cfRule>
  </conditionalFormatting>
  <conditionalFormatting sqref="K16">
    <cfRule type="containsText" dxfId="9929" priority="24" operator="containsText" text="ПД">
      <formula>NOT(ISERROR(SEARCH(("ПД"),(K3))))</formula>
    </cfRule>
  </conditionalFormatting>
  <conditionalFormatting sqref="K16">
    <cfRule type="containsText" dxfId="9928" priority="25" operator="containsText" text="ПД">
      <formula>NOT(ISERROR(SEARCH(("ПД"),(K3))))</formula>
    </cfRule>
  </conditionalFormatting>
  <conditionalFormatting sqref="K16">
    <cfRule type="containsText" dxfId="9927" priority="26" operator="containsText" text="ПД">
      <formula>NOT(ISERROR(SEARCH(("ПД"),(K3))))</formula>
    </cfRule>
  </conditionalFormatting>
  <conditionalFormatting sqref="K16">
    <cfRule type="containsText" dxfId="9926" priority="27" operator="containsText" text="ПД">
      <formula>NOT(ISERROR(SEARCH(("ПД"),(K3))))</formula>
    </cfRule>
  </conditionalFormatting>
  <conditionalFormatting sqref="K16">
    <cfRule type="containsText" dxfId="9925" priority="28" operator="containsText" text="ПД">
      <formula>NOT(ISERROR(SEARCH(("ПД"),(K3))))</formula>
    </cfRule>
  </conditionalFormatting>
  <conditionalFormatting sqref="K17">
    <cfRule type="containsText" dxfId="9924" priority="29" operator="containsText" text="ПД">
      <formula>NOT(ISERROR(SEARCH(("ПД"),(K3))))</formula>
    </cfRule>
  </conditionalFormatting>
  <conditionalFormatting sqref="K17">
    <cfRule type="containsText" dxfId="9923" priority="30" operator="containsText" text="ПД">
      <formula>NOT(ISERROR(SEARCH(("ПД"),(K3))))</formula>
    </cfRule>
  </conditionalFormatting>
  <conditionalFormatting sqref="K17">
    <cfRule type="containsText" dxfId="9922" priority="31" operator="containsText" text="ПД">
      <formula>NOT(ISERROR(SEARCH(("ПД"),(K3))))</formula>
    </cfRule>
  </conditionalFormatting>
  <conditionalFormatting sqref="K17">
    <cfRule type="containsText" dxfId="9921" priority="32" operator="containsText" text="ПД">
      <formula>NOT(ISERROR(SEARCH(("ПД"),(K3))))</formula>
    </cfRule>
  </conditionalFormatting>
  <conditionalFormatting sqref="K17">
    <cfRule type="containsText" dxfId="9920" priority="33" operator="containsText" text="ПД">
      <formula>NOT(ISERROR(SEARCH(("ПД"),(K3))))</formula>
    </cfRule>
  </conditionalFormatting>
  <conditionalFormatting sqref="K17">
    <cfRule type="containsText" dxfId="9919" priority="34" operator="containsText" text="ПД">
      <formula>NOT(ISERROR(SEARCH(("ПД"),(K3))))</formula>
    </cfRule>
  </conditionalFormatting>
  <conditionalFormatting sqref="K18">
    <cfRule type="containsText" dxfId="9918" priority="35" operator="containsText" text="ПД">
      <formula>NOT(ISERROR(SEARCH(("ПД"),(K3))))</formula>
    </cfRule>
  </conditionalFormatting>
  <conditionalFormatting sqref="K18">
    <cfRule type="containsText" dxfId="9917" priority="36" operator="containsText" text="ПД">
      <formula>NOT(ISERROR(SEARCH(("ПД"),(K3))))</formula>
    </cfRule>
  </conditionalFormatting>
  <conditionalFormatting sqref="K18">
    <cfRule type="containsText" dxfId="9916" priority="37" operator="containsText" text="ПД">
      <formula>NOT(ISERROR(SEARCH(("ПД"),(K3))))</formula>
    </cfRule>
  </conditionalFormatting>
  <conditionalFormatting sqref="K18">
    <cfRule type="containsText" dxfId="9915" priority="38" operator="containsText" text="ПД">
      <formula>NOT(ISERROR(SEARCH(("ПД"),(K3))))</formula>
    </cfRule>
  </conditionalFormatting>
  <conditionalFormatting sqref="K18">
    <cfRule type="containsText" dxfId="9914" priority="39" operator="containsText" text="ПД">
      <formula>NOT(ISERROR(SEARCH(("ПД"),(K3))))</formula>
    </cfRule>
  </conditionalFormatting>
  <conditionalFormatting sqref="K18">
    <cfRule type="containsText" dxfId="9913" priority="40" operator="containsText" text="ПД">
      <formula>NOT(ISERROR(SEARCH(("ПД"),(K3))))</formula>
    </cfRule>
  </conditionalFormatting>
  <conditionalFormatting sqref="K18">
    <cfRule type="containsText" dxfId="9912" priority="41" operator="containsText" text="ПД">
      <formula>NOT(ISERROR(SEARCH(("ПД"),(K3))))</formula>
    </cfRule>
  </conditionalFormatting>
  <conditionalFormatting sqref="K19">
    <cfRule type="containsText" dxfId="9911" priority="42" operator="containsText" text="ПД">
      <formula>NOT(ISERROR(SEARCH(("ПД"),(K3))))</formula>
    </cfRule>
  </conditionalFormatting>
  <conditionalFormatting sqref="K19">
    <cfRule type="containsText" dxfId="9910" priority="43" operator="containsText" text="ПД">
      <formula>NOT(ISERROR(SEARCH(("ПД"),(K3))))</formula>
    </cfRule>
  </conditionalFormatting>
  <conditionalFormatting sqref="K19">
    <cfRule type="containsText" dxfId="9909" priority="44" operator="containsText" text="ПД">
      <formula>NOT(ISERROR(SEARCH(("ПД"),(K3))))</formula>
    </cfRule>
  </conditionalFormatting>
  <conditionalFormatting sqref="K19">
    <cfRule type="containsText" dxfId="9908" priority="45" operator="containsText" text="ПД">
      <formula>NOT(ISERROR(SEARCH(("ПД"),(K3))))</formula>
    </cfRule>
  </conditionalFormatting>
  <conditionalFormatting sqref="K19">
    <cfRule type="containsText" dxfId="9907" priority="46" operator="containsText" text="ПД">
      <formula>NOT(ISERROR(SEARCH(("ПД"),(K3))))</formula>
    </cfRule>
  </conditionalFormatting>
  <conditionalFormatting sqref="K19">
    <cfRule type="containsText" dxfId="9906" priority="47" operator="containsText" text="ПД">
      <formula>NOT(ISERROR(SEARCH(("ПД"),(K3))))</formula>
    </cfRule>
  </conditionalFormatting>
  <conditionalFormatting sqref="K19">
    <cfRule type="containsText" dxfId="9905" priority="48" operator="containsText" text="ПД">
      <formula>NOT(ISERROR(SEARCH(("ПД"),(K3))))</formula>
    </cfRule>
  </conditionalFormatting>
  <conditionalFormatting sqref="K19">
    <cfRule type="containsText" dxfId="9904" priority="49" operator="containsText" text="ПД">
      <formula>NOT(ISERROR(SEARCH(("ПД"),(K3))))</formula>
    </cfRule>
  </conditionalFormatting>
  <conditionalFormatting sqref="K20">
    <cfRule type="containsText" dxfId="9903" priority="50" operator="containsText" text="ПД">
      <formula>NOT(ISERROR(SEARCH(("ПД"),(K3))))</formula>
    </cfRule>
  </conditionalFormatting>
  <conditionalFormatting sqref="K20">
    <cfRule type="containsText" dxfId="9902" priority="51" operator="containsText" text="ПД">
      <formula>NOT(ISERROR(SEARCH(("ПД"),(K3))))</formula>
    </cfRule>
  </conditionalFormatting>
  <conditionalFormatting sqref="K20">
    <cfRule type="containsText" dxfId="9901" priority="52" operator="containsText" text="ПД">
      <formula>NOT(ISERROR(SEARCH(("ПД"),(K3))))</formula>
    </cfRule>
  </conditionalFormatting>
  <conditionalFormatting sqref="K20">
    <cfRule type="containsText" dxfId="9900" priority="53" operator="containsText" text="ПД">
      <formula>NOT(ISERROR(SEARCH(("ПД"),(K3))))</formula>
    </cfRule>
  </conditionalFormatting>
  <conditionalFormatting sqref="K20">
    <cfRule type="containsText" dxfId="9899" priority="54" operator="containsText" text="ПД">
      <formula>NOT(ISERROR(SEARCH(("ПД"),(K3))))</formula>
    </cfRule>
  </conditionalFormatting>
  <conditionalFormatting sqref="K20">
    <cfRule type="containsText" dxfId="9898" priority="55" operator="containsText" text="ПД">
      <formula>NOT(ISERROR(SEARCH(("ПД"),(K3))))</formula>
    </cfRule>
  </conditionalFormatting>
  <conditionalFormatting sqref="K20">
    <cfRule type="containsText" dxfId="9897" priority="56" operator="containsText" text="ПД">
      <formula>NOT(ISERROR(SEARCH(("ПД"),(K3))))</formula>
    </cfRule>
  </conditionalFormatting>
  <conditionalFormatting sqref="K20">
    <cfRule type="containsText" dxfId="9896" priority="57" operator="containsText" text="ПД">
      <formula>NOT(ISERROR(SEARCH(("ПД"),(K3))))</formula>
    </cfRule>
  </conditionalFormatting>
  <conditionalFormatting sqref="K20">
    <cfRule type="containsText" dxfId="9895" priority="58" operator="containsText" text="ПД">
      <formula>NOT(ISERROR(SEARCH(("ПД"),(K3))))</formula>
    </cfRule>
  </conditionalFormatting>
  <conditionalFormatting sqref="K21">
    <cfRule type="containsText" dxfId="9894" priority="59" operator="containsText" text="ПД">
      <formula>NOT(ISERROR(SEARCH(("ПД"),(K3))))</formula>
    </cfRule>
  </conditionalFormatting>
  <conditionalFormatting sqref="K21">
    <cfRule type="containsText" dxfId="9893" priority="60" operator="containsText" text="ПД">
      <formula>NOT(ISERROR(SEARCH(("ПД"),(K3))))</formula>
    </cfRule>
  </conditionalFormatting>
  <conditionalFormatting sqref="K21">
    <cfRule type="containsText" dxfId="9892" priority="61" operator="containsText" text="ПД">
      <formula>NOT(ISERROR(SEARCH(("ПД"),(K3))))</formula>
    </cfRule>
  </conditionalFormatting>
  <conditionalFormatting sqref="K21">
    <cfRule type="containsText" dxfId="9891" priority="62" operator="containsText" text="ПД">
      <formula>NOT(ISERROR(SEARCH(("ПД"),(K3))))</formula>
    </cfRule>
  </conditionalFormatting>
  <conditionalFormatting sqref="K21">
    <cfRule type="containsText" dxfId="9890" priority="63" operator="containsText" text="ПД">
      <formula>NOT(ISERROR(SEARCH(("ПД"),(K3))))</formula>
    </cfRule>
  </conditionalFormatting>
  <conditionalFormatting sqref="K21">
    <cfRule type="containsText" dxfId="9889" priority="64" operator="containsText" text="ПД">
      <formula>NOT(ISERROR(SEARCH(("ПД"),(K3))))</formula>
    </cfRule>
  </conditionalFormatting>
  <conditionalFormatting sqref="K21">
    <cfRule type="containsText" dxfId="9888" priority="65" operator="containsText" text="ПД">
      <formula>NOT(ISERROR(SEARCH(("ПД"),(K3))))</formula>
    </cfRule>
  </conditionalFormatting>
  <conditionalFormatting sqref="K21">
    <cfRule type="containsText" dxfId="9887" priority="66" operator="containsText" text="ПД">
      <formula>NOT(ISERROR(SEARCH(("ПД"),(K3))))</formula>
    </cfRule>
  </conditionalFormatting>
  <conditionalFormatting sqref="K21">
    <cfRule type="containsText" dxfId="9886" priority="67" operator="containsText" text="ПД">
      <formula>NOT(ISERROR(SEARCH(("ПД"),(K3))))</formula>
    </cfRule>
  </conditionalFormatting>
  <conditionalFormatting sqref="K21">
    <cfRule type="containsText" dxfId="9885" priority="68" operator="containsText" text="ПД">
      <formula>NOT(ISERROR(SEARCH(("ПД"),(K3))))</formula>
    </cfRule>
  </conditionalFormatting>
  <conditionalFormatting sqref="K22">
    <cfRule type="containsText" dxfId="9884" priority="69" operator="containsText" text="ПД">
      <formula>NOT(ISERROR(SEARCH(("ПД"),(K3))))</formula>
    </cfRule>
  </conditionalFormatting>
  <conditionalFormatting sqref="K22">
    <cfRule type="containsText" dxfId="9883" priority="70" operator="containsText" text="ПД">
      <formula>NOT(ISERROR(SEARCH(("ПД"),(K3))))</formula>
    </cfRule>
  </conditionalFormatting>
  <conditionalFormatting sqref="K22">
    <cfRule type="containsText" dxfId="9882" priority="71" operator="containsText" text="ПД">
      <formula>NOT(ISERROR(SEARCH(("ПД"),(K3))))</formula>
    </cfRule>
  </conditionalFormatting>
  <conditionalFormatting sqref="K22">
    <cfRule type="containsText" dxfId="9881" priority="72" operator="containsText" text="ПД">
      <formula>NOT(ISERROR(SEARCH(("ПД"),(K3))))</formula>
    </cfRule>
  </conditionalFormatting>
  <conditionalFormatting sqref="K22">
    <cfRule type="containsText" dxfId="9880" priority="73" operator="containsText" text="ПД">
      <formula>NOT(ISERROR(SEARCH(("ПД"),(K3))))</formula>
    </cfRule>
  </conditionalFormatting>
  <conditionalFormatting sqref="K22">
    <cfRule type="containsText" dxfId="9879" priority="74" operator="containsText" text="ПД">
      <formula>NOT(ISERROR(SEARCH(("ПД"),(K3))))</formula>
    </cfRule>
  </conditionalFormatting>
  <conditionalFormatting sqref="K22">
    <cfRule type="containsText" dxfId="9878" priority="75" operator="containsText" text="ПД">
      <formula>NOT(ISERROR(SEARCH(("ПД"),(K3))))</formula>
    </cfRule>
  </conditionalFormatting>
  <conditionalFormatting sqref="K22">
    <cfRule type="containsText" dxfId="9877" priority="76" operator="containsText" text="ПД">
      <formula>NOT(ISERROR(SEARCH(("ПД"),(K3))))</formula>
    </cfRule>
  </conditionalFormatting>
  <conditionalFormatting sqref="K22">
    <cfRule type="containsText" dxfId="9876" priority="77" operator="containsText" text="ПД">
      <formula>NOT(ISERROR(SEARCH(("ПД"),(K3))))</formula>
    </cfRule>
  </conditionalFormatting>
  <conditionalFormatting sqref="K22">
    <cfRule type="containsText" dxfId="9875" priority="78" operator="containsText" text="ПД">
      <formula>NOT(ISERROR(SEARCH(("ПД"),(K3))))</formula>
    </cfRule>
  </conditionalFormatting>
  <conditionalFormatting sqref="K22">
    <cfRule type="containsText" dxfId="9874" priority="79" operator="containsText" text="ПД">
      <formula>NOT(ISERROR(SEARCH(("ПД"),(K3))))</formula>
    </cfRule>
  </conditionalFormatting>
  <conditionalFormatting sqref="K23">
    <cfRule type="containsText" dxfId="9873" priority="80" operator="containsText" text="ПД">
      <formula>NOT(ISERROR(SEARCH(("ПД"),(K3))))</formula>
    </cfRule>
  </conditionalFormatting>
  <conditionalFormatting sqref="K23">
    <cfRule type="containsText" dxfId="9872" priority="81" operator="containsText" text="ПД">
      <formula>NOT(ISERROR(SEARCH(("ПД"),(K3))))</formula>
    </cfRule>
  </conditionalFormatting>
  <conditionalFormatting sqref="K23">
    <cfRule type="containsText" dxfId="9871" priority="82" operator="containsText" text="ПД">
      <formula>NOT(ISERROR(SEARCH(("ПД"),(K3))))</formula>
    </cfRule>
  </conditionalFormatting>
  <conditionalFormatting sqref="K23">
    <cfRule type="containsText" dxfId="9870" priority="83" operator="containsText" text="ПД">
      <formula>NOT(ISERROR(SEARCH(("ПД"),(K3))))</formula>
    </cfRule>
  </conditionalFormatting>
  <conditionalFormatting sqref="K23">
    <cfRule type="containsText" dxfId="9869" priority="84" operator="containsText" text="ПД">
      <formula>NOT(ISERROR(SEARCH(("ПД"),(K3))))</formula>
    </cfRule>
  </conditionalFormatting>
  <conditionalFormatting sqref="K23">
    <cfRule type="containsText" dxfId="9868" priority="85" operator="containsText" text="ПД">
      <formula>NOT(ISERROR(SEARCH(("ПД"),(K3))))</formula>
    </cfRule>
  </conditionalFormatting>
  <conditionalFormatting sqref="K23">
    <cfRule type="containsText" dxfId="9867" priority="86" operator="containsText" text="ПД">
      <formula>NOT(ISERROR(SEARCH(("ПД"),(K3))))</formula>
    </cfRule>
  </conditionalFormatting>
  <conditionalFormatting sqref="K23">
    <cfRule type="containsText" dxfId="9866" priority="87" operator="containsText" text="ПД">
      <formula>NOT(ISERROR(SEARCH(("ПД"),(K3))))</formula>
    </cfRule>
  </conditionalFormatting>
  <conditionalFormatting sqref="K23">
    <cfRule type="containsText" dxfId="9865" priority="88" operator="containsText" text="ПД">
      <formula>NOT(ISERROR(SEARCH(("ПД"),(K3))))</formula>
    </cfRule>
  </conditionalFormatting>
  <conditionalFormatting sqref="K23">
    <cfRule type="containsText" dxfId="9864" priority="89" operator="containsText" text="ПД">
      <formula>NOT(ISERROR(SEARCH(("ПД"),(K3))))</formula>
    </cfRule>
  </conditionalFormatting>
  <conditionalFormatting sqref="K23">
    <cfRule type="containsText" dxfId="9863" priority="90" operator="containsText" text="ПД">
      <formula>NOT(ISERROR(SEARCH(("ПД"),(K3))))</formula>
    </cfRule>
  </conditionalFormatting>
  <conditionalFormatting sqref="K23">
    <cfRule type="containsText" dxfId="9862" priority="91" operator="containsText" text="ПД">
      <formula>NOT(ISERROR(SEARCH(("ПД"),(K3))))</formula>
    </cfRule>
  </conditionalFormatting>
  <conditionalFormatting sqref="K24">
    <cfRule type="containsText" dxfId="9861" priority="92" operator="containsText" text="ПД">
      <formula>NOT(ISERROR(SEARCH(("ПД"),(K3))))</formula>
    </cfRule>
  </conditionalFormatting>
  <conditionalFormatting sqref="K24">
    <cfRule type="containsText" dxfId="9860" priority="93" operator="containsText" text="ПД">
      <formula>NOT(ISERROR(SEARCH(("ПД"),(K3))))</formula>
    </cfRule>
  </conditionalFormatting>
  <conditionalFormatting sqref="K24">
    <cfRule type="containsText" dxfId="9859" priority="94" operator="containsText" text="ПД">
      <formula>NOT(ISERROR(SEARCH(("ПД"),(K3))))</formula>
    </cfRule>
  </conditionalFormatting>
  <conditionalFormatting sqref="K24">
    <cfRule type="containsText" dxfId="9858" priority="95" operator="containsText" text="ПД">
      <formula>NOT(ISERROR(SEARCH(("ПД"),(K3))))</formula>
    </cfRule>
  </conditionalFormatting>
  <conditionalFormatting sqref="K24">
    <cfRule type="containsText" dxfId="9857" priority="96" operator="containsText" text="ПД">
      <formula>NOT(ISERROR(SEARCH(("ПД"),(K3))))</formula>
    </cfRule>
  </conditionalFormatting>
  <conditionalFormatting sqref="K24">
    <cfRule type="containsText" dxfId="9856" priority="97" operator="containsText" text="ПД">
      <formula>NOT(ISERROR(SEARCH(("ПД"),(K3))))</formula>
    </cfRule>
  </conditionalFormatting>
  <conditionalFormatting sqref="K24">
    <cfRule type="containsText" dxfId="9855" priority="98" operator="containsText" text="ПД">
      <formula>NOT(ISERROR(SEARCH(("ПД"),(K3))))</formula>
    </cfRule>
  </conditionalFormatting>
  <conditionalFormatting sqref="K24">
    <cfRule type="containsText" dxfId="9854" priority="99" operator="containsText" text="ПД">
      <formula>NOT(ISERROR(SEARCH(("ПД"),(K3))))</formula>
    </cfRule>
  </conditionalFormatting>
  <conditionalFormatting sqref="K24">
    <cfRule type="containsText" dxfId="9853" priority="100" operator="containsText" text="ПД">
      <formula>NOT(ISERROR(SEARCH(("ПД"),(K3))))</formula>
    </cfRule>
  </conditionalFormatting>
  <conditionalFormatting sqref="K24">
    <cfRule type="containsText" dxfId="9852" priority="101" operator="containsText" text="ПД">
      <formula>NOT(ISERROR(SEARCH(("ПД"),(K3))))</formula>
    </cfRule>
  </conditionalFormatting>
  <conditionalFormatting sqref="K24">
    <cfRule type="containsText" dxfId="9851" priority="102" operator="containsText" text="ПД">
      <formula>NOT(ISERROR(SEARCH(("ПД"),(K3))))</formula>
    </cfRule>
  </conditionalFormatting>
  <conditionalFormatting sqref="K24">
    <cfRule type="containsText" dxfId="9850" priority="103" operator="containsText" text="ПД">
      <formula>NOT(ISERROR(SEARCH(("ПД"),(K3))))</formula>
    </cfRule>
  </conditionalFormatting>
  <conditionalFormatting sqref="K24">
    <cfRule type="containsText" dxfId="9849" priority="104" operator="containsText" text="ПД">
      <formula>NOT(ISERROR(SEARCH(("ПД"),(K3))))</formula>
    </cfRule>
  </conditionalFormatting>
  <conditionalFormatting sqref="K25">
    <cfRule type="containsText" dxfId="9848" priority="105" operator="containsText" text="ПД">
      <formula>NOT(ISERROR(SEARCH(("ПД"),(K3))))</formula>
    </cfRule>
  </conditionalFormatting>
  <conditionalFormatting sqref="K25">
    <cfRule type="containsText" dxfId="9847" priority="106" operator="containsText" text="ПД">
      <formula>NOT(ISERROR(SEARCH(("ПД"),(K3))))</formula>
    </cfRule>
  </conditionalFormatting>
  <conditionalFormatting sqref="K25">
    <cfRule type="containsText" dxfId="9846" priority="107" operator="containsText" text="ПД">
      <formula>NOT(ISERROR(SEARCH(("ПД"),(K3))))</formula>
    </cfRule>
  </conditionalFormatting>
  <conditionalFormatting sqref="K25">
    <cfRule type="containsText" dxfId="9845" priority="108" operator="containsText" text="ПД">
      <formula>NOT(ISERROR(SEARCH(("ПД"),(K3))))</formula>
    </cfRule>
  </conditionalFormatting>
  <conditionalFormatting sqref="K25">
    <cfRule type="containsText" dxfId="9844" priority="109" operator="containsText" text="ПД">
      <formula>NOT(ISERROR(SEARCH(("ПД"),(K3))))</formula>
    </cfRule>
  </conditionalFormatting>
  <conditionalFormatting sqref="K25">
    <cfRule type="containsText" dxfId="9843" priority="110" operator="containsText" text="ПД">
      <formula>NOT(ISERROR(SEARCH(("ПД"),(K3))))</formula>
    </cfRule>
  </conditionalFormatting>
  <conditionalFormatting sqref="K25">
    <cfRule type="containsText" dxfId="9842" priority="111" operator="containsText" text="ПД">
      <formula>NOT(ISERROR(SEARCH(("ПД"),(K3))))</formula>
    </cfRule>
  </conditionalFormatting>
  <conditionalFormatting sqref="K25">
    <cfRule type="containsText" dxfId="9841" priority="112" operator="containsText" text="ПД">
      <formula>NOT(ISERROR(SEARCH(("ПД"),(K3))))</formula>
    </cfRule>
  </conditionalFormatting>
  <conditionalFormatting sqref="K25">
    <cfRule type="containsText" dxfId="9840" priority="113" operator="containsText" text="ПД">
      <formula>NOT(ISERROR(SEARCH(("ПД"),(K3))))</formula>
    </cfRule>
  </conditionalFormatting>
  <conditionalFormatting sqref="K25">
    <cfRule type="containsText" dxfId="9839" priority="114" operator="containsText" text="ПД">
      <formula>NOT(ISERROR(SEARCH(("ПД"),(K3))))</formula>
    </cfRule>
  </conditionalFormatting>
  <conditionalFormatting sqref="K25">
    <cfRule type="containsText" dxfId="9838" priority="115" operator="containsText" text="ПД">
      <formula>NOT(ISERROR(SEARCH(("ПД"),(K3))))</formula>
    </cfRule>
  </conditionalFormatting>
  <conditionalFormatting sqref="K25">
    <cfRule type="containsText" dxfId="9837" priority="116" operator="containsText" text="ПД">
      <formula>NOT(ISERROR(SEARCH(("ПД"),(K3))))</formula>
    </cfRule>
  </conditionalFormatting>
  <conditionalFormatting sqref="K25">
    <cfRule type="containsText" dxfId="9836" priority="117" operator="containsText" text="ПД">
      <formula>NOT(ISERROR(SEARCH(("ПД"),(K3))))</formula>
    </cfRule>
  </conditionalFormatting>
  <conditionalFormatting sqref="K25">
    <cfRule type="containsText" dxfId="9835" priority="118" operator="containsText" text="ПД">
      <formula>NOT(ISERROR(SEARCH(("ПД"),(K3))))</formula>
    </cfRule>
  </conditionalFormatting>
  <conditionalFormatting sqref="K26">
    <cfRule type="containsText" dxfId="9834" priority="119" operator="containsText" text="ПД">
      <formula>NOT(ISERROR(SEARCH(("ПД"),(K3))))</formula>
    </cfRule>
  </conditionalFormatting>
  <conditionalFormatting sqref="K26">
    <cfRule type="containsText" dxfId="9833" priority="120" operator="containsText" text="ПД">
      <formula>NOT(ISERROR(SEARCH(("ПД"),(K3))))</formula>
    </cfRule>
  </conditionalFormatting>
  <conditionalFormatting sqref="K26">
    <cfRule type="containsText" dxfId="9832" priority="121" operator="containsText" text="ПД">
      <formula>NOT(ISERROR(SEARCH(("ПД"),(K3))))</formula>
    </cfRule>
  </conditionalFormatting>
  <conditionalFormatting sqref="K26">
    <cfRule type="containsText" dxfId="9831" priority="122" operator="containsText" text="ПД">
      <formula>NOT(ISERROR(SEARCH(("ПД"),(K3))))</formula>
    </cfRule>
  </conditionalFormatting>
  <conditionalFormatting sqref="K26">
    <cfRule type="containsText" dxfId="9830" priority="123" operator="containsText" text="ПД">
      <formula>NOT(ISERROR(SEARCH(("ПД"),(K3))))</formula>
    </cfRule>
  </conditionalFormatting>
  <conditionalFormatting sqref="K26">
    <cfRule type="containsText" dxfId="9829" priority="124" operator="containsText" text="ПД">
      <formula>NOT(ISERROR(SEARCH(("ПД"),(K3))))</formula>
    </cfRule>
  </conditionalFormatting>
  <conditionalFormatting sqref="K26">
    <cfRule type="containsText" dxfId="9828" priority="125" operator="containsText" text="ПД">
      <formula>NOT(ISERROR(SEARCH(("ПД"),(K3))))</formula>
    </cfRule>
  </conditionalFormatting>
  <conditionalFormatting sqref="K26">
    <cfRule type="containsText" dxfId="9827" priority="126" operator="containsText" text="ПД">
      <formula>NOT(ISERROR(SEARCH(("ПД"),(K3))))</formula>
    </cfRule>
  </conditionalFormatting>
  <conditionalFormatting sqref="K26">
    <cfRule type="containsText" dxfId="9826" priority="127" operator="containsText" text="ПД">
      <formula>NOT(ISERROR(SEARCH(("ПД"),(K3))))</formula>
    </cfRule>
  </conditionalFormatting>
  <conditionalFormatting sqref="K26">
    <cfRule type="containsText" dxfId="9825" priority="128" operator="containsText" text="ПД">
      <formula>NOT(ISERROR(SEARCH(("ПД"),(K3))))</formula>
    </cfRule>
  </conditionalFormatting>
  <conditionalFormatting sqref="K26">
    <cfRule type="containsText" dxfId="9824" priority="129" operator="containsText" text="ПД">
      <formula>NOT(ISERROR(SEARCH(("ПД"),(K3))))</formula>
    </cfRule>
  </conditionalFormatting>
  <conditionalFormatting sqref="K26">
    <cfRule type="containsText" dxfId="9823" priority="130" operator="containsText" text="ПД">
      <formula>NOT(ISERROR(SEARCH(("ПД"),(K3))))</formula>
    </cfRule>
  </conditionalFormatting>
  <conditionalFormatting sqref="K26">
    <cfRule type="containsText" dxfId="9822" priority="131" operator="containsText" text="ПД">
      <formula>NOT(ISERROR(SEARCH(("ПД"),(K3))))</formula>
    </cfRule>
  </conditionalFormatting>
  <conditionalFormatting sqref="K26">
    <cfRule type="containsText" dxfId="9821" priority="132" operator="containsText" text="ПД">
      <formula>NOT(ISERROR(SEARCH(("ПД"),(K3))))</formula>
    </cfRule>
  </conditionalFormatting>
  <conditionalFormatting sqref="K26">
    <cfRule type="containsText" dxfId="9820" priority="133" operator="containsText" text="ПД">
      <formula>NOT(ISERROR(SEARCH(("ПД"),(K3))))</formula>
    </cfRule>
  </conditionalFormatting>
  <conditionalFormatting sqref="K27">
    <cfRule type="containsText" dxfId="9819" priority="134" operator="containsText" text="ПД">
      <formula>NOT(ISERROR(SEARCH(("ПД"),(K3))))</formula>
    </cfRule>
  </conditionalFormatting>
  <conditionalFormatting sqref="K27">
    <cfRule type="containsText" dxfId="9818" priority="135" operator="containsText" text="ПД">
      <formula>NOT(ISERROR(SEARCH(("ПД"),(K3))))</formula>
    </cfRule>
  </conditionalFormatting>
  <conditionalFormatting sqref="K27">
    <cfRule type="containsText" dxfId="9817" priority="136" operator="containsText" text="ПД">
      <formula>NOT(ISERROR(SEARCH(("ПД"),(K3))))</formula>
    </cfRule>
  </conditionalFormatting>
  <conditionalFormatting sqref="K27">
    <cfRule type="containsText" dxfId="9816" priority="137" operator="containsText" text="ПД">
      <formula>NOT(ISERROR(SEARCH(("ПД"),(K3))))</formula>
    </cfRule>
  </conditionalFormatting>
  <conditionalFormatting sqref="K27">
    <cfRule type="containsText" dxfId="9815" priority="138" operator="containsText" text="ПД">
      <formula>NOT(ISERROR(SEARCH(("ПД"),(K3))))</formula>
    </cfRule>
  </conditionalFormatting>
  <conditionalFormatting sqref="K27">
    <cfRule type="containsText" dxfId="9814" priority="139" operator="containsText" text="ПД">
      <formula>NOT(ISERROR(SEARCH(("ПД"),(K3))))</formula>
    </cfRule>
  </conditionalFormatting>
  <conditionalFormatting sqref="K27">
    <cfRule type="containsText" dxfId="9813" priority="140" operator="containsText" text="ПД">
      <formula>NOT(ISERROR(SEARCH(("ПД"),(K3))))</formula>
    </cfRule>
  </conditionalFormatting>
  <conditionalFormatting sqref="K27">
    <cfRule type="containsText" dxfId="9812" priority="141" operator="containsText" text="ПД">
      <formula>NOT(ISERROR(SEARCH(("ПД"),(K3))))</formula>
    </cfRule>
  </conditionalFormatting>
  <conditionalFormatting sqref="K27">
    <cfRule type="containsText" dxfId="9811" priority="142" operator="containsText" text="ПД">
      <formula>NOT(ISERROR(SEARCH(("ПД"),(K3))))</formula>
    </cfRule>
  </conditionalFormatting>
  <conditionalFormatting sqref="K27">
    <cfRule type="containsText" dxfId="9810" priority="143" operator="containsText" text="ПД">
      <formula>NOT(ISERROR(SEARCH(("ПД"),(K3))))</formula>
    </cfRule>
  </conditionalFormatting>
  <conditionalFormatting sqref="K27">
    <cfRule type="containsText" dxfId="9809" priority="144" operator="containsText" text="ПД">
      <formula>NOT(ISERROR(SEARCH(("ПД"),(K3))))</formula>
    </cfRule>
  </conditionalFormatting>
  <conditionalFormatting sqref="K27">
    <cfRule type="containsText" dxfId="9808" priority="145" operator="containsText" text="ПД">
      <formula>NOT(ISERROR(SEARCH(("ПД"),(K3))))</formula>
    </cfRule>
  </conditionalFormatting>
  <conditionalFormatting sqref="K27">
    <cfRule type="containsText" dxfId="9807" priority="146" operator="containsText" text="ПД">
      <formula>NOT(ISERROR(SEARCH(("ПД"),(K3))))</formula>
    </cfRule>
  </conditionalFormatting>
  <conditionalFormatting sqref="K27">
    <cfRule type="containsText" dxfId="9806" priority="147" operator="containsText" text="ПД">
      <formula>NOT(ISERROR(SEARCH(("ПД"),(K3))))</formula>
    </cfRule>
  </conditionalFormatting>
  <conditionalFormatting sqref="K27">
    <cfRule type="containsText" dxfId="9805" priority="148" operator="containsText" text="ПД">
      <formula>NOT(ISERROR(SEARCH(("ПД"),(K3))))</formula>
    </cfRule>
  </conditionalFormatting>
  <conditionalFormatting sqref="K28">
    <cfRule type="containsText" dxfId="9804" priority="149" operator="containsText" text="ПД">
      <formula>NOT(ISERROR(SEARCH(("ПД"),(K3))))</formula>
    </cfRule>
  </conditionalFormatting>
  <conditionalFormatting sqref="K28">
    <cfRule type="containsText" dxfId="9803" priority="150" operator="containsText" text="ПД">
      <formula>NOT(ISERROR(SEARCH(("ПД"),(K3))))</formula>
    </cfRule>
  </conditionalFormatting>
  <conditionalFormatting sqref="K28">
    <cfRule type="containsText" dxfId="9802" priority="151" operator="containsText" text="ПД">
      <formula>NOT(ISERROR(SEARCH(("ПД"),(K3))))</formula>
    </cfRule>
  </conditionalFormatting>
  <conditionalFormatting sqref="K28">
    <cfRule type="containsText" dxfId="9801" priority="152" operator="containsText" text="ПД">
      <formula>NOT(ISERROR(SEARCH(("ПД"),(K3))))</formula>
    </cfRule>
  </conditionalFormatting>
  <conditionalFormatting sqref="K28">
    <cfRule type="containsText" dxfId="9800" priority="153" operator="containsText" text="ПД">
      <formula>NOT(ISERROR(SEARCH(("ПД"),(K3))))</formula>
    </cfRule>
  </conditionalFormatting>
  <conditionalFormatting sqref="K28">
    <cfRule type="containsText" dxfId="9799" priority="154" operator="containsText" text="ПД">
      <formula>NOT(ISERROR(SEARCH(("ПД"),(K3))))</formula>
    </cfRule>
  </conditionalFormatting>
  <conditionalFormatting sqref="K28">
    <cfRule type="containsText" dxfId="9798" priority="155" operator="containsText" text="ПД">
      <formula>NOT(ISERROR(SEARCH(("ПД"),(K3))))</formula>
    </cfRule>
  </conditionalFormatting>
  <conditionalFormatting sqref="K28">
    <cfRule type="containsText" dxfId="9797" priority="156" operator="containsText" text="ПД">
      <formula>NOT(ISERROR(SEARCH(("ПД"),(K3))))</formula>
    </cfRule>
  </conditionalFormatting>
  <conditionalFormatting sqref="K28">
    <cfRule type="containsText" dxfId="9796" priority="157" operator="containsText" text="ПД">
      <formula>NOT(ISERROR(SEARCH(("ПД"),(K3))))</formula>
    </cfRule>
  </conditionalFormatting>
  <conditionalFormatting sqref="K28">
    <cfRule type="containsText" dxfId="9795" priority="158" operator="containsText" text="ПД">
      <formula>NOT(ISERROR(SEARCH(("ПД"),(K3))))</formula>
    </cfRule>
  </conditionalFormatting>
  <conditionalFormatting sqref="K28">
    <cfRule type="containsText" dxfId="9794" priority="159" operator="containsText" text="ПД">
      <formula>NOT(ISERROR(SEARCH(("ПД"),(K3))))</formula>
    </cfRule>
  </conditionalFormatting>
  <conditionalFormatting sqref="K28">
    <cfRule type="containsText" dxfId="9793" priority="160" operator="containsText" text="ПД">
      <formula>NOT(ISERROR(SEARCH(("ПД"),(K3))))</formula>
    </cfRule>
  </conditionalFormatting>
  <conditionalFormatting sqref="K28">
    <cfRule type="containsText" dxfId="9792" priority="161" operator="containsText" text="ПД">
      <formula>NOT(ISERROR(SEARCH(("ПД"),(K3))))</formula>
    </cfRule>
  </conditionalFormatting>
  <conditionalFormatting sqref="K28">
    <cfRule type="containsText" dxfId="9791" priority="162" operator="containsText" text="ПД">
      <formula>NOT(ISERROR(SEARCH(("ПД"),(K3))))</formula>
    </cfRule>
  </conditionalFormatting>
  <conditionalFormatting sqref="K28">
    <cfRule type="containsText" dxfId="9790" priority="163" operator="containsText" text="ПД">
      <formula>NOT(ISERROR(SEARCH(("ПД"),(K3))))</formula>
    </cfRule>
  </conditionalFormatting>
  <conditionalFormatting sqref="K28">
    <cfRule type="containsText" dxfId="9789" priority="164" operator="containsText" text="ПД">
      <formula>NOT(ISERROR(SEARCH(("ПД"),(K3))))</formula>
    </cfRule>
  </conditionalFormatting>
  <conditionalFormatting sqref="K29">
    <cfRule type="containsText" dxfId="9788" priority="165" operator="containsText" text="ПД">
      <formula>NOT(ISERROR(SEARCH(("ПД"),(K3))))</formula>
    </cfRule>
  </conditionalFormatting>
  <conditionalFormatting sqref="K29">
    <cfRule type="containsText" dxfId="9787" priority="166" operator="containsText" text="ПД">
      <formula>NOT(ISERROR(SEARCH(("ПД"),(K3))))</formula>
    </cfRule>
  </conditionalFormatting>
  <conditionalFormatting sqref="K29">
    <cfRule type="containsText" dxfId="9786" priority="167" operator="containsText" text="ПД">
      <formula>NOT(ISERROR(SEARCH(("ПД"),(K3))))</formula>
    </cfRule>
  </conditionalFormatting>
  <conditionalFormatting sqref="K29">
    <cfRule type="containsText" dxfId="9785" priority="168" operator="containsText" text="ПД">
      <formula>NOT(ISERROR(SEARCH(("ПД"),(K3))))</formula>
    </cfRule>
  </conditionalFormatting>
  <conditionalFormatting sqref="K29">
    <cfRule type="containsText" dxfId="9784" priority="169" operator="containsText" text="ПД">
      <formula>NOT(ISERROR(SEARCH(("ПД"),(K3))))</formula>
    </cfRule>
  </conditionalFormatting>
  <conditionalFormatting sqref="K29">
    <cfRule type="containsText" dxfId="9783" priority="170" operator="containsText" text="ПД">
      <formula>NOT(ISERROR(SEARCH(("ПД"),(K3))))</formula>
    </cfRule>
  </conditionalFormatting>
  <conditionalFormatting sqref="K29">
    <cfRule type="containsText" dxfId="9782" priority="171" operator="containsText" text="ПД">
      <formula>NOT(ISERROR(SEARCH(("ПД"),(K3))))</formula>
    </cfRule>
  </conditionalFormatting>
  <conditionalFormatting sqref="K29">
    <cfRule type="containsText" dxfId="9781" priority="172" operator="containsText" text="ПД">
      <formula>NOT(ISERROR(SEARCH(("ПД"),(K3))))</formula>
    </cfRule>
  </conditionalFormatting>
  <conditionalFormatting sqref="K29">
    <cfRule type="containsText" dxfId="9780" priority="173" operator="containsText" text="ПД">
      <formula>NOT(ISERROR(SEARCH(("ПД"),(K3))))</formula>
    </cfRule>
  </conditionalFormatting>
  <conditionalFormatting sqref="K29">
    <cfRule type="containsText" dxfId="9779" priority="174" operator="containsText" text="ПД">
      <formula>NOT(ISERROR(SEARCH(("ПД"),(K3))))</formula>
    </cfRule>
  </conditionalFormatting>
  <conditionalFormatting sqref="K29">
    <cfRule type="containsText" dxfId="9778" priority="175" operator="containsText" text="ПД">
      <formula>NOT(ISERROR(SEARCH(("ПД"),(K3))))</formula>
    </cfRule>
  </conditionalFormatting>
  <conditionalFormatting sqref="K29">
    <cfRule type="containsText" dxfId="9777" priority="176" operator="containsText" text="ПД">
      <formula>NOT(ISERROR(SEARCH(("ПД"),(K3))))</formula>
    </cfRule>
  </conditionalFormatting>
  <conditionalFormatting sqref="K29">
    <cfRule type="containsText" dxfId="9776" priority="177" operator="containsText" text="ПД">
      <formula>NOT(ISERROR(SEARCH(("ПД"),(K3))))</formula>
    </cfRule>
  </conditionalFormatting>
  <conditionalFormatting sqref="K29">
    <cfRule type="containsText" dxfId="9775" priority="178" operator="containsText" text="ПД">
      <formula>NOT(ISERROR(SEARCH(("ПД"),(K3))))</formula>
    </cfRule>
  </conditionalFormatting>
  <conditionalFormatting sqref="K29">
    <cfRule type="containsText" dxfId="9774" priority="179" operator="containsText" text="ПД">
      <formula>NOT(ISERROR(SEARCH(("ПД"),(K3))))</formula>
    </cfRule>
  </conditionalFormatting>
  <conditionalFormatting sqref="K29">
    <cfRule type="containsText" dxfId="9773" priority="180" operator="containsText" text="ПД">
      <formula>NOT(ISERROR(SEARCH(("ПД"),(K3))))</formula>
    </cfRule>
  </conditionalFormatting>
  <conditionalFormatting sqref="K30">
    <cfRule type="containsText" dxfId="9772" priority="181" operator="containsText" text="ПД">
      <formula>NOT(ISERROR(SEARCH(("ПД"),(K3))))</formula>
    </cfRule>
  </conditionalFormatting>
  <conditionalFormatting sqref="K30">
    <cfRule type="containsText" dxfId="9771" priority="182" operator="containsText" text="ПД">
      <formula>NOT(ISERROR(SEARCH(("ПД"),(K3))))</formula>
    </cfRule>
  </conditionalFormatting>
  <conditionalFormatting sqref="K30">
    <cfRule type="containsText" dxfId="9770" priority="183" operator="containsText" text="ПД">
      <formula>NOT(ISERROR(SEARCH(("ПД"),(K3))))</formula>
    </cfRule>
  </conditionalFormatting>
  <conditionalFormatting sqref="K30">
    <cfRule type="containsText" dxfId="9769" priority="184" operator="containsText" text="ПД">
      <formula>NOT(ISERROR(SEARCH(("ПД"),(K3))))</formula>
    </cfRule>
  </conditionalFormatting>
  <conditionalFormatting sqref="K30">
    <cfRule type="containsText" dxfId="9768" priority="185" operator="containsText" text="ПД">
      <formula>NOT(ISERROR(SEARCH(("ПД"),(K3))))</formula>
    </cfRule>
  </conditionalFormatting>
  <conditionalFormatting sqref="K30">
    <cfRule type="containsText" dxfId="9767" priority="186" operator="containsText" text="ПД">
      <formula>NOT(ISERROR(SEARCH(("ПД"),(K3))))</formula>
    </cfRule>
  </conditionalFormatting>
  <conditionalFormatting sqref="K30">
    <cfRule type="containsText" dxfId="9766" priority="187" operator="containsText" text="ПД">
      <formula>NOT(ISERROR(SEARCH(("ПД"),(K3))))</formula>
    </cfRule>
  </conditionalFormatting>
  <conditionalFormatting sqref="K30">
    <cfRule type="containsText" dxfId="9765" priority="188" operator="containsText" text="ПД">
      <formula>NOT(ISERROR(SEARCH(("ПД"),(K3))))</formula>
    </cfRule>
  </conditionalFormatting>
  <conditionalFormatting sqref="K30">
    <cfRule type="containsText" dxfId="9764" priority="189" operator="containsText" text="ПД">
      <formula>NOT(ISERROR(SEARCH(("ПД"),(K3))))</formula>
    </cfRule>
  </conditionalFormatting>
  <conditionalFormatting sqref="K30">
    <cfRule type="containsText" dxfId="9763" priority="190" operator="containsText" text="ПД">
      <formula>NOT(ISERROR(SEARCH(("ПД"),(K3))))</formula>
    </cfRule>
  </conditionalFormatting>
  <conditionalFormatting sqref="K30">
    <cfRule type="containsText" dxfId="9762" priority="191" operator="containsText" text="ПД">
      <formula>NOT(ISERROR(SEARCH(("ПД"),(K3))))</formula>
    </cfRule>
  </conditionalFormatting>
  <conditionalFormatting sqref="K30">
    <cfRule type="containsText" dxfId="9761" priority="192" operator="containsText" text="ПД">
      <formula>NOT(ISERROR(SEARCH(("ПД"),(K3))))</formula>
    </cfRule>
  </conditionalFormatting>
  <conditionalFormatting sqref="K30">
    <cfRule type="containsText" dxfId="9760" priority="193" operator="containsText" text="ПД">
      <formula>NOT(ISERROR(SEARCH(("ПД"),(K3))))</formula>
    </cfRule>
  </conditionalFormatting>
  <conditionalFormatting sqref="K30">
    <cfRule type="containsText" dxfId="9759" priority="194" operator="containsText" text="ПД">
      <formula>NOT(ISERROR(SEARCH(("ПД"),(K3))))</formula>
    </cfRule>
  </conditionalFormatting>
  <conditionalFormatting sqref="K30">
    <cfRule type="containsText" dxfId="9758" priority="195" operator="containsText" text="ПД">
      <formula>NOT(ISERROR(SEARCH(("ПД"),(K3))))</formula>
    </cfRule>
  </conditionalFormatting>
  <conditionalFormatting sqref="K30">
    <cfRule type="containsText" dxfId="9757" priority="196" operator="containsText" text="ПД">
      <formula>NOT(ISERROR(SEARCH(("ПД"),(K3))))</formula>
    </cfRule>
  </conditionalFormatting>
  <conditionalFormatting sqref="K30">
    <cfRule type="containsText" dxfId="9756" priority="197" operator="containsText" text="ПД">
      <formula>NOT(ISERROR(SEARCH(("ПД"),(K3))))</formula>
    </cfRule>
  </conditionalFormatting>
  <conditionalFormatting sqref="K31">
    <cfRule type="containsText" dxfId="9755" priority="198" operator="containsText" text="ПД">
      <formula>NOT(ISERROR(SEARCH(("ПД"),(K3))))</formula>
    </cfRule>
  </conditionalFormatting>
  <conditionalFormatting sqref="K31">
    <cfRule type="containsText" dxfId="9754" priority="199" operator="containsText" text="ПД">
      <formula>NOT(ISERROR(SEARCH(("ПД"),(K3))))</formula>
    </cfRule>
  </conditionalFormatting>
  <conditionalFormatting sqref="K31">
    <cfRule type="containsText" dxfId="9753" priority="200" operator="containsText" text="ПД">
      <formula>NOT(ISERROR(SEARCH(("ПД"),(K3))))</formula>
    </cfRule>
  </conditionalFormatting>
  <conditionalFormatting sqref="K31">
    <cfRule type="containsText" dxfId="9752" priority="201" operator="containsText" text="ПД">
      <formula>NOT(ISERROR(SEARCH(("ПД"),(K3))))</formula>
    </cfRule>
  </conditionalFormatting>
  <conditionalFormatting sqref="K31">
    <cfRule type="containsText" dxfId="9751" priority="202" operator="containsText" text="ПД">
      <formula>NOT(ISERROR(SEARCH(("ПД"),(K3))))</formula>
    </cfRule>
  </conditionalFormatting>
  <conditionalFormatting sqref="K31">
    <cfRule type="containsText" dxfId="9750" priority="203" operator="containsText" text="ПД">
      <formula>NOT(ISERROR(SEARCH(("ПД"),(K3))))</formula>
    </cfRule>
  </conditionalFormatting>
  <conditionalFormatting sqref="K31">
    <cfRule type="containsText" dxfId="9749" priority="204" operator="containsText" text="ПД">
      <formula>NOT(ISERROR(SEARCH(("ПД"),(K3))))</formula>
    </cfRule>
  </conditionalFormatting>
  <conditionalFormatting sqref="K31">
    <cfRule type="containsText" dxfId="9748" priority="205" operator="containsText" text="ПД">
      <formula>NOT(ISERROR(SEARCH(("ПД"),(K3))))</formula>
    </cfRule>
  </conditionalFormatting>
  <conditionalFormatting sqref="K31">
    <cfRule type="containsText" dxfId="9747" priority="206" operator="containsText" text="ПД">
      <formula>NOT(ISERROR(SEARCH(("ПД"),(K3))))</formula>
    </cfRule>
  </conditionalFormatting>
  <conditionalFormatting sqref="K31">
    <cfRule type="containsText" dxfId="9746" priority="207" operator="containsText" text="ПД">
      <formula>NOT(ISERROR(SEARCH(("ПД"),(K3))))</formula>
    </cfRule>
  </conditionalFormatting>
  <conditionalFormatting sqref="K31">
    <cfRule type="containsText" dxfId="9745" priority="208" operator="containsText" text="ПД">
      <formula>NOT(ISERROR(SEARCH(("ПД"),(K3))))</formula>
    </cfRule>
  </conditionalFormatting>
  <conditionalFormatting sqref="K31">
    <cfRule type="containsText" dxfId="9744" priority="209" operator="containsText" text="ПД">
      <formula>NOT(ISERROR(SEARCH(("ПД"),(K3))))</formula>
    </cfRule>
  </conditionalFormatting>
  <conditionalFormatting sqref="K31">
    <cfRule type="containsText" dxfId="9743" priority="210" operator="containsText" text="ПД">
      <formula>NOT(ISERROR(SEARCH(("ПД"),(K3))))</formula>
    </cfRule>
  </conditionalFormatting>
  <conditionalFormatting sqref="K31">
    <cfRule type="containsText" dxfId="9742" priority="211" operator="containsText" text="ПД">
      <formula>NOT(ISERROR(SEARCH(("ПД"),(K3))))</formula>
    </cfRule>
  </conditionalFormatting>
  <conditionalFormatting sqref="K31">
    <cfRule type="containsText" dxfId="9741" priority="212" operator="containsText" text="ПД">
      <formula>NOT(ISERROR(SEARCH(("ПД"),(K3))))</formula>
    </cfRule>
  </conditionalFormatting>
  <conditionalFormatting sqref="K31">
    <cfRule type="containsText" dxfId="9740" priority="213" operator="containsText" text="ПД">
      <formula>NOT(ISERROR(SEARCH(("ПД"),(K3))))</formula>
    </cfRule>
  </conditionalFormatting>
  <conditionalFormatting sqref="K31">
    <cfRule type="containsText" dxfId="9739" priority="214" operator="containsText" text="ПД">
      <formula>NOT(ISERROR(SEARCH(("ПД"),(K3))))</formula>
    </cfRule>
  </conditionalFormatting>
  <conditionalFormatting sqref="K31">
    <cfRule type="containsText" dxfId="9738" priority="215" operator="containsText" text="ПД">
      <formula>NOT(ISERROR(SEARCH(("ПД"),(K3))))</formula>
    </cfRule>
  </conditionalFormatting>
  <conditionalFormatting sqref="K15">
    <cfRule type="containsText" dxfId="9737" priority="216" operator="containsText" text="ПД">
      <formula>NOT(ISERROR(SEARCH(("ПД"),(K3))))</formula>
    </cfRule>
  </conditionalFormatting>
  <conditionalFormatting sqref="K15">
    <cfRule type="containsText" dxfId="9736" priority="217" operator="containsText" text="ПД">
      <formula>NOT(ISERROR(SEARCH(("ПД"),(K3))))</formula>
    </cfRule>
  </conditionalFormatting>
  <conditionalFormatting sqref="K3 K5:K48">
    <cfRule type="containsText" dxfId="9735" priority="8" operator="containsText" text="отменено">
      <formula>NOT(ISERROR(SEARCH(("отменено"),(K3))))</formula>
    </cfRule>
  </conditionalFormatting>
  <conditionalFormatting sqref="K11">
    <cfRule type="containsText" dxfId="9734" priority="218" operator="containsText" text="отменено">
      <formula>NOT(ISERROR(SEARCH(("отменено"),(K3))))</formula>
    </cfRule>
  </conditionalFormatting>
  <conditionalFormatting sqref="K12">
    <cfRule type="containsText" dxfId="9733" priority="219" operator="containsText" text="отменено">
      <formula>NOT(ISERROR(SEARCH(("отменено"),(K3))))</formula>
    </cfRule>
  </conditionalFormatting>
  <conditionalFormatting sqref="K12">
    <cfRule type="containsText" dxfId="9732" priority="220" operator="containsText" text="отменено">
      <formula>NOT(ISERROR(SEARCH(("отменено"),(K3))))</formula>
    </cfRule>
  </conditionalFormatting>
  <conditionalFormatting sqref="K13">
    <cfRule type="containsText" dxfId="9731" priority="221" operator="containsText" text="отменено">
      <formula>NOT(ISERROR(SEARCH(("отменено"),(K3))))</formula>
    </cfRule>
  </conditionalFormatting>
  <conditionalFormatting sqref="K13">
    <cfRule type="containsText" dxfId="9730" priority="222" operator="containsText" text="отменено">
      <formula>NOT(ISERROR(SEARCH(("отменено"),(K3))))</formula>
    </cfRule>
  </conditionalFormatting>
  <conditionalFormatting sqref="K13">
    <cfRule type="containsText" dxfId="9729" priority="223" operator="containsText" text="отменено">
      <formula>NOT(ISERROR(SEARCH(("отменено"),(K3))))</formula>
    </cfRule>
  </conditionalFormatting>
  <conditionalFormatting sqref="K14">
    <cfRule type="containsText" dxfId="9728" priority="224" operator="containsText" text="отменено">
      <formula>NOT(ISERROR(SEARCH(("отменено"),(K3))))</formula>
    </cfRule>
  </conditionalFormatting>
  <conditionalFormatting sqref="K14">
    <cfRule type="containsText" dxfId="9727" priority="225" operator="containsText" text="отменено">
      <formula>NOT(ISERROR(SEARCH(("отменено"),(K3))))</formula>
    </cfRule>
  </conditionalFormatting>
  <conditionalFormatting sqref="K14">
    <cfRule type="containsText" dxfId="9726" priority="226" operator="containsText" text="отменено">
      <formula>NOT(ISERROR(SEARCH(("отменено"),(K3))))</formula>
    </cfRule>
  </conditionalFormatting>
  <conditionalFormatting sqref="K14">
    <cfRule type="containsText" dxfId="9725" priority="227" operator="containsText" text="отменено">
      <formula>NOT(ISERROR(SEARCH(("отменено"),(K3))))</formula>
    </cfRule>
  </conditionalFormatting>
  <conditionalFormatting sqref="K16">
    <cfRule type="containsText" dxfId="9724" priority="228" operator="containsText" text="отменено">
      <formula>NOT(ISERROR(SEARCH(("отменено"),(K3))))</formula>
    </cfRule>
  </conditionalFormatting>
  <conditionalFormatting sqref="K16">
    <cfRule type="containsText" dxfId="9723" priority="229" operator="containsText" text="отменено">
      <formula>NOT(ISERROR(SEARCH(("отменено"),(K3))))</formula>
    </cfRule>
  </conditionalFormatting>
  <conditionalFormatting sqref="K16">
    <cfRule type="containsText" dxfId="9722" priority="230" operator="containsText" text="отменено">
      <formula>NOT(ISERROR(SEARCH(("отменено"),(K3))))</formula>
    </cfRule>
  </conditionalFormatting>
  <conditionalFormatting sqref="K16">
    <cfRule type="containsText" dxfId="9721" priority="231" operator="containsText" text="отменено">
      <formula>NOT(ISERROR(SEARCH(("отменено"),(K3))))</formula>
    </cfRule>
  </conditionalFormatting>
  <conditionalFormatting sqref="K16">
    <cfRule type="containsText" dxfId="9720" priority="232" operator="containsText" text="отменено">
      <formula>NOT(ISERROR(SEARCH(("отменено"),(K3))))</formula>
    </cfRule>
  </conditionalFormatting>
  <conditionalFormatting sqref="K17">
    <cfRule type="containsText" dxfId="9719" priority="233" operator="containsText" text="отменено">
      <formula>NOT(ISERROR(SEARCH(("отменено"),(K3))))</formula>
    </cfRule>
  </conditionalFormatting>
  <conditionalFormatting sqref="K17">
    <cfRule type="containsText" dxfId="9718" priority="234" operator="containsText" text="отменено">
      <formula>NOT(ISERROR(SEARCH(("отменено"),(K3))))</formula>
    </cfRule>
  </conditionalFormatting>
  <conditionalFormatting sqref="K17">
    <cfRule type="containsText" dxfId="9717" priority="235" operator="containsText" text="отменено">
      <formula>NOT(ISERROR(SEARCH(("отменено"),(K3))))</formula>
    </cfRule>
  </conditionalFormatting>
  <conditionalFormatting sqref="K17">
    <cfRule type="containsText" dxfId="9716" priority="236" operator="containsText" text="отменено">
      <formula>NOT(ISERROR(SEARCH(("отменено"),(K3))))</formula>
    </cfRule>
  </conditionalFormatting>
  <conditionalFormatting sqref="K17">
    <cfRule type="containsText" dxfId="9715" priority="237" operator="containsText" text="отменено">
      <formula>NOT(ISERROR(SEARCH(("отменено"),(K3))))</formula>
    </cfRule>
  </conditionalFormatting>
  <conditionalFormatting sqref="K17">
    <cfRule type="containsText" dxfId="9714" priority="238" operator="containsText" text="отменено">
      <formula>NOT(ISERROR(SEARCH(("отменено"),(K3))))</formula>
    </cfRule>
  </conditionalFormatting>
  <conditionalFormatting sqref="K18">
    <cfRule type="containsText" dxfId="9713" priority="239" operator="containsText" text="отменено">
      <formula>NOT(ISERROR(SEARCH(("отменено"),(K3))))</formula>
    </cfRule>
  </conditionalFormatting>
  <conditionalFormatting sqref="K18">
    <cfRule type="containsText" dxfId="9712" priority="240" operator="containsText" text="отменено">
      <formula>NOT(ISERROR(SEARCH(("отменено"),(K3))))</formula>
    </cfRule>
  </conditionalFormatting>
  <conditionalFormatting sqref="K18">
    <cfRule type="containsText" dxfId="9711" priority="241" operator="containsText" text="отменено">
      <formula>NOT(ISERROR(SEARCH(("отменено"),(K3))))</formula>
    </cfRule>
  </conditionalFormatting>
  <conditionalFormatting sqref="K18">
    <cfRule type="containsText" dxfId="9710" priority="242" operator="containsText" text="отменено">
      <formula>NOT(ISERROR(SEARCH(("отменено"),(K3))))</formula>
    </cfRule>
  </conditionalFormatting>
  <conditionalFormatting sqref="K18">
    <cfRule type="containsText" dxfId="9709" priority="243" operator="containsText" text="отменено">
      <formula>NOT(ISERROR(SEARCH(("отменено"),(K3))))</formula>
    </cfRule>
  </conditionalFormatting>
  <conditionalFormatting sqref="K18">
    <cfRule type="containsText" dxfId="9708" priority="244" operator="containsText" text="отменено">
      <formula>NOT(ISERROR(SEARCH(("отменено"),(K3))))</formula>
    </cfRule>
  </conditionalFormatting>
  <conditionalFormatting sqref="K18">
    <cfRule type="containsText" dxfId="9707" priority="245" operator="containsText" text="отменено">
      <formula>NOT(ISERROR(SEARCH(("отменено"),(K3))))</formula>
    </cfRule>
  </conditionalFormatting>
  <conditionalFormatting sqref="K19">
    <cfRule type="containsText" dxfId="9706" priority="246" operator="containsText" text="отменено">
      <formula>NOT(ISERROR(SEARCH(("отменено"),(K3))))</formula>
    </cfRule>
  </conditionalFormatting>
  <conditionalFormatting sqref="K19">
    <cfRule type="containsText" dxfId="9705" priority="247" operator="containsText" text="отменено">
      <formula>NOT(ISERROR(SEARCH(("отменено"),(K3))))</formula>
    </cfRule>
  </conditionalFormatting>
  <conditionalFormatting sqref="K19">
    <cfRule type="containsText" dxfId="9704" priority="248" operator="containsText" text="отменено">
      <formula>NOT(ISERROR(SEARCH(("отменено"),(K3))))</formula>
    </cfRule>
  </conditionalFormatting>
  <conditionalFormatting sqref="K19">
    <cfRule type="containsText" dxfId="9703" priority="249" operator="containsText" text="отменено">
      <formula>NOT(ISERROR(SEARCH(("отменено"),(K3))))</formula>
    </cfRule>
  </conditionalFormatting>
  <conditionalFormatting sqref="K19">
    <cfRule type="containsText" dxfId="9702" priority="250" operator="containsText" text="отменено">
      <formula>NOT(ISERROR(SEARCH(("отменено"),(K3))))</formula>
    </cfRule>
  </conditionalFormatting>
  <conditionalFormatting sqref="K19">
    <cfRule type="containsText" dxfId="9701" priority="251" operator="containsText" text="отменено">
      <formula>NOT(ISERROR(SEARCH(("отменено"),(K3))))</formula>
    </cfRule>
  </conditionalFormatting>
  <conditionalFormatting sqref="K19">
    <cfRule type="containsText" dxfId="9700" priority="252" operator="containsText" text="отменено">
      <formula>NOT(ISERROR(SEARCH(("отменено"),(K3))))</formula>
    </cfRule>
  </conditionalFormatting>
  <conditionalFormatting sqref="K19">
    <cfRule type="containsText" dxfId="9699" priority="253" operator="containsText" text="отменено">
      <formula>NOT(ISERROR(SEARCH(("отменено"),(K3))))</formula>
    </cfRule>
  </conditionalFormatting>
  <conditionalFormatting sqref="K20">
    <cfRule type="containsText" dxfId="9698" priority="254" operator="containsText" text="отменено">
      <formula>NOT(ISERROR(SEARCH(("отменено"),(K3))))</formula>
    </cfRule>
  </conditionalFormatting>
  <conditionalFormatting sqref="K20">
    <cfRule type="containsText" dxfId="9697" priority="255" operator="containsText" text="отменено">
      <formula>NOT(ISERROR(SEARCH(("отменено"),(K3))))</formula>
    </cfRule>
  </conditionalFormatting>
  <conditionalFormatting sqref="K20">
    <cfRule type="containsText" dxfId="9696" priority="256" operator="containsText" text="отменено">
      <formula>NOT(ISERROR(SEARCH(("отменено"),(K3))))</formula>
    </cfRule>
  </conditionalFormatting>
  <conditionalFormatting sqref="K20">
    <cfRule type="containsText" dxfId="9695" priority="257" operator="containsText" text="отменено">
      <formula>NOT(ISERROR(SEARCH(("отменено"),(K3))))</formula>
    </cfRule>
  </conditionalFormatting>
  <conditionalFormatting sqref="K20">
    <cfRule type="containsText" dxfId="9694" priority="258" operator="containsText" text="отменено">
      <formula>NOT(ISERROR(SEARCH(("отменено"),(K3))))</formula>
    </cfRule>
  </conditionalFormatting>
  <conditionalFormatting sqref="K20">
    <cfRule type="containsText" dxfId="9693" priority="259" operator="containsText" text="отменено">
      <formula>NOT(ISERROR(SEARCH(("отменено"),(K3))))</formula>
    </cfRule>
  </conditionalFormatting>
  <conditionalFormatting sqref="K20">
    <cfRule type="containsText" dxfId="9692" priority="260" operator="containsText" text="отменено">
      <formula>NOT(ISERROR(SEARCH(("отменено"),(K3))))</formula>
    </cfRule>
  </conditionalFormatting>
  <conditionalFormatting sqref="K20">
    <cfRule type="containsText" dxfId="9691" priority="261" operator="containsText" text="отменено">
      <formula>NOT(ISERROR(SEARCH(("отменено"),(K3))))</formula>
    </cfRule>
  </conditionalFormatting>
  <conditionalFormatting sqref="K20">
    <cfRule type="containsText" dxfId="9690" priority="262" operator="containsText" text="отменено">
      <formula>NOT(ISERROR(SEARCH(("отменено"),(K3))))</formula>
    </cfRule>
  </conditionalFormatting>
  <conditionalFormatting sqref="K21">
    <cfRule type="containsText" dxfId="9689" priority="263" operator="containsText" text="отменено">
      <formula>NOT(ISERROR(SEARCH(("отменено"),(K3))))</formula>
    </cfRule>
  </conditionalFormatting>
  <conditionalFormatting sqref="K21">
    <cfRule type="containsText" dxfId="9688" priority="264" operator="containsText" text="отменено">
      <formula>NOT(ISERROR(SEARCH(("отменено"),(K3))))</formula>
    </cfRule>
  </conditionalFormatting>
  <conditionalFormatting sqref="K21">
    <cfRule type="containsText" dxfId="9687" priority="265" operator="containsText" text="отменено">
      <formula>NOT(ISERROR(SEARCH(("отменено"),(K3))))</formula>
    </cfRule>
  </conditionalFormatting>
  <conditionalFormatting sqref="K21">
    <cfRule type="containsText" dxfId="9686" priority="266" operator="containsText" text="отменено">
      <formula>NOT(ISERROR(SEARCH(("отменено"),(K3))))</formula>
    </cfRule>
  </conditionalFormatting>
  <conditionalFormatting sqref="K21">
    <cfRule type="containsText" dxfId="9685" priority="267" operator="containsText" text="отменено">
      <formula>NOT(ISERROR(SEARCH(("отменено"),(K3))))</formula>
    </cfRule>
  </conditionalFormatting>
  <conditionalFormatting sqref="K21">
    <cfRule type="containsText" dxfId="9684" priority="268" operator="containsText" text="отменено">
      <formula>NOT(ISERROR(SEARCH(("отменено"),(K3))))</formula>
    </cfRule>
  </conditionalFormatting>
  <conditionalFormatting sqref="K21">
    <cfRule type="containsText" dxfId="9683" priority="269" operator="containsText" text="отменено">
      <formula>NOT(ISERROR(SEARCH(("отменено"),(K3))))</formula>
    </cfRule>
  </conditionalFormatting>
  <conditionalFormatting sqref="K21">
    <cfRule type="containsText" dxfId="9682" priority="270" operator="containsText" text="отменено">
      <formula>NOT(ISERROR(SEARCH(("отменено"),(K3))))</formula>
    </cfRule>
  </conditionalFormatting>
  <conditionalFormatting sqref="K21">
    <cfRule type="containsText" dxfId="9681" priority="271" operator="containsText" text="отменено">
      <formula>NOT(ISERROR(SEARCH(("отменено"),(K3))))</formula>
    </cfRule>
  </conditionalFormatting>
  <conditionalFormatting sqref="K21">
    <cfRule type="containsText" dxfId="9680" priority="272" operator="containsText" text="отменено">
      <formula>NOT(ISERROR(SEARCH(("отменено"),(K3))))</formula>
    </cfRule>
  </conditionalFormatting>
  <conditionalFormatting sqref="K22">
    <cfRule type="containsText" dxfId="9679" priority="273" operator="containsText" text="отменено">
      <formula>NOT(ISERROR(SEARCH(("отменено"),(K3))))</formula>
    </cfRule>
  </conditionalFormatting>
  <conditionalFormatting sqref="K22">
    <cfRule type="containsText" dxfId="9678" priority="274" operator="containsText" text="отменено">
      <formula>NOT(ISERROR(SEARCH(("отменено"),(K3))))</formula>
    </cfRule>
  </conditionalFormatting>
  <conditionalFormatting sqref="K22">
    <cfRule type="containsText" dxfId="9677" priority="275" operator="containsText" text="отменено">
      <formula>NOT(ISERROR(SEARCH(("отменено"),(K3))))</formula>
    </cfRule>
  </conditionalFormatting>
  <conditionalFormatting sqref="K22">
    <cfRule type="containsText" dxfId="9676" priority="276" operator="containsText" text="отменено">
      <formula>NOT(ISERROR(SEARCH(("отменено"),(K3))))</formula>
    </cfRule>
  </conditionalFormatting>
  <conditionalFormatting sqref="K22">
    <cfRule type="containsText" dxfId="9675" priority="277" operator="containsText" text="отменено">
      <formula>NOT(ISERROR(SEARCH(("отменено"),(K3))))</formula>
    </cfRule>
  </conditionalFormatting>
  <conditionalFormatting sqref="K22">
    <cfRule type="containsText" dxfId="9674" priority="278" operator="containsText" text="отменено">
      <formula>NOT(ISERROR(SEARCH(("отменено"),(K3))))</formula>
    </cfRule>
  </conditionalFormatting>
  <conditionalFormatting sqref="K22">
    <cfRule type="containsText" dxfId="9673" priority="279" operator="containsText" text="отменено">
      <formula>NOT(ISERROR(SEARCH(("отменено"),(K3))))</formula>
    </cfRule>
  </conditionalFormatting>
  <conditionalFormatting sqref="K22">
    <cfRule type="containsText" dxfId="9672" priority="280" operator="containsText" text="отменено">
      <formula>NOT(ISERROR(SEARCH(("отменено"),(K3))))</formula>
    </cfRule>
  </conditionalFormatting>
  <conditionalFormatting sqref="K22">
    <cfRule type="containsText" dxfId="9671" priority="281" operator="containsText" text="отменено">
      <formula>NOT(ISERROR(SEARCH(("отменено"),(K3))))</formula>
    </cfRule>
  </conditionalFormatting>
  <conditionalFormatting sqref="K22">
    <cfRule type="containsText" dxfId="9670" priority="282" operator="containsText" text="отменено">
      <formula>NOT(ISERROR(SEARCH(("отменено"),(K3))))</formula>
    </cfRule>
  </conditionalFormatting>
  <conditionalFormatting sqref="K22">
    <cfRule type="containsText" dxfId="9669" priority="283" operator="containsText" text="отменено">
      <formula>NOT(ISERROR(SEARCH(("отменено"),(K3))))</formula>
    </cfRule>
  </conditionalFormatting>
  <conditionalFormatting sqref="K23">
    <cfRule type="containsText" dxfId="9668" priority="284" operator="containsText" text="отменено">
      <formula>NOT(ISERROR(SEARCH(("отменено"),(K3))))</formula>
    </cfRule>
  </conditionalFormatting>
  <conditionalFormatting sqref="K23">
    <cfRule type="containsText" dxfId="9667" priority="285" operator="containsText" text="отменено">
      <formula>NOT(ISERROR(SEARCH(("отменено"),(K3))))</formula>
    </cfRule>
  </conditionalFormatting>
  <conditionalFormatting sqref="K23">
    <cfRule type="containsText" dxfId="9666" priority="286" operator="containsText" text="отменено">
      <formula>NOT(ISERROR(SEARCH(("отменено"),(K3))))</formula>
    </cfRule>
  </conditionalFormatting>
  <conditionalFormatting sqref="K23">
    <cfRule type="containsText" dxfId="9665" priority="287" operator="containsText" text="отменено">
      <formula>NOT(ISERROR(SEARCH(("отменено"),(K3))))</formula>
    </cfRule>
  </conditionalFormatting>
  <conditionalFormatting sqref="K23">
    <cfRule type="containsText" dxfId="9664" priority="288" operator="containsText" text="отменено">
      <formula>NOT(ISERROR(SEARCH(("отменено"),(K3))))</formula>
    </cfRule>
  </conditionalFormatting>
  <conditionalFormatting sqref="K23">
    <cfRule type="containsText" dxfId="9663" priority="289" operator="containsText" text="отменено">
      <formula>NOT(ISERROR(SEARCH(("отменено"),(K3))))</formula>
    </cfRule>
  </conditionalFormatting>
  <conditionalFormatting sqref="K23">
    <cfRule type="containsText" dxfId="9662" priority="290" operator="containsText" text="отменено">
      <formula>NOT(ISERROR(SEARCH(("отменено"),(K3))))</formula>
    </cfRule>
  </conditionalFormatting>
  <conditionalFormatting sqref="K23">
    <cfRule type="containsText" dxfId="9661" priority="291" operator="containsText" text="отменено">
      <formula>NOT(ISERROR(SEARCH(("отменено"),(K3))))</formula>
    </cfRule>
  </conditionalFormatting>
  <conditionalFormatting sqref="K23">
    <cfRule type="containsText" dxfId="9660" priority="292" operator="containsText" text="отменено">
      <formula>NOT(ISERROR(SEARCH(("отменено"),(K3))))</formula>
    </cfRule>
  </conditionalFormatting>
  <conditionalFormatting sqref="K23">
    <cfRule type="containsText" dxfId="9659" priority="293" operator="containsText" text="отменено">
      <formula>NOT(ISERROR(SEARCH(("отменено"),(K3))))</formula>
    </cfRule>
  </conditionalFormatting>
  <conditionalFormatting sqref="K23">
    <cfRule type="containsText" dxfId="9658" priority="294" operator="containsText" text="отменено">
      <formula>NOT(ISERROR(SEARCH(("отменено"),(K3))))</formula>
    </cfRule>
  </conditionalFormatting>
  <conditionalFormatting sqref="K23">
    <cfRule type="containsText" dxfId="9657" priority="295" operator="containsText" text="отменено">
      <formula>NOT(ISERROR(SEARCH(("отменено"),(K3))))</formula>
    </cfRule>
  </conditionalFormatting>
  <conditionalFormatting sqref="K24">
    <cfRule type="containsText" dxfId="9656" priority="296" operator="containsText" text="отменено">
      <formula>NOT(ISERROR(SEARCH(("отменено"),(K3))))</formula>
    </cfRule>
  </conditionalFormatting>
  <conditionalFormatting sqref="K24">
    <cfRule type="containsText" dxfId="9655" priority="297" operator="containsText" text="отменено">
      <formula>NOT(ISERROR(SEARCH(("отменено"),(K3))))</formula>
    </cfRule>
  </conditionalFormatting>
  <conditionalFormatting sqref="K24">
    <cfRule type="containsText" dxfId="9654" priority="298" operator="containsText" text="отменено">
      <formula>NOT(ISERROR(SEARCH(("отменено"),(K3))))</formula>
    </cfRule>
  </conditionalFormatting>
  <conditionalFormatting sqref="K24">
    <cfRule type="containsText" dxfId="9653" priority="299" operator="containsText" text="отменено">
      <formula>NOT(ISERROR(SEARCH(("отменено"),(K3))))</formula>
    </cfRule>
  </conditionalFormatting>
  <conditionalFormatting sqref="K24">
    <cfRule type="containsText" dxfId="9652" priority="300" operator="containsText" text="отменено">
      <formula>NOT(ISERROR(SEARCH(("отменено"),(K3))))</formula>
    </cfRule>
  </conditionalFormatting>
  <conditionalFormatting sqref="K24">
    <cfRule type="containsText" dxfId="9651" priority="301" operator="containsText" text="отменено">
      <formula>NOT(ISERROR(SEARCH(("отменено"),(K3))))</formula>
    </cfRule>
  </conditionalFormatting>
  <conditionalFormatting sqref="K24">
    <cfRule type="containsText" dxfId="9650" priority="302" operator="containsText" text="отменено">
      <formula>NOT(ISERROR(SEARCH(("отменено"),(K3))))</formula>
    </cfRule>
  </conditionalFormatting>
  <conditionalFormatting sqref="K24">
    <cfRule type="containsText" dxfId="9649" priority="303" operator="containsText" text="отменено">
      <formula>NOT(ISERROR(SEARCH(("отменено"),(K3))))</formula>
    </cfRule>
  </conditionalFormatting>
  <conditionalFormatting sqref="K24">
    <cfRule type="containsText" dxfId="9648" priority="304" operator="containsText" text="отменено">
      <formula>NOT(ISERROR(SEARCH(("отменено"),(K3))))</formula>
    </cfRule>
  </conditionalFormatting>
  <conditionalFormatting sqref="K24">
    <cfRule type="containsText" dxfId="9647" priority="305" operator="containsText" text="отменено">
      <formula>NOT(ISERROR(SEARCH(("отменено"),(K3))))</formula>
    </cfRule>
  </conditionalFormatting>
  <conditionalFormatting sqref="K24">
    <cfRule type="containsText" dxfId="9646" priority="306" operator="containsText" text="отменено">
      <formula>NOT(ISERROR(SEARCH(("отменено"),(K3))))</formula>
    </cfRule>
  </conditionalFormatting>
  <conditionalFormatting sqref="K24">
    <cfRule type="containsText" dxfId="9645" priority="307" operator="containsText" text="отменено">
      <formula>NOT(ISERROR(SEARCH(("отменено"),(K3))))</formula>
    </cfRule>
  </conditionalFormatting>
  <conditionalFormatting sqref="K24">
    <cfRule type="containsText" dxfId="9644" priority="308" operator="containsText" text="отменено">
      <formula>NOT(ISERROR(SEARCH(("отменено"),(K3))))</formula>
    </cfRule>
  </conditionalFormatting>
  <conditionalFormatting sqref="K25">
    <cfRule type="containsText" dxfId="9643" priority="309" operator="containsText" text="отменено">
      <formula>NOT(ISERROR(SEARCH(("отменено"),(K3))))</formula>
    </cfRule>
  </conditionalFormatting>
  <conditionalFormatting sqref="K25">
    <cfRule type="containsText" dxfId="9642" priority="310" operator="containsText" text="отменено">
      <formula>NOT(ISERROR(SEARCH(("отменено"),(K3))))</formula>
    </cfRule>
  </conditionalFormatting>
  <conditionalFormatting sqref="K25">
    <cfRule type="containsText" dxfId="9641" priority="311" operator="containsText" text="отменено">
      <formula>NOT(ISERROR(SEARCH(("отменено"),(K3))))</formula>
    </cfRule>
  </conditionalFormatting>
  <conditionalFormatting sqref="K25">
    <cfRule type="containsText" dxfId="9640" priority="312" operator="containsText" text="отменено">
      <formula>NOT(ISERROR(SEARCH(("отменено"),(K3))))</formula>
    </cfRule>
  </conditionalFormatting>
  <conditionalFormatting sqref="K25">
    <cfRule type="containsText" dxfId="9639" priority="313" operator="containsText" text="отменено">
      <formula>NOT(ISERROR(SEARCH(("отменено"),(K3))))</formula>
    </cfRule>
  </conditionalFormatting>
  <conditionalFormatting sqref="K25">
    <cfRule type="containsText" dxfId="9638" priority="314" operator="containsText" text="отменено">
      <formula>NOT(ISERROR(SEARCH(("отменено"),(K3))))</formula>
    </cfRule>
  </conditionalFormatting>
  <conditionalFormatting sqref="K25">
    <cfRule type="containsText" dxfId="9637" priority="315" operator="containsText" text="отменено">
      <formula>NOT(ISERROR(SEARCH(("отменено"),(K3))))</formula>
    </cfRule>
  </conditionalFormatting>
  <conditionalFormatting sqref="K25">
    <cfRule type="containsText" dxfId="9636" priority="316" operator="containsText" text="отменено">
      <formula>NOT(ISERROR(SEARCH(("отменено"),(K3))))</formula>
    </cfRule>
  </conditionalFormatting>
  <conditionalFormatting sqref="K25">
    <cfRule type="containsText" dxfId="9635" priority="317" operator="containsText" text="отменено">
      <formula>NOT(ISERROR(SEARCH(("отменено"),(K3))))</formula>
    </cfRule>
  </conditionalFormatting>
  <conditionalFormatting sqref="K25">
    <cfRule type="containsText" dxfId="9634" priority="318" operator="containsText" text="отменено">
      <formula>NOT(ISERROR(SEARCH(("отменено"),(K3))))</formula>
    </cfRule>
  </conditionalFormatting>
  <conditionalFormatting sqref="K25">
    <cfRule type="containsText" dxfId="9633" priority="319" operator="containsText" text="отменено">
      <formula>NOT(ISERROR(SEARCH(("отменено"),(K3))))</formula>
    </cfRule>
  </conditionalFormatting>
  <conditionalFormatting sqref="K25">
    <cfRule type="containsText" dxfId="9632" priority="320" operator="containsText" text="отменено">
      <formula>NOT(ISERROR(SEARCH(("отменено"),(K3))))</formula>
    </cfRule>
  </conditionalFormatting>
  <conditionalFormatting sqref="K25">
    <cfRule type="containsText" dxfId="9631" priority="321" operator="containsText" text="отменено">
      <formula>NOT(ISERROR(SEARCH(("отменено"),(K3))))</formula>
    </cfRule>
  </conditionalFormatting>
  <conditionalFormatting sqref="K25">
    <cfRule type="containsText" dxfId="9630" priority="322" operator="containsText" text="отменено">
      <formula>NOT(ISERROR(SEARCH(("отменено"),(K3))))</formula>
    </cfRule>
  </conditionalFormatting>
  <conditionalFormatting sqref="K26">
    <cfRule type="containsText" dxfId="9629" priority="323" operator="containsText" text="отменено">
      <formula>NOT(ISERROR(SEARCH(("отменено"),(K3))))</formula>
    </cfRule>
  </conditionalFormatting>
  <conditionalFormatting sqref="K26">
    <cfRule type="containsText" dxfId="9628" priority="324" operator="containsText" text="отменено">
      <formula>NOT(ISERROR(SEARCH(("отменено"),(K3))))</formula>
    </cfRule>
  </conditionalFormatting>
  <conditionalFormatting sqref="K26">
    <cfRule type="containsText" dxfId="9627" priority="325" operator="containsText" text="отменено">
      <formula>NOT(ISERROR(SEARCH(("отменено"),(K3))))</formula>
    </cfRule>
  </conditionalFormatting>
  <conditionalFormatting sqref="K26">
    <cfRule type="containsText" dxfId="9626" priority="326" operator="containsText" text="отменено">
      <formula>NOT(ISERROR(SEARCH(("отменено"),(K3))))</formula>
    </cfRule>
  </conditionalFormatting>
  <conditionalFormatting sqref="K26">
    <cfRule type="containsText" dxfId="9625" priority="327" operator="containsText" text="отменено">
      <formula>NOT(ISERROR(SEARCH(("отменено"),(K3))))</formula>
    </cfRule>
  </conditionalFormatting>
  <conditionalFormatting sqref="K26">
    <cfRule type="containsText" dxfId="9624" priority="328" operator="containsText" text="отменено">
      <formula>NOT(ISERROR(SEARCH(("отменено"),(K3))))</formula>
    </cfRule>
  </conditionalFormatting>
  <conditionalFormatting sqref="K26">
    <cfRule type="containsText" dxfId="9623" priority="329" operator="containsText" text="отменено">
      <formula>NOT(ISERROR(SEARCH(("отменено"),(K3))))</formula>
    </cfRule>
  </conditionalFormatting>
  <conditionalFormatting sqref="K26">
    <cfRule type="containsText" dxfId="9622" priority="330" operator="containsText" text="отменено">
      <formula>NOT(ISERROR(SEARCH(("отменено"),(K3))))</formula>
    </cfRule>
  </conditionalFormatting>
  <conditionalFormatting sqref="K26">
    <cfRule type="containsText" dxfId="9621" priority="331" operator="containsText" text="отменено">
      <formula>NOT(ISERROR(SEARCH(("отменено"),(K3))))</formula>
    </cfRule>
  </conditionalFormatting>
  <conditionalFormatting sqref="K26">
    <cfRule type="containsText" dxfId="9620" priority="332" operator="containsText" text="отменено">
      <formula>NOT(ISERROR(SEARCH(("отменено"),(K3))))</formula>
    </cfRule>
  </conditionalFormatting>
  <conditionalFormatting sqref="K26">
    <cfRule type="containsText" dxfId="9619" priority="333" operator="containsText" text="отменено">
      <formula>NOT(ISERROR(SEARCH(("отменено"),(K3))))</formula>
    </cfRule>
  </conditionalFormatting>
  <conditionalFormatting sqref="K26">
    <cfRule type="containsText" dxfId="9618" priority="334" operator="containsText" text="отменено">
      <formula>NOT(ISERROR(SEARCH(("отменено"),(K3))))</formula>
    </cfRule>
  </conditionalFormatting>
  <conditionalFormatting sqref="K26">
    <cfRule type="containsText" dxfId="9617" priority="335" operator="containsText" text="отменено">
      <formula>NOT(ISERROR(SEARCH(("отменено"),(K3))))</formula>
    </cfRule>
  </conditionalFormatting>
  <conditionalFormatting sqref="K26">
    <cfRule type="containsText" dxfId="9616" priority="336" operator="containsText" text="отменено">
      <formula>NOT(ISERROR(SEARCH(("отменено"),(K3))))</formula>
    </cfRule>
  </conditionalFormatting>
  <conditionalFormatting sqref="K26">
    <cfRule type="containsText" dxfId="9615" priority="337" operator="containsText" text="отменено">
      <formula>NOT(ISERROR(SEARCH(("отменено"),(K3))))</formula>
    </cfRule>
  </conditionalFormatting>
  <conditionalFormatting sqref="K27">
    <cfRule type="containsText" dxfId="9614" priority="338" operator="containsText" text="отменено">
      <formula>NOT(ISERROR(SEARCH(("отменено"),(K3))))</formula>
    </cfRule>
  </conditionalFormatting>
  <conditionalFormatting sqref="K27">
    <cfRule type="containsText" dxfId="9613" priority="339" operator="containsText" text="отменено">
      <formula>NOT(ISERROR(SEARCH(("отменено"),(K3))))</formula>
    </cfRule>
  </conditionalFormatting>
  <conditionalFormatting sqref="K27">
    <cfRule type="containsText" dxfId="9612" priority="340" operator="containsText" text="отменено">
      <formula>NOT(ISERROR(SEARCH(("отменено"),(K3))))</formula>
    </cfRule>
  </conditionalFormatting>
  <conditionalFormatting sqref="K27">
    <cfRule type="containsText" dxfId="9611" priority="341" operator="containsText" text="отменено">
      <formula>NOT(ISERROR(SEARCH(("отменено"),(K3))))</formula>
    </cfRule>
  </conditionalFormatting>
  <conditionalFormatting sqref="K27">
    <cfRule type="containsText" dxfId="9610" priority="342" operator="containsText" text="отменено">
      <formula>NOT(ISERROR(SEARCH(("отменено"),(K3))))</formula>
    </cfRule>
  </conditionalFormatting>
  <conditionalFormatting sqref="K27">
    <cfRule type="containsText" dxfId="9609" priority="343" operator="containsText" text="отменено">
      <formula>NOT(ISERROR(SEARCH(("отменено"),(K3))))</formula>
    </cfRule>
  </conditionalFormatting>
  <conditionalFormatting sqref="K27">
    <cfRule type="containsText" dxfId="9608" priority="344" operator="containsText" text="отменено">
      <formula>NOT(ISERROR(SEARCH(("отменено"),(K3))))</formula>
    </cfRule>
  </conditionalFormatting>
  <conditionalFormatting sqref="K27">
    <cfRule type="containsText" dxfId="9607" priority="345" operator="containsText" text="отменено">
      <formula>NOT(ISERROR(SEARCH(("отменено"),(K3))))</formula>
    </cfRule>
  </conditionalFormatting>
  <conditionalFormatting sqref="K27">
    <cfRule type="containsText" dxfId="9606" priority="346" operator="containsText" text="отменено">
      <formula>NOT(ISERROR(SEARCH(("отменено"),(K3))))</formula>
    </cfRule>
  </conditionalFormatting>
  <conditionalFormatting sqref="K27">
    <cfRule type="containsText" dxfId="9605" priority="347" operator="containsText" text="отменено">
      <formula>NOT(ISERROR(SEARCH(("отменено"),(K3))))</formula>
    </cfRule>
  </conditionalFormatting>
  <conditionalFormatting sqref="K27">
    <cfRule type="containsText" dxfId="9604" priority="348" operator="containsText" text="отменено">
      <formula>NOT(ISERROR(SEARCH(("отменено"),(K3))))</formula>
    </cfRule>
  </conditionalFormatting>
  <conditionalFormatting sqref="K27">
    <cfRule type="containsText" dxfId="9603" priority="349" operator="containsText" text="отменено">
      <formula>NOT(ISERROR(SEARCH(("отменено"),(K3))))</formula>
    </cfRule>
  </conditionalFormatting>
  <conditionalFormatting sqref="K27">
    <cfRule type="containsText" dxfId="9602" priority="350" operator="containsText" text="отменено">
      <formula>NOT(ISERROR(SEARCH(("отменено"),(K3))))</formula>
    </cfRule>
  </conditionalFormatting>
  <conditionalFormatting sqref="K27">
    <cfRule type="containsText" dxfId="9601" priority="351" operator="containsText" text="отменено">
      <formula>NOT(ISERROR(SEARCH(("отменено"),(K3))))</formula>
    </cfRule>
  </conditionalFormatting>
  <conditionalFormatting sqref="K27">
    <cfRule type="containsText" dxfId="9600" priority="352" operator="containsText" text="отменено">
      <formula>NOT(ISERROR(SEARCH(("отменено"),(K3))))</formula>
    </cfRule>
  </conditionalFormatting>
  <conditionalFormatting sqref="K28">
    <cfRule type="containsText" dxfId="9599" priority="353" operator="containsText" text="отменено">
      <formula>NOT(ISERROR(SEARCH(("отменено"),(K3))))</formula>
    </cfRule>
  </conditionalFormatting>
  <conditionalFormatting sqref="K28">
    <cfRule type="containsText" dxfId="9598" priority="354" operator="containsText" text="отменено">
      <formula>NOT(ISERROR(SEARCH(("отменено"),(K3))))</formula>
    </cfRule>
  </conditionalFormatting>
  <conditionalFormatting sqref="K28">
    <cfRule type="containsText" dxfId="9597" priority="355" operator="containsText" text="отменено">
      <formula>NOT(ISERROR(SEARCH(("отменено"),(K3))))</formula>
    </cfRule>
  </conditionalFormatting>
  <conditionalFormatting sqref="K28">
    <cfRule type="containsText" dxfId="9596" priority="356" operator="containsText" text="отменено">
      <formula>NOT(ISERROR(SEARCH(("отменено"),(K3))))</formula>
    </cfRule>
  </conditionalFormatting>
  <conditionalFormatting sqref="K28">
    <cfRule type="containsText" dxfId="9595" priority="357" operator="containsText" text="отменено">
      <formula>NOT(ISERROR(SEARCH(("отменено"),(K3))))</formula>
    </cfRule>
  </conditionalFormatting>
  <conditionalFormatting sqref="K28">
    <cfRule type="containsText" dxfId="9594" priority="358" operator="containsText" text="отменено">
      <formula>NOT(ISERROR(SEARCH(("отменено"),(K3))))</formula>
    </cfRule>
  </conditionalFormatting>
  <conditionalFormatting sqref="K28">
    <cfRule type="containsText" dxfId="9593" priority="359" operator="containsText" text="отменено">
      <formula>NOT(ISERROR(SEARCH(("отменено"),(K3))))</formula>
    </cfRule>
  </conditionalFormatting>
  <conditionalFormatting sqref="K28">
    <cfRule type="containsText" dxfId="9592" priority="360" operator="containsText" text="отменено">
      <formula>NOT(ISERROR(SEARCH(("отменено"),(K3))))</formula>
    </cfRule>
  </conditionalFormatting>
  <conditionalFormatting sqref="K28">
    <cfRule type="containsText" dxfId="9591" priority="361" operator="containsText" text="отменено">
      <formula>NOT(ISERROR(SEARCH(("отменено"),(K3))))</formula>
    </cfRule>
  </conditionalFormatting>
  <conditionalFormatting sqref="K28">
    <cfRule type="containsText" dxfId="9590" priority="362" operator="containsText" text="отменено">
      <formula>NOT(ISERROR(SEARCH(("отменено"),(K3))))</formula>
    </cfRule>
  </conditionalFormatting>
  <conditionalFormatting sqref="K28">
    <cfRule type="containsText" dxfId="9589" priority="363" operator="containsText" text="отменено">
      <formula>NOT(ISERROR(SEARCH(("отменено"),(K3))))</formula>
    </cfRule>
  </conditionalFormatting>
  <conditionalFormatting sqref="K28">
    <cfRule type="containsText" dxfId="9588" priority="364" operator="containsText" text="отменено">
      <formula>NOT(ISERROR(SEARCH(("отменено"),(K3))))</formula>
    </cfRule>
  </conditionalFormatting>
  <conditionalFormatting sqref="K28">
    <cfRule type="containsText" dxfId="9587" priority="365" operator="containsText" text="отменено">
      <formula>NOT(ISERROR(SEARCH(("отменено"),(K3))))</formula>
    </cfRule>
  </conditionalFormatting>
  <conditionalFormatting sqref="K28">
    <cfRule type="containsText" dxfId="9586" priority="366" operator="containsText" text="отменено">
      <formula>NOT(ISERROR(SEARCH(("отменено"),(K3))))</formula>
    </cfRule>
  </conditionalFormatting>
  <conditionalFormatting sqref="K28">
    <cfRule type="containsText" dxfId="9585" priority="367" operator="containsText" text="отменено">
      <formula>NOT(ISERROR(SEARCH(("отменено"),(K3))))</formula>
    </cfRule>
  </conditionalFormatting>
  <conditionalFormatting sqref="K28">
    <cfRule type="containsText" dxfId="9584" priority="368" operator="containsText" text="отменено">
      <formula>NOT(ISERROR(SEARCH(("отменено"),(K3))))</formula>
    </cfRule>
  </conditionalFormatting>
  <conditionalFormatting sqref="K29">
    <cfRule type="containsText" dxfId="9583" priority="369" operator="containsText" text="отменено">
      <formula>NOT(ISERROR(SEARCH(("отменено"),(K3))))</formula>
    </cfRule>
  </conditionalFormatting>
  <conditionalFormatting sqref="K29">
    <cfRule type="containsText" dxfId="9582" priority="370" operator="containsText" text="отменено">
      <formula>NOT(ISERROR(SEARCH(("отменено"),(K3))))</formula>
    </cfRule>
  </conditionalFormatting>
  <conditionalFormatting sqref="K29">
    <cfRule type="containsText" dxfId="9581" priority="371" operator="containsText" text="отменено">
      <formula>NOT(ISERROR(SEARCH(("отменено"),(K3))))</formula>
    </cfRule>
  </conditionalFormatting>
  <conditionalFormatting sqref="K29">
    <cfRule type="containsText" dxfId="9580" priority="372" operator="containsText" text="отменено">
      <formula>NOT(ISERROR(SEARCH(("отменено"),(K3))))</formula>
    </cfRule>
  </conditionalFormatting>
  <conditionalFormatting sqref="K29">
    <cfRule type="containsText" dxfId="9579" priority="373" operator="containsText" text="отменено">
      <formula>NOT(ISERROR(SEARCH(("отменено"),(K3))))</formula>
    </cfRule>
  </conditionalFormatting>
  <conditionalFormatting sqref="K29">
    <cfRule type="containsText" dxfId="9578" priority="374" operator="containsText" text="отменено">
      <formula>NOT(ISERROR(SEARCH(("отменено"),(K3))))</formula>
    </cfRule>
  </conditionalFormatting>
  <conditionalFormatting sqref="K29">
    <cfRule type="containsText" dxfId="9577" priority="375" operator="containsText" text="отменено">
      <formula>NOT(ISERROR(SEARCH(("отменено"),(K3))))</formula>
    </cfRule>
  </conditionalFormatting>
  <conditionalFormatting sqref="K29">
    <cfRule type="containsText" dxfId="9576" priority="376" operator="containsText" text="отменено">
      <formula>NOT(ISERROR(SEARCH(("отменено"),(K3))))</formula>
    </cfRule>
  </conditionalFormatting>
  <conditionalFormatting sqref="K29">
    <cfRule type="containsText" dxfId="9575" priority="377" operator="containsText" text="отменено">
      <formula>NOT(ISERROR(SEARCH(("отменено"),(K3))))</formula>
    </cfRule>
  </conditionalFormatting>
  <conditionalFormatting sqref="K29">
    <cfRule type="containsText" dxfId="9574" priority="378" operator="containsText" text="отменено">
      <formula>NOT(ISERROR(SEARCH(("отменено"),(K3))))</formula>
    </cfRule>
  </conditionalFormatting>
  <conditionalFormatting sqref="K29">
    <cfRule type="containsText" dxfId="9573" priority="379" operator="containsText" text="отменено">
      <formula>NOT(ISERROR(SEARCH(("отменено"),(K3))))</formula>
    </cfRule>
  </conditionalFormatting>
  <conditionalFormatting sqref="K29">
    <cfRule type="containsText" dxfId="9572" priority="380" operator="containsText" text="отменено">
      <formula>NOT(ISERROR(SEARCH(("отменено"),(K3))))</formula>
    </cfRule>
  </conditionalFormatting>
  <conditionalFormatting sqref="K29">
    <cfRule type="containsText" dxfId="9571" priority="381" operator="containsText" text="отменено">
      <formula>NOT(ISERROR(SEARCH(("отменено"),(K3))))</formula>
    </cfRule>
  </conditionalFormatting>
  <conditionalFormatting sqref="K29">
    <cfRule type="containsText" dxfId="9570" priority="382" operator="containsText" text="отменено">
      <formula>NOT(ISERROR(SEARCH(("отменено"),(K3))))</formula>
    </cfRule>
  </conditionalFormatting>
  <conditionalFormatting sqref="K29">
    <cfRule type="containsText" dxfId="9569" priority="383" operator="containsText" text="отменено">
      <formula>NOT(ISERROR(SEARCH(("отменено"),(K3))))</formula>
    </cfRule>
  </conditionalFormatting>
  <conditionalFormatting sqref="K29">
    <cfRule type="containsText" dxfId="9568" priority="384" operator="containsText" text="отменено">
      <formula>NOT(ISERROR(SEARCH(("отменено"),(K3))))</formula>
    </cfRule>
  </conditionalFormatting>
  <conditionalFormatting sqref="K30">
    <cfRule type="containsText" dxfId="9567" priority="385" operator="containsText" text="отменено">
      <formula>NOT(ISERROR(SEARCH(("отменено"),(K3))))</formula>
    </cfRule>
  </conditionalFormatting>
  <conditionalFormatting sqref="K30">
    <cfRule type="containsText" dxfId="9566" priority="386" operator="containsText" text="отменено">
      <formula>NOT(ISERROR(SEARCH(("отменено"),(K3))))</formula>
    </cfRule>
  </conditionalFormatting>
  <conditionalFormatting sqref="K30">
    <cfRule type="containsText" dxfId="9565" priority="387" operator="containsText" text="отменено">
      <formula>NOT(ISERROR(SEARCH(("отменено"),(K3))))</formula>
    </cfRule>
  </conditionalFormatting>
  <conditionalFormatting sqref="K30">
    <cfRule type="containsText" dxfId="9564" priority="388" operator="containsText" text="отменено">
      <formula>NOT(ISERROR(SEARCH(("отменено"),(K3))))</formula>
    </cfRule>
  </conditionalFormatting>
  <conditionalFormatting sqref="K30">
    <cfRule type="containsText" dxfId="9563" priority="389" operator="containsText" text="отменено">
      <formula>NOT(ISERROR(SEARCH(("отменено"),(K3))))</formula>
    </cfRule>
  </conditionalFormatting>
  <conditionalFormatting sqref="K30">
    <cfRule type="containsText" dxfId="9562" priority="390" operator="containsText" text="отменено">
      <formula>NOT(ISERROR(SEARCH(("отменено"),(K3))))</formula>
    </cfRule>
  </conditionalFormatting>
  <conditionalFormatting sqref="K30">
    <cfRule type="containsText" dxfId="9561" priority="391" operator="containsText" text="отменено">
      <formula>NOT(ISERROR(SEARCH(("отменено"),(K3))))</formula>
    </cfRule>
  </conditionalFormatting>
  <conditionalFormatting sqref="K30">
    <cfRule type="containsText" dxfId="9560" priority="392" operator="containsText" text="отменено">
      <formula>NOT(ISERROR(SEARCH(("отменено"),(K3))))</formula>
    </cfRule>
  </conditionalFormatting>
  <conditionalFormatting sqref="K30">
    <cfRule type="containsText" dxfId="9559" priority="393" operator="containsText" text="отменено">
      <formula>NOT(ISERROR(SEARCH(("отменено"),(K3))))</formula>
    </cfRule>
  </conditionalFormatting>
  <conditionalFormatting sqref="K30">
    <cfRule type="containsText" dxfId="9558" priority="394" operator="containsText" text="отменено">
      <formula>NOT(ISERROR(SEARCH(("отменено"),(K3))))</formula>
    </cfRule>
  </conditionalFormatting>
  <conditionalFormatting sqref="K30">
    <cfRule type="containsText" dxfId="9557" priority="395" operator="containsText" text="отменено">
      <formula>NOT(ISERROR(SEARCH(("отменено"),(K3))))</formula>
    </cfRule>
  </conditionalFormatting>
  <conditionalFormatting sqref="K30">
    <cfRule type="containsText" dxfId="9556" priority="396" operator="containsText" text="отменено">
      <formula>NOT(ISERROR(SEARCH(("отменено"),(K3))))</formula>
    </cfRule>
  </conditionalFormatting>
  <conditionalFormatting sqref="K30">
    <cfRule type="containsText" dxfId="9555" priority="397" operator="containsText" text="отменено">
      <formula>NOT(ISERROR(SEARCH(("отменено"),(K3))))</formula>
    </cfRule>
  </conditionalFormatting>
  <conditionalFormatting sqref="K30">
    <cfRule type="containsText" dxfId="9554" priority="398" operator="containsText" text="отменено">
      <formula>NOT(ISERROR(SEARCH(("отменено"),(K3))))</formula>
    </cfRule>
  </conditionalFormatting>
  <conditionalFormatting sqref="K30">
    <cfRule type="containsText" dxfId="9553" priority="399" operator="containsText" text="отменено">
      <formula>NOT(ISERROR(SEARCH(("отменено"),(K3))))</formula>
    </cfRule>
  </conditionalFormatting>
  <conditionalFormatting sqref="K30">
    <cfRule type="containsText" dxfId="9552" priority="400" operator="containsText" text="отменено">
      <formula>NOT(ISERROR(SEARCH(("отменено"),(K3))))</formula>
    </cfRule>
  </conditionalFormatting>
  <conditionalFormatting sqref="K30">
    <cfRule type="containsText" dxfId="9551" priority="401" operator="containsText" text="отменено">
      <formula>NOT(ISERROR(SEARCH(("отменено"),(K3))))</formula>
    </cfRule>
  </conditionalFormatting>
  <conditionalFormatting sqref="K31">
    <cfRule type="containsText" dxfId="9550" priority="402" operator="containsText" text="отменено">
      <formula>NOT(ISERROR(SEARCH(("отменено"),(K3))))</formula>
    </cfRule>
  </conditionalFormatting>
  <conditionalFormatting sqref="K31">
    <cfRule type="containsText" dxfId="9549" priority="403" operator="containsText" text="отменено">
      <formula>NOT(ISERROR(SEARCH(("отменено"),(K3))))</formula>
    </cfRule>
  </conditionalFormatting>
  <conditionalFormatting sqref="K31">
    <cfRule type="containsText" dxfId="9548" priority="404" operator="containsText" text="отменено">
      <formula>NOT(ISERROR(SEARCH(("отменено"),(K3))))</formula>
    </cfRule>
  </conditionalFormatting>
  <conditionalFormatting sqref="K31">
    <cfRule type="containsText" dxfId="9547" priority="405" operator="containsText" text="отменено">
      <formula>NOT(ISERROR(SEARCH(("отменено"),(K3))))</formula>
    </cfRule>
  </conditionalFormatting>
  <conditionalFormatting sqref="K31">
    <cfRule type="containsText" dxfId="9546" priority="406" operator="containsText" text="отменено">
      <formula>NOT(ISERROR(SEARCH(("отменено"),(K3))))</formula>
    </cfRule>
  </conditionalFormatting>
  <conditionalFormatting sqref="K31">
    <cfRule type="containsText" dxfId="9545" priority="407" operator="containsText" text="отменено">
      <formula>NOT(ISERROR(SEARCH(("отменено"),(K3))))</formula>
    </cfRule>
  </conditionalFormatting>
  <conditionalFormatting sqref="K31">
    <cfRule type="containsText" dxfId="9544" priority="408" operator="containsText" text="отменено">
      <formula>NOT(ISERROR(SEARCH(("отменено"),(K3))))</formula>
    </cfRule>
  </conditionalFormatting>
  <conditionalFormatting sqref="K31">
    <cfRule type="containsText" dxfId="9543" priority="409" operator="containsText" text="отменено">
      <formula>NOT(ISERROR(SEARCH(("отменено"),(K3))))</formula>
    </cfRule>
  </conditionalFormatting>
  <conditionalFormatting sqref="K31">
    <cfRule type="containsText" dxfId="9542" priority="410" operator="containsText" text="отменено">
      <formula>NOT(ISERROR(SEARCH(("отменено"),(K3))))</formula>
    </cfRule>
  </conditionalFormatting>
  <conditionalFormatting sqref="K31">
    <cfRule type="containsText" dxfId="9541" priority="411" operator="containsText" text="отменено">
      <formula>NOT(ISERROR(SEARCH(("отменено"),(K3))))</formula>
    </cfRule>
  </conditionalFormatting>
  <conditionalFormatting sqref="K31">
    <cfRule type="containsText" dxfId="9540" priority="412" operator="containsText" text="отменено">
      <formula>NOT(ISERROR(SEARCH(("отменено"),(K3))))</formula>
    </cfRule>
  </conditionalFormatting>
  <conditionalFormatting sqref="K31">
    <cfRule type="containsText" dxfId="9539" priority="413" operator="containsText" text="отменено">
      <formula>NOT(ISERROR(SEARCH(("отменено"),(K3))))</formula>
    </cfRule>
  </conditionalFormatting>
  <conditionalFormatting sqref="K31">
    <cfRule type="containsText" dxfId="9538" priority="414" operator="containsText" text="отменено">
      <formula>NOT(ISERROR(SEARCH(("отменено"),(K3))))</formula>
    </cfRule>
  </conditionalFormatting>
  <conditionalFormatting sqref="K31">
    <cfRule type="containsText" dxfId="9537" priority="415" operator="containsText" text="отменено">
      <formula>NOT(ISERROR(SEARCH(("отменено"),(K3))))</formula>
    </cfRule>
  </conditionalFormatting>
  <conditionalFormatting sqref="K31">
    <cfRule type="containsText" dxfId="9536" priority="416" operator="containsText" text="отменено">
      <formula>NOT(ISERROR(SEARCH(("отменено"),(K3))))</formula>
    </cfRule>
  </conditionalFormatting>
  <conditionalFormatting sqref="K31">
    <cfRule type="containsText" dxfId="9535" priority="417" operator="containsText" text="отменено">
      <formula>NOT(ISERROR(SEARCH(("отменено"),(K3))))</formula>
    </cfRule>
  </conditionalFormatting>
  <conditionalFormatting sqref="K31">
    <cfRule type="containsText" dxfId="9534" priority="418" operator="containsText" text="отменено">
      <formula>NOT(ISERROR(SEARCH(("отменено"),(K3))))</formula>
    </cfRule>
  </conditionalFormatting>
  <conditionalFormatting sqref="K31">
    <cfRule type="containsText" dxfId="9533" priority="419" operator="containsText" text="отменено">
      <formula>NOT(ISERROR(SEARCH(("отменено"),(K3))))</formula>
    </cfRule>
  </conditionalFormatting>
  <conditionalFormatting sqref="K15">
    <cfRule type="containsText" dxfId="9532" priority="420" operator="containsText" text="отменено">
      <formula>NOT(ISERROR(SEARCH(("отменено"),(K3))))</formula>
    </cfRule>
  </conditionalFormatting>
  <conditionalFormatting sqref="K15">
    <cfRule type="containsText" dxfId="9531" priority="421" operator="containsText" text="отменено">
      <formula>NOT(ISERROR(SEARCH(("отменено"),(K3))))</formula>
    </cfRule>
  </conditionalFormatting>
  <conditionalFormatting sqref="G1:H1 H3:X3 H5:H48 A9:G9">
    <cfRule type="cellIs" dxfId="9530" priority="7" operator="equal">
      <formula>"5 - Несоответствие решений ПД и РД"</formula>
    </cfRule>
  </conditionalFormatting>
  <conditionalFormatting sqref="G1:H1 H3:X3 H5:H48 A9:G9">
    <cfRule type="cellIs" dxfId="9529" priority="6" operator="equal">
      <formula>"4 - Несоответствие типовым решениям"</formula>
    </cfRule>
  </conditionalFormatting>
  <conditionalFormatting sqref="G1:H1 H3:X3 H5:H48 A9:G9">
    <cfRule type="cellIs" dxfId="9528" priority="5" operator="equal">
      <formula>"3 - Повторяющиеся замечания МФР"</formula>
    </cfRule>
  </conditionalFormatting>
  <conditionalFormatting sqref="G1:H1 H3:X3 H5:H48 A9:G9">
    <cfRule type="cellIs" dxfId="9527" priority="4" operator="equal">
      <formula>"2 - Несоотвествие смежным разделам"</formula>
    </cfRule>
  </conditionalFormatting>
  <conditionalFormatting sqref="G1:H1 H3:X3 H5:H48 A9:G9">
    <cfRule type="cellIs" dxfId="9526" priority="3" operator="equal">
      <formula>"1 - Ошибка проектировщика"</formula>
    </cfRule>
  </conditionalFormatting>
  <conditionalFormatting sqref="K3 K5:K48">
    <cfRule type="containsText" dxfId="9525" priority="2" operator="containsText" text="повторно">
      <formula>NOT(ISERROR(SEARCH(("повторно"),(K3))))</formula>
    </cfRule>
  </conditionalFormatting>
  <conditionalFormatting sqref="K11">
    <cfRule type="containsText" dxfId="9524" priority="422" operator="containsText" text="повторно">
      <formula>NOT(ISERROR(SEARCH(("повторно"),(K3))))</formula>
    </cfRule>
  </conditionalFormatting>
  <conditionalFormatting sqref="K12">
    <cfRule type="containsText" dxfId="9523" priority="423" operator="containsText" text="повторно">
      <formula>NOT(ISERROR(SEARCH(("повторно"),(K3))))</formula>
    </cfRule>
  </conditionalFormatting>
  <conditionalFormatting sqref="K12">
    <cfRule type="containsText" dxfId="9522" priority="424" operator="containsText" text="повторно">
      <formula>NOT(ISERROR(SEARCH(("повторно"),(K3))))</formula>
    </cfRule>
  </conditionalFormatting>
  <conditionalFormatting sqref="K13">
    <cfRule type="containsText" dxfId="9521" priority="425" operator="containsText" text="повторно">
      <formula>NOT(ISERROR(SEARCH(("повторно"),(K3))))</formula>
    </cfRule>
  </conditionalFormatting>
  <conditionalFormatting sqref="K13">
    <cfRule type="containsText" dxfId="9520" priority="426" operator="containsText" text="повторно">
      <formula>NOT(ISERROR(SEARCH(("повторно"),(K3))))</formula>
    </cfRule>
  </conditionalFormatting>
  <conditionalFormatting sqref="K13">
    <cfRule type="containsText" dxfId="9519" priority="427" operator="containsText" text="повторно">
      <formula>NOT(ISERROR(SEARCH(("повторно"),(K3))))</formula>
    </cfRule>
  </conditionalFormatting>
  <conditionalFormatting sqref="K14">
    <cfRule type="containsText" dxfId="9518" priority="428" operator="containsText" text="повторно">
      <formula>NOT(ISERROR(SEARCH(("повторно"),(K3))))</formula>
    </cfRule>
  </conditionalFormatting>
  <conditionalFormatting sqref="K14">
    <cfRule type="containsText" dxfId="9517" priority="429" operator="containsText" text="повторно">
      <formula>NOT(ISERROR(SEARCH(("повторно"),(K3))))</formula>
    </cfRule>
  </conditionalFormatting>
  <conditionalFormatting sqref="K14">
    <cfRule type="containsText" dxfId="9516" priority="430" operator="containsText" text="повторно">
      <formula>NOT(ISERROR(SEARCH(("повторно"),(K3))))</formula>
    </cfRule>
  </conditionalFormatting>
  <conditionalFormatting sqref="K14">
    <cfRule type="containsText" dxfId="9515" priority="431" operator="containsText" text="повторно">
      <formula>NOT(ISERROR(SEARCH(("повторно"),(K3))))</formula>
    </cfRule>
  </conditionalFormatting>
  <conditionalFormatting sqref="K16">
    <cfRule type="containsText" dxfId="9514" priority="432" operator="containsText" text="повторно">
      <formula>NOT(ISERROR(SEARCH(("повторно"),(K3))))</formula>
    </cfRule>
  </conditionalFormatting>
  <conditionalFormatting sqref="K16">
    <cfRule type="containsText" dxfId="9513" priority="433" operator="containsText" text="повторно">
      <formula>NOT(ISERROR(SEARCH(("повторно"),(K3))))</formula>
    </cfRule>
  </conditionalFormatting>
  <conditionalFormatting sqref="K16">
    <cfRule type="containsText" dxfId="9512" priority="434" operator="containsText" text="повторно">
      <formula>NOT(ISERROR(SEARCH(("повторно"),(K3))))</formula>
    </cfRule>
  </conditionalFormatting>
  <conditionalFormatting sqref="K16">
    <cfRule type="containsText" dxfId="9511" priority="435" operator="containsText" text="повторно">
      <formula>NOT(ISERROR(SEARCH(("повторно"),(K3))))</formula>
    </cfRule>
  </conditionalFormatting>
  <conditionalFormatting sqref="K16">
    <cfRule type="containsText" dxfId="9510" priority="436" operator="containsText" text="повторно">
      <formula>NOT(ISERROR(SEARCH(("повторно"),(K3))))</formula>
    </cfRule>
  </conditionalFormatting>
  <conditionalFormatting sqref="K17">
    <cfRule type="containsText" dxfId="9509" priority="437" operator="containsText" text="повторно">
      <formula>NOT(ISERROR(SEARCH(("повторно"),(K3))))</formula>
    </cfRule>
  </conditionalFormatting>
  <conditionalFormatting sqref="K17">
    <cfRule type="containsText" dxfId="9508" priority="438" operator="containsText" text="повторно">
      <formula>NOT(ISERROR(SEARCH(("повторно"),(K3))))</formula>
    </cfRule>
  </conditionalFormatting>
  <conditionalFormatting sqref="K17">
    <cfRule type="containsText" dxfId="9507" priority="439" operator="containsText" text="повторно">
      <formula>NOT(ISERROR(SEARCH(("повторно"),(K3))))</formula>
    </cfRule>
  </conditionalFormatting>
  <conditionalFormatting sqref="K17">
    <cfRule type="containsText" dxfId="9506" priority="440" operator="containsText" text="повторно">
      <formula>NOT(ISERROR(SEARCH(("повторно"),(K3))))</formula>
    </cfRule>
  </conditionalFormatting>
  <conditionalFormatting sqref="K17">
    <cfRule type="containsText" dxfId="9505" priority="441" operator="containsText" text="повторно">
      <formula>NOT(ISERROR(SEARCH(("повторно"),(K3))))</formula>
    </cfRule>
  </conditionalFormatting>
  <conditionalFormatting sqref="K17">
    <cfRule type="containsText" dxfId="9504" priority="442" operator="containsText" text="повторно">
      <formula>NOT(ISERROR(SEARCH(("повторно"),(K3))))</formula>
    </cfRule>
  </conditionalFormatting>
  <conditionalFormatting sqref="K18">
    <cfRule type="containsText" dxfId="9503" priority="443" operator="containsText" text="повторно">
      <formula>NOT(ISERROR(SEARCH(("повторно"),(K3))))</formula>
    </cfRule>
  </conditionalFormatting>
  <conditionalFormatting sqref="K18">
    <cfRule type="containsText" dxfId="9502" priority="444" operator="containsText" text="повторно">
      <formula>NOT(ISERROR(SEARCH(("повторно"),(K3))))</formula>
    </cfRule>
  </conditionalFormatting>
  <conditionalFormatting sqref="K18">
    <cfRule type="containsText" dxfId="9501" priority="445" operator="containsText" text="повторно">
      <formula>NOT(ISERROR(SEARCH(("повторно"),(K3))))</formula>
    </cfRule>
  </conditionalFormatting>
  <conditionalFormatting sqref="K18">
    <cfRule type="containsText" dxfId="9500" priority="446" operator="containsText" text="повторно">
      <formula>NOT(ISERROR(SEARCH(("повторно"),(K3))))</formula>
    </cfRule>
  </conditionalFormatting>
  <conditionalFormatting sqref="K18">
    <cfRule type="containsText" dxfId="9499" priority="447" operator="containsText" text="повторно">
      <formula>NOT(ISERROR(SEARCH(("повторно"),(K3))))</formula>
    </cfRule>
  </conditionalFormatting>
  <conditionalFormatting sqref="K18">
    <cfRule type="containsText" dxfId="9498" priority="448" operator="containsText" text="повторно">
      <formula>NOT(ISERROR(SEARCH(("повторно"),(K3))))</formula>
    </cfRule>
  </conditionalFormatting>
  <conditionalFormatting sqref="K18">
    <cfRule type="containsText" dxfId="9497" priority="449" operator="containsText" text="повторно">
      <formula>NOT(ISERROR(SEARCH(("повторно"),(K3))))</formula>
    </cfRule>
  </conditionalFormatting>
  <conditionalFormatting sqref="K19">
    <cfRule type="containsText" dxfId="9496" priority="450" operator="containsText" text="повторно">
      <formula>NOT(ISERROR(SEARCH(("повторно"),(K3))))</formula>
    </cfRule>
  </conditionalFormatting>
  <conditionalFormatting sqref="K19">
    <cfRule type="containsText" dxfId="9495" priority="451" operator="containsText" text="повторно">
      <formula>NOT(ISERROR(SEARCH(("повторно"),(K3))))</formula>
    </cfRule>
  </conditionalFormatting>
  <conditionalFormatting sqref="K19">
    <cfRule type="containsText" dxfId="9494" priority="452" operator="containsText" text="повторно">
      <formula>NOT(ISERROR(SEARCH(("повторно"),(K3))))</formula>
    </cfRule>
  </conditionalFormatting>
  <conditionalFormatting sqref="K19">
    <cfRule type="containsText" dxfId="9493" priority="453" operator="containsText" text="повторно">
      <formula>NOT(ISERROR(SEARCH(("повторно"),(K3))))</formula>
    </cfRule>
  </conditionalFormatting>
  <conditionalFormatting sqref="K19">
    <cfRule type="containsText" dxfId="9492" priority="454" operator="containsText" text="повторно">
      <formula>NOT(ISERROR(SEARCH(("повторно"),(K3))))</formula>
    </cfRule>
  </conditionalFormatting>
  <conditionalFormatting sqref="K19">
    <cfRule type="containsText" dxfId="9491" priority="455" operator="containsText" text="повторно">
      <formula>NOT(ISERROR(SEARCH(("повторно"),(K3))))</formula>
    </cfRule>
  </conditionalFormatting>
  <conditionalFormatting sqref="K19">
    <cfRule type="containsText" dxfId="9490" priority="456" operator="containsText" text="повторно">
      <formula>NOT(ISERROR(SEARCH(("повторно"),(K3))))</formula>
    </cfRule>
  </conditionalFormatting>
  <conditionalFormatting sqref="K19">
    <cfRule type="containsText" dxfId="9489" priority="457" operator="containsText" text="повторно">
      <formula>NOT(ISERROR(SEARCH(("повторно"),(K3))))</formula>
    </cfRule>
  </conditionalFormatting>
  <conditionalFormatting sqref="K20">
    <cfRule type="containsText" dxfId="9488" priority="458" operator="containsText" text="повторно">
      <formula>NOT(ISERROR(SEARCH(("повторно"),(K3))))</formula>
    </cfRule>
  </conditionalFormatting>
  <conditionalFormatting sqref="K20">
    <cfRule type="containsText" dxfId="9487" priority="459" operator="containsText" text="повторно">
      <formula>NOT(ISERROR(SEARCH(("повторно"),(K3))))</formula>
    </cfRule>
  </conditionalFormatting>
  <conditionalFormatting sqref="K20">
    <cfRule type="containsText" dxfId="9486" priority="460" operator="containsText" text="повторно">
      <formula>NOT(ISERROR(SEARCH(("повторно"),(K3))))</formula>
    </cfRule>
  </conditionalFormatting>
  <conditionalFormatting sqref="K20">
    <cfRule type="containsText" dxfId="9485" priority="461" operator="containsText" text="повторно">
      <formula>NOT(ISERROR(SEARCH(("повторно"),(K3))))</formula>
    </cfRule>
  </conditionalFormatting>
  <conditionalFormatting sqref="K20">
    <cfRule type="containsText" dxfId="9484" priority="462" operator="containsText" text="повторно">
      <formula>NOT(ISERROR(SEARCH(("повторно"),(K3))))</formula>
    </cfRule>
  </conditionalFormatting>
  <conditionalFormatting sqref="K20">
    <cfRule type="containsText" dxfId="9483" priority="463" operator="containsText" text="повторно">
      <formula>NOT(ISERROR(SEARCH(("повторно"),(K3))))</formula>
    </cfRule>
  </conditionalFormatting>
  <conditionalFormatting sqref="K20">
    <cfRule type="containsText" dxfId="9482" priority="464" operator="containsText" text="повторно">
      <formula>NOT(ISERROR(SEARCH(("повторно"),(K3))))</formula>
    </cfRule>
  </conditionalFormatting>
  <conditionalFormatting sqref="K20">
    <cfRule type="containsText" dxfId="9481" priority="465" operator="containsText" text="повторно">
      <formula>NOT(ISERROR(SEARCH(("повторно"),(K3))))</formula>
    </cfRule>
  </conditionalFormatting>
  <conditionalFormatting sqref="K20">
    <cfRule type="containsText" dxfId="9480" priority="466" operator="containsText" text="повторно">
      <formula>NOT(ISERROR(SEARCH(("повторно"),(K3))))</formula>
    </cfRule>
  </conditionalFormatting>
  <conditionalFormatting sqref="K21">
    <cfRule type="containsText" dxfId="9479" priority="467" operator="containsText" text="повторно">
      <formula>NOT(ISERROR(SEARCH(("повторно"),(K3))))</formula>
    </cfRule>
  </conditionalFormatting>
  <conditionalFormatting sqref="K21">
    <cfRule type="containsText" dxfId="9478" priority="468" operator="containsText" text="повторно">
      <formula>NOT(ISERROR(SEARCH(("повторно"),(K3))))</formula>
    </cfRule>
  </conditionalFormatting>
  <conditionalFormatting sqref="K21">
    <cfRule type="containsText" dxfId="9477" priority="469" operator="containsText" text="повторно">
      <formula>NOT(ISERROR(SEARCH(("повторно"),(K3))))</formula>
    </cfRule>
  </conditionalFormatting>
  <conditionalFormatting sqref="K21">
    <cfRule type="containsText" dxfId="9476" priority="470" operator="containsText" text="повторно">
      <formula>NOT(ISERROR(SEARCH(("повторно"),(K3))))</formula>
    </cfRule>
  </conditionalFormatting>
  <conditionalFormatting sqref="K21">
    <cfRule type="containsText" dxfId="9475" priority="471" operator="containsText" text="повторно">
      <formula>NOT(ISERROR(SEARCH(("повторно"),(K3))))</formula>
    </cfRule>
  </conditionalFormatting>
  <conditionalFormatting sqref="K21">
    <cfRule type="containsText" dxfId="9474" priority="472" operator="containsText" text="повторно">
      <formula>NOT(ISERROR(SEARCH(("повторно"),(K3))))</formula>
    </cfRule>
  </conditionalFormatting>
  <conditionalFormatting sqref="K21">
    <cfRule type="containsText" dxfId="9473" priority="473" operator="containsText" text="повторно">
      <formula>NOT(ISERROR(SEARCH(("повторно"),(K3))))</formula>
    </cfRule>
  </conditionalFormatting>
  <conditionalFormatting sqref="K21">
    <cfRule type="containsText" dxfId="9472" priority="474" operator="containsText" text="повторно">
      <formula>NOT(ISERROR(SEARCH(("повторно"),(K3))))</formula>
    </cfRule>
  </conditionalFormatting>
  <conditionalFormatting sqref="K21">
    <cfRule type="containsText" dxfId="9471" priority="475" operator="containsText" text="повторно">
      <formula>NOT(ISERROR(SEARCH(("повторно"),(K3))))</formula>
    </cfRule>
  </conditionalFormatting>
  <conditionalFormatting sqref="K21">
    <cfRule type="containsText" dxfId="9470" priority="476" operator="containsText" text="повторно">
      <formula>NOT(ISERROR(SEARCH(("повторно"),(K3))))</formula>
    </cfRule>
  </conditionalFormatting>
  <conditionalFormatting sqref="K22">
    <cfRule type="containsText" dxfId="9469" priority="477" operator="containsText" text="повторно">
      <formula>NOT(ISERROR(SEARCH(("повторно"),(K3))))</formula>
    </cfRule>
  </conditionalFormatting>
  <conditionalFormatting sqref="K22">
    <cfRule type="containsText" dxfId="9468" priority="478" operator="containsText" text="повторно">
      <formula>NOT(ISERROR(SEARCH(("повторно"),(K3))))</formula>
    </cfRule>
  </conditionalFormatting>
  <conditionalFormatting sqref="K22">
    <cfRule type="containsText" dxfId="9467" priority="479" operator="containsText" text="повторно">
      <formula>NOT(ISERROR(SEARCH(("повторно"),(K3))))</formula>
    </cfRule>
  </conditionalFormatting>
  <conditionalFormatting sqref="K22">
    <cfRule type="containsText" dxfId="9466" priority="480" operator="containsText" text="повторно">
      <formula>NOT(ISERROR(SEARCH(("повторно"),(K3))))</formula>
    </cfRule>
  </conditionalFormatting>
  <conditionalFormatting sqref="K22">
    <cfRule type="containsText" dxfId="9465" priority="481" operator="containsText" text="повторно">
      <formula>NOT(ISERROR(SEARCH(("повторно"),(K3))))</formula>
    </cfRule>
  </conditionalFormatting>
  <conditionalFormatting sqref="K22">
    <cfRule type="containsText" dxfId="9464" priority="482" operator="containsText" text="повторно">
      <formula>NOT(ISERROR(SEARCH(("повторно"),(K3))))</formula>
    </cfRule>
  </conditionalFormatting>
  <conditionalFormatting sqref="K22">
    <cfRule type="containsText" dxfId="9463" priority="483" operator="containsText" text="повторно">
      <formula>NOT(ISERROR(SEARCH(("повторно"),(K3))))</formula>
    </cfRule>
  </conditionalFormatting>
  <conditionalFormatting sqref="K22">
    <cfRule type="containsText" dxfId="9462" priority="484" operator="containsText" text="повторно">
      <formula>NOT(ISERROR(SEARCH(("повторно"),(K3))))</formula>
    </cfRule>
  </conditionalFormatting>
  <conditionalFormatting sqref="K22">
    <cfRule type="containsText" dxfId="9461" priority="485" operator="containsText" text="повторно">
      <formula>NOT(ISERROR(SEARCH(("повторно"),(K3))))</formula>
    </cfRule>
  </conditionalFormatting>
  <conditionalFormatting sqref="K22">
    <cfRule type="containsText" dxfId="9460" priority="486" operator="containsText" text="повторно">
      <formula>NOT(ISERROR(SEARCH(("повторно"),(K3))))</formula>
    </cfRule>
  </conditionalFormatting>
  <conditionalFormatting sqref="K22">
    <cfRule type="containsText" dxfId="9459" priority="487" operator="containsText" text="повторно">
      <formula>NOT(ISERROR(SEARCH(("повторно"),(K3))))</formula>
    </cfRule>
  </conditionalFormatting>
  <conditionalFormatting sqref="K23">
    <cfRule type="containsText" dxfId="9458" priority="488" operator="containsText" text="повторно">
      <formula>NOT(ISERROR(SEARCH(("повторно"),(K3))))</formula>
    </cfRule>
  </conditionalFormatting>
  <conditionalFormatting sqref="K23">
    <cfRule type="containsText" dxfId="9457" priority="489" operator="containsText" text="повторно">
      <formula>NOT(ISERROR(SEARCH(("повторно"),(K3))))</formula>
    </cfRule>
  </conditionalFormatting>
  <conditionalFormatting sqref="K23">
    <cfRule type="containsText" dxfId="9456" priority="490" operator="containsText" text="повторно">
      <formula>NOT(ISERROR(SEARCH(("повторно"),(K3))))</formula>
    </cfRule>
  </conditionalFormatting>
  <conditionalFormatting sqref="K23">
    <cfRule type="containsText" dxfId="9455" priority="491" operator="containsText" text="повторно">
      <formula>NOT(ISERROR(SEARCH(("повторно"),(K3))))</formula>
    </cfRule>
  </conditionalFormatting>
  <conditionalFormatting sqref="K23">
    <cfRule type="containsText" dxfId="9454" priority="492" operator="containsText" text="повторно">
      <formula>NOT(ISERROR(SEARCH(("повторно"),(K3))))</formula>
    </cfRule>
  </conditionalFormatting>
  <conditionalFormatting sqref="K23">
    <cfRule type="containsText" dxfId="9453" priority="493" operator="containsText" text="повторно">
      <formula>NOT(ISERROR(SEARCH(("повторно"),(K3))))</formula>
    </cfRule>
  </conditionalFormatting>
  <conditionalFormatting sqref="K23">
    <cfRule type="containsText" dxfId="9452" priority="494" operator="containsText" text="повторно">
      <formula>NOT(ISERROR(SEARCH(("повторно"),(K3))))</formula>
    </cfRule>
  </conditionalFormatting>
  <conditionalFormatting sqref="K23">
    <cfRule type="containsText" dxfId="9451" priority="495" operator="containsText" text="повторно">
      <formula>NOT(ISERROR(SEARCH(("повторно"),(K3))))</formula>
    </cfRule>
  </conditionalFormatting>
  <conditionalFormatting sqref="K23">
    <cfRule type="containsText" dxfId="9450" priority="496" operator="containsText" text="повторно">
      <formula>NOT(ISERROR(SEARCH(("повторно"),(K3))))</formula>
    </cfRule>
  </conditionalFormatting>
  <conditionalFormatting sqref="K23">
    <cfRule type="containsText" dxfId="9449" priority="497" operator="containsText" text="повторно">
      <formula>NOT(ISERROR(SEARCH(("повторно"),(K3))))</formula>
    </cfRule>
  </conditionalFormatting>
  <conditionalFormatting sqref="K23">
    <cfRule type="containsText" dxfId="9448" priority="498" operator="containsText" text="повторно">
      <formula>NOT(ISERROR(SEARCH(("повторно"),(K3))))</formula>
    </cfRule>
  </conditionalFormatting>
  <conditionalFormatting sqref="K23">
    <cfRule type="containsText" dxfId="9447" priority="499" operator="containsText" text="повторно">
      <formula>NOT(ISERROR(SEARCH(("повторно"),(K3))))</formula>
    </cfRule>
  </conditionalFormatting>
  <conditionalFormatting sqref="K24">
    <cfRule type="containsText" dxfId="9446" priority="500" operator="containsText" text="повторно">
      <formula>NOT(ISERROR(SEARCH(("повторно"),(K3))))</formula>
    </cfRule>
  </conditionalFormatting>
  <conditionalFormatting sqref="K24">
    <cfRule type="containsText" dxfId="9445" priority="501" operator="containsText" text="повторно">
      <formula>NOT(ISERROR(SEARCH(("повторно"),(K3))))</formula>
    </cfRule>
  </conditionalFormatting>
  <conditionalFormatting sqref="K24">
    <cfRule type="containsText" dxfId="9444" priority="502" operator="containsText" text="повторно">
      <formula>NOT(ISERROR(SEARCH(("повторно"),(K3))))</formula>
    </cfRule>
  </conditionalFormatting>
  <conditionalFormatting sqref="K24">
    <cfRule type="containsText" dxfId="9443" priority="503" operator="containsText" text="повторно">
      <formula>NOT(ISERROR(SEARCH(("повторно"),(K3))))</formula>
    </cfRule>
  </conditionalFormatting>
  <conditionalFormatting sqref="K24">
    <cfRule type="containsText" dxfId="9442" priority="504" operator="containsText" text="повторно">
      <formula>NOT(ISERROR(SEARCH(("повторно"),(K3))))</formula>
    </cfRule>
  </conditionalFormatting>
  <conditionalFormatting sqref="K24">
    <cfRule type="containsText" dxfId="9441" priority="505" operator="containsText" text="повторно">
      <formula>NOT(ISERROR(SEARCH(("повторно"),(K3))))</formula>
    </cfRule>
  </conditionalFormatting>
  <conditionalFormatting sqref="K24">
    <cfRule type="containsText" dxfId="9440" priority="506" operator="containsText" text="повторно">
      <formula>NOT(ISERROR(SEARCH(("повторно"),(K3))))</formula>
    </cfRule>
  </conditionalFormatting>
  <conditionalFormatting sqref="K24">
    <cfRule type="containsText" dxfId="9439" priority="507" operator="containsText" text="повторно">
      <formula>NOT(ISERROR(SEARCH(("повторно"),(K3))))</formula>
    </cfRule>
  </conditionalFormatting>
  <conditionalFormatting sqref="K24">
    <cfRule type="containsText" dxfId="9438" priority="508" operator="containsText" text="повторно">
      <formula>NOT(ISERROR(SEARCH(("повторно"),(K3))))</formula>
    </cfRule>
  </conditionalFormatting>
  <conditionalFormatting sqref="K24">
    <cfRule type="containsText" dxfId="9437" priority="509" operator="containsText" text="повторно">
      <formula>NOT(ISERROR(SEARCH(("повторно"),(K3))))</formula>
    </cfRule>
  </conditionalFormatting>
  <conditionalFormatting sqref="K24">
    <cfRule type="containsText" dxfId="9436" priority="510" operator="containsText" text="повторно">
      <formula>NOT(ISERROR(SEARCH(("повторно"),(K3))))</formula>
    </cfRule>
  </conditionalFormatting>
  <conditionalFormatting sqref="K24">
    <cfRule type="containsText" dxfId="9435" priority="511" operator="containsText" text="повторно">
      <formula>NOT(ISERROR(SEARCH(("повторно"),(K3))))</formula>
    </cfRule>
  </conditionalFormatting>
  <conditionalFormatting sqref="K24">
    <cfRule type="containsText" dxfId="9434" priority="512" operator="containsText" text="повторно">
      <formula>NOT(ISERROR(SEARCH(("повторно"),(K3))))</formula>
    </cfRule>
  </conditionalFormatting>
  <conditionalFormatting sqref="K25">
    <cfRule type="containsText" dxfId="9433" priority="513" operator="containsText" text="повторно">
      <formula>NOT(ISERROR(SEARCH(("повторно"),(K3))))</formula>
    </cfRule>
  </conditionalFormatting>
  <conditionalFormatting sqref="K25">
    <cfRule type="containsText" dxfId="9432" priority="514" operator="containsText" text="повторно">
      <formula>NOT(ISERROR(SEARCH(("повторно"),(K3))))</formula>
    </cfRule>
  </conditionalFormatting>
  <conditionalFormatting sqref="K25">
    <cfRule type="containsText" dxfId="9431" priority="515" operator="containsText" text="повторно">
      <formula>NOT(ISERROR(SEARCH(("повторно"),(K3))))</formula>
    </cfRule>
  </conditionalFormatting>
  <conditionalFormatting sqref="K25">
    <cfRule type="containsText" dxfId="9430" priority="516" operator="containsText" text="повторно">
      <formula>NOT(ISERROR(SEARCH(("повторно"),(K3))))</formula>
    </cfRule>
  </conditionalFormatting>
  <conditionalFormatting sqref="K25">
    <cfRule type="containsText" dxfId="9429" priority="517" operator="containsText" text="повторно">
      <formula>NOT(ISERROR(SEARCH(("повторно"),(K3))))</formula>
    </cfRule>
  </conditionalFormatting>
  <conditionalFormatting sqref="K25">
    <cfRule type="containsText" dxfId="9428" priority="518" operator="containsText" text="повторно">
      <formula>NOT(ISERROR(SEARCH(("повторно"),(K3))))</formula>
    </cfRule>
  </conditionalFormatting>
  <conditionalFormatting sqref="K25">
    <cfRule type="containsText" dxfId="9427" priority="519" operator="containsText" text="повторно">
      <formula>NOT(ISERROR(SEARCH(("повторно"),(K3))))</formula>
    </cfRule>
  </conditionalFormatting>
  <conditionalFormatting sqref="K25">
    <cfRule type="containsText" dxfId="9426" priority="520" operator="containsText" text="повторно">
      <formula>NOT(ISERROR(SEARCH(("повторно"),(K3))))</formula>
    </cfRule>
  </conditionalFormatting>
  <conditionalFormatting sqref="K25">
    <cfRule type="containsText" dxfId="9425" priority="521" operator="containsText" text="повторно">
      <formula>NOT(ISERROR(SEARCH(("повторно"),(K3))))</formula>
    </cfRule>
  </conditionalFormatting>
  <conditionalFormatting sqref="K25">
    <cfRule type="containsText" dxfId="9424" priority="522" operator="containsText" text="повторно">
      <formula>NOT(ISERROR(SEARCH(("повторно"),(K3))))</formula>
    </cfRule>
  </conditionalFormatting>
  <conditionalFormatting sqref="K25">
    <cfRule type="containsText" dxfId="9423" priority="523" operator="containsText" text="повторно">
      <formula>NOT(ISERROR(SEARCH(("повторно"),(K3))))</formula>
    </cfRule>
  </conditionalFormatting>
  <conditionalFormatting sqref="K25">
    <cfRule type="containsText" dxfId="9422" priority="524" operator="containsText" text="повторно">
      <formula>NOT(ISERROR(SEARCH(("повторно"),(K3))))</formula>
    </cfRule>
  </conditionalFormatting>
  <conditionalFormatting sqref="K25">
    <cfRule type="containsText" dxfId="9421" priority="525" operator="containsText" text="повторно">
      <formula>NOT(ISERROR(SEARCH(("повторно"),(K3))))</formula>
    </cfRule>
  </conditionalFormatting>
  <conditionalFormatting sqref="K25">
    <cfRule type="containsText" dxfId="9420" priority="526" operator="containsText" text="повторно">
      <formula>NOT(ISERROR(SEARCH(("повторно"),(K3))))</formula>
    </cfRule>
  </conditionalFormatting>
  <conditionalFormatting sqref="K26">
    <cfRule type="containsText" dxfId="9419" priority="527" operator="containsText" text="повторно">
      <formula>NOT(ISERROR(SEARCH(("повторно"),(K3))))</formula>
    </cfRule>
  </conditionalFormatting>
  <conditionalFormatting sqref="K26">
    <cfRule type="containsText" dxfId="9418" priority="528" operator="containsText" text="повторно">
      <formula>NOT(ISERROR(SEARCH(("повторно"),(K3))))</formula>
    </cfRule>
  </conditionalFormatting>
  <conditionalFormatting sqref="K26">
    <cfRule type="containsText" dxfId="9417" priority="529" operator="containsText" text="повторно">
      <formula>NOT(ISERROR(SEARCH(("повторно"),(K3))))</formula>
    </cfRule>
  </conditionalFormatting>
  <conditionalFormatting sqref="K26">
    <cfRule type="containsText" dxfId="9416" priority="530" operator="containsText" text="повторно">
      <formula>NOT(ISERROR(SEARCH(("повторно"),(K3))))</formula>
    </cfRule>
  </conditionalFormatting>
  <conditionalFormatting sqref="K26">
    <cfRule type="containsText" dxfId="9415" priority="531" operator="containsText" text="повторно">
      <formula>NOT(ISERROR(SEARCH(("повторно"),(K3))))</formula>
    </cfRule>
  </conditionalFormatting>
  <conditionalFormatting sqref="K26">
    <cfRule type="containsText" dxfId="9414" priority="532" operator="containsText" text="повторно">
      <formula>NOT(ISERROR(SEARCH(("повторно"),(K3))))</formula>
    </cfRule>
  </conditionalFormatting>
  <conditionalFormatting sqref="K26">
    <cfRule type="containsText" dxfId="9413" priority="533" operator="containsText" text="повторно">
      <formula>NOT(ISERROR(SEARCH(("повторно"),(K3))))</formula>
    </cfRule>
  </conditionalFormatting>
  <conditionalFormatting sqref="K26">
    <cfRule type="containsText" dxfId="9412" priority="534" operator="containsText" text="повторно">
      <formula>NOT(ISERROR(SEARCH(("повторно"),(K3))))</formula>
    </cfRule>
  </conditionalFormatting>
  <conditionalFormatting sqref="K26">
    <cfRule type="containsText" dxfId="9411" priority="535" operator="containsText" text="повторно">
      <formula>NOT(ISERROR(SEARCH(("повторно"),(K3))))</formula>
    </cfRule>
  </conditionalFormatting>
  <conditionalFormatting sqref="K26">
    <cfRule type="containsText" dxfId="9410" priority="536" operator="containsText" text="повторно">
      <formula>NOT(ISERROR(SEARCH(("повторно"),(K3))))</formula>
    </cfRule>
  </conditionalFormatting>
  <conditionalFormatting sqref="K26">
    <cfRule type="containsText" dxfId="9409" priority="537" operator="containsText" text="повторно">
      <formula>NOT(ISERROR(SEARCH(("повторно"),(K3))))</formula>
    </cfRule>
  </conditionalFormatting>
  <conditionalFormatting sqref="K26">
    <cfRule type="containsText" dxfId="9408" priority="538" operator="containsText" text="повторно">
      <formula>NOT(ISERROR(SEARCH(("повторно"),(K3))))</formula>
    </cfRule>
  </conditionalFormatting>
  <conditionalFormatting sqref="K26">
    <cfRule type="containsText" dxfId="9407" priority="539" operator="containsText" text="повторно">
      <formula>NOT(ISERROR(SEARCH(("повторно"),(K3))))</formula>
    </cfRule>
  </conditionalFormatting>
  <conditionalFormatting sqref="K26">
    <cfRule type="containsText" dxfId="9406" priority="540" operator="containsText" text="повторно">
      <formula>NOT(ISERROR(SEARCH(("повторно"),(K3))))</formula>
    </cfRule>
  </conditionalFormatting>
  <conditionalFormatting sqref="K26">
    <cfRule type="containsText" dxfId="9405" priority="541" operator="containsText" text="повторно">
      <formula>NOT(ISERROR(SEARCH(("повторно"),(K3))))</formula>
    </cfRule>
  </conditionalFormatting>
  <conditionalFormatting sqref="K27">
    <cfRule type="containsText" dxfId="9404" priority="542" operator="containsText" text="повторно">
      <formula>NOT(ISERROR(SEARCH(("повторно"),(K3))))</formula>
    </cfRule>
  </conditionalFormatting>
  <conditionalFormatting sqref="K27">
    <cfRule type="containsText" dxfId="9403" priority="543" operator="containsText" text="повторно">
      <formula>NOT(ISERROR(SEARCH(("повторно"),(K3))))</formula>
    </cfRule>
  </conditionalFormatting>
  <conditionalFormatting sqref="K27">
    <cfRule type="containsText" dxfId="9402" priority="544" operator="containsText" text="повторно">
      <formula>NOT(ISERROR(SEARCH(("повторно"),(K3))))</formula>
    </cfRule>
  </conditionalFormatting>
  <conditionalFormatting sqref="K27">
    <cfRule type="containsText" dxfId="9401" priority="545" operator="containsText" text="повторно">
      <formula>NOT(ISERROR(SEARCH(("повторно"),(K3))))</formula>
    </cfRule>
  </conditionalFormatting>
  <conditionalFormatting sqref="K27">
    <cfRule type="containsText" dxfId="9400" priority="546" operator="containsText" text="повторно">
      <formula>NOT(ISERROR(SEARCH(("повторно"),(K3))))</formula>
    </cfRule>
  </conditionalFormatting>
  <conditionalFormatting sqref="K27">
    <cfRule type="containsText" dxfId="9399" priority="547" operator="containsText" text="повторно">
      <formula>NOT(ISERROR(SEARCH(("повторно"),(K3))))</formula>
    </cfRule>
  </conditionalFormatting>
  <conditionalFormatting sqref="K27">
    <cfRule type="containsText" dxfId="9398" priority="548" operator="containsText" text="повторно">
      <formula>NOT(ISERROR(SEARCH(("повторно"),(K3))))</formula>
    </cfRule>
  </conditionalFormatting>
  <conditionalFormatting sqref="K27">
    <cfRule type="containsText" dxfId="9397" priority="549" operator="containsText" text="повторно">
      <formula>NOT(ISERROR(SEARCH(("повторно"),(K3))))</formula>
    </cfRule>
  </conditionalFormatting>
  <conditionalFormatting sqref="K27">
    <cfRule type="containsText" dxfId="9396" priority="550" operator="containsText" text="повторно">
      <formula>NOT(ISERROR(SEARCH(("повторно"),(K3))))</formula>
    </cfRule>
  </conditionalFormatting>
  <conditionalFormatting sqref="K27">
    <cfRule type="containsText" dxfId="9395" priority="551" operator="containsText" text="повторно">
      <formula>NOT(ISERROR(SEARCH(("повторно"),(K3))))</formula>
    </cfRule>
  </conditionalFormatting>
  <conditionalFormatting sqref="K27">
    <cfRule type="containsText" dxfId="9394" priority="552" operator="containsText" text="повторно">
      <formula>NOT(ISERROR(SEARCH(("повторно"),(K3))))</formula>
    </cfRule>
  </conditionalFormatting>
  <conditionalFormatting sqref="K27">
    <cfRule type="containsText" dxfId="9393" priority="553" operator="containsText" text="повторно">
      <formula>NOT(ISERROR(SEARCH(("повторно"),(K3))))</formula>
    </cfRule>
  </conditionalFormatting>
  <conditionalFormatting sqref="K27">
    <cfRule type="containsText" dxfId="9392" priority="554" operator="containsText" text="повторно">
      <formula>NOT(ISERROR(SEARCH(("повторно"),(K3))))</formula>
    </cfRule>
  </conditionalFormatting>
  <conditionalFormatting sqref="K27">
    <cfRule type="containsText" dxfId="9391" priority="555" operator="containsText" text="повторно">
      <formula>NOT(ISERROR(SEARCH(("повторно"),(K3))))</formula>
    </cfRule>
  </conditionalFormatting>
  <conditionalFormatting sqref="K27">
    <cfRule type="containsText" dxfId="9390" priority="556" operator="containsText" text="повторно">
      <formula>NOT(ISERROR(SEARCH(("повторно"),(K3))))</formula>
    </cfRule>
  </conditionalFormatting>
  <conditionalFormatting sqref="K28">
    <cfRule type="containsText" dxfId="9389" priority="557" operator="containsText" text="повторно">
      <formula>NOT(ISERROR(SEARCH(("повторно"),(K3))))</formula>
    </cfRule>
  </conditionalFormatting>
  <conditionalFormatting sqref="K28">
    <cfRule type="containsText" dxfId="9388" priority="558" operator="containsText" text="повторно">
      <formula>NOT(ISERROR(SEARCH(("повторно"),(K3))))</formula>
    </cfRule>
  </conditionalFormatting>
  <conditionalFormatting sqref="K28">
    <cfRule type="containsText" dxfId="9387" priority="559" operator="containsText" text="повторно">
      <formula>NOT(ISERROR(SEARCH(("повторно"),(K3))))</formula>
    </cfRule>
  </conditionalFormatting>
  <conditionalFormatting sqref="K28">
    <cfRule type="containsText" dxfId="9386" priority="560" operator="containsText" text="повторно">
      <formula>NOT(ISERROR(SEARCH(("повторно"),(K3))))</formula>
    </cfRule>
  </conditionalFormatting>
  <conditionalFormatting sqref="K28">
    <cfRule type="containsText" dxfId="9385" priority="561" operator="containsText" text="повторно">
      <formula>NOT(ISERROR(SEARCH(("повторно"),(K3))))</formula>
    </cfRule>
  </conditionalFormatting>
  <conditionalFormatting sqref="K28">
    <cfRule type="containsText" dxfId="9384" priority="562" operator="containsText" text="повторно">
      <formula>NOT(ISERROR(SEARCH(("повторно"),(K3))))</formula>
    </cfRule>
  </conditionalFormatting>
  <conditionalFormatting sqref="K28">
    <cfRule type="containsText" dxfId="9383" priority="563" operator="containsText" text="повторно">
      <formula>NOT(ISERROR(SEARCH(("повторно"),(K3))))</formula>
    </cfRule>
  </conditionalFormatting>
  <conditionalFormatting sqref="K28">
    <cfRule type="containsText" dxfId="9382" priority="564" operator="containsText" text="повторно">
      <formula>NOT(ISERROR(SEARCH(("повторно"),(K3))))</formula>
    </cfRule>
  </conditionalFormatting>
  <conditionalFormatting sqref="K28">
    <cfRule type="containsText" dxfId="9381" priority="565" operator="containsText" text="повторно">
      <formula>NOT(ISERROR(SEARCH(("повторно"),(K3))))</formula>
    </cfRule>
  </conditionalFormatting>
  <conditionalFormatting sqref="K28">
    <cfRule type="containsText" dxfId="9380" priority="566" operator="containsText" text="повторно">
      <formula>NOT(ISERROR(SEARCH(("повторно"),(K3))))</formula>
    </cfRule>
  </conditionalFormatting>
  <conditionalFormatting sqref="K28">
    <cfRule type="containsText" dxfId="9379" priority="567" operator="containsText" text="повторно">
      <formula>NOT(ISERROR(SEARCH(("повторно"),(K3))))</formula>
    </cfRule>
  </conditionalFormatting>
  <conditionalFormatting sqref="K28">
    <cfRule type="containsText" dxfId="9378" priority="568" operator="containsText" text="повторно">
      <formula>NOT(ISERROR(SEARCH(("повторно"),(K3))))</formula>
    </cfRule>
  </conditionalFormatting>
  <conditionalFormatting sqref="K28">
    <cfRule type="containsText" dxfId="9377" priority="569" operator="containsText" text="повторно">
      <formula>NOT(ISERROR(SEARCH(("повторно"),(K3))))</formula>
    </cfRule>
  </conditionalFormatting>
  <conditionalFormatting sqref="K28">
    <cfRule type="containsText" dxfId="9376" priority="570" operator="containsText" text="повторно">
      <formula>NOT(ISERROR(SEARCH(("повторно"),(K3))))</formula>
    </cfRule>
  </conditionalFormatting>
  <conditionalFormatting sqref="K28">
    <cfRule type="containsText" dxfId="9375" priority="571" operator="containsText" text="повторно">
      <formula>NOT(ISERROR(SEARCH(("повторно"),(K3))))</formula>
    </cfRule>
  </conditionalFormatting>
  <conditionalFormatting sqref="K28">
    <cfRule type="containsText" dxfId="9374" priority="572" operator="containsText" text="повторно">
      <formula>NOT(ISERROR(SEARCH(("повторно"),(K3))))</formula>
    </cfRule>
  </conditionalFormatting>
  <conditionalFormatting sqref="K29">
    <cfRule type="containsText" dxfId="9373" priority="573" operator="containsText" text="повторно">
      <formula>NOT(ISERROR(SEARCH(("повторно"),(K3))))</formula>
    </cfRule>
  </conditionalFormatting>
  <conditionalFormatting sqref="K29">
    <cfRule type="containsText" dxfId="9372" priority="574" operator="containsText" text="повторно">
      <formula>NOT(ISERROR(SEARCH(("повторно"),(K3))))</formula>
    </cfRule>
  </conditionalFormatting>
  <conditionalFormatting sqref="K29">
    <cfRule type="containsText" dxfId="9371" priority="575" operator="containsText" text="повторно">
      <formula>NOT(ISERROR(SEARCH(("повторно"),(K3))))</formula>
    </cfRule>
  </conditionalFormatting>
  <conditionalFormatting sqref="K29">
    <cfRule type="containsText" dxfId="9370" priority="576" operator="containsText" text="повторно">
      <formula>NOT(ISERROR(SEARCH(("повторно"),(K3))))</formula>
    </cfRule>
  </conditionalFormatting>
  <conditionalFormatting sqref="K29">
    <cfRule type="containsText" dxfId="9369" priority="577" operator="containsText" text="повторно">
      <formula>NOT(ISERROR(SEARCH(("повторно"),(K3))))</formula>
    </cfRule>
  </conditionalFormatting>
  <conditionalFormatting sqref="K29">
    <cfRule type="containsText" dxfId="9368" priority="578" operator="containsText" text="повторно">
      <formula>NOT(ISERROR(SEARCH(("повторно"),(K3))))</formula>
    </cfRule>
  </conditionalFormatting>
  <conditionalFormatting sqref="K29">
    <cfRule type="containsText" dxfId="9367" priority="579" operator="containsText" text="повторно">
      <formula>NOT(ISERROR(SEARCH(("повторно"),(K3))))</formula>
    </cfRule>
  </conditionalFormatting>
  <conditionalFormatting sqref="K29">
    <cfRule type="containsText" dxfId="9366" priority="580" operator="containsText" text="повторно">
      <formula>NOT(ISERROR(SEARCH(("повторно"),(K3))))</formula>
    </cfRule>
  </conditionalFormatting>
  <conditionalFormatting sqref="K29">
    <cfRule type="containsText" dxfId="9365" priority="581" operator="containsText" text="повторно">
      <formula>NOT(ISERROR(SEARCH(("повторно"),(K3))))</formula>
    </cfRule>
  </conditionalFormatting>
  <conditionalFormatting sqref="K29">
    <cfRule type="containsText" dxfId="9364" priority="582" operator="containsText" text="повторно">
      <formula>NOT(ISERROR(SEARCH(("повторно"),(K3))))</formula>
    </cfRule>
  </conditionalFormatting>
  <conditionalFormatting sqref="K29">
    <cfRule type="containsText" dxfId="9363" priority="583" operator="containsText" text="повторно">
      <formula>NOT(ISERROR(SEARCH(("повторно"),(K3))))</formula>
    </cfRule>
  </conditionalFormatting>
  <conditionalFormatting sqref="K29">
    <cfRule type="containsText" dxfId="9362" priority="584" operator="containsText" text="повторно">
      <formula>NOT(ISERROR(SEARCH(("повторно"),(K3))))</formula>
    </cfRule>
  </conditionalFormatting>
  <conditionalFormatting sqref="K29">
    <cfRule type="containsText" dxfId="9361" priority="585" operator="containsText" text="повторно">
      <formula>NOT(ISERROR(SEARCH(("повторно"),(K3))))</formula>
    </cfRule>
  </conditionalFormatting>
  <conditionalFormatting sqref="K29">
    <cfRule type="containsText" dxfId="9360" priority="586" operator="containsText" text="повторно">
      <formula>NOT(ISERROR(SEARCH(("повторно"),(K3))))</formula>
    </cfRule>
  </conditionalFormatting>
  <conditionalFormatting sqref="K29">
    <cfRule type="containsText" dxfId="9359" priority="587" operator="containsText" text="повторно">
      <formula>NOT(ISERROR(SEARCH(("повторно"),(K3))))</formula>
    </cfRule>
  </conditionalFormatting>
  <conditionalFormatting sqref="K29">
    <cfRule type="containsText" dxfId="9358" priority="588" operator="containsText" text="повторно">
      <formula>NOT(ISERROR(SEARCH(("повторно"),(K3))))</formula>
    </cfRule>
  </conditionalFormatting>
  <conditionalFormatting sqref="K30">
    <cfRule type="containsText" dxfId="9357" priority="589" operator="containsText" text="повторно">
      <formula>NOT(ISERROR(SEARCH(("повторно"),(K3))))</formula>
    </cfRule>
  </conditionalFormatting>
  <conditionalFormatting sqref="K30">
    <cfRule type="containsText" dxfId="9356" priority="590" operator="containsText" text="повторно">
      <formula>NOT(ISERROR(SEARCH(("повторно"),(K3))))</formula>
    </cfRule>
  </conditionalFormatting>
  <conditionalFormatting sqref="K30">
    <cfRule type="containsText" dxfId="9355" priority="591" operator="containsText" text="повторно">
      <formula>NOT(ISERROR(SEARCH(("повторно"),(K3))))</formula>
    </cfRule>
  </conditionalFormatting>
  <conditionalFormatting sqref="K30">
    <cfRule type="containsText" dxfId="9354" priority="592" operator="containsText" text="повторно">
      <formula>NOT(ISERROR(SEARCH(("повторно"),(K3))))</formula>
    </cfRule>
  </conditionalFormatting>
  <conditionalFormatting sqref="K30">
    <cfRule type="containsText" dxfId="9353" priority="593" operator="containsText" text="повторно">
      <formula>NOT(ISERROR(SEARCH(("повторно"),(K3))))</formula>
    </cfRule>
  </conditionalFormatting>
  <conditionalFormatting sqref="K30">
    <cfRule type="containsText" dxfId="9352" priority="594" operator="containsText" text="повторно">
      <formula>NOT(ISERROR(SEARCH(("повторно"),(K3))))</formula>
    </cfRule>
  </conditionalFormatting>
  <conditionalFormatting sqref="K30">
    <cfRule type="containsText" dxfId="9351" priority="595" operator="containsText" text="повторно">
      <formula>NOT(ISERROR(SEARCH(("повторно"),(K3))))</formula>
    </cfRule>
  </conditionalFormatting>
  <conditionalFormatting sqref="K30">
    <cfRule type="containsText" dxfId="9350" priority="596" operator="containsText" text="повторно">
      <formula>NOT(ISERROR(SEARCH(("повторно"),(K3))))</formula>
    </cfRule>
  </conditionalFormatting>
  <conditionalFormatting sqref="K30">
    <cfRule type="containsText" dxfId="9349" priority="597" operator="containsText" text="повторно">
      <formula>NOT(ISERROR(SEARCH(("повторно"),(K3))))</formula>
    </cfRule>
  </conditionalFormatting>
  <conditionalFormatting sqref="K30">
    <cfRule type="containsText" dxfId="9348" priority="598" operator="containsText" text="повторно">
      <formula>NOT(ISERROR(SEARCH(("повторно"),(K3))))</formula>
    </cfRule>
  </conditionalFormatting>
  <conditionalFormatting sqref="K30">
    <cfRule type="containsText" dxfId="9347" priority="599" operator="containsText" text="повторно">
      <formula>NOT(ISERROR(SEARCH(("повторно"),(K3))))</formula>
    </cfRule>
  </conditionalFormatting>
  <conditionalFormatting sqref="K30">
    <cfRule type="containsText" dxfId="9346" priority="600" operator="containsText" text="повторно">
      <formula>NOT(ISERROR(SEARCH(("повторно"),(K3))))</formula>
    </cfRule>
  </conditionalFormatting>
  <conditionalFormatting sqref="K30">
    <cfRule type="containsText" dxfId="9345" priority="601" operator="containsText" text="повторно">
      <formula>NOT(ISERROR(SEARCH(("повторно"),(K3))))</formula>
    </cfRule>
  </conditionalFormatting>
  <conditionalFormatting sqref="K30">
    <cfRule type="containsText" dxfId="9344" priority="602" operator="containsText" text="повторно">
      <formula>NOT(ISERROR(SEARCH(("повторно"),(K3))))</formula>
    </cfRule>
  </conditionalFormatting>
  <conditionalFormatting sqref="K30">
    <cfRule type="containsText" dxfId="9343" priority="603" operator="containsText" text="повторно">
      <formula>NOT(ISERROR(SEARCH(("повторно"),(K3))))</formula>
    </cfRule>
  </conditionalFormatting>
  <conditionalFormatting sqref="K30">
    <cfRule type="containsText" dxfId="9342" priority="604" operator="containsText" text="повторно">
      <formula>NOT(ISERROR(SEARCH(("повторно"),(K3))))</formula>
    </cfRule>
  </conditionalFormatting>
  <conditionalFormatting sqref="K30">
    <cfRule type="containsText" dxfId="9341" priority="605" operator="containsText" text="повторно">
      <formula>NOT(ISERROR(SEARCH(("повторно"),(K3))))</formula>
    </cfRule>
  </conditionalFormatting>
  <conditionalFormatting sqref="K31">
    <cfRule type="containsText" dxfId="9340" priority="606" operator="containsText" text="повторно">
      <formula>NOT(ISERROR(SEARCH(("повторно"),(K3))))</formula>
    </cfRule>
  </conditionalFormatting>
  <conditionalFormatting sqref="K31">
    <cfRule type="containsText" dxfId="9339" priority="607" operator="containsText" text="повторно">
      <formula>NOT(ISERROR(SEARCH(("повторно"),(K3))))</formula>
    </cfRule>
  </conditionalFormatting>
  <conditionalFormatting sqref="K31">
    <cfRule type="containsText" dxfId="9338" priority="608" operator="containsText" text="повторно">
      <formula>NOT(ISERROR(SEARCH(("повторно"),(K3))))</formula>
    </cfRule>
  </conditionalFormatting>
  <conditionalFormatting sqref="K31">
    <cfRule type="containsText" dxfId="9337" priority="609" operator="containsText" text="повторно">
      <formula>NOT(ISERROR(SEARCH(("повторно"),(K3))))</formula>
    </cfRule>
  </conditionalFormatting>
  <conditionalFormatting sqref="K31">
    <cfRule type="containsText" dxfId="9336" priority="610" operator="containsText" text="повторно">
      <formula>NOT(ISERROR(SEARCH(("повторно"),(K3))))</formula>
    </cfRule>
  </conditionalFormatting>
  <conditionalFormatting sqref="K31">
    <cfRule type="containsText" dxfId="9335" priority="611" operator="containsText" text="повторно">
      <formula>NOT(ISERROR(SEARCH(("повторно"),(K3))))</formula>
    </cfRule>
  </conditionalFormatting>
  <conditionalFormatting sqref="K31">
    <cfRule type="containsText" dxfId="9334" priority="612" operator="containsText" text="повторно">
      <formula>NOT(ISERROR(SEARCH(("повторно"),(K3))))</formula>
    </cfRule>
  </conditionalFormatting>
  <conditionalFormatting sqref="K31">
    <cfRule type="containsText" dxfId="9333" priority="613" operator="containsText" text="повторно">
      <formula>NOT(ISERROR(SEARCH(("повторно"),(K3))))</formula>
    </cfRule>
  </conditionalFormatting>
  <conditionalFormatting sqref="K31">
    <cfRule type="containsText" dxfId="9332" priority="614" operator="containsText" text="повторно">
      <formula>NOT(ISERROR(SEARCH(("повторно"),(K3))))</formula>
    </cfRule>
  </conditionalFormatting>
  <conditionalFormatting sqref="K31">
    <cfRule type="containsText" dxfId="9331" priority="615" operator="containsText" text="повторно">
      <formula>NOT(ISERROR(SEARCH(("повторно"),(K3))))</formula>
    </cfRule>
  </conditionalFormatting>
  <conditionalFormatting sqref="K31">
    <cfRule type="containsText" dxfId="9330" priority="616" operator="containsText" text="повторно">
      <formula>NOT(ISERROR(SEARCH(("повторно"),(K3))))</formula>
    </cfRule>
  </conditionalFormatting>
  <conditionalFormatting sqref="K31">
    <cfRule type="containsText" dxfId="9329" priority="617" operator="containsText" text="повторно">
      <formula>NOT(ISERROR(SEARCH(("повторно"),(K3))))</formula>
    </cfRule>
  </conditionalFormatting>
  <conditionalFormatting sqref="K31">
    <cfRule type="containsText" dxfId="9328" priority="618" operator="containsText" text="повторно">
      <formula>NOT(ISERROR(SEARCH(("повторно"),(K3))))</formula>
    </cfRule>
  </conditionalFormatting>
  <conditionalFormatting sqref="K31">
    <cfRule type="containsText" dxfId="9327" priority="619" operator="containsText" text="повторно">
      <formula>NOT(ISERROR(SEARCH(("повторно"),(K3))))</formula>
    </cfRule>
  </conditionalFormatting>
  <conditionalFormatting sqref="K31">
    <cfRule type="containsText" dxfId="9326" priority="620" operator="containsText" text="повторно">
      <formula>NOT(ISERROR(SEARCH(("повторно"),(K3))))</formula>
    </cfRule>
  </conditionalFormatting>
  <conditionalFormatting sqref="K31">
    <cfRule type="containsText" dxfId="9325" priority="621" operator="containsText" text="повторно">
      <formula>NOT(ISERROR(SEARCH(("повторно"),(K3))))</formula>
    </cfRule>
  </conditionalFormatting>
  <conditionalFormatting sqref="K31">
    <cfRule type="containsText" dxfId="9324" priority="622" operator="containsText" text="повторно">
      <formula>NOT(ISERROR(SEARCH(("повторно"),(K3))))</formula>
    </cfRule>
  </conditionalFormatting>
  <conditionalFormatting sqref="K31">
    <cfRule type="containsText" dxfId="9323" priority="623" operator="containsText" text="повторно">
      <formula>NOT(ISERROR(SEARCH(("повторно"),(K3))))</formula>
    </cfRule>
  </conditionalFormatting>
  <conditionalFormatting sqref="K15">
    <cfRule type="containsText" dxfId="9322" priority="624" operator="containsText" text="повторно">
      <formula>NOT(ISERROR(SEARCH(("повторно"),(K3))))</formula>
    </cfRule>
  </conditionalFormatting>
  <conditionalFormatting sqref="K15">
    <cfRule type="containsText" dxfId="9321" priority="625" operator="containsText" text="повторно">
      <formula>NOT(ISERROR(SEARCH(("повторно"),(K3))))</formula>
    </cfRule>
  </conditionalFormatting>
  <conditionalFormatting sqref="K3 K5:K48">
    <cfRule type="containsText" dxfId="9320" priority="1" operator="containsText" text="снято">
      <formula>NOT(ISERROR(SEARCH(("снято"),(K3))))</formula>
    </cfRule>
  </conditionalFormatting>
  <conditionalFormatting sqref="K11">
    <cfRule type="containsText" dxfId="9319" priority="626" operator="containsText" text="снято">
      <formula>NOT(ISERROR(SEARCH(("снято"),(K3))))</formula>
    </cfRule>
  </conditionalFormatting>
  <conditionalFormatting sqref="K12">
    <cfRule type="containsText" dxfId="9318" priority="627" operator="containsText" text="снято">
      <formula>NOT(ISERROR(SEARCH(("снято"),(K3))))</formula>
    </cfRule>
  </conditionalFormatting>
  <conditionalFormatting sqref="K12">
    <cfRule type="containsText" dxfId="9317" priority="628" operator="containsText" text="снято">
      <formula>NOT(ISERROR(SEARCH(("снято"),(K3))))</formula>
    </cfRule>
  </conditionalFormatting>
  <conditionalFormatting sqref="K13">
    <cfRule type="containsText" dxfId="9316" priority="629" operator="containsText" text="снято">
      <formula>NOT(ISERROR(SEARCH(("снято"),(K3))))</formula>
    </cfRule>
  </conditionalFormatting>
  <conditionalFormatting sqref="K13">
    <cfRule type="containsText" dxfId="9315" priority="630" operator="containsText" text="снято">
      <formula>NOT(ISERROR(SEARCH(("снято"),(K3))))</formula>
    </cfRule>
  </conditionalFormatting>
  <conditionalFormatting sqref="K13">
    <cfRule type="containsText" dxfId="9314" priority="631" operator="containsText" text="снято">
      <formula>NOT(ISERROR(SEARCH(("снято"),(K3))))</formula>
    </cfRule>
  </conditionalFormatting>
  <conditionalFormatting sqref="K14">
    <cfRule type="containsText" dxfId="9313" priority="632" operator="containsText" text="снято">
      <formula>NOT(ISERROR(SEARCH(("снято"),(K3))))</formula>
    </cfRule>
  </conditionalFormatting>
  <conditionalFormatting sqref="K14">
    <cfRule type="containsText" dxfId="9312" priority="633" operator="containsText" text="снято">
      <formula>NOT(ISERROR(SEARCH(("снято"),(K3))))</formula>
    </cfRule>
  </conditionalFormatting>
  <conditionalFormatting sqref="K14">
    <cfRule type="containsText" dxfId="9311" priority="634" operator="containsText" text="снято">
      <formula>NOT(ISERROR(SEARCH(("снято"),(K3))))</formula>
    </cfRule>
  </conditionalFormatting>
  <conditionalFormatting sqref="K14">
    <cfRule type="containsText" dxfId="9310" priority="635" operator="containsText" text="снято">
      <formula>NOT(ISERROR(SEARCH(("снято"),(K3))))</formula>
    </cfRule>
  </conditionalFormatting>
  <conditionalFormatting sqref="K16">
    <cfRule type="containsText" dxfId="9309" priority="636" operator="containsText" text="снято">
      <formula>NOT(ISERROR(SEARCH(("снято"),(K3))))</formula>
    </cfRule>
  </conditionalFormatting>
  <conditionalFormatting sqref="K16">
    <cfRule type="containsText" dxfId="9308" priority="637" operator="containsText" text="снято">
      <formula>NOT(ISERROR(SEARCH(("снято"),(K3))))</formula>
    </cfRule>
  </conditionalFormatting>
  <conditionalFormatting sqref="K16">
    <cfRule type="containsText" dxfId="9307" priority="638" operator="containsText" text="снято">
      <formula>NOT(ISERROR(SEARCH(("снято"),(K3))))</formula>
    </cfRule>
  </conditionalFormatting>
  <conditionalFormatting sqref="K16">
    <cfRule type="containsText" dxfId="9306" priority="639" operator="containsText" text="снято">
      <formula>NOT(ISERROR(SEARCH(("снято"),(K3))))</formula>
    </cfRule>
  </conditionalFormatting>
  <conditionalFormatting sqref="K16">
    <cfRule type="containsText" dxfId="9305" priority="640" operator="containsText" text="снято">
      <formula>NOT(ISERROR(SEARCH(("снято"),(K3))))</formula>
    </cfRule>
  </conditionalFormatting>
  <conditionalFormatting sqref="K17">
    <cfRule type="containsText" dxfId="9304" priority="641" operator="containsText" text="снято">
      <formula>NOT(ISERROR(SEARCH(("снято"),(K3))))</formula>
    </cfRule>
  </conditionalFormatting>
  <conditionalFormatting sqref="K17">
    <cfRule type="containsText" dxfId="9303" priority="642" operator="containsText" text="снято">
      <formula>NOT(ISERROR(SEARCH(("снято"),(K3))))</formula>
    </cfRule>
  </conditionalFormatting>
  <conditionalFormatting sqref="K17">
    <cfRule type="containsText" dxfId="9302" priority="643" operator="containsText" text="снято">
      <formula>NOT(ISERROR(SEARCH(("снято"),(K3))))</formula>
    </cfRule>
  </conditionalFormatting>
  <conditionalFormatting sqref="K17">
    <cfRule type="containsText" dxfId="9301" priority="644" operator="containsText" text="снято">
      <formula>NOT(ISERROR(SEARCH(("снято"),(K3))))</formula>
    </cfRule>
  </conditionalFormatting>
  <conditionalFormatting sqref="K17">
    <cfRule type="containsText" dxfId="9300" priority="645" operator="containsText" text="снято">
      <formula>NOT(ISERROR(SEARCH(("снято"),(K3))))</formula>
    </cfRule>
  </conditionalFormatting>
  <conditionalFormatting sqref="K17">
    <cfRule type="containsText" dxfId="9299" priority="646" operator="containsText" text="снято">
      <formula>NOT(ISERROR(SEARCH(("снято"),(K3))))</formula>
    </cfRule>
  </conditionalFormatting>
  <conditionalFormatting sqref="K18">
    <cfRule type="containsText" dxfId="9298" priority="647" operator="containsText" text="снято">
      <formula>NOT(ISERROR(SEARCH(("снято"),(K3))))</formula>
    </cfRule>
  </conditionalFormatting>
  <conditionalFormatting sqref="K18">
    <cfRule type="containsText" dxfId="9297" priority="648" operator="containsText" text="снято">
      <formula>NOT(ISERROR(SEARCH(("снято"),(K3))))</formula>
    </cfRule>
  </conditionalFormatting>
  <conditionalFormatting sqref="K18">
    <cfRule type="containsText" dxfId="9296" priority="649" operator="containsText" text="снято">
      <formula>NOT(ISERROR(SEARCH(("снято"),(K3))))</formula>
    </cfRule>
  </conditionalFormatting>
  <conditionalFormatting sqref="K18">
    <cfRule type="containsText" dxfId="9295" priority="650" operator="containsText" text="снято">
      <formula>NOT(ISERROR(SEARCH(("снято"),(K3))))</formula>
    </cfRule>
  </conditionalFormatting>
  <conditionalFormatting sqref="K18">
    <cfRule type="containsText" dxfId="9294" priority="651" operator="containsText" text="снято">
      <formula>NOT(ISERROR(SEARCH(("снято"),(K3))))</formula>
    </cfRule>
  </conditionalFormatting>
  <conditionalFormatting sqref="K18">
    <cfRule type="containsText" dxfId="9293" priority="652" operator="containsText" text="снято">
      <formula>NOT(ISERROR(SEARCH(("снято"),(K3))))</formula>
    </cfRule>
  </conditionalFormatting>
  <conditionalFormatting sqref="K18">
    <cfRule type="containsText" dxfId="9292" priority="653" operator="containsText" text="снято">
      <formula>NOT(ISERROR(SEARCH(("снято"),(K3))))</formula>
    </cfRule>
  </conditionalFormatting>
  <conditionalFormatting sqref="K19">
    <cfRule type="containsText" dxfId="9291" priority="654" operator="containsText" text="снято">
      <formula>NOT(ISERROR(SEARCH(("снято"),(K3))))</formula>
    </cfRule>
  </conditionalFormatting>
  <conditionalFormatting sqref="K19">
    <cfRule type="containsText" dxfId="9290" priority="655" operator="containsText" text="снято">
      <formula>NOT(ISERROR(SEARCH(("снято"),(K3))))</formula>
    </cfRule>
  </conditionalFormatting>
  <conditionalFormatting sqref="K19">
    <cfRule type="containsText" dxfId="9289" priority="656" operator="containsText" text="снято">
      <formula>NOT(ISERROR(SEARCH(("снято"),(K3))))</formula>
    </cfRule>
  </conditionalFormatting>
  <conditionalFormatting sqref="K19">
    <cfRule type="containsText" dxfId="9288" priority="657" operator="containsText" text="снято">
      <formula>NOT(ISERROR(SEARCH(("снято"),(K3))))</formula>
    </cfRule>
  </conditionalFormatting>
  <conditionalFormatting sqref="K19">
    <cfRule type="containsText" dxfId="9287" priority="658" operator="containsText" text="снято">
      <formula>NOT(ISERROR(SEARCH(("снято"),(K3))))</formula>
    </cfRule>
  </conditionalFormatting>
  <conditionalFormatting sqref="K19">
    <cfRule type="containsText" dxfId="9286" priority="659" operator="containsText" text="снято">
      <formula>NOT(ISERROR(SEARCH(("снято"),(K3))))</formula>
    </cfRule>
  </conditionalFormatting>
  <conditionalFormatting sqref="K19">
    <cfRule type="containsText" dxfId="9285" priority="660" operator="containsText" text="снято">
      <formula>NOT(ISERROR(SEARCH(("снято"),(K3))))</formula>
    </cfRule>
  </conditionalFormatting>
  <conditionalFormatting sqref="K19">
    <cfRule type="containsText" dxfId="9284" priority="661" operator="containsText" text="снято">
      <formula>NOT(ISERROR(SEARCH(("снято"),(K3))))</formula>
    </cfRule>
  </conditionalFormatting>
  <conditionalFormatting sqref="K20">
    <cfRule type="containsText" dxfId="9283" priority="662" operator="containsText" text="снято">
      <formula>NOT(ISERROR(SEARCH(("снято"),(K3))))</formula>
    </cfRule>
  </conditionalFormatting>
  <conditionalFormatting sqref="K20">
    <cfRule type="containsText" dxfId="9282" priority="663" operator="containsText" text="снято">
      <formula>NOT(ISERROR(SEARCH(("снято"),(K3))))</formula>
    </cfRule>
  </conditionalFormatting>
  <conditionalFormatting sqref="K20">
    <cfRule type="containsText" dxfId="9281" priority="664" operator="containsText" text="снято">
      <formula>NOT(ISERROR(SEARCH(("снято"),(K3))))</formula>
    </cfRule>
  </conditionalFormatting>
  <conditionalFormatting sqref="K20">
    <cfRule type="containsText" dxfId="9280" priority="665" operator="containsText" text="снято">
      <formula>NOT(ISERROR(SEARCH(("снято"),(K3))))</formula>
    </cfRule>
  </conditionalFormatting>
  <conditionalFormatting sqref="K20">
    <cfRule type="containsText" dxfId="9279" priority="666" operator="containsText" text="снято">
      <formula>NOT(ISERROR(SEARCH(("снято"),(K3))))</formula>
    </cfRule>
  </conditionalFormatting>
  <conditionalFormatting sqref="K20">
    <cfRule type="containsText" dxfId="9278" priority="667" operator="containsText" text="снято">
      <formula>NOT(ISERROR(SEARCH(("снято"),(K3))))</formula>
    </cfRule>
  </conditionalFormatting>
  <conditionalFormatting sqref="K20">
    <cfRule type="containsText" dxfId="9277" priority="668" operator="containsText" text="снято">
      <formula>NOT(ISERROR(SEARCH(("снято"),(K3))))</formula>
    </cfRule>
  </conditionalFormatting>
  <conditionalFormatting sqref="K20">
    <cfRule type="containsText" dxfId="9276" priority="669" operator="containsText" text="снято">
      <formula>NOT(ISERROR(SEARCH(("снято"),(K3))))</formula>
    </cfRule>
  </conditionalFormatting>
  <conditionalFormatting sqref="K20">
    <cfRule type="containsText" dxfId="9275" priority="670" operator="containsText" text="снято">
      <formula>NOT(ISERROR(SEARCH(("снято"),(K3))))</formula>
    </cfRule>
  </conditionalFormatting>
  <conditionalFormatting sqref="K21">
    <cfRule type="containsText" dxfId="9274" priority="671" operator="containsText" text="снято">
      <formula>NOT(ISERROR(SEARCH(("снято"),(K3))))</formula>
    </cfRule>
  </conditionalFormatting>
  <conditionalFormatting sqref="K21">
    <cfRule type="containsText" dxfId="9273" priority="672" operator="containsText" text="снято">
      <formula>NOT(ISERROR(SEARCH(("снято"),(K3))))</formula>
    </cfRule>
  </conditionalFormatting>
  <conditionalFormatting sqref="K21">
    <cfRule type="containsText" dxfId="9272" priority="673" operator="containsText" text="снято">
      <formula>NOT(ISERROR(SEARCH(("снято"),(K3))))</formula>
    </cfRule>
  </conditionalFormatting>
  <conditionalFormatting sqref="K21">
    <cfRule type="containsText" dxfId="9271" priority="674" operator="containsText" text="снято">
      <formula>NOT(ISERROR(SEARCH(("снято"),(K3))))</formula>
    </cfRule>
  </conditionalFormatting>
  <conditionalFormatting sqref="K21">
    <cfRule type="containsText" dxfId="9270" priority="675" operator="containsText" text="снято">
      <formula>NOT(ISERROR(SEARCH(("снято"),(K3))))</formula>
    </cfRule>
  </conditionalFormatting>
  <conditionalFormatting sqref="K21">
    <cfRule type="containsText" dxfId="9269" priority="676" operator="containsText" text="снято">
      <formula>NOT(ISERROR(SEARCH(("снято"),(K3))))</formula>
    </cfRule>
  </conditionalFormatting>
  <conditionalFormatting sqref="K21">
    <cfRule type="containsText" dxfId="9268" priority="677" operator="containsText" text="снято">
      <formula>NOT(ISERROR(SEARCH(("снято"),(K3))))</formula>
    </cfRule>
  </conditionalFormatting>
  <conditionalFormatting sqref="K21">
    <cfRule type="containsText" dxfId="9267" priority="678" operator="containsText" text="снято">
      <formula>NOT(ISERROR(SEARCH(("снято"),(K3))))</formula>
    </cfRule>
  </conditionalFormatting>
  <conditionalFormatting sqref="K21">
    <cfRule type="containsText" dxfId="9266" priority="679" operator="containsText" text="снято">
      <formula>NOT(ISERROR(SEARCH(("снято"),(K3))))</formula>
    </cfRule>
  </conditionalFormatting>
  <conditionalFormatting sqref="K21">
    <cfRule type="containsText" dxfId="9265" priority="680" operator="containsText" text="снято">
      <formula>NOT(ISERROR(SEARCH(("снято"),(K3))))</formula>
    </cfRule>
  </conditionalFormatting>
  <conditionalFormatting sqref="K22">
    <cfRule type="containsText" dxfId="9264" priority="681" operator="containsText" text="снято">
      <formula>NOT(ISERROR(SEARCH(("снято"),(K3))))</formula>
    </cfRule>
  </conditionalFormatting>
  <conditionalFormatting sqref="K22">
    <cfRule type="containsText" dxfId="9263" priority="682" operator="containsText" text="снято">
      <formula>NOT(ISERROR(SEARCH(("снято"),(K3))))</formula>
    </cfRule>
  </conditionalFormatting>
  <conditionalFormatting sqref="K22">
    <cfRule type="containsText" dxfId="9262" priority="683" operator="containsText" text="снято">
      <formula>NOT(ISERROR(SEARCH(("снято"),(K3))))</formula>
    </cfRule>
  </conditionalFormatting>
  <conditionalFormatting sqref="K22">
    <cfRule type="containsText" dxfId="9261" priority="684" operator="containsText" text="снято">
      <formula>NOT(ISERROR(SEARCH(("снято"),(K3))))</formula>
    </cfRule>
  </conditionalFormatting>
  <conditionalFormatting sqref="K22">
    <cfRule type="containsText" dxfId="9260" priority="685" operator="containsText" text="снято">
      <formula>NOT(ISERROR(SEARCH(("снято"),(K3))))</formula>
    </cfRule>
  </conditionalFormatting>
  <conditionalFormatting sqref="K22">
    <cfRule type="containsText" dxfId="9259" priority="686" operator="containsText" text="снято">
      <formula>NOT(ISERROR(SEARCH(("снято"),(K3))))</formula>
    </cfRule>
  </conditionalFormatting>
  <conditionalFormatting sqref="K22">
    <cfRule type="containsText" dxfId="9258" priority="687" operator="containsText" text="снято">
      <formula>NOT(ISERROR(SEARCH(("снято"),(K3))))</formula>
    </cfRule>
  </conditionalFormatting>
  <conditionalFormatting sqref="K22">
    <cfRule type="containsText" dxfId="9257" priority="688" operator="containsText" text="снято">
      <formula>NOT(ISERROR(SEARCH(("снято"),(K3))))</formula>
    </cfRule>
  </conditionalFormatting>
  <conditionalFormatting sqref="K22">
    <cfRule type="containsText" dxfId="9256" priority="689" operator="containsText" text="снято">
      <formula>NOT(ISERROR(SEARCH(("снято"),(K3))))</formula>
    </cfRule>
  </conditionalFormatting>
  <conditionalFormatting sqref="K22">
    <cfRule type="containsText" dxfId="9255" priority="690" operator="containsText" text="снято">
      <formula>NOT(ISERROR(SEARCH(("снято"),(K3))))</formula>
    </cfRule>
  </conditionalFormatting>
  <conditionalFormatting sqref="K22">
    <cfRule type="containsText" dxfId="9254" priority="691" operator="containsText" text="снято">
      <formula>NOT(ISERROR(SEARCH(("снято"),(K3))))</formula>
    </cfRule>
  </conditionalFormatting>
  <conditionalFormatting sqref="K23">
    <cfRule type="containsText" dxfId="9253" priority="692" operator="containsText" text="снято">
      <formula>NOT(ISERROR(SEARCH(("снято"),(K3))))</formula>
    </cfRule>
  </conditionalFormatting>
  <conditionalFormatting sqref="K23">
    <cfRule type="containsText" dxfId="9252" priority="693" operator="containsText" text="снято">
      <formula>NOT(ISERROR(SEARCH(("снято"),(K3))))</formula>
    </cfRule>
  </conditionalFormatting>
  <conditionalFormatting sqref="K23">
    <cfRule type="containsText" dxfId="9251" priority="694" operator="containsText" text="снято">
      <formula>NOT(ISERROR(SEARCH(("снято"),(K3))))</formula>
    </cfRule>
  </conditionalFormatting>
  <conditionalFormatting sqref="K23">
    <cfRule type="containsText" dxfId="9250" priority="695" operator="containsText" text="снято">
      <formula>NOT(ISERROR(SEARCH(("снято"),(K3))))</formula>
    </cfRule>
  </conditionalFormatting>
  <conditionalFormatting sqref="K23">
    <cfRule type="containsText" dxfId="9249" priority="696" operator="containsText" text="снято">
      <formula>NOT(ISERROR(SEARCH(("снято"),(K3))))</formula>
    </cfRule>
  </conditionalFormatting>
  <conditionalFormatting sqref="K23">
    <cfRule type="containsText" dxfId="9248" priority="697" operator="containsText" text="снято">
      <formula>NOT(ISERROR(SEARCH(("снято"),(K3))))</formula>
    </cfRule>
  </conditionalFormatting>
  <conditionalFormatting sqref="K23">
    <cfRule type="containsText" dxfId="9247" priority="698" operator="containsText" text="снято">
      <formula>NOT(ISERROR(SEARCH(("снято"),(K3))))</formula>
    </cfRule>
  </conditionalFormatting>
  <conditionalFormatting sqref="K23">
    <cfRule type="containsText" dxfId="9246" priority="699" operator="containsText" text="снято">
      <formula>NOT(ISERROR(SEARCH(("снято"),(K3))))</formula>
    </cfRule>
  </conditionalFormatting>
  <conditionalFormatting sqref="K23">
    <cfRule type="containsText" dxfId="9245" priority="700" operator="containsText" text="снято">
      <formula>NOT(ISERROR(SEARCH(("снято"),(K3))))</formula>
    </cfRule>
  </conditionalFormatting>
  <conditionalFormatting sqref="K23">
    <cfRule type="containsText" dxfId="9244" priority="701" operator="containsText" text="снято">
      <formula>NOT(ISERROR(SEARCH(("снято"),(K3))))</formula>
    </cfRule>
  </conditionalFormatting>
  <conditionalFormatting sqref="K23">
    <cfRule type="containsText" dxfId="9243" priority="702" operator="containsText" text="снято">
      <formula>NOT(ISERROR(SEARCH(("снято"),(K3))))</formula>
    </cfRule>
  </conditionalFormatting>
  <conditionalFormatting sqref="K23">
    <cfRule type="containsText" dxfId="9242" priority="703" operator="containsText" text="снято">
      <formula>NOT(ISERROR(SEARCH(("снято"),(K3))))</formula>
    </cfRule>
  </conditionalFormatting>
  <conditionalFormatting sqref="K24">
    <cfRule type="containsText" dxfId="9241" priority="704" operator="containsText" text="снято">
      <formula>NOT(ISERROR(SEARCH(("снято"),(K3))))</formula>
    </cfRule>
  </conditionalFormatting>
  <conditionalFormatting sqref="K24">
    <cfRule type="containsText" dxfId="9240" priority="705" operator="containsText" text="снято">
      <formula>NOT(ISERROR(SEARCH(("снято"),(K3))))</formula>
    </cfRule>
  </conditionalFormatting>
  <conditionalFormatting sqref="K24">
    <cfRule type="containsText" dxfId="9239" priority="706" operator="containsText" text="снято">
      <formula>NOT(ISERROR(SEARCH(("снято"),(K3))))</formula>
    </cfRule>
  </conditionalFormatting>
  <conditionalFormatting sqref="K24">
    <cfRule type="containsText" dxfId="9238" priority="707" operator="containsText" text="снято">
      <formula>NOT(ISERROR(SEARCH(("снято"),(K3))))</formula>
    </cfRule>
  </conditionalFormatting>
  <conditionalFormatting sqref="K24">
    <cfRule type="containsText" dxfId="9237" priority="708" operator="containsText" text="снято">
      <formula>NOT(ISERROR(SEARCH(("снято"),(K3))))</formula>
    </cfRule>
  </conditionalFormatting>
  <conditionalFormatting sqref="K24">
    <cfRule type="containsText" dxfId="9236" priority="709" operator="containsText" text="снято">
      <formula>NOT(ISERROR(SEARCH(("снято"),(K3))))</formula>
    </cfRule>
  </conditionalFormatting>
  <conditionalFormatting sqref="K24">
    <cfRule type="containsText" dxfId="9235" priority="710" operator="containsText" text="снято">
      <formula>NOT(ISERROR(SEARCH(("снято"),(K3))))</formula>
    </cfRule>
  </conditionalFormatting>
  <conditionalFormatting sqref="K24">
    <cfRule type="containsText" dxfId="9234" priority="711" operator="containsText" text="снято">
      <formula>NOT(ISERROR(SEARCH(("снято"),(K3))))</formula>
    </cfRule>
  </conditionalFormatting>
  <conditionalFormatting sqref="K24">
    <cfRule type="containsText" dxfId="9233" priority="712" operator="containsText" text="снято">
      <formula>NOT(ISERROR(SEARCH(("снято"),(K3))))</formula>
    </cfRule>
  </conditionalFormatting>
  <conditionalFormatting sqref="K24">
    <cfRule type="containsText" dxfId="9232" priority="713" operator="containsText" text="снято">
      <formula>NOT(ISERROR(SEARCH(("снято"),(K3))))</formula>
    </cfRule>
  </conditionalFormatting>
  <conditionalFormatting sqref="K24">
    <cfRule type="containsText" dxfId="9231" priority="714" operator="containsText" text="снято">
      <formula>NOT(ISERROR(SEARCH(("снято"),(K3))))</formula>
    </cfRule>
  </conditionalFormatting>
  <conditionalFormatting sqref="K24">
    <cfRule type="containsText" dxfId="9230" priority="715" operator="containsText" text="снято">
      <formula>NOT(ISERROR(SEARCH(("снято"),(K3))))</formula>
    </cfRule>
  </conditionalFormatting>
  <conditionalFormatting sqref="K24">
    <cfRule type="containsText" dxfId="9229" priority="716" operator="containsText" text="снято">
      <formula>NOT(ISERROR(SEARCH(("снято"),(K3))))</formula>
    </cfRule>
  </conditionalFormatting>
  <conditionalFormatting sqref="K25">
    <cfRule type="containsText" dxfId="9228" priority="717" operator="containsText" text="снято">
      <formula>NOT(ISERROR(SEARCH(("снято"),(K3))))</formula>
    </cfRule>
  </conditionalFormatting>
  <conditionalFormatting sqref="K25">
    <cfRule type="containsText" dxfId="9227" priority="718" operator="containsText" text="снято">
      <formula>NOT(ISERROR(SEARCH(("снято"),(K3))))</formula>
    </cfRule>
  </conditionalFormatting>
  <conditionalFormatting sqref="K25">
    <cfRule type="containsText" dxfId="9226" priority="719" operator="containsText" text="снято">
      <formula>NOT(ISERROR(SEARCH(("снято"),(K3))))</formula>
    </cfRule>
  </conditionalFormatting>
  <conditionalFormatting sqref="K25">
    <cfRule type="containsText" dxfId="9225" priority="720" operator="containsText" text="снято">
      <formula>NOT(ISERROR(SEARCH(("снято"),(K3))))</formula>
    </cfRule>
  </conditionalFormatting>
  <conditionalFormatting sqref="K25">
    <cfRule type="containsText" dxfId="9224" priority="721" operator="containsText" text="снято">
      <formula>NOT(ISERROR(SEARCH(("снято"),(K3))))</formula>
    </cfRule>
  </conditionalFormatting>
  <conditionalFormatting sqref="K25">
    <cfRule type="containsText" dxfId="9223" priority="722" operator="containsText" text="снято">
      <formula>NOT(ISERROR(SEARCH(("снято"),(K3))))</formula>
    </cfRule>
  </conditionalFormatting>
  <conditionalFormatting sqref="K25">
    <cfRule type="containsText" dxfId="9222" priority="723" operator="containsText" text="снято">
      <formula>NOT(ISERROR(SEARCH(("снято"),(K3))))</formula>
    </cfRule>
  </conditionalFormatting>
  <conditionalFormatting sqref="K25">
    <cfRule type="containsText" dxfId="9221" priority="724" operator="containsText" text="снято">
      <formula>NOT(ISERROR(SEARCH(("снято"),(K3))))</formula>
    </cfRule>
  </conditionalFormatting>
  <conditionalFormatting sqref="K25">
    <cfRule type="containsText" dxfId="9220" priority="725" operator="containsText" text="снято">
      <formula>NOT(ISERROR(SEARCH(("снято"),(K3))))</formula>
    </cfRule>
  </conditionalFormatting>
  <conditionalFormatting sqref="K25">
    <cfRule type="containsText" dxfId="9219" priority="726" operator="containsText" text="снято">
      <formula>NOT(ISERROR(SEARCH(("снято"),(K3))))</formula>
    </cfRule>
  </conditionalFormatting>
  <conditionalFormatting sqref="K25">
    <cfRule type="containsText" dxfId="9218" priority="727" operator="containsText" text="снято">
      <formula>NOT(ISERROR(SEARCH(("снято"),(K3))))</formula>
    </cfRule>
  </conditionalFormatting>
  <conditionalFormatting sqref="K25">
    <cfRule type="containsText" dxfId="9217" priority="728" operator="containsText" text="снято">
      <formula>NOT(ISERROR(SEARCH(("снято"),(K3))))</formula>
    </cfRule>
  </conditionalFormatting>
  <conditionalFormatting sqref="K25">
    <cfRule type="containsText" dxfId="9216" priority="729" operator="containsText" text="снято">
      <formula>NOT(ISERROR(SEARCH(("снято"),(K3))))</formula>
    </cfRule>
  </conditionalFormatting>
  <conditionalFormatting sqref="K25">
    <cfRule type="containsText" dxfId="9215" priority="730" operator="containsText" text="снято">
      <formula>NOT(ISERROR(SEARCH(("снято"),(K3))))</formula>
    </cfRule>
  </conditionalFormatting>
  <conditionalFormatting sqref="K26">
    <cfRule type="containsText" dxfId="9214" priority="731" operator="containsText" text="снято">
      <formula>NOT(ISERROR(SEARCH(("снято"),(K3))))</formula>
    </cfRule>
  </conditionalFormatting>
  <conditionalFormatting sqref="K26">
    <cfRule type="containsText" dxfId="9213" priority="732" operator="containsText" text="снято">
      <formula>NOT(ISERROR(SEARCH(("снято"),(K3))))</formula>
    </cfRule>
  </conditionalFormatting>
  <conditionalFormatting sqref="K26">
    <cfRule type="containsText" dxfId="9212" priority="733" operator="containsText" text="снято">
      <formula>NOT(ISERROR(SEARCH(("снято"),(K3))))</formula>
    </cfRule>
  </conditionalFormatting>
  <conditionalFormatting sqref="K26">
    <cfRule type="containsText" dxfId="9211" priority="734" operator="containsText" text="снято">
      <formula>NOT(ISERROR(SEARCH(("снято"),(K3))))</formula>
    </cfRule>
  </conditionalFormatting>
  <conditionalFormatting sqref="K26">
    <cfRule type="containsText" dxfId="9210" priority="735" operator="containsText" text="снято">
      <formula>NOT(ISERROR(SEARCH(("снято"),(K3))))</formula>
    </cfRule>
  </conditionalFormatting>
  <conditionalFormatting sqref="K26">
    <cfRule type="containsText" dxfId="9209" priority="736" operator="containsText" text="снято">
      <formula>NOT(ISERROR(SEARCH(("снято"),(K3))))</formula>
    </cfRule>
  </conditionalFormatting>
  <conditionalFormatting sqref="K26">
    <cfRule type="containsText" dxfId="9208" priority="737" operator="containsText" text="снято">
      <formula>NOT(ISERROR(SEARCH(("снято"),(K3))))</formula>
    </cfRule>
  </conditionalFormatting>
  <conditionalFormatting sqref="K26">
    <cfRule type="containsText" dxfId="9207" priority="738" operator="containsText" text="снято">
      <formula>NOT(ISERROR(SEARCH(("снято"),(K3))))</formula>
    </cfRule>
  </conditionalFormatting>
  <conditionalFormatting sqref="K26">
    <cfRule type="containsText" dxfId="9206" priority="739" operator="containsText" text="снято">
      <formula>NOT(ISERROR(SEARCH(("снято"),(K3))))</formula>
    </cfRule>
  </conditionalFormatting>
  <conditionalFormatting sqref="K26">
    <cfRule type="containsText" dxfId="9205" priority="740" operator="containsText" text="снято">
      <formula>NOT(ISERROR(SEARCH(("снято"),(K3))))</formula>
    </cfRule>
  </conditionalFormatting>
  <conditionalFormatting sqref="K26">
    <cfRule type="containsText" dxfId="9204" priority="741" operator="containsText" text="снято">
      <formula>NOT(ISERROR(SEARCH(("снято"),(K3))))</formula>
    </cfRule>
  </conditionalFormatting>
  <conditionalFormatting sqref="K26">
    <cfRule type="containsText" dxfId="9203" priority="742" operator="containsText" text="снято">
      <formula>NOT(ISERROR(SEARCH(("снято"),(K3))))</formula>
    </cfRule>
  </conditionalFormatting>
  <conditionalFormatting sqref="K26">
    <cfRule type="containsText" dxfId="9202" priority="743" operator="containsText" text="снято">
      <formula>NOT(ISERROR(SEARCH(("снято"),(K3))))</formula>
    </cfRule>
  </conditionalFormatting>
  <conditionalFormatting sqref="K26">
    <cfRule type="containsText" dxfId="9201" priority="744" operator="containsText" text="снято">
      <formula>NOT(ISERROR(SEARCH(("снято"),(K3))))</formula>
    </cfRule>
  </conditionalFormatting>
  <conditionalFormatting sqref="K26">
    <cfRule type="containsText" dxfId="9200" priority="745" operator="containsText" text="снято">
      <formula>NOT(ISERROR(SEARCH(("снято"),(K3))))</formula>
    </cfRule>
  </conditionalFormatting>
  <conditionalFormatting sqref="K27">
    <cfRule type="containsText" dxfId="9199" priority="746" operator="containsText" text="снято">
      <formula>NOT(ISERROR(SEARCH(("снято"),(K3))))</formula>
    </cfRule>
  </conditionalFormatting>
  <conditionalFormatting sqref="K27">
    <cfRule type="containsText" dxfId="9198" priority="747" operator="containsText" text="снято">
      <formula>NOT(ISERROR(SEARCH(("снято"),(K3))))</formula>
    </cfRule>
  </conditionalFormatting>
  <conditionalFormatting sqref="K27">
    <cfRule type="containsText" dxfId="9197" priority="748" operator="containsText" text="снято">
      <formula>NOT(ISERROR(SEARCH(("снято"),(K3))))</formula>
    </cfRule>
  </conditionalFormatting>
  <conditionalFormatting sqref="K27">
    <cfRule type="containsText" dxfId="9196" priority="749" operator="containsText" text="снято">
      <formula>NOT(ISERROR(SEARCH(("снято"),(K3))))</formula>
    </cfRule>
  </conditionalFormatting>
  <conditionalFormatting sqref="K27">
    <cfRule type="containsText" dxfId="9195" priority="750" operator="containsText" text="снято">
      <formula>NOT(ISERROR(SEARCH(("снято"),(K3))))</formula>
    </cfRule>
  </conditionalFormatting>
  <conditionalFormatting sqref="K27">
    <cfRule type="containsText" dxfId="9194" priority="751" operator="containsText" text="снято">
      <formula>NOT(ISERROR(SEARCH(("снято"),(K3))))</formula>
    </cfRule>
  </conditionalFormatting>
  <conditionalFormatting sqref="K27">
    <cfRule type="containsText" dxfId="9193" priority="752" operator="containsText" text="снято">
      <formula>NOT(ISERROR(SEARCH(("снято"),(K3))))</formula>
    </cfRule>
  </conditionalFormatting>
  <conditionalFormatting sqref="K27">
    <cfRule type="containsText" dxfId="9192" priority="753" operator="containsText" text="снято">
      <formula>NOT(ISERROR(SEARCH(("снято"),(K3))))</formula>
    </cfRule>
  </conditionalFormatting>
  <conditionalFormatting sqref="K27">
    <cfRule type="containsText" dxfId="9191" priority="754" operator="containsText" text="снято">
      <formula>NOT(ISERROR(SEARCH(("снято"),(K3))))</formula>
    </cfRule>
  </conditionalFormatting>
  <conditionalFormatting sqref="K27">
    <cfRule type="containsText" dxfId="9190" priority="755" operator="containsText" text="снято">
      <formula>NOT(ISERROR(SEARCH(("снято"),(K3))))</formula>
    </cfRule>
  </conditionalFormatting>
  <conditionalFormatting sqref="K27">
    <cfRule type="containsText" dxfId="9189" priority="756" operator="containsText" text="снято">
      <formula>NOT(ISERROR(SEARCH(("снято"),(K3))))</formula>
    </cfRule>
  </conditionalFormatting>
  <conditionalFormatting sqref="K27">
    <cfRule type="containsText" dxfId="9188" priority="757" operator="containsText" text="снято">
      <formula>NOT(ISERROR(SEARCH(("снято"),(K3))))</formula>
    </cfRule>
  </conditionalFormatting>
  <conditionalFormatting sqref="K27">
    <cfRule type="containsText" dxfId="9187" priority="758" operator="containsText" text="снято">
      <formula>NOT(ISERROR(SEARCH(("снято"),(K3))))</formula>
    </cfRule>
  </conditionalFormatting>
  <conditionalFormatting sqref="K27">
    <cfRule type="containsText" dxfId="9186" priority="759" operator="containsText" text="снято">
      <formula>NOT(ISERROR(SEARCH(("снято"),(K3))))</formula>
    </cfRule>
  </conditionalFormatting>
  <conditionalFormatting sqref="K27">
    <cfRule type="containsText" dxfId="9185" priority="760" operator="containsText" text="снято">
      <formula>NOT(ISERROR(SEARCH(("снято"),(K3))))</formula>
    </cfRule>
  </conditionalFormatting>
  <conditionalFormatting sqref="K28">
    <cfRule type="containsText" dxfId="9184" priority="761" operator="containsText" text="снято">
      <formula>NOT(ISERROR(SEARCH(("снято"),(K3))))</formula>
    </cfRule>
  </conditionalFormatting>
  <conditionalFormatting sqref="K28">
    <cfRule type="containsText" dxfId="9183" priority="762" operator="containsText" text="снято">
      <formula>NOT(ISERROR(SEARCH(("снято"),(K3))))</formula>
    </cfRule>
  </conditionalFormatting>
  <conditionalFormatting sqref="K28">
    <cfRule type="containsText" dxfId="9182" priority="763" operator="containsText" text="снято">
      <formula>NOT(ISERROR(SEARCH(("снято"),(K3))))</formula>
    </cfRule>
  </conditionalFormatting>
  <conditionalFormatting sqref="K28">
    <cfRule type="containsText" dxfId="9181" priority="764" operator="containsText" text="снято">
      <formula>NOT(ISERROR(SEARCH(("снято"),(K3))))</formula>
    </cfRule>
  </conditionalFormatting>
  <conditionalFormatting sqref="K28">
    <cfRule type="containsText" dxfId="9180" priority="765" operator="containsText" text="снято">
      <formula>NOT(ISERROR(SEARCH(("снято"),(K3))))</formula>
    </cfRule>
  </conditionalFormatting>
  <conditionalFormatting sqref="K28">
    <cfRule type="containsText" dxfId="9179" priority="766" operator="containsText" text="снято">
      <formula>NOT(ISERROR(SEARCH(("снято"),(K3))))</formula>
    </cfRule>
  </conditionalFormatting>
  <conditionalFormatting sqref="K28">
    <cfRule type="containsText" dxfId="9178" priority="767" operator="containsText" text="снято">
      <formula>NOT(ISERROR(SEARCH(("снято"),(K3))))</formula>
    </cfRule>
  </conditionalFormatting>
  <conditionalFormatting sqref="K28">
    <cfRule type="containsText" dxfId="9177" priority="768" operator="containsText" text="снято">
      <formula>NOT(ISERROR(SEARCH(("снято"),(K3))))</formula>
    </cfRule>
  </conditionalFormatting>
  <conditionalFormatting sqref="K28">
    <cfRule type="containsText" dxfId="9176" priority="769" operator="containsText" text="снято">
      <formula>NOT(ISERROR(SEARCH(("снято"),(K3))))</formula>
    </cfRule>
  </conditionalFormatting>
  <conditionalFormatting sqref="K28">
    <cfRule type="containsText" dxfId="9175" priority="770" operator="containsText" text="снято">
      <formula>NOT(ISERROR(SEARCH(("снято"),(K3))))</formula>
    </cfRule>
  </conditionalFormatting>
  <conditionalFormatting sqref="K28">
    <cfRule type="containsText" dxfId="9174" priority="771" operator="containsText" text="снято">
      <formula>NOT(ISERROR(SEARCH(("снято"),(K3))))</formula>
    </cfRule>
  </conditionalFormatting>
  <conditionalFormatting sqref="K28">
    <cfRule type="containsText" dxfId="9173" priority="772" operator="containsText" text="снято">
      <formula>NOT(ISERROR(SEARCH(("снято"),(K3))))</formula>
    </cfRule>
  </conditionalFormatting>
  <conditionalFormatting sqref="K28">
    <cfRule type="containsText" dxfId="9172" priority="773" operator="containsText" text="снято">
      <formula>NOT(ISERROR(SEARCH(("снято"),(K3))))</formula>
    </cfRule>
  </conditionalFormatting>
  <conditionalFormatting sqref="K28">
    <cfRule type="containsText" dxfId="9171" priority="774" operator="containsText" text="снято">
      <formula>NOT(ISERROR(SEARCH(("снято"),(K3))))</formula>
    </cfRule>
  </conditionalFormatting>
  <conditionalFormatting sqref="K28">
    <cfRule type="containsText" dxfId="9170" priority="775" operator="containsText" text="снято">
      <formula>NOT(ISERROR(SEARCH(("снято"),(K3))))</formula>
    </cfRule>
  </conditionalFormatting>
  <conditionalFormatting sqref="K28">
    <cfRule type="containsText" dxfId="9169" priority="776" operator="containsText" text="снято">
      <formula>NOT(ISERROR(SEARCH(("снято"),(K3))))</formula>
    </cfRule>
  </conditionalFormatting>
  <conditionalFormatting sqref="K29">
    <cfRule type="containsText" dxfId="9168" priority="777" operator="containsText" text="снято">
      <formula>NOT(ISERROR(SEARCH(("снято"),(K3))))</formula>
    </cfRule>
  </conditionalFormatting>
  <conditionalFormatting sqref="K29">
    <cfRule type="containsText" dxfId="9167" priority="778" operator="containsText" text="снято">
      <formula>NOT(ISERROR(SEARCH(("снято"),(K3))))</formula>
    </cfRule>
  </conditionalFormatting>
  <conditionalFormatting sqref="K29">
    <cfRule type="containsText" dxfId="9166" priority="779" operator="containsText" text="снято">
      <formula>NOT(ISERROR(SEARCH(("снято"),(K3))))</formula>
    </cfRule>
  </conditionalFormatting>
  <conditionalFormatting sqref="K29">
    <cfRule type="containsText" dxfId="9165" priority="780" operator="containsText" text="снято">
      <formula>NOT(ISERROR(SEARCH(("снято"),(K3))))</formula>
    </cfRule>
  </conditionalFormatting>
  <conditionalFormatting sqref="K29">
    <cfRule type="containsText" dxfId="9164" priority="781" operator="containsText" text="снято">
      <formula>NOT(ISERROR(SEARCH(("снято"),(K3))))</formula>
    </cfRule>
  </conditionalFormatting>
  <conditionalFormatting sqref="K29">
    <cfRule type="containsText" dxfId="9163" priority="782" operator="containsText" text="снято">
      <formula>NOT(ISERROR(SEARCH(("снято"),(K3))))</formula>
    </cfRule>
  </conditionalFormatting>
  <conditionalFormatting sqref="K29">
    <cfRule type="containsText" dxfId="9162" priority="783" operator="containsText" text="снято">
      <formula>NOT(ISERROR(SEARCH(("снято"),(K3))))</formula>
    </cfRule>
  </conditionalFormatting>
  <conditionalFormatting sqref="K29">
    <cfRule type="containsText" dxfId="9161" priority="784" operator="containsText" text="снято">
      <formula>NOT(ISERROR(SEARCH(("снято"),(K3))))</formula>
    </cfRule>
  </conditionalFormatting>
  <conditionalFormatting sqref="K29">
    <cfRule type="containsText" dxfId="9160" priority="785" operator="containsText" text="снято">
      <formula>NOT(ISERROR(SEARCH(("снято"),(K3))))</formula>
    </cfRule>
  </conditionalFormatting>
  <conditionalFormatting sqref="K29">
    <cfRule type="containsText" dxfId="9159" priority="786" operator="containsText" text="снято">
      <formula>NOT(ISERROR(SEARCH(("снято"),(K3))))</formula>
    </cfRule>
  </conditionalFormatting>
  <conditionalFormatting sqref="K29">
    <cfRule type="containsText" dxfId="9158" priority="787" operator="containsText" text="снято">
      <formula>NOT(ISERROR(SEARCH(("снято"),(K3))))</formula>
    </cfRule>
  </conditionalFormatting>
  <conditionalFormatting sqref="K29">
    <cfRule type="containsText" dxfId="9157" priority="788" operator="containsText" text="снято">
      <formula>NOT(ISERROR(SEARCH(("снято"),(K3))))</formula>
    </cfRule>
  </conditionalFormatting>
  <conditionalFormatting sqref="K29">
    <cfRule type="containsText" dxfId="9156" priority="789" operator="containsText" text="снято">
      <formula>NOT(ISERROR(SEARCH(("снято"),(K3))))</formula>
    </cfRule>
  </conditionalFormatting>
  <conditionalFormatting sqref="K29">
    <cfRule type="containsText" dxfId="9155" priority="790" operator="containsText" text="снято">
      <formula>NOT(ISERROR(SEARCH(("снято"),(K3))))</formula>
    </cfRule>
  </conditionalFormatting>
  <conditionalFormatting sqref="K29">
    <cfRule type="containsText" dxfId="9154" priority="791" operator="containsText" text="снято">
      <formula>NOT(ISERROR(SEARCH(("снято"),(K3))))</formula>
    </cfRule>
  </conditionalFormatting>
  <conditionalFormatting sqref="K29">
    <cfRule type="containsText" dxfId="9153" priority="792" operator="containsText" text="снято">
      <formula>NOT(ISERROR(SEARCH(("снято"),(K3))))</formula>
    </cfRule>
  </conditionalFormatting>
  <conditionalFormatting sqref="K30">
    <cfRule type="containsText" dxfId="9152" priority="793" operator="containsText" text="снято">
      <formula>NOT(ISERROR(SEARCH(("снято"),(K3))))</formula>
    </cfRule>
  </conditionalFormatting>
  <conditionalFormatting sqref="K30">
    <cfRule type="containsText" dxfId="9151" priority="794" operator="containsText" text="снято">
      <formula>NOT(ISERROR(SEARCH(("снято"),(K3))))</formula>
    </cfRule>
  </conditionalFormatting>
  <conditionalFormatting sqref="K30">
    <cfRule type="containsText" dxfId="9150" priority="795" operator="containsText" text="снято">
      <formula>NOT(ISERROR(SEARCH(("снято"),(K3))))</formula>
    </cfRule>
  </conditionalFormatting>
  <conditionalFormatting sqref="K30">
    <cfRule type="containsText" dxfId="9149" priority="796" operator="containsText" text="снято">
      <formula>NOT(ISERROR(SEARCH(("снято"),(K3))))</formula>
    </cfRule>
  </conditionalFormatting>
  <conditionalFormatting sqref="K30">
    <cfRule type="containsText" dxfId="9148" priority="797" operator="containsText" text="снято">
      <formula>NOT(ISERROR(SEARCH(("снято"),(K3))))</formula>
    </cfRule>
  </conditionalFormatting>
  <conditionalFormatting sqref="K30">
    <cfRule type="containsText" dxfId="9147" priority="798" operator="containsText" text="снято">
      <formula>NOT(ISERROR(SEARCH(("снято"),(K3))))</formula>
    </cfRule>
  </conditionalFormatting>
  <conditionalFormatting sqref="K30">
    <cfRule type="containsText" dxfId="9146" priority="799" operator="containsText" text="снято">
      <formula>NOT(ISERROR(SEARCH(("снято"),(K3))))</formula>
    </cfRule>
  </conditionalFormatting>
  <conditionalFormatting sqref="K30">
    <cfRule type="containsText" dxfId="9145" priority="800" operator="containsText" text="снято">
      <formula>NOT(ISERROR(SEARCH(("снято"),(K3))))</formula>
    </cfRule>
  </conditionalFormatting>
  <conditionalFormatting sqref="K30">
    <cfRule type="containsText" dxfId="9144" priority="801" operator="containsText" text="снято">
      <formula>NOT(ISERROR(SEARCH(("снято"),(K3))))</formula>
    </cfRule>
  </conditionalFormatting>
  <conditionalFormatting sqref="K30">
    <cfRule type="containsText" dxfId="9143" priority="802" operator="containsText" text="снято">
      <formula>NOT(ISERROR(SEARCH(("снято"),(K3))))</formula>
    </cfRule>
  </conditionalFormatting>
  <conditionalFormatting sqref="K30">
    <cfRule type="containsText" dxfId="9142" priority="803" operator="containsText" text="снято">
      <formula>NOT(ISERROR(SEARCH(("снято"),(K3))))</formula>
    </cfRule>
  </conditionalFormatting>
  <conditionalFormatting sqref="K30">
    <cfRule type="containsText" dxfId="9141" priority="804" operator="containsText" text="снято">
      <formula>NOT(ISERROR(SEARCH(("снято"),(K3))))</formula>
    </cfRule>
  </conditionalFormatting>
  <conditionalFormatting sqref="K30">
    <cfRule type="containsText" dxfId="9140" priority="805" operator="containsText" text="снято">
      <formula>NOT(ISERROR(SEARCH(("снято"),(K3))))</formula>
    </cfRule>
  </conditionalFormatting>
  <conditionalFormatting sqref="K30">
    <cfRule type="containsText" dxfId="9139" priority="806" operator="containsText" text="снято">
      <formula>NOT(ISERROR(SEARCH(("снято"),(K3))))</formula>
    </cfRule>
  </conditionalFormatting>
  <conditionalFormatting sqref="K30">
    <cfRule type="containsText" dxfId="9138" priority="807" operator="containsText" text="снято">
      <formula>NOT(ISERROR(SEARCH(("снято"),(K3))))</formula>
    </cfRule>
  </conditionalFormatting>
  <conditionalFormatting sqref="K30">
    <cfRule type="containsText" dxfId="9137" priority="808" operator="containsText" text="снято">
      <formula>NOT(ISERROR(SEARCH(("снято"),(K3))))</formula>
    </cfRule>
  </conditionalFormatting>
  <conditionalFormatting sqref="K30">
    <cfRule type="containsText" dxfId="9136" priority="809" operator="containsText" text="снято">
      <formula>NOT(ISERROR(SEARCH(("снято"),(K3))))</formula>
    </cfRule>
  </conditionalFormatting>
  <conditionalFormatting sqref="K31">
    <cfRule type="containsText" dxfId="9135" priority="810" operator="containsText" text="снято">
      <formula>NOT(ISERROR(SEARCH(("снято"),(K3))))</formula>
    </cfRule>
  </conditionalFormatting>
  <conditionalFormatting sqref="K31">
    <cfRule type="containsText" dxfId="9134" priority="811" operator="containsText" text="снято">
      <formula>NOT(ISERROR(SEARCH(("снято"),(K3))))</formula>
    </cfRule>
  </conditionalFormatting>
  <conditionalFormatting sqref="K31">
    <cfRule type="containsText" dxfId="9133" priority="812" operator="containsText" text="снято">
      <formula>NOT(ISERROR(SEARCH(("снято"),(K3))))</formula>
    </cfRule>
  </conditionalFormatting>
  <conditionalFormatting sqref="K31">
    <cfRule type="containsText" dxfId="9132" priority="813" operator="containsText" text="снято">
      <formula>NOT(ISERROR(SEARCH(("снято"),(K3))))</formula>
    </cfRule>
  </conditionalFormatting>
  <conditionalFormatting sqref="K31">
    <cfRule type="containsText" dxfId="9131" priority="814" operator="containsText" text="снято">
      <formula>NOT(ISERROR(SEARCH(("снято"),(K3))))</formula>
    </cfRule>
  </conditionalFormatting>
  <conditionalFormatting sqref="K31">
    <cfRule type="containsText" dxfId="9130" priority="815" operator="containsText" text="снято">
      <formula>NOT(ISERROR(SEARCH(("снято"),(K3))))</formula>
    </cfRule>
  </conditionalFormatting>
  <conditionalFormatting sqref="K31">
    <cfRule type="containsText" dxfId="9129" priority="816" operator="containsText" text="снято">
      <formula>NOT(ISERROR(SEARCH(("снято"),(K3))))</formula>
    </cfRule>
  </conditionalFormatting>
  <conditionalFormatting sqref="K31">
    <cfRule type="containsText" dxfId="9128" priority="817" operator="containsText" text="снято">
      <formula>NOT(ISERROR(SEARCH(("снято"),(K3))))</formula>
    </cfRule>
  </conditionalFormatting>
  <conditionalFormatting sqref="K31">
    <cfRule type="containsText" dxfId="9127" priority="818" operator="containsText" text="снято">
      <formula>NOT(ISERROR(SEARCH(("снято"),(K3))))</formula>
    </cfRule>
  </conditionalFormatting>
  <conditionalFormatting sqref="K31">
    <cfRule type="containsText" dxfId="9126" priority="819" operator="containsText" text="снято">
      <formula>NOT(ISERROR(SEARCH(("снято"),(K3))))</formula>
    </cfRule>
  </conditionalFormatting>
  <conditionalFormatting sqref="K31">
    <cfRule type="containsText" dxfId="9125" priority="820" operator="containsText" text="снято">
      <formula>NOT(ISERROR(SEARCH(("снято"),(K3))))</formula>
    </cfRule>
  </conditionalFormatting>
  <conditionalFormatting sqref="K31">
    <cfRule type="containsText" dxfId="9124" priority="821" operator="containsText" text="снято">
      <formula>NOT(ISERROR(SEARCH(("снято"),(K3))))</formula>
    </cfRule>
  </conditionalFormatting>
  <conditionalFormatting sqref="K31">
    <cfRule type="containsText" dxfId="9123" priority="822" operator="containsText" text="снято">
      <formula>NOT(ISERROR(SEARCH(("снято"),(K3))))</formula>
    </cfRule>
  </conditionalFormatting>
  <conditionalFormatting sqref="K31">
    <cfRule type="containsText" dxfId="9122" priority="823" operator="containsText" text="снято">
      <formula>NOT(ISERROR(SEARCH(("снято"),(K3))))</formula>
    </cfRule>
  </conditionalFormatting>
  <conditionalFormatting sqref="K31">
    <cfRule type="containsText" dxfId="9121" priority="824" operator="containsText" text="снято">
      <formula>NOT(ISERROR(SEARCH(("снято"),(K3))))</formula>
    </cfRule>
  </conditionalFormatting>
  <conditionalFormatting sqref="K31">
    <cfRule type="containsText" dxfId="9120" priority="825" operator="containsText" text="снято">
      <formula>NOT(ISERROR(SEARCH(("снято"),(K3))))</formula>
    </cfRule>
  </conditionalFormatting>
  <conditionalFormatting sqref="K31">
    <cfRule type="containsText" dxfId="9119" priority="826" operator="containsText" text="снято">
      <formula>NOT(ISERROR(SEARCH(("снято"),(K3))))</formula>
    </cfRule>
  </conditionalFormatting>
  <conditionalFormatting sqref="K31">
    <cfRule type="containsText" dxfId="9118" priority="827" operator="containsText" text="снято">
      <formula>NOT(ISERROR(SEARCH(("снято"),(K3))))</formula>
    </cfRule>
  </conditionalFormatting>
  <conditionalFormatting sqref="K15">
    <cfRule type="containsText" dxfId="9117" priority="828" operator="containsText" text="снято">
      <formula>NOT(ISERROR(SEARCH(("снято"),(K3))))</formula>
    </cfRule>
  </conditionalFormatting>
  <conditionalFormatting sqref="K15">
    <cfRule type="containsText" dxfId="9116" priority="829"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26">
        <x14:dataValidation type="list" allowBlank="1">
          <x14:formula1>
            <xm:f>Списки!$G$2:$G$4</xm:f>
          </x14:formula1>
          <xm:sqref>G10:G48</xm:sqref>
        </x14:dataValidation>
        <x14:dataValidation type="list" allowBlank="1">
          <x14:formula1>
            <xm:f>Списки!$O:$O</xm:f>
          </x14:formula1>
          <xm:sqref>R1 U1 X1</xm:sqref>
        </x14:dataValidation>
        <x14:dataValidation type="list" allowBlank="1">
          <x14:formula1>
            <xm:f>Списки!$E$2:$E$1002</xm:f>
          </x14:formula1>
          <xm:sqref>H10:H48</xm:sqref>
        </x14:dataValidation>
        <x14:dataValidation type="list" allowBlank="1">
          <x14:formula1>
            <xm:f>Списки!$A$2:$A$1002</xm:f>
          </x14:formula1>
          <xm:sqref>K10 K33:K48</xm:sqref>
        </x14:dataValidation>
        <x14:dataValidation type="list" allowBlank="1">
          <x14:formula1>
            <xm:f>Списки!$A$2:$A$1002</xm:f>
          </x14:formula1>
          <xm:sqref>K11</xm:sqref>
        </x14:dataValidation>
        <x14:dataValidation type="list" allowBlank="1">
          <x14:formula1>
            <xm:f>Списки!$A$2:$A$1002</xm:f>
          </x14:formula1>
          <xm:sqref>K12</xm:sqref>
        </x14:dataValidation>
        <x14:dataValidation type="list" allowBlank="1">
          <x14:formula1>
            <xm:f>Списки!$A$2:$A$1002</xm:f>
          </x14:formula1>
          <xm:sqref>K13</xm:sqref>
        </x14:dataValidation>
        <x14:dataValidation type="list" allowBlank="1">
          <x14:formula1>
            <xm:f>Списки!$A$2:$A$1002</xm:f>
          </x14:formula1>
          <xm:sqref>K14</xm:sqref>
        </x14:dataValidation>
        <x14:dataValidation type="list" allowBlank="1">
          <x14:formula1>
            <xm:f>Списки!$A$2:$A$1002</xm:f>
          </x14:formula1>
          <xm:sqref>K16</xm:sqref>
        </x14:dataValidation>
        <x14:dataValidation type="list" allowBlank="1">
          <x14:formula1>
            <xm:f>Списки!$A$2:$A$1002</xm:f>
          </x14:formula1>
          <xm:sqref>K17</xm:sqref>
        </x14:dataValidation>
        <x14:dataValidation type="list" allowBlank="1">
          <x14:formula1>
            <xm:f>Списки!$A$2:$A$1002</xm:f>
          </x14:formula1>
          <xm:sqref>K18</xm:sqref>
        </x14:dataValidation>
        <x14:dataValidation type="list" allowBlank="1">
          <x14:formula1>
            <xm:f>Списки!$A$2:$A$1002</xm:f>
          </x14:formula1>
          <xm:sqref>K19</xm:sqref>
        </x14:dataValidation>
        <x14:dataValidation type="list" allowBlank="1">
          <x14:formula1>
            <xm:f>Списки!$A$2:$A$1002</xm:f>
          </x14:formula1>
          <xm:sqref>K20</xm:sqref>
        </x14:dataValidation>
        <x14:dataValidation type="list" allowBlank="1">
          <x14:formula1>
            <xm:f>Списки!$A$2:$A$1002</xm:f>
          </x14:formula1>
          <xm:sqref>K21</xm:sqref>
        </x14:dataValidation>
        <x14:dataValidation type="list" allowBlank="1">
          <x14:formula1>
            <xm:f>Списки!$A$2:$A$1002</xm:f>
          </x14:formula1>
          <xm:sqref>K22</xm:sqref>
        </x14:dataValidation>
        <x14:dataValidation type="list" allowBlank="1">
          <x14:formula1>
            <xm:f>Списки!$A$2:$A$1002</xm:f>
          </x14:formula1>
          <xm:sqref>K23</xm:sqref>
        </x14:dataValidation>
        <x14:dataValidation type="list" allowBlank="1">
          <x14:formula1>
            <xm:f>Списки!$A$2:$A$1002</xm:f>
          </x14:formula1>
          <xm:sqref>K24</xm:sqref>
        </x14:dataValidation>
        <x14:dataValidation type="list" allowBlank="1">
          <x14:formula1>
            <xm:f>Списки!$A$2:$A$1002</xm:f>
          </x14:formula1>
          <xm:sqref>K25</xm:sqref>
        </x14:dataValidation>
        <x14:dataValidation type="list" allowBlank="1">
          <x14:formula1>
            <xm:f>Списки!$A$2:$A$1002</xm:f>
          </x14:formula1>
          <xm:sqref>K26</xm:sqref>
        </x14:dataValidation>
        <x14:dataValidation type="list" allowBlank="1">
          <x14:formula1>
            <xm:f>Списки!$A$2:$A$1002</xm:f>
          </x14:formula1>
          <xm:sqref>K27</xm:sqref>
        </x14:dataValidation>
        <x14:dataValidation type="list" allowBlank="1">
          <x14:formula1>
            <xm:f>Списки!$A$2:$A$1002</xm:f>
          </x14:formula1>
          <xm:sqref>K28</xm:sqref>
        </x14:dataValidation>
        <x14:dataValidation type="list" allowBlank="1">
          <x14:formula1>
            <xm:f>Списки!$A$2:$A$1002</xm:f>
          </x14:formula1>
          <xm:sqref>K29</xm:sqref>
        </x14:dataValidation>
        <x14:dataValidation type="list" allowBlank="1">
          <x14:formula1>
            <xm:f>Списки!$A$2:$A$1002</xm:f>
          </x14:formula1>
          <xm:sqref>K30</xm:sqref>
        </x14:dataValidation>
        <x14:dataValidation type="list" allowBlank="1">
          <x14:formula1>
            <xm:f>Списки!$A$2:$A$1002</xm:f>
          </x14:formula1>
          <xm:sqref>K31</xm:sqref>
        </x14:dataValidation>
        <x14:dataValidation type="list" allowBlank="1">
          <x14:formula1>
            <xm:f>Списки!$A$2:$A$1002</xm:f>
          </x14:formula1>
          <xm:sqref>K32</xm:sqref>
        </x14:dataValidation>
        <x14:dataValidation type="list" allowBlank="1">
          <x14:formula1>
            <xm:f>Списки!$A$2:$A$1002</xm:f>
          </x14:formula1>
          <xm:sqref>K15</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48"/>
  <sheetViews>
    <sheetView workbookViewId="0">
      <pane ySplit="1" topLeftCell="A24" activePane="bottomLeft" state="frozen"/>
      <selection activeCell="B3" sqref="B3"/>
      <selection pane="bottomLeft"/>
    </sheetView>
  </sheetViews>
  <sheetFormatPr defaultColWidth="12.5703125" defaultRowHeight="15.75" customHeight="1" outlineLevelRow="1" outlineLevelCol="1"/>
  <cols>
    <col min="1" max="1" width="10" style="211" customWidth="1"/>
    <col min="2" max="2" width="18.5703125" style="211" customWidth="1"/>
    <col min="3" max="3" width="9.85546875" style="211" customWidth="1"/>
    <col min="4" max="4" width="53.42578125" style="211" customWidth="1"/>
    <col min="5" max="5" width="34.140625" style="211" customWidth="1"/>
    <col min="6" max="6" width="21.42578125" style="211" customWidth="1" collapsed="1"/>
    <col min="7" max="7" width="14.140625" style="211" hidden="1" customWidth="1" outlineLevel="1"/>
    <col min="8" max="8" width="14.140625" style="211" hidden="1" customWidth="1" outlineLevel="1" collapsed="1"/>
    <col min="9" max="9" width="14.140625" style="211" hidden="1" customWidth="1"/>
    <col min="10" max="10" width="11.28515625" style="211" hidden="1" customWidth="1"/>
    <col min="11" max="11" width="10.7109375" style="211" customWidth="1"/>
    <col min="12" max="12" width="34.28515625" style="456" customWidth="1"/>
    <col min="13" max="13" width="12.5703125" style="563"/>
    <col min="14" max="14" width="40.85546875" style="563" customWidth="1"/>
    <col min="15" max="15" width="39.140625" style="456"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37" width="0" hidden="1" customWidth="1"/>
  </cols>
  <sheetData>
    <row r="1" spans="1:24" ht="89.25" collapsed="1">
      <c r="A1" s="622" t="s">
        <v>235</v>
      </c>
      <c r="B1" s="622" t="s">
        <v>236</v>
      </c>
      <c r="C1" s="622" t="s">
        <v>237</v>
      </c>
      <c r="D1" s="622" t="s">
        <v>238</v>
      </c>
      <c r="E1" s="622" t="s">
        <v>239</v>
      </c>
      <c r="F1" s="622" t="s">
        <v>240</v>
      </c>
      <c r="G1" s="140" t="s">
        <v>241</v>
      </c>
      <c r="H1" s="140" t="s">
        <v>242</v>
      </c>
      <c r="I1" s="140" t="s">
        <v>5</v>
      </c>
      <c r="J1" s="622" t="s">
        <v>243</v>
      </c>
      <c r="K1" s="622" t="s">
        <v>244</v>
      </c>
      <c r="L1" s="141"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147" t="s">
        <v>249</v>
      </c>
      <c r="D2" s="149" t="s">
        <v>52</v>
      </c>
      <c r="E2" s="149"/>
      <c r="F2" s="624"/>
      <c r="G2" s="435"/>
      <c r="H2" s="151" t="s">
        <v>250</v>
      </c>
      <c r="I2" s="151" t="s">
        <v>13</v>
      </c>
      <c r="J2" s="151" t="s">
        <v>14</v>
      </c>
      <c r="K2" s="151" t="s">
        <v>16</v>
      </c>
      <c r="L2" s="152"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45" hidden="1" outlineLevel="1">
      <c r="A3" s="625"/>
      <c r="B3" s="154" t="s">
        <v>251</v>
      </c>
      <c r="C3" s="154" t="s">
        <v>252</v>
      </c>
      <c r="D3" s="154" t="s">
        <v>35</v>
      </c>
      <c r="E3" s="154"/>
      <c r="F3" s="154"/>
      <c r="G3" s="435"/>
      <c r="H3" s="626">
        <f>COUNTIF($H10:$H48,"1 - Несоответствие продуктовым требованиям ПИК-Стандарт")</f>
        <v>10</v>
      </c>
      <c r="I3" s="626">
        <f>COUNTIF($H10:$H48,"2 - Несоответствие Бренд-листам ПИК")</f>
        <v>0</v>
      </c>
      <c r="J3" s="626">
        <f>COUNTIF($H10:$H48,"3 - Несоответствие Каталогу отделки")</f>
        <v>0</v>
      </c>
      <c r="K3" s="626">
        <f>COUNTIF($H10:$H48,"5 - Ошибка в применении СТМ")</f>
        <v>0</v>
      </c>
      <c r="L3" s="627">
        <f>COUNTIF($H10:$H48,"4 - Несоответствие Каталогу оборудования")</f>
        <v>0</v>
      </c>
      <c r="M3" s="626">
        <f>COUNTIF($H10:$H48,"6 - Ошибка в применении сборных ЛМ")</f>
        <v>0</v>
      </c>
      <c r="N3" s="626">
        <f>COUNTIF($H10:$H48,"7 - Ошибка в применении шкаф-пакетов")</f>
        <v>0</v>
      </c>
      <c r="O3" s="627">
        <f>COUNTIF($H10:$H48,"8 - Ошибка в применении шахт-пакетов")</f>
        <v>0</v>
      </c>
      <c r="P3" s="626">
        <f>COUNTIF($H10:$H48,"9 - Несоответствие типологическим требованиям ПИК-Стандарт")</f>
        <v>0</v>
      </c>
      <c r="Q3" s="626">
        <f>COUNTIF($H10:$H48,"10 - Несоответствие НТД РФ")</f>
        <v>0</v>
      </c>
      <c r="R3" s="626">
        <f>COUNTIF($H10:$H48,"11 - Несоответствие ИРД (кроме ТУ, СТУ), АПР, ПД")</f>
        <v>0</v>
      </c>
      <c r="S3" s="626">
        <f>COUNTIF($H10:$H48,"12 - Несоответствие требованиям ТУ, СТУ")</f>
        <v>0</v>
      </c>
      <c r="T3" s="626">
        <f>COUNTIF($H10:$H48,"13 - Ошибка в технических решениях")</f>
        <v>0</v>
      </c>
      <c r="U3" s="626">
        <f>COUNTIF($H10:$H48,"14 - Неувязка м/у собой комплектов РД")</f>
        <v>0</v>
      </c>
      <c r="V3" s="626">
        <f>COUNTIF($H10:$H48,"15 - Недостаточность информации влияющей на СМР")</f>
        <v>12</v>
      </c>
      <c r="W3" s="626">
        <f>COUNTIF($H10:$H48,"16 - Нерациональное решение")</f>
        <v>0</v>
      </c>
      <c r="X3" s="626">
        <f>COUNTIF($H10:$H48,"17 - Оформление")</f>
        <v>1</v>
      </c>
    </row>
    <row r="4" spans="1:24" ht="25.5" hidden="1" outlineLevel="1">
      <c r="A4" s="147" t="s">
        <v>249</v>
      </c>
      <c r="B4" s="628">
        <v>6</v>
      </c>
      <c r="C4" s="628">
        <v>6</v>
      </c>
      <c r="D4" s="629">
        <f>C4/B4</f>
        <v>1</v>
      </c>
      <c r="E4" s="629"/>
      <c r="F4" s="630"/>
      <c r="G4" s="435"/>
      <c r="H4" s="149" t="s">
        <v>52</v>
      </c>
      <c r="I4" s="149" t="s">
        <v>52</v>
      </c>
      <c r="J4" s="149" t="s">
        <v>52</v>
      </c>
      <c r="K4" s="149" t="s">
        <v>52</v>
      </c>
      <c r="L4" s="163"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30"/>
      <c r="D5" s="631"/>
      <c r="E5" s="631"/>
      <c r="F5" s="630"/>
      <c r="G5" s="149" t="s">
        <v>52</v>
      </c>
      <c r="H5" s="632"/>
      <c r="I5" s="431"/>
      <c r="J5" s="437"/>
      <c r="K5" s="431"/>
      <c r="L5" s="549"/>
      <c r="M5" s="437"/>
      <c r="N5" s="431"/>
      <c r="O5" s="633"/>
      <c r="P5" s="634"/>
      <c r="Q5" s="635"/>
      <c r="R5" s="634"/>
      <c r="S5" s="634"/>
      <c r="T5" s="635"/>
      <c r="U5" s="635"/>
      <c r="V5" s="635"/>
      <c r="W5" s="635"/>
      <c r="X5" s="635"/>
    </row>
    <row r="6" spans="1:24" ht="22.5" hidden="1" outlineLevel="1">
      <c r="A6" s="154">
        <v>0.2</v>
      </c>
      <c r="B6" s="154">
        <v>0.5</v>
      </c>
      <c r="C6" s="154">
        <v>1</v>
      </c>
      <c r="D6" s="154" t="s">
        <v>39</v>
      </c>
      <c r="E6" s="154"/>
      <c r="F6" s="154" t="s">
        <v>253</v>
      </c>
      <c r="G6" s="636">
        <f>COUNTIFS(G10:G138,"0,2")</f>
        <v>1</v>
      </c>
      <c r="H6" s="632"/>
      <c r="I6" s="431"/>
      <c r="J6" s="437"/>
      <c r="K6" s="431"/>
      <c r="L6" s="549"/>
      <c r="M6" s="437"/>
      <c r="N6" s="431"/>
      <c r="O6" s="633"/>
      <c r="P6" s="634"/>
      <c r="Q6" s="635"/>
      <c r="R6" s="634"/>
      <c r="S6" s="634"/>
      <c r="T6" s="635"/>
      <c r="U6" s="635"/>
      <c r="V6" s="635"/>
      <c r="W6" s="635"/>
      <c r="X6" s="635"/>
    </row>
    <row r="7" spans="1:24" ht="22.5" hidden="1" outlineLevel="1">
      <c r="A7" s="637">
        <f>G6*0.2/B4</f>
        <v>3.3333333333333333E-2</v>
      </c>
      <c r="B7" s="637">
        <f>G7*0.5/B4</f>
        <v>1.8333333333333333</v>
      </c>
      <c r="C7" s="637">
        <f>G8*1/B4</f>
        <v>0</v>
      </c>
      <c r="D7" s="638">
        <f>(G6*A6+G7*B6+G8*C6)/SUM(G6:G8)</f>
        <v>0.4869565217391304</v>
      </c>
      <c r="E7" s="639"/>
      <c r="F7" s="178" t="s">
        <v>254</v>
      </c>
      <c r="G7" s="636">
        <v>22</v>
      </c>
      <c r="H7" s="632"/>
      <c r="I7" s="640"/>
      <c r="J7" s="640"/>
      <c r="K7" s="640"/>
      <c r="L7" s="641"/>
      <c r="M7" s="640"/>
      <c r="N7" s="640"/>
      <c r="O7" s="642"/>
      <c r="P7" s="643"/>
      <c r="Q7" s="643"/>
      <c r="R7" s="643"/>
      <c r="S7" s="643"/>
      <c r="T7" s="643"/>
      <c r="U7" s="643"/>
      <c r="V7" s="643"/>
      <c r="W7" s="643"/>
      <c r="X7" s="643"/>
    </row>
    <row r="8" spans="1:24" ht="22.5" hidden="1" outlineLevel="1">
      <c r="A8" s="149" t="s">
        <v>52</v>
      </c>
      <c r="B8" s="149" t="s">
        <v>52</v>
      </c>
      <c r="C8" s="149" t="s">
        <v>52</v>
      </c>
      <c r="D8" s="149" t="s">
        <v>52</v>
      </c>
      <c r="E8" s="149"/>
      <c r="F8" s="154" t="s">
        <v>255</v>
      </c>
      <c r="G8" s="636">
        <v>0</v>
      </c>
      <c r="H8" s="632"/>
      <c r="I8" s="431"/>
      <c r="J8" s="437"/>
      <c r="K8" s="431"/>
      <c r="L8" s="549"/>
      <c r="M8" s="437"/>
      <c r="N8" s="431"/>
      <c r="O8" s="633"/>
      <c r="P8" s="634"/>
      <c r="Q8" s="635"/>
      <c r="R8" s="634"/>
      <c r="S8" s="634"/>
      <c r="T8" s="635"/>
      <c r="U8" s="635"/>
      <c r="V8" s="635"/>
      <c r="W8" s="635"/>
      <c r="X8" s="635"/>
    </row>
    <row r="9" spans="1:24" ht="12.75">
      <c r="A9" s="182"/>
      <c r="B9" s="182"/>
      <c r="C9" s="182"/>
      <c r="D9" s="182"/>
      <c r="E9" s="182"/>
      <c r="F9" s="182"/>
      <c r="G9" s="182"/>
      <c r="H9" s="182"/>
      <c r="I9" s="184"/>
      <c r="J9" s="185"/>
      <c r="K9" s="184"/>
      <c r="L9" s="186"/>
      <c r="M9" s="185"/>
      <c r="N9" s="184"/>
      <c r="O9" s="495"/>
      <c r="P9" s="469"/>
      <c r="Q9" s="471"/>
      <c r="R9" s="469"/>
      <c r="S9" s="469"/>
      <c r="T9" s="471"/>
      <c r="U9" s="471"/>
      <c r="V9" s="471"/>
      <c r="W9" s="471"/>
      <c r="X9" s="471"/>
    </row>
    <row r="10" spans="1:24" ht="44.25" customHeight="1">
      <c r="A10" s="431">
        <v>1</v>
      </c>
      <c r="B10" s="644" t="s">
        <v>2192</v>
      </c>
      <c r="C10" s="431">
        <v>1</v>
      </c>
      <c r="D10" s="433" t="s">
        <v>2138</v>
      </c>
      <c r="E10" s="433"/>
      <c r="F10" s="433"/>
      <c r="G10" s="435">
        <v>0.2</v>
      </c>
      <c r="H10" s="436" t="s">
        <v>32</v>
      </c>
      <c r="I10" s="431" t="s">
        <v>197</v>
      </c>
      <c r="J10" s="437">
        <v>45366</v>
      </c>
      <c r="K10" s="431" t="s">
        <v>260</v>
      </c>
      <c r="L10" s="549" t="s">
        <v>2139</v>
      </c>
      <c r="M10" s="437">
        <v>45390</v>
      </c>
      <c r="N10" s="431"/>
      <c r="O10" s="633"/>
      <c r="P10" s="634"/>
      <c r="Q10" s="635"/>
      <c r="R10" s="634"/>
      <c r="S10" s="634"/>
      <c r="T10" s="635"/>
      <c r="U10" s="635"/>
      <c r="V10" s="635"/>
      <c r="W10" s="635"/>
      <c r="X10" s="635"/>
    </row>
    <row r="11" spans="1:24" ht="56.25">
      <c r="A11" s="431">
        <v>2</v>
      </c>
      <c r="B11" s="644" t="s">
        <v>2192</v>
      </c>
      <c r="C11" s="431">
        <v>2</v>
      </c>
      <c r="D11" s="433" t="s">
        <v>2193</v>
      </c>
      <c r="E11" s="433"/>
      <c r="F11" s="433"/>
      <c r="G11" s="435">
        <v>0.5</v>
      </c>
      <c r="H11" s="436" t="s">
        <v>250</v>
      </c>
      <c r="I11" s="431" t="s">
        <v>197</v>
      </c>
      <c r="J11" s="437">
        <v>45366</v>
      </c>
      <c r="K11" s="431" t="s">
        <v>260</v>
      </c>
      <c r="L11" s="548" t="s">
        <v>2141</v>
      </c>
      <c r="M11" s="437">
        <v>45390</v>
      </c>
      <c r="N11" s="431"/>
      <c r="O11" s="645"/>
      <c r="P11" s="635"/>
      <c r="Q11" s="635"/>
      <c r="R11" s="635"/>
      <c r="S11" s="635"/>
      <c r="T11" s="635"/>
      <c r="U11" s="635"/>
      <c r="V11" s="635"/>
      <c r="W11" s="635"/>
      <c r="X11" s="635"/>
    </row>
    <row r="12" spans="1:24" ht="56.25">
      <c r="A12" s="431">
        <v>3</v>
      </c>
      <c r="B12" s="644" t="s">
        <v>2192</v>
      </c>
      <c r="C12" s="431">
        <v>2</v>
      </c>
      <c r="D12" s="433" t="s">
        <v>2143</v>
      </c>
      <c r="E12" s="433"/>
      <c r="F12" s="433"/>
      <c r="G12" s="435">
        <v>0.5</v>
      </c>
      <c r="H12" s="436" t="s">
        <v>29</v>
      </c>
      <c r="I12" s="431" t="s">
        <v>197</v>
      </c>
      <c r="J12" s="437">
        <v>45366</v>
      </c>
      <c r="K12" s="431" t="s">
        <v>260</v>
      </c>
      <c r="L12" s="548" t="s">
        <v>2144</v>
      </c>
      <c r="M12" s="437">
        <v>45390</v>
      </c>
      <c r="N12" s="431"/>
      <c r="O12" s="645"/>
      <c r="P12" s="635"/>
      <c r="Q12" s="635"/>
      <c r="R12" s="635"/>
      <c r="S12" s="635"/>
      <c r="T12" s="635"/>
      <c r="U12" s="635"/>
      <c r="V12" s="635"/>
      <c r="W12" s="635"/>
      <c r="X12" s="635"/>
    </row>
    <row r="13" spans="1:24" ht="102" customHeight="1">
      <c r="A13" s="431">
        <v>4</v>
      </c>
      <c r="B13" s="644" t="s">
        <v>2192</v>
      </c>
      <c r="C13" s="431">
        <v>2</v>
      </c>
      <c r="D13" s="433" t="s">
        <v>2145</v>
      </c>
      <c r="E13" s="433"/>
      <c r="F13" s="433"/>
      <c r="G13" s="435">
        <v>0.5</v>
      </c>
      <c r="H13" s="436" t="s">
        <v>250</v>
      </c>
      <c r="I13" s="431" t="s">
        <v>197</v>
      </c>
      <c r="J13" s="437">
        <v>45366</v>
      </c>
      <c r="K13" s="431" t="s">
        <v>260</v>
      </c>
      <c r="L13" s="548" t="s">
        <v>2146</v>
      </c>
      <c r="M13" s="437">
        <v>45390</v>
      </c>
      <c r="N13" s="431"/>
      <c r="O13" s="645"/>
      <c r="P13" s="635"/>
      <c r="Q13" s="635"/>
      <c r="R13" s="635"/>
      <c r="S13" s="635"/>
      <c r="T13" s="635"/>
      <c r="U13" s="635"/>
      <c r="V13" s="635"/>
      <c r="W13" s="635"/>
      <c r="X13" s="635"/>
    </row>
    <row r="14" spans="1:24" ht="141.75" customHeight="1">
      <c r="A14" s="431">
        <v>5</v>
      </c>
      <c r="B14" s="644" t="s">
        <v>2192</v>
      </c>
      <c r="C14" s="431">
        <v>3</v>
      </c>
      <c r="D14" s="433" t="s">
        <v>2194</v>
      </c>
      <c r="E14" s="433"/>
      <c r="F14" s="433"/>
      <c r="G14" s="435">
        <v>0.5</v>
      </c>
      <c r="H14" s="436" t="s">
        <v>29</v>
      </c>
      <c r="I14" s="431" t="s">
        <v>197</v>
      </c>
      <c r="J14" s="437">
        <v>45366</v>
      </c>
      <c r="K14" s="431" t="s">
        <v>260</v>
      </c>
      <c r="L14" s="548" t="s">
        <v>2148</v>
      </c>
      <c r="M14" s="437">
        <v>45390</v>
      </c>
      <c r="N14" s="431"/>
      <c r="O14" s="645"/>
      <c r="P14" s="635"/>
      <c r="Q14" s="635"/>
      <c r="R14" s="635"/>
      <c r="S14" s="635"/>
      <c r="T14" s="635"/>
      <c r="U14" s="635"/>
      <c r="V14" s="635"/>
      <c r="W14" s="635"/>
      <c r="X14" s="635"/>
    </row>
    <row r="15" spans="1:24" ht="76.5">
      <c r="A15" s="431">
        <v>6</v>
      </c>
      <c r="B15" s="644" t="s">
        <v>2192</v>
      </c>
      <c r="C15" s="431">
        <v>3</v>
      </c>
      <c r="D15" s="433" t="s">
        <v>2149</v>
      </c>
      <c r="E15" s="433"/>
      <c r="F15" s="433"/>
      <c r="G15" s="435">
        <v>0.5</v>
      </c>
      <c r="H15" s="436" t="s">
        <v>29</v>
      </c>
      <c r="I15" s="431" t="s">
        <v>197</v>
      </c>
      <c r="J15" s="437">
        <v>45366</v>
      </c>
      <c r="K15" s="570" t="s">
        <v>305</v>
      </c>
      <c r="L15" s="548" t="s">
        <v>2150</v>
      </c>
      <c r="M15" s="437">
        <v>45390</v>
      </c>
      <c r="N15" s="433" t="s">
        <v>2151</v>
      </c>
      <c r="O15" s="645"/>
      <c r="P15" s="635"/>
      <c r="Q15" s="635"/>
      <c r="R15" s="635"/>
      <c r="S15" s="635"/>
      <c r="T15" s="635"/>
      <c r="U15" s="635"/>
      <c r="V15" s="635"/>
      <c r="W15" s="635"/>
      <c r="X15" s="635"/>
    </row>
    <row r="16" spans="1:24" ht="56.25">
      <c r="A16" s="431">
        <v>7</v>
      </c>
      <c r="B16" s="644" t="s">
        <v>2192</v>
      </c>
      <c r="C16" s="431">
        <v>3</v>
      </c>
      <c r="D16" s="433" t="s">
        <v>2195</v>
      </c>
      <c r="E16" s="433"/>
      <c r="F16" s="433"/>
      <c r="G16" s="435">
        <v>0.5</v>
      </c>
      <c r="H16" s="436" t="s">
        <v>29</v>
      </c>
      <c r="I16" s="431" t="s">
        <v>197</v>
      </c>
      <c r="J16" s="437">
        <v>45366</v>
      </c>
      <c r="K16" s="431" t="s">
        <v>260</v>
      </c>
      <c r="L16" s="548" t="s">
        <v>2153</v>
      </c>
      <c r="M16" s="437">
        <v>45390</v>
      </c>
      <c r="N16" s="431"/>
      <c r="O16" s="645"/>
      <c r="P16" s="635"/>
      <c r="Q16" s="635"/>
      <c r="R16" s="635"/>
      <c r="S16" s="635"/>
      <c r="T16" s="635"/>
      <c r="U16" s="635"/>
      <c r="V16" s="635"/>
      <c r="W16" s="635"/>
      <c r="X16" s="635"/>
    </row>
    <row r="17" spans="1:24" ht="56.25">
      <c r="A17" s="431">
        <v>8</v>
      </c>
      <c r="B17" s="644" t="s">
        <v>2192</v>
      </c>
      <c r="C17" s="431">
        <v>3</v>
      </c>
      <c r="D17" s="433" t="s">
        <v>2187</v>
      </c>
      <c r="E17" s="433"/>
      <c r="F17" s="433"/>
      <c r="G17" s="435">
        <v>0.5</v>
      </c>
      <c r="H17" s="436" t="s">
        <v>29</v>
      </c>
      <c r="I17" s="431" t="s">
        <v>197</v>
      </c>
      <c r="J17" s="437">
        <v>45366</v>
      </c>
      <c r="K17" s="431" t="s">
        <v>260</v>
      </c>
      <c r="L17" s="548" t="s">
        <v>2155</v>
      </c>
      <c r="M17" s="437">
        <v>45390</v>
      </c>
      <c r="N17" s="431"/>
      <c r="O17" s="645"/>
      <c r="P17" s="635"/>
      <c r="Q17" s="635"/>
      <c r="R17" s="635"/>
      <c r="S17" s="635"/>
      <c r="T17" s="635"/>
      <c r="U17" s="635"/>
      <c r="V17" s="635"/>
      <c r="W17" s="635"/>
      <c r="X17" s="635"/>
    </row>
    <row r="18" spans="1:24" ht="303.75" customHeight="1">
      <c r="A18" s="431">
        <v>9</v>
      </c>
      <c r="B18" s="644" t="s">
        <v>2192</v>
      </c>
      <c r="C18" s="431">
        <v>3</v>
      </c>
      <c r="D18" s="433" t="s">
        <v>2156</v>
      </c>
      <c r="E18" s="433"/>
      <c r="F18" s="433"/>
      <c r="G18" s="435">
        <v>0.5</v>
      </c>
      <c r="H18" s="436" t="s">
        <v>250</v>
      </c>
      <c r="I18" s="431" t="s">
        <v>197</v>
      </c>
      <c r="J18" s="437">
        <v>45366</v>
      </c>
      <c r="K18" s="431" t="s">
        <v>260</v>
      </c>
      <c r="L18" s="548" t="s">
        <v>2157</v>
      </c>
      <c r="M18" s="437">
        <v>45390</v>
      </c>
      <c r="N18" s="431"/>
      <c r="O18" s="645"/>
      <c r="P18" s="635"/>
      <c r="Q18" s="635"/>
      <c r="R18" s="635"/>
      <c r="S18" s="635"/>
      <c r="T18" s="635"/>
      <c r="U18" s="635"/>
      <c r="V18" s="635"/>
      <c r="W18" s="635"/>
      <c r="X18" s="635"/>
    </row>
    <row r="19" spans="1:24" ht="72" customHeight="1">
      <c r="A19" s="431">
        <v>10</v>
      </c>
      <c r="B19" s="644" t="s">
        <v>2192</v>
      </c>
      <c r="C19" s="431">
        <v>3</v>
      </c>
      <c r="D19" s="433" t="s">
        <v>2158</v>
      </c>
      <c r="E19" s="433"/>
      <c r="F19" s="433"/>
      <c r="G19" s="435">
        <v>0.5</v>
      </c>
      <c r="H19" s="436" t="s">
        <v>250</v>
      </c>
      <c r="I19" s="431" t="s">
        <v>197</v>
      </c>
      <c r="J19" s="437">
        <v>45366</v>
      </c>
      <c r="K19" s="431" t="s">
        <v>260</v>
      </c>
      <c r="L19" s="548" t="s">
        <v>2159</v>
      </c>
      <c r="M19" s="437">
        <v>45390</v>
      </c>
      <c r="N19" s="431"/>
      <c r="O19" s="645"/>
      <c r="P19" s="635"/>
      <c r="Q19" s="635"/>
      <c r="R19" s="635"/>
      <c r="S19" s="635"/>
      <c r="T19" s="635"/>
      <c r="U19" s="635"/>
      <c r="V19" s="635"/>
      <c r="W19" s="635"/>
      <c r="X19" s="635"/>
    </row>
    <row r="20" spans="1:24" ht="278.25" customHeight="1">
      <c r="A20" s="431">
        <v>11</v>
      </c>
      <c r="B20" s="644" t="s">
        <v>2192</v>
      </c>
      <c r="C20" s="431">
        <v>3</v>
      </c>
      <c r="D20" s="646" t="s">
        <v>2160</v>
      </c>
      <c r="E20" s="433"/>
      <c r="F20" s="433"/>
      <c r="G20" s="435">
        <v>0.5</v>
      </c>
      <c r="H20" s="436" t="s">
        <v>250</v>
      </c>
      <c r="I20" s="431" t="s">
        <v>197</v>
      </c>
      <c r="J20" s="437">
        <v>45366</v>
      </c>
      <c r="K20" s="431" t="s">
        <v>260</v>
      </c>
      <c r="L20" s="548" t="s">
        <v>2161</v>
      </c>
      <c r="M20" s="437">
        <v>45390</v>
      </c>
      <c r="N20" s="431"/>
      <c r="O20" s="645"/>
      <c r="P20" s="635"/>
      <c r="Q20" s="635"/>
      <c r="R20" s="635"/>
      <c r="S20" s="635"/>
      <c r="T20" s="635"/>
      <c r="U20" s="635"/>
      <c r="V20" s="635"/>
      <c r="W20" s="635"/>
      <c r="X20" s="635"/>
    </row>
    <row r="21" spans="1:24" ht="56.25">
      <c r="A21" s="431">
        <v>12</v>
      </c>
      <c r="B21" s="644" t="s">
        <v>2192</v>
      </c>
      <c r="C21" s="431">
        <v>4</v>
      </c>
      <c r="D21" s="433" t="s">
        <v>2196</v>
      </c>
      <c r="E21" s="433"/>
      <c r="F21" s="433"/>
      <c r="G21" s="435">
        <v>0.5</v>
      </c>
      <c r="H21" s="436" t="s">
        <v>250</v>
      </c>
      <c r="I21" s="431" t="s">
        <v>197</v>
      </c>
      <c r="J21" s="437">
        <v>45366</v>
      </c>
      <c r="K21" s="431" t="s">
        <v>260</v>
      </c>
      <c r="L21" s="548" t="s">
        <v>2163</v>
      </c>
      <c r="M21" s="437">
        <v>45390</v>
      </c>
      <c r="N21" s="431"/>
      <c r="O21" s="645"/>
      <c r="P21" s="635"/>
      <c r="Q21" s="635"/>
      <c r="R21" s="635"/>
      <c r="S21" s="635"/>
      <c r="T21" s="635"/>
      <c r="U21" s="635"/>
      <c r="V21" s="635"/>
      <c r="W21" s="635"/>
      <c r="X21" s="635"/>
    </row>
    <row r="22" spans="1:24" ht="74.25" customHeight="1">
      <c r="A22" s="431">
        <v>13</v>
      </c>
      <c r="B22" s="644" t="s">
        <v>2192</v>
      </c>
      <c r="C22" s="431">
        <v>4</v>
      </c>
      <c r="D22" s="433" t="s">
        <v>2164</v>
      </c>
      <c r="E22" s="433"/>
      <c r="F22" s="433"/>
      <c r="G22" s="435">
        <v>0.5</v>
      </c>
      <c r="H22" s="436" t="s">
        <v>29</v>
      </c>
      <c r="I22" s="431" t="s">
        <v>197</v>
      </c>
      <c r="J22" s="437">
        <v>45366</v>
      </c>
      <c r="K22" s="431" t="s">
        <v>260</v>
      </c>
      <c r="L22" s="548" t="s">
        <v>2165</v>
      </c>
      <c r="M22" s="437">
        <v>45390</v>
      </c>
      <c r="N22" s="431"/>
      <c r="O22" s="645"/>
      <c r="P22" s="635"/>
      <c r="Q22" s="635"/>
      <c r="R22" s="635"/>
      <c r="S22" s="635"/>
      <c r="T22" s="635"/>
      <c r="U22" s="635"/>
      <c r="V22" s="635"/>
      <c r="W22" s="635"/>
      <c r="X22" s="635"/>
    </row>
    <row r="23" spans="1:24" ht="60" customHeight="1">
      <c r="A23" s="431">
        <v>14</v>
      </c>
      <c r="B23" s="644" t="s">
        <v>2192</v>
      </c>
      <c r="C23" s="431">
        <v>4</v>
      </c>
      <c r="D23" s="433" t="s">
        <v>2166</v>
      </c>
      <c r="E23" s="433"/>
      <c r="F23" s="433"/>
      <c r="G23" s="435">
        <v>0.5</v>
      </c>
      <c r="H23" s="436" t="s">
        <v>29</v>
      </c>
      <c r="I23" s="431" t="s">
        <v>197</v>
      </c>
      <c r="J23" s="437">
        <v>45366</v>
      </c>
      <c r="K23" s="431" t="s">
        <v>260</v>
      </c>
      <c r="L23" s="647" t="s">
        <v>2167</v>
      </c>
      <c r="M23" s="437">
        <v>45390</v>
      </c>
      <c r="N23" s="431"/>
      <c r="O23" s="645"/>
      <c r="P23" s="635"/>
      <c r="Q23" s="635"/>
      <c r="R23" s="635"/>
      <c r="S23" s="635"/>
      <c r="T23" s="635"/>
      <c r="U23" s="635"/>
      <c r="V23" s="635"/>
      <c r="W23" s="635"/>
      <c r="X23" s="635"/>
    </row>
    <row r="24" spans="1:24" ht="60.75" customHeight="1">
      <c r="A24" s="431">
        <v>15</v>
      </c>
      <c r="B24" s="644" t="s">
        <v>2192</v>
      </c>
      <c r="C24" s="431">
        <v>4</v>
      </c>
      <c r="D24" s="433" t="s">
        <v>2168</v>
      </c>
      <c r="E24" s="433"/>
      <c r="F24" s="433"/>
      <c r="G24" s="435">
        <v>0.5</v>
      </c>
      <c r="H24" s="436" t="s">
        <v>29</v>
      </c>
      <c r="I24" s="431" t="s">
        <v>197</v>
      </c>
      <c r="J24" s="437">
        <v>45366</v>
      </c>
      <c r="K24" s="431" t="s">
        <v>260</v>
      </c>
      <c r="L24" s="647" t="s">
        <v>2169</v>
      </c>
      <c r="M24" s="437">
        <v>45390</v>
      </c>
      <c r="N24" s="431"/>
      <c r="O24" s="645"/>
      <c r="P24" s="635"/>
      <c r="Q24" s="635"/>
      <c r="R24" s="635"/>
      <c r="S24" s="635"/>
      <c r="T24" s="635"/>
      <c r="U24" s="635"/>
      <c r="V24" s="635"/>
      <c r="W24" s="635"/>
      <c r="X24" s="635"/>
    </row>
    <row r="25" spans="1:24" ht="56.25">
      <c r="A25" s="431">
        <v>16</v>
      </c>
      <c r="B25" s="644" t="s">
        <v>2192</v>
      </c>
      <c r="C25" s="431">
        <v>5</v>
      </c>
      <c r="D25" s="433" t="s">
        <v>2197</v>
      </c>
      <c r="E25" s="433"/>
      <c r="F25" s="433"/>
      <c r="G25" s="435">
        <v>0.5</v>
      </c>
      <c r="H25" s="436" t="s">
        <v>29</v>
      </c>
      <c r="I25" s="431" t="s">
        <v>197</v>
      </c>
      <c r="J25" s="437">
        <v>45366</v>
      </c>
      <c r="K25" s="431" t="s">
        <v>260</v>
      </c>
      <c r="L25" s="548" t="s">
        <v>2171</v>
      </c>
      <c r="M25" s="437">
        <v>45390</v>
      </c>
      <c r="N25" s="431"/>
      <c r="O25" s="645"/>
      <c r="P25" s="635"/>
      <c r="Q25" s="635"/>
      <c r="R25" s="635"/>
      <c r="S25" s="635"/>
      <c r="T25" s="635"/>
      <c r="U25" s="635"/>
      <c r="V25" s="635"/>
      <c r="W25" s="635"/>
      <c r="X25" s="635"/>
    </row>
    <row r="26" spans="1:24" ht="230.25" customHeight="1">
      <c r="A26" s="431">
        <v>17</v>
      </c>
      <c r="B26" s="644" t="s">
        <v>2192</v>
      </c>
      <c r="C26" s="431">
        <v>5</v>
      </c>
      <c r="D26" s="648" t="s">
        <v>1957</v>
      </c>
      <c r="E26" s="433"/>
      <c r="F26" s="433"/>
      <c r="G26" s="435">
        <v>0.5</v>
      </c>
      <c r="H26" s="436" t="s">
        <v>250</v>
      </c>
      <c r="I26" s="431" t="s">
        <v>197</v>
      </c>
      <c r="J26" s="437">
        <v>45366</v>
      </c>
      <c r="K26" s="431" t="s">
        <v>260</v>
      </c>
      <c r="L26" s="548" t="s">
        <v>2172</v>
      </c>
      <c r="M26" s="437">
        <v>45390</v>
      </c>
      <c r="N26" s="431"/>
      <c r="O26" s="645"/>
      <c r="P26" s="635"/>
      <c r="Q26" s="635"/>
      <c r="R26" s="635"/>
      <c r="S26" s="635"/>
      <c r="T26" s="635"/>
      <c r="U26" s="635"/>
      <c r="V26" s="635"/>
      <c r="W26" s="635"/>
      <c r="X26" s="635"/>
    </row>
    <row r="27" spans="1:24" ht="56.25">
      <c r="A27" s="431">
        <v>18</v>
      </c>
      <c r="B27" s="644" t="s">
        <v>2192</v>
      </c>
      <c r="C27" s="431">
        <v>5</v>
      </c>
      <c r="D27" s="433" t="s">
        <v>1959</v>
      </c>
      <c r="E27" s="433"/>
      <c r="F27" s="433"/>
      <c r="G27" s="435">
        <v>0.5</v>
      </c>
      <c r="H27" s="436" t="s">
        <v>250</v>
      </c>
      <c r="I27" s="431" t="s">
        <v>197</v>
      </c>
      <c r="J27" s="437">
        <v>45366</v>
      </c>
      <c r="K27" s="431" t="s">
        <v>260</v>
      </c>
      <c r="L27" s="548" t="s">
        <v>2173</v>
      </c>
      <c r="M27" s="437">
        <v>45390</v>
      </c>
      <c r="N27" s="431"/>
      <c r="O27" s="645"/>
      <c r="P27" s="635"/>
      <c r="Q27" s="635"/>
      <c r="R27" s="635"/>
      <c r="S27" s="635"/>
      <c r="T27" s="635"/>
      <c r="U27" s="635"/>
      <c r="V27" s="635"/>
      <c r="W27" s="635"/>
      <c r="X27" s="635"/>
    </row>
    <row r="28" spans="1:24" ht="70.5" customHeight="1">
      <c r="A28" s="431">
        <v>19</v>
      </c>
      <c r="B28" s="644" t="s">
        <v>2192</v>
      </c>
      <c r="C28" s="431">
        <v>5</v>
      </c>
      <c r="D28" s="433" t="s">
        <v>2198</v>
      </c>
      <c r="E28" s="433"/>
      <c r="F28" s="433"/>
      <c r="G28" s="435">
        <v>0.5</v>
      </c>
      <c r="H28" s="436" t="s">
        <v>29</v>
      </c>
      <c r="I28" s="431" t="s">
        <v>197</v>
      </c>
      <c r="J28" s="437">
        <v>45366</v>
      </c>
      <c r="K28" s="431" t="s">
        <v>260</v>
      </c>
      <c r="L28" s="548" t="s">
        <v>2175</v>
      </c>
      <c r="M28" s="437">
        <v>45390</v>
      </c>
      <c r="N28" s="431"/>
      <c r="O28" s="645"/>
      <c r="P28" s="635"/>
      <c r="Q28" s="635"/>
      <c r="R28" s="635"/>
      <c r="S28" s="635"/>
      <c r="T28" s="635"/>
      <c r="U28" s="635"/>
      <c r="V28" s="635"/>
      <c r="W28" s="635"/>
      <c r="X28" s="635"/>
    </row>
    <row r="29" spans="1:24" ht="101.25" customHeight="1">
      <c r="A29" s="431">
        <v>20</v>
      </c>
      <c r="B29" s="644" t="s">
        <v>2192</v>
      </c>
      <c r="C29" s="431">
        <v>5</v>
      </c>
      <c r="D29" s="648" t="s">
        <v>2176</v>
      </c>
      <c r="E29" s="433"/>
      <c r="F29" s="433"/>
      <c r="G29" s="435">
        <v>0.5</v>
      </c>
      <c r="H29" s="436" t="s">
        <v>29</v>
      </c>
      <c r="I29" s="431" t="s">
        <v>197</v>
      </c>
      <c r="J29" s="437">
        <v>45366</v>
      </c>
      <c r="K29" s="431" t="s">
        <v>260</v>
      </c>
      <c r="L29" s="548" t="s">
        <v>2177</v>
      </c>
      <c r="M29" s="437">
        <v>45390</v>
      </c>
      <c r="N29" s="431"/>
      <c r="O29" s="645"/>
      <c r="P29" s="635"/>
      <c r="Q29" s="635"/>
      <c r="R29" s="635"/>
      <c r="S29" s="635"/>
      <c r="T29" s="635"/>
      <c r="U29" s="635"/>
      <c r="V29" s="635"/>
      <c r="W29" s="635"/>
      <c r="X29" s="635"/>
    </row>
    <row r="30" spans="1:24" ht="167.25" customHeight="1">
      <c r="A30" s="431">
        <v>21</v>
      </c>
      <c r="B30" s="644" t="s">
        <v>2192</v>
      </c>
      <c r="C30" s="431" t="s">
        <v>2178</v>
      </c>
      <c r="D30" s="433" t="s">
        <v>2179</v>
      </c>
      <c r="E30" s="433"/>
      <c r="F30" s="433"/>
      <c r="G30" s="435">
        <v>0.5</v>
      </c>
      <c r="H30" s="436" t="s">
        <v>250</v>
      </c>
      <c r="I30" s="431" t="s">
        <v>197</v>
      </c>
      <c r="J30" s="437">
        <v>45366</v>
      </c>
      <c r="K30" s="431" t="s">
        <v>260</v>
      </c>
      <c r="L30" s="548" t="s">
        <v>2180</v>
      </c>
      <c r="M30" s="437">
        <v>45390</v>
      </c>
      <c r="N30" s="431"/>
      <c r="O30" s="645"/>
      <c r="P30" s="635"/>
      <c r="Q30" s="635"/>
      <c r="R30" s="635"/>
      <c r="S30" s="635"/>
      <c r="T30" s="635"/>
      <c r="U30" s="635"/>
      <c r="V30" s="635"/>
      <c r="W30" s="635"/>
      <c r="X30" s="635"/>
    </row>
    <row r="31" spans="1:24" ht="56.25">
      <c r="A31" s="431">
        <v>22</v>
      </c>
      <c r="B31" s="644" t="s">
        <v>2192</v>
      </c>
      <c r="C31" s="431">
        <v>6</v>
      </c>
      <c r="D31" s="648" t="s">
        <v>2199</v>
      </c>
      <c r="E31" s="433"/>
      <c r="F31" s="433"/>
      <c r="G31" s="435">
        <v>0.5</v>
      </c>
      <c r="H31" s="436" t="s">
        <v>29</v>
      </c>
      <c r="I31" s="431" t="s">
        <v>197</v>
      </c>
      <c r="J31" s="437">
        <v>45366</v>
      </c>
      <c r="K31" s="431" t="s">
        <v>260</v>
      </c>
      <c r="L31" s="548" t="s">
        <v>2171</v>
      </c>
      <c r="M31" s="437">
        <v>45390</v>
      </c>
      <c r="N31" s="431"/>
      <c r="O31" s="645"/>
      <c r="P31" s="635"/>
      <c r="Q31" s="635"/>
      <c r="R31" s="635"/>
      <c r="S31" s="635"/>
      <c r="T31" s="635"/>
      <c r="U31" s="635"/>
      <c r="V31" s="635"/>
      <c r="W31" s="635"/>
      <c r="X31" s="635"/>
    </row>
    <row r="32" spans="1:24" ht="60.75" customHeight="1">
      <c r="A32" s="431">
        <v>23</v>
      </c>
      <c r="B32" s="644" t="s">
        <v>2192</v>
      </c>
      <c r="C32" s="431">
        <v>6</v>
      </c>
      <c r="D32" s="648" t="s">
        <v>1911</v>
      </c>
      <c r="E32" s="433"/>
      <c r="F32" s="433"/>
      <c r="G32" s="435">
        <v>0.5</v>
      </c>
      <c r="H32" s="436" t="s">
        <v>250</v>
      </c>
      <c r="I32" s="431" t="s">
        <v>197</v>
      </c>
      <c r="J32" s="437">
        <v>45366</v>
      </c>
      <c r="K32" s="431" t="s">
        <v>260</v>
      </c>
      <c r="L32" s="548" t="s">
        <v>2182</v>
      </c>
      <c r="M32" s="437">
        <v>45390</v>
      </c>
      <c r="N32" s="431"/>
      <c r="O32" s="645"/>
      <c r="P32" s="635"/>
      <c r="Q32" s="635"/>
      <c r="R32" s="635"/>
      <c r="S32" s="635"/>
      <c r="T32" s="635"/>
      <c r="U32" s="635"/>
      <c r="V32" s="635"/>
      <c r="W32" s="635"/>
      <c r="X32" s="635"/>
    </row>
    <row r="33" spans="1:24" ht="12.75">
      <c r="A33" s="431"/>
      <c r="B33" s="431"/>
      <c r="C33" s="431"/>
      <c r="D33" s="433"/>
      <c r="E33" s="433"/>
      <c r="F33" s="433"/>
      <c r="G33" s="435"/>
      <c r="H33" s="436"/>
      <c r="I33" s="431"/>
      <c r="J33" s="431"/>
      <c r="K33" s="431"/>
      <c r="L33" s="548"/>
      <c r="M33" s="431"/>
      <c r="N33" s="431"/>
      <c r="O33" s="645"/>
      <c r="P33" s="635"/>
      <c r="Q33" s="635"/>
      <c r="R33" s="635"/>
      <c r="S33" s="635"/>
      <c r="T33" s="635"/>
      <c r="U33" s="635"/>
      <c r="V33" s="635"/>
      <c r="W33" s="635"/>
      <c r="X33" s="635"/>
    </row>
    <row r="34" spans="1:24" ht="12.75">
      <c r="A34" s="431"/>
      <c r="B34" s="431"/>
      <c r="C34" s="431"/>
      <c r="D34" s="433"/>
      <c r="E34" s="433"/>
      <c r="F34" s="433"/>
      <c r="G34" s="435"/>
      <c r="H34" s="436"/>
      <c r="I34" s="431"/>
      <c r="J34" s="431"/>
      <c r="K34" s="431"/>
      <c r="L34" s="548"/>
      <c r="M34" s="431"/>
      <c r="N34" s="431"/>
      <c r="O34" s="645"/>
      <c r="P34" s="635"/>
      <c r="Q34" s="635"/>
      <c r="R34" s="635"/>
      <c r="S34" s="635"/>
      <c r="T34" s="635"/>
      <c r="U34" s="635"/>
      <c r="V34" s="635"/>
      <c r="W34" s="635"/>
      <c r="X34" s="635"/>
    </row>
    <row r="35" spans="1:24" ht="12.75">
      <c r="A35" s="431"/>
      <c r="B35" s="431"/>
      <c r="C35" s="431"/>
      <c r="D35" s="433"/>
      <c r="E35" s="433"/>
      <c r="F35" s="433"/>
      <c r="G35" s="435"/>
      <c r="H35" s="436"/>
      <c r="I35" s="431"/>
      <c r="J35" s="431"/>
      <c r="K35" s="431"/>
      <c r="L35" s="548"/>
      <c r="M35" s="431"/>
      <c r="N35" s="431"/>
      <c r="O35" s="645"/>
      <c r="P35" s="635"/>
      <c r="Q35" s="635"/>
      <c r="R35" s="635"/>
      <c r="S35" s="635"/>
      <c r="T35" s="635"/>
      <c r="U35" s="635"/>
      <c r="V35" s="635"/>
      <c r="W35" s="635"/>
      <c r="X35" s="635"/>
    </row>
    <row r="36" spans="1:24" ht="12.75">
      <c r="A36" s="431"/>
      <c r="B36" s="431"/>
      <c r="C36" s="431"/>
      <c r="D36" s="433"/>
      <c r="E36" s="433"/>
      <c r="F36" s="433"/>
      <c r="G36" s="435"/>
      <c r="H36" s="436"/>
      <c r="I36" s="431"/>
      <c r="J36" s="431"/>
      <c r="K36" s="431"/>
      <c r="L36" s="548"/>
      <c r="M36" s="431"/>
      <c r="N36" s="431"/>
      <c r="O36" s="645"/>
      <c r="P36" s="635"/>
      <c r="Q36" s="635"/>
      <c r="R36" s="635"/>
      <c r="S36" s="635"/>
      <c r="T36" s="635"/>
      <c r="U36" s="635"/>
      <c r="V36" s="635"/>
      <c r="W36" s="635"/>
      <c r="X36" s="635"/>
    </row>
    <row r="37" spans="1:24" ht="12.75">
      <c r="A37" s="431"/>
      <c r="B37" s="431"/>
      <c r="C37" s="431"/>
      <c r="D37" s="433"/>
      <c r="E37" s="433"/>
      <c r="F37" s="433"/>
      <c r="G37" s="435"/>
      <c r="H37" s="436"/>
      <c r="I37" s="431"/>
      <c r="J37" s="431"/>
      <c r="K37" s="431"/>
      <c r="L37" s="548"/>
      <c r="M37" s="431"/>
      <c r="N37" s="431"/>
      <c r="O37" s="645"/>
      <c r="P37" s="635"/>
      <c r="Q37" s="635"/>
      <c r="R37" s="635"/>
      <c r="S37" s="635"/>
      <c r="T37" s="635"/>
      <c r="U37" s="635"/>
      <c r="V37" s="635"/>
      <c r="W37" s="635"/>
      <c r="X37" s="635"/>
    </row>
    <row r="38" spans="1:24" ht="12.75">
      <c r="A38" s="431"/>
      <c r="B38" s="431"/>
      <c r="C38" s="431"/>
      <c r="D38" s="433"/>
      <c r="E38" s="433"/>
      <c r="F38" s="433"/>
      <c r="G38" s="435"/>
      <c r="H38" s="436"/>
      <c r="I38" s="431"/>
      <c r="J38" s="431"/>
      <c r="K38" s="431"/>
      <c r="L38" s="548"/>
      <c r="M38" s="431"/>
      <c r="N38" s="431"/>
      <c r="O38" s="645"/>
      <c r="P38" s="635"/>
      <c r="Q38" s="635"/>
      <c r="R38" s="635"/>
      <c r="S38" s="635"/>
      <c r="T38" s="635"/>
      <c r="U38" s="635"/>
      <c r="V38" s="635"/>
      <c r="W38" s="635"/>
      <c r="X38" s="635"/>
    </row>
    <row r="39" spans="1:24" ht="12.75">
      <c r="A39" s="431"/>
      <c r="B39" s="431"/>
      <c r="C39" s="431"/>
      <c r="D39" s="433"/>
      <c r="E39" s="433"/>
      <c r="F39" s="433"/>
      <c r="G39" s="435"/>
      <c r="H39" s="436"/>
      <c r="I39" s="431"/>
      <c r="J39" s="431"/>
      <c r="K39" s="431"/>
      <c r="L39" s="548"/>
      <c r="M39" s="431"/>
      <c r="N39" s="431"/>
      <c r="O39" s="645"/>
      <c r="P39" s="635"/>
      <c r="Q39" s="635"/>
      <c r="R39" s="635"/>
      <c r="S39" s="635"/>
      <c r="T39" s="635"/>
      <c r="U39" s="635"/>
      <c r="V39" s="635"/>
      <c r="W39" s="635"/>
      <c r="X39" s="635"/>
    </row>
    <row r="40" spans="1:24" ht="12.75">
      <c r="A40" s="431"/>
      <c r="B40" s="431"/>
      <c r="C40" s="431"/>
      <c r="D40" s="433"/>
      <c r="E40" s="433"/>
      <c r="F40" s="433"/>
      <c r="G40" s="435"/>
      <c r="H40" s="436"/>
      <c r="I40" s="431"/>
      <c r="J40" s="431"/>
      <c r="K40" s="431"/>
      <c r="L40" s="548"/>
      <c r="M40" s="431"/>
      <c r="N40" s="431"/>
      <c r="O40" s="645"/>
      <c r="P40" s="635"/>
      <c r="Q40" s="635"/>
      <c r="R40" s="635"/>
      <c r="S40" s="635"/>
      <c r="T40" s="635"/>
      <c r="U40" s="635"/>
      <c r="V40" s="635"/>
      <c r="W40" s="635"/>
      <c r="X40" s="635"/>
    </row>
    <row r="41" spans="1:24" ht="12.75">
      <c r="A41" s="431"/>
      <c r="B41" s="431"/>
      <c r="C41" s="431"/>
      <c r="D41" s="433"/>
      <c r="E41" s="433"/>
      <c r="F41" s="433"/>
      <c r="G41" s="435"/>
      <c r="H41" s="436"/>
      <c r="I41" s="431"/>
      <c r="J41" s="431"/>
      <c r="K41" s="431"/>
      <c r="L41" s="548"/>
      <c r="M41" s="431"/>
      <c r="N41" s="431"/>
      <c r="O41" s="645"/>
      <c r="P41" s="635"/>
      <c r="Q41" s="635"/>
      <c r="R41" s="635"/>
      <c r="S41" s="635"/>
      <c r="T41" s="635"/>
      <c r="U41" s="635"/>
      <c r="V41" s="635"/>
      <c r="W41" s="635"/>
      <c r="X41" s="635"/>
    </row>
    <row r="42" spans="1:24" ht="12.75">
      <c r="A42" s="431"/>
      <c r="B42" s="431"/>
      <c r="C42" s="431"/>
      <c r="D42" s="433"/>
      <c r="E42" s="433"/>
      <c r="F42" s="433"/>
      <c r="G42" s="435"/>
      <c r="H42" s="436"/>
      <c r="I42" s="431"/>
      <c r="J42" s="431"/>
      <c r="K42" s="431"/>
      <c r="L42" s="548"/>
      <c r="M42" s="431"/>
      <c r="N42" s="431"/>
      <c r="O42" s="645"/>
      <c r="P42" s="635"/>
      <c r="Q42" s="635"/>
      <c r="R42" s="635"/>
      <c r="S42" s="635"/>
      <c r="T42" s="635"/>
      <c r="U42" s="635"/>
      <c r="V42" s="635"/>
      <c r="W42" s="635"/>
      <c r="X42" s="635"/>
    </row>
    <row r="43" spans="1:24" ht="12.75">
      <c r="A43" s="431"/>
      <c r="B43" s="431"/>
      <c r="C43" s="431"/>
      <c r="D43" s="433"/>
      <c r="E43" s="433"/>
      <c r="F43" s="433"/>
      <c r="G43" s="435"/>
      <c r="H43" s="436"/>
      <c r="I43" s="431"/>
      <c r="J43" s="431"/>
      <c r="K43" s="431"/>
      <c r="L43" s="548"/>
      <c r="M43" s="431"/>
      <c r="N43" s="431"/>
      <c r="O43" s="645"/>
      <c r="P43" s="635"/>
      <c r="Q43" s="635"/>
      <c r="R43" s="635"/>
      <c r="S43" s="635"/>
      <c r="T43" s="635"/>
      <c r="U43" s="635"/>
      <c r="V43" s="635"/>
      <c r="W43" s="635"/>
      <c r="X43" s="635"/>
    </row>
    <row r="44" spans="1:24" ht="12.75">
      <c r="A44" s="431"/>
      <c r="B44" s="431"/>
      <c r="C44" s="431"/>
      <c r="D44" s="433"/>
      <c r="E44" s="433"/>
      <c r="F44" s="433"/>
      <c r="G44" s="435"/>
      <c r="H44" s="436"/>
      <c r="I44" s="431"/>
      <c r="J44" s="431"/>
      <c r="K44" s="431"/>
      <c r="L44" s="548"/>
      <c r="M44" s="431"/>
      <c r="N44" s="431"/>
      <c r="O44" s="645"/>
      <c r="P44" s="635"/>
      <c r="Q44" s="635"/>
      <c r="R44" s="635"/>
      <c r="S44" s="635"/>
      <c r="T44" s="635"/>
      <c r="U44" s="635"/>
      <c r="V44" s="635"/>
      <c r="W44" s="635"/>
      <c r="X44" s="635"/>
    </row>
    <row r="45" spans="1:24" ht="12.75">
      <c r="A45" s="431"/>
      <c r="B45" s="431"/>
      <c r="C45" s="431"/>
      <c r="D45" s="433"/>
      <c r="E45" s="433"/>
      <c r="F45" s="433"/>
      <c r="G45" s="435"/>
      <c r="H45" s="436"/>
      <c r="I45" s="431"/>
      <c r="J45" s="431"/>
      <c r="K45" s="431"/>
      <c r="L45" s="548"/>
      <c r="M45" s="431"/>
      <c r="N45" s="431"/>
      <c r="O45" s="645"/>
      <c r="P45" s="635"/>
      <c r="Q45" s="635"/>
      <c r="R45" s="635"/>
      <c r="S45" s="635"/>
      <c r="T45" s="635"/>
      <c r="U45" s="635"/>
      <c r="V45" s="635"/>
      <c r="W45" s="635"/>
      <c r="X45" s="635"/>
    </row>
    <row r="46" spans="1:24" ht="12.75">
      <c r="A46" s="431"/>
      <c r="B46" s="431"/>
      <c r="C46" s="431"/>
      <c r="D46" s="433"/>
      <c r="E46" s="433"/>
      <c r="F46" s="433"/>
      <c r="G46" s="435"/>
      <c r="H46" s="436"/>
      <c r="I46" s="431"/>
      <c r="J46" s="431"/>
      <c r="K46" s="431"/>
      <c r="L46" s="548"/>
      <c r="M46" s="431"/>
      <c r="N46" s="431"/>
      <c r="O46" s="645"/>
      <c r="P46" s="635"/>
      <c r="Q46" s="635"/>
      <c r="R46" s="635"/>
      <c r="S46" s="635"/>
      <c r="T46" s="635"/>
      <c r="U46" s="635"/>
      <c r="V46" s="635"/>
      <c r="W46" s="635"/>
      <c r="X46" s="635"/>
    </row>
    <row r="47" spans="1:24" ht="12.75">
      <c r="A47" s="431"/>
      <c r="B47" s="431"/>
      <c r="C47" s="431"/>
      <c r="D47" s="433"/>
      <c r="E47" s="433"/>
      <c r="F47" s="433"/>
      <c r="G47" s="435"/>
      <c r="H47" s="436"/>
      <c r="I47" s="431"/>
      <c r="J47" s="431"/>
      <c r="K47" s="431"/>
      <c r="L47" s="548"/>
      <c r="M47" s="431"/>
      <c r="N47" s="431"/>
      <c r="O47" s="645"/>
      <c r="P47" s="635"/>
      <c r="Q47" s="635"/>
      <c r="R47" s="635"/>
      <c r="S47" s="635"/>
      <c r="T47" s="635"/>
      <c r="U47" s="635"/>
      <c r="V47" s="635"/>
      <c r="W47" s="635"/>
      <c r="X47" s="635"/>
    </row>
    <row r="48" spans="1:24" ht="12.75">
      <c r="A48" s="431"/>
      <c r="B48" s="431"/>
      <c r="C48" s="431"/>
      <c r="D48" s="433"/>
      <c r="E48" s="433"/>
      <c r="F48" s="433"/>
      <c r="G48" s="435"/>
      <c r="H48" s="436"/>
      <c r="I48" s="431"/>
      <c r="J48" s="431"/>
      <c r="K48" s="431"/>
      <c r="L48" s="548"/>
      <c r="M48" s="431"/>
      <c r="N48" s="431"/>
      <c r="O48" s="645"/>
      <c r="P48" s="635"/>
      <c r="Q48" s="635"/>
      <c r="R48" s="635"/>
      <c r="S48" s="635"/>
      <c r="T48" s="635"/>
      <c r="U48" s="635"/>
      <c r="V48" s="635"/>
      <c r="W48" s="635"/>
      <c r="X48" s="635"/>
    </row>
  </sheetData>
  <conditionalFormatting sqref="M1:N1 R1 U1:X1">
    <cfRule type="containsText" dxfId="9115" priority="13" operator="containsText" text="ответ субподрядчика">
      <formula>NOT(ISERROR(SEARCH(("ответ субподрядчика"),(M1))))</formula>
    </cfRule>
  </conditionalFormatting>
  <conditionalFormatting sqref="G10:G48">
    <cfRule type="cellIs" dxfId="9114" priority="12" operator="equal">
      <formula>1</formula>
    </cfRule>
  </conditionalFormatting>
  <conditionalFormatting sqref="G10:G48">
    <cfRule type="cellIs" dxfId="9113" priority="11" operator="equal">
      <formula>0.5</formula>
    </cfRule>
  </conditionalFormatting>
  <conditionalFormatting sqref="G10:G48">
    <cfRule type="cellIs" dxfId="9112" priority="10" operator="equal">
      <formula>0.2</formula>
    </cfRule>
  </conditionalFormatting>
  <conditionalFormatting sqref="K3 K5:K17 K33:K48">
    <cfRule type="containsText" dxfId="9111" priority="9" operator="containsText" text="ПД">
      <formula>NOT(ISERROR(SEARCH(("ПД"),(K3))))</formula>
    </cfRule>
  </conditionalFormatting>
  <conditionalFormatting sqref="K11">
    <cfRule type="containsText" dxfId="9110" priority="14" operator="containsText" text="ПД">
      <formula>NOT(ISERROR(SEARCH(("ПД"),(K3))))</formula>
    </cfRule>
  </conditionalFormatting>
  <conditionalFormatting sqref="K12">
    <cfRule type="containsText" dxfId="9109" priority="15" operator="containsText" text="ПД">
      <formula>NOT(ISERROR(SEARCH(("ПД"),(K3))))</formula>
    </cfRule>
  </conditionalFormatting>
  <conditionalFormatting sqref="K13">
    <cfRule type="containsText" dxfId="9108" priority="16" operator="containsText" text="ПД">
      <formula>NOT(ISERROR(SEARCH(("ПД"),(K3))))</formula>
    </cfRule>
  </conditionalFormatting>
  <conditionalFormatting sqref="K13">
    <cfRule type="containsText" dxfId="9107" priority="17" operator="containsText" text="ПД">
      <formula>NOT(ISERROR(SEARCH(("ПД"),(K3))))</formula>
    </cfRule>
  </conditionalFormatting>
  <conditionalFormatting sqref="K14">
    <cfRule type="containsText" dxfId="9106" priority="18" operator="containsText" text="ПД">
      <formula>NOT(ISERROR(SEARCH(("ПД"),(K3))))</formula>
    </cfRule>
  </conditionalFormatting>
  <conditionalFormatting sqref="K14">
    <cfRule type="containsText" dxfId="9105" priority="19" operator="containsText" text="ПД">
      <formula>NOT(ISERROR(SEARCH(("ПД"),(K3))))</formula>
    </cfRule>
  </conditionalFormatting>
  <conditionalFormatting sqref="K14">
    <cfRule type="containsText" dxfId="9104" priority="20" operator="containsText" text="ПД">
      <formula>NOT(ISERROR(SEARCH(("ПД"),(K3))))</formula>
    </cfRule>
  </conditionalFormatting>
  <conditionalFormatting sqref="K16">
    <cfRule type="containsText" dxfId="9103" priority="21" operator="containsText" text="ПД">
      <formula>NOT(ISERROR(SEARCH(("ПД"),(K3))))</formula>
    </cfRule>
  </conditionalFormatting>
  <conditionalFormatting sqref="K16">
    <cfRule type="containsText" dxfId="9102" priority="22" operator="containsText" text="ПД">
      <formula>NOT(ISERROR(SEARCH(("ПД"),(K3))))</formula>
    </cfRule>
  </conditionalFormatting>
  <conditionalFormatting sqref="K16">
    <cfRule type="containsText" dxfId="9101" priority="23" operator="containsText" text="ПД">
      <formula>NOT(ISERROR(SEARCH(("ПД"),(K3))))</formula>
    </cfRule>
  </conditionalFormatting>
  <conditionalFormatting sqref="K16">
    <cfRule type="containsText" dxfId="9100" priority="24" operator="containsText" text="ПД">
      <formula>NOT(ISERROR(SEARCH(("ПД"),(K3))))</formula>
    </cfRule>
  </conditionalFormatting>
  <conditionalFormatting sqref="K18">
    <cfRule type="containsText" dxfId="9099" priority="25" operator="containsText" text="ПД">
      <formula>NOT(ISERROR(SEARCH(("ПД"),(K3))))</formula>
    </cfRule>
  </conditionalFormatting>
  <conditionalFormatting sqref="K19">
    <cfRule type="containsText" dxfId="9098" priority="26" operator="containsText" text="ПД">
      <formula>NOT(ISERROR(SEARCH(("ПД"),(K3))))</formula>
    </cfRule>
  </conditionalFormatting>
  <conditionalFormatting sqref="K20">
    <cfRule type="containsText" dxfId="9097" priority="27" operator="containsText" text="ПД">
      <formula>NOT(ISERROR(SEARCH(("ПД"),(K3))))</formula>
    </cfRule>
  </conditionalFormatting>
  <conditionalFormatting sqref="K21">
    <cfRule type="containsText" dxfId="9096" priority="28" operator="containsText" text="ПД">
      <formula>NOT(ISERROR(SEARCH(("ПД"),(K3))))</formula>
    </cfRule>
  </conditionalFormatting>
  <conditionalFormatting sqref="K22">
    <cfRule type="containsText" dxfId="9095" priority="29" operator="containsText" text="ПД">
      <formula>NOT(ISERROR(SEARCH(("ПД"),(K3))))</formula>
    </cfRule>
  </conditionalFormatting>
  <conditionalFormatting sqref="K23">
    <cfRule type="containsText" dxfId="9094" priority="30" operator="containsText" text="ПД">
      <formula>NOT(ISERROR(SEARCH(("ПД"),(K3))))</formula>
    </cfRule>
  </conditionalFormatting>
  <conditionalFormatting sqref="K24">
    <cfRule type="containsText" dxfId="9093" priority="31" operator="containsText" text="ПД">
      <formula>NOT(ISERROR(SEARCH(("ПД"),(K3))))</formula>
    </cfRule>
  </conditionalFormatting>
  <conditionalFormatting sqref="K25">
    <cfRule type="containsText" dxfId="9092" priority="32" operator="containsText" text="ПД">
      <formula>NOT(ISERROR(SEARCH(("ПД"),(K3))))</formula>
    </cfRule>
  </conditionalFormatting>
  <conditionalFormatting sqref="K26">
    <cfRule type="containsText" dxfId="9091" priority="33" operator="containsText" text="ПД">
      <formula>NOT(ISERROR(SEARCH(("ПД"),(K3))))</formula>
    </cfRule>
  </conditionalFormatting>
  <conditionalFormatting sqref="K27">
    <cfRule type="containsText" dxfId="9090" priority="34" operator="containsText" text="ПД">
      <formula>NOT(ISERROR(SEARCH(("ПД"),(K3))))</formula>
    </cfRule>
  </conditionalFormatting>
  <conditionalFormatting sqref="K28">
    <cfRule type="containsText" dxfId="9089" priority="35" operator="containsText" text="ПД">
      <formula>NOT(ISERROR(SEARCH(("ПД"),(K3))))</formula>
    </cfRule>
  </conditionalFormatting>
  <conditionalFormatting sqref="K29">
    <cfRule type="containsText" dxfId="9088" priority="36" operator="containsText" text="ПД">
      <formula>NOT(ISERROR(SEARCH(("ПД"),(K3))))</formula>
    </cfRule>
  </conditionalFormatting>
  <conditionalFormatting sqref="K30">
    <cfRule type="containsText" dxfId="9087" priority="37" operator="containsText" text="ПД">
      <formula>NOT(ISERROR(SEARCH(("ПД"),(K3))))</formula>
    </cfRule>
  </conditionalFormatting>
  <conditionalFormatting sqref="K31">
    <cfRule type="containsText" dxfId="9086" priority="38" operator="containsText" text="ПД">
      <formula>NOT(ISERROR(SEARCH(("ПД"),(K3))))</formula>
    </cfRule>
  </conditionalFormatting>
  <conditionalFormatting sqref="K32">
    <cfRule type="containsText" dxfId="9085" priority="39" operator="containsText" text="ПД">
      <formula>NOT(ISERROR(SEARCH(("ПД"),(K3))))</formula>
    </cfRule>
  </conditionalFormatting>
  <conditionalFormatting sqref="K15">
    <cfRule type="containsText" dxfId="9084" priority="40" operator="containsText" text="ПД">
      <formula>NOT(ISERROR(SEARCH(("ПД"),(K3))))</formula>
    </cfRule>
  </conditionalFormatting>
  <conditionalFormatting sqref="K15">
    <cfRule type="containsText" dxfId="9083" priority="41" operator="containsText" text="ПД">
      <formula>NOT(ISERROR(SEARCH(("ПД"),(K3))))</formula>
    </cfRule>
  </conditionalFormatting>
  <conditionalFormatting sqref="K15">
    <cfRule type="containsText" dxfId="9082" priority="42" operator="containsText" text="ПД">
      <formula>NOT(ISERROR(SEARCH(("ПД"),(K3))))</formula>
    </cfRule>
  </conditionalFormatting>
  <conditionalFormatting sqref="K3 K5:K17 K33:K48">
    <cfRule type="containsText" dxfId="9081" priority="8" operator="containsText" text="отменено">
      <formula>NOT(ISERROR(SEARCH(("отменено"),(K3))))</formula>
    </cfRule>
  </conditionalFormatting>
  <conditionalFormatting sqref="K11">
    <cfRule type="containsText" dxfId="9080" priority="43" operator="containsText" text="отменено">
      <formula>NOT(ISERROR(SEARCH(("отменено"),(K3))))</formula>
    </cfRule>
  </conditionalFormatting>
  <conditionalFormatting sqref="K12">
    <cfRule type="containsText" dxfId="9079" priority="44" operator="containsText" text="отменено">
      <formula>NOT(ISERROR(SEARCH(("отменено"),(K3))))</formula>
    </cfRule>
  </conditionalFormatting>
  <conditionalFormatting sqref="K13">
    <cfRule type="containsText" dxfId="9078" priority="45" operator="containsText" text="отменено">
      <formula>NOT(ISERROR(SEARCH(("отменено"),(K3))))</formula>
    </cfRule>
  </conditionalFormatting>
  <conditionalFormatting sqref="K13">
    <cfRule type="containsText" dxfId="9077" priority="46" operator="containsText" text="отменено">
      <formula>NOT(ISERROR(SEARCH(("отменено"),(K3))))</formula>
    </cfRule>
  </conditionalFormatting>
  <conditionalFormatting sqref="K14">
    <cfRule type="containsText" dxfId="9076" priority="47" operator="containsText" text="отменено">
      <formula>NOT(ISERROR(SEARCH(("отменено"),(K3))))</formula>
    </cfRule>
  </conditionalFormatting>
  <conditionalFormatting sqref="K14">
    <cfRule type="containsText" dxfId="9075" priority="48" operator="containsText" text="отменено">
      <formula>NOT(ISERROR(SEARCH(("отменено"),(K3))))</formula>
    </cfRule>
  </conditionalFormatting>
  <conditionalFormatting sqref="K14">
    <cfRule type="containsText" dxfId="9074" priority="49" operator="containsText" text="отменено">
      <formula>NOT(ISERROR(SEARCH(("отменено"),(K3))))</formula>
    </cfRule>
  </conditionalFormatting>
  <conditionalFormatting sqref="K16">
    <cfRule type="containsText" dxfId="9073" priority="50" operator="containsText" text="отменено">
      <formula>NOT(ISERROR(SEARCH(("отменено"),(K3))))</formula>
    </cfRule>
  </conditionalFormatting>
  <conditionalFormatting sqref="K16">
    <cfRule type="containsText" dxfId="9072" priority="51" operator="containsText" text="отменено">
      <formula>NOT(ISERROR(SEARCH(("отменено"),(K3))))</formula>
    </cfRule>
  </conditionalFormatting>
  <conditionalFormatting sqref="K16">
    <cfRule type="containsText" dxfId="9071" priority="52" operator="containsText" text="отменено">
      <formula>NOT(ISERROR(SEARCH(("отменено"),(K3))))</formula>
    </cfRule>
  </conditionalFormatting>
  <conditionalFormatting sqref="K16">
    <cfRule type="containsText" dxfId="9070" priority="53" operator="containsText" text="отменено">
      <formula>NOT(ISERROR(SEARCH(("отменено"),(K3))))</formula>
    </cfRule>
  </conditionalFormatting>
  <conditionalFormatting sqref="K18">
    <cfRule type="containsText" dxfId="9069" priority="54" operator="containsText" text="отменено">
      <formula>NOT(ISERROR(SEARCH(("отменено"),(K3))))</formula>
    </cfRule>
  </conditionalFormatting>
  <conditionalFormatting sqref="K19">
    <cfRule type="containsText" dxfId="9068" priority="55" operator="containsText" text="отменено">
      <formula>NOT(ISERROR(SEARCH(("отменено"),(K3))))</formula>
    </cfRule>
  </conditionalFormatting>
  <conditionalFormatting sqref="K20">
    <cfRule type="containsText" dxfId="9067" priority="56" operator="containsText" text="отменено">
      <formula>NOT(ISERROR(SEARCH(("отменено"),(K3))))</formula>
    </cfRule>
  </conditionalFormatting>
  <conditionalFormatting sqref="K21">
    <cfRule type="containsText" dxfId="9066" priority="57" operator="containsText" text="отменено">
      <formula>NOT(ISERROR(SEARCH(("отменено"),(K3))))</formula>
    </cfRule>
  </conditionalFormatting>
  <conditionalFormatting sqref="K22">
    <cfRule type="containsText" dxfId="9065" priority="58" operator="containsText" text="отменено">
      <formula>NOT(ISERROR(SEARCH(("отменено"),(K3))))</formula>
    </cfRule>
  </conditionalFormatting>
  <conditionalFormatting sqref="K23">
    <cfRule type="containsText" dxfId="9064" priority="59" operator="containsText" text="отменено">
      <formula>NOT(ISERROR(SEARCH(("отменено"),(K3))))</formula>
    </cfRule>
  </conditionalFormatting>
  <conditionalFormatting sqref="K24">
    <cfRule type="containsText" dxfId="9063" priority="60" operator="containsText" text="отменено">
      <formula>NOT(ISERROR(SEARCH(("отменено"),(K3))))</formula>
    </cfRule>
  </conditionalFormatting>
  <conditionalFormatting sqref="K25">
    <cfRule type="containsText" dxfId="9062" priority="61" operator="containsText" text="отменено">
      <formula>NOT(ISERROR(SEARCH(("отменено"),(K3))))</formula>
    </cfRule>
  </conditionalFormatting>
  <conditionalFormatting sqref="K26">
    <cfRule type="containsText" dxfId="9061" priority="62" operator="containsText" text="отменено">
      <formula>NOT(ISERROR(SEARCH(("отменено"),(K3))))</formula>
    </cfRule>
  </conditionalFormatting>
  <conditionalFormatting sqref="K27">
    <cfRule type="containsText" dxfId="9060" priority="63" operator="containsText" text="отменено">
      <formula>NOT(ISERROR(SEARCH(("отменено"),(K3))))</formula>
    </cfRule>
  </conditionalFormatting>
  <conditionalFormatting sqref="K28">
    <cfRule type="containsText" dxfId="9059" priority="64" operator="containsText" text="отменено">
      <formula>NOT(ISERROR(SEARCH(("отменено"),(K3))))</formula>
    </cfRule>
  </conditionalFormatting>
  <conditionalFormatting sqref="K29">
    <cfRule type="containsText" dxfId="9058" priority="65" operator="containsText" text="отменено">
      <formula>NOT(ISERROR(SEARCH(("отменено"),(K3))))</formula>
    </cfRule>
  </conditionalFormatting>
  <conditionalFormatting sqref="K30">
    <cfRule type="containsText" dxfId="9057" priority="66" operator="containsText" text="отменено">
      <formula>NOT(ISERROR(SEARCH(("отменено"),(K3))))</formula>
    </cfRule>
  </conditionalFormatting>
  <conditionalFormatting sqref="K31">
    <cfRule type="containsText" dxfId="9056" priority="67" operator="containsText" text="отменено">
      <formula>NOT(ISERROR(SEARCH(("отменено"),(K3))))</formula>
    </cfRule>
  </conditionalFormatting>
  <conditionalFormatting sqref="K32">
    <cfRule type="containsText" dxfId="9055" priority="68" operator="containsText" text="отменено">
      <formula>NOT(ISERROR(SEARCH(("отменено"),(K3))))</formula>
    </cfRule>
  </conditionalFormatting>
  <conditionalFormatting sqref="K15">
    <cfRule type="containsText" dxfId="9054" priority="69" operator="containsText" text="отменено">
      <formula>NOT(ISERROR(SEARCH(("отменено"),(K3))))</formula>
    </cfRule>
  </conditionalFormatting>
  <conditionalFormatting sqref="K15">
    <cfRule type="containsText" dxfId="9053" priority="70" operator="containsText" text="отменено">
      <formula>NOT(ISERROR(SEARCH(("отменено"),(K3))))</formula>
    </cfRule>
  </conditionalFormatting>
  <conditionalFormatting sqref="K15">
    <cfRule type="containsText" dxfId="9052" priority="71" operator="containsText" text="отменено">
      <formula>NOT(ISERROR(SEARCH(("отменено"),(K3))))</formula>
    </cfRule>
  </conditionalFormatting>
  <conditionalFormatting sqref="G1:H1 H3:X3 H5:H48 A9:G9">
    <cfRule type="cellIs" dxfId="9051" priority="7" operator="equal">
      <formula>"5 - Несоответствие решений ПД и РД"</formula>
    </cfRule>
  </conditionalFormatting>
  <conditionalFormatting sqref="G1:H1 H3:X3 H5:H48 A9:G9">
    <cfRule type="cellIs" dxfId="9050" priority="6" operator="equal">
      <formula>"4 - Несоответствие типовым решениям"</formula>
    </cfRule>
  </conditionalFormatting>
  <conditionalFormatting sqref="G1:H1 H3:X3 H5:H48 A9:G9">
    <cfRule type="cellIs" dxfId="9049" priority="5" operator="equal">
      <formula>"3 - Повторяющиеся замечания МФР"</formula>
    </cfRule>
  </conditionalFormatting>
  <conditionalFormatting sqref="G1:H1 H3:X3 H5:H48 A9:G9">
    <cfRule type="cellIs" dxfId="9048" priority="4" operator="equal">
      <formula>"2 - Несоотвествие смежным разделам"</formula>
    </cfRule>
  </conditionalFormatting>
  <conditionalFormatting sqref="G1:H1 H3:X3 H5:H48 A9:G9">
    <cfRule type="cellIs" dxfId="9047" priority="3" operator="equal">
      <formula>"1 - Ошибка проектировщика"</formula>
    </cfRule>
  </conditionalFormatting>
  <conditionalFormatting sqref="K3 K5:K17 K33:K48">
    <cfRule type="containsText" dxfId="9046" priority="2" operator="containsText" text="повторно">
      <formula>NOT(ISERROR(SEARCH(("повторно"),(K3))))</formula>
    </cfRule>
  </conditionalFormatting>
  <conditionalFormatting sqref="K11">
    <cfRule type="containsText" dxfId="9045" priority="72" operator="containsText" text="повторно">
      <formula>NOT(ISERROR(SEARCH(("повторно"),(K3))))</formula>
    </cfRule>
  </conditionalFormatting>
  <conditionalFormatting sqref="K12">
    <cfRule type="containsText" dxfId="9044" priority="73" operator="containsText" text="повторно">
      <formula>NOT(ISERROR(SEARCH(("повторно"),(K3))))</formula>
    </cfRule>
  </conditionalFormatting>
  <conditionalFormatting sqref="K13">
    <cfRule type="containsText" dxfId="9043" priority="74" operator="containsText" text="повторно">
      <formula>NOT(ISERROR(SEARCH(("повторно"),(K3))))</formula>
    </cfRule>
  </conditionalFormatting>
  <conditionalFormatting sqref="K13">
    <cfRule type="containsText" dxfId="9042" priority="75" operator="containsText" text="повторно">
      <formula>NOT(ISERROR(SEARCH(("повторно"),(K3))))</formula>
    </cfRule>
  </conditionalFormatting>
  <conditionalFormatting sqref="K14">
    <cfRule type="containsText" dxfId="9041" priority="76" operator="containsText" text="повторно">
      <formula>NOT(ISERROR(SEARCH(("повторно"),(K3))))</formula>
    </cfRule>
  </conditionalFormatting>
  <conditionalFormatting sqref="K14">
    <cfRule type="containsText" dxfId="9040" priority="77" operator="containsText" text="повторно">
      <formula>NOT(ISERROR(SEARCH(("повторно"),(K3))))</formula>
    </cfRule>
  </conditionalFormatting>
  <conditionalFormatting sqref="K14">
    <cfRule type="containsText" dxfId="9039" priority="78" operator="containsText" text="повторно">
      <formula>NOT(ISERROR(SEARCH(("повторно"),(K3))))</formula>
    </cfRule>
  </conditionalFormatting>
  <conditionalFormatting sqref="K16">
    <cfRule type="containsText" dxfId="9038" priority="79" operator="containsText" text="повторно">
      <formula>NOT(ISERROR(SEARCH(("повторно"),(K3))))</formula>
    </cfRule>
  </conditionalFormatting>
  <conditionalFormatting sqref="K16">
    <cfRule type="containsText" dxfId="9037" priority="80" operator="containsText" text="повторно">
      <formula>NOT(ISERROR(SEARCH(("повторно"),(K3))))</formula>
    </cfRule>
  </conditionalFormatting>
  <conditionalFormatting sqref="K16">
    <cfRule type="containsText" dxfId="9036" priority="81" operator="containsText" text="повторно">
      <formula>NOT(ISERROR(SEARCH(("повторно"),(K3))))</formula>
    </cfRule>
  </conditionalFormatting>
  <conditionalFormatting sqref="K16">
    <cfRule type="containsText" dxfId="9035" priority="82" operator="containsText" text="повторно">
      <formula>NOT(ISERROR(SEARCH(("повторно"),(K3))))</formula>
    </cfRule>
  </conditionalFormatting>
  <conditionalFormatting sqref="K18">
    <cfRule type="containsText" dxfId="9034" priority="83" operator="containsText" text="повторно">
      <formula>NOT(ISERROR(SEARCH(("повторно"),(K3))))</formula>
    </cfRule>
  </conditionalFormatting>
  <conditionalFormatting sqref="K19">
    <cfRule type="containsText" dxfId="9033" priority="84" operator="containsText" text="повторно">
      <formula>NOT(ISERROR(SEARCH(("повторно"),(K3))))</formula>
    </cfRule>
  </conditionalFormatting>
  <conditionalFormatting sqref="K20">
    <cfRule type="containsText" dxfId="9032" priority="85" operator="containsText" text="повторно">
      <formula>NOT(ISERROR(SEARCH(("повторно"),(K3))))</formula>
    </cfRule>
  </conditionalFormatting>
  <conditionalFormatting sqref="K21">
    <cfRule type="containsText" dxfId="9031" priority="86" operator="containsText" text="повторно">
      <formula>NOT(ISERROR(SEARCH(("повторно"),(K3))))</formula>
    </cfRule>
  </conditionalFormatting>
  <conditionalFormatting sqref="K22">
    <cfRule type="containsText" dxfId="9030" priority="87" operator="containsText" text="повторно">
      <formula>NOT(ISERROR(SEARCH(("повторно"),(K3))))</formula>
    </cfRule>
  </conditionalFormatting>
  <conditionalFormatting sqref="K23">
    <cfRule type="containsText" dxfId="9029" priority="88" operator="containsText" text="повторно">
      <formula>NOT(ISERROR(SEARCH(("повторно"),(K3))))</formula>
    </cfRule>
  </conditionalFormatting>
  <conditionalFormatting sqref="K24">
    <cfRule type="containsText" dxfId="9028" priority="89" operator="containsText" text="повторно">
      <formula>NOT(ISERROR(SEARCH(("повторно"),(K3))))</formula>
    </cfRule>
  </conditionalFormatting>
  <conditionalFormatting sqref="K25">
    <cfRule type="containsText" dxfId="9027" priority="90" operator="containsText" text="повторно">
      <formula>NOT(ISERROR(SEARCH(("повторно"),(K3))))</formula>
    </cfRule>
  </conditionalFormatting>
  <conditionalFormatting sqref="K26">
    <cfRule type="containsText" dxfId="9026" priority="91" operator="containsText" text="повторно">
      <formula>NOT(ISERROR(SEARCH(("повторно"),(K3))))</formula>
    </cfRule>
  </conditionalFormatting>
  <conditionalFormatting sqref="K27">
    <cfRule type="containsText" dxfId="9025" priority="92" operator="containsText" text="повторно">
      <formula>NOT(ISERROR(SEARCH(("повторно"),(K3))))</formula>
    </cfRule>
  </conditionalFormatting>
  <conditionalFormatting sqref="K28">
    <cfRule type="containsText" dxfId="9024" priority="93" operator="containsText" text="повторно">
      <formula>NOT(ISERROR(SEARCH(("повторно"),(K3))))</formula>
    </cfRule>
  </conditionalFormatting>
  <conditionalFormatting sqref="K29">
    <cfRule type="containsText" dxfId="9023" priority="94" operator="containsText" text="повторно">
      <formula>NOT(ISERROR(SEARCH(("повторно"),(K3))))</formula>
    </cfRule>
  </conditionalFormatting>
  <conditionalFormatting sqref="K30">
    <cfRule type="containsText" dxfId="9022" priority="95" operator="containsText" text="повторно">
      <formula>NOT(ISERROR(SEARCH(("повторно"),(K3))))</formula>
    </cfRule>
  </conditionalFormatting>
  <conditionalFormatting sqref="K31">
    <cfRule type="containsText" dxfId="9021" priority="96" operator="containsText" text="повторно">
      <formula>NOT(ISERROR(SEARCH(("повторно"),(K3))))</formula>
    </cfRule>
  </conditionalFormatting>
  <conditionalFormatting sqref="K32">
    <cfRule type="containsText" dxfId="9020" priority="97" operator="containsText" text="повторно">
      <formula>NOT(ISERROR(SEARCH(("повторно"),(K3))))</formula>
    </cfRule>
  </conditionalFormatting>
  <conditionalFormatting sqref="K15">
    <cfRule type="containsText" dxfId="9019" priority="98" operator="containsText" text="повторно">
      <formula>NOT(ISERROR(SEARCH(("повторно"),(K3))))</formula>
    </cfRule>
  </conditionalFormatting>
  <conditionalFormatting sqref="K15">
    <cfRule type="containsText" dxfId="9018" priority="99" operator="containsText" text="повторно">
      <formula>NOT(ISERROR(SEARCH(("повторно"),(K3))))</formula>
    </cfRule>
  </conditionalFormatting>
  <conditionalFormatting sqref="K15">
    <cfRule type="containsText" dxfId="9017" priority="100" operator="containsText" text="повторно">
      <formula>NOT(ISERROR(SEARCH(("повторно"),(K3))))</formula>
    </cfRule>
  </conditionalFormatting>
  <conditionalFormatting sqref="K3 K5:K17 K33:K48">
    <cfRule type="containsText" dxfId="9016" priority="1" operator="containsText" text="снято">
      <formula>NOT(ISERROR(SEARCH(("снято"),(K3))))</formula>
    </cfRule>
  </conditionalFormatting>
  <conditionalFormatting sqref="K11">
    <cfRule type="containsText" dxfId="9015" priority="101" operator="containsText" text="снято">
      <formula>NOT(ISERROR(SEARCH(("снято"),(K3))))</formula>
    </cfRule>
  </conditionalFormatting>
  <conditionalFormatting sqref="K12">
    <cfRule type="containsText" dxfId="9014" priority="102" operator="containsText" text="снято">
      <formula>NOT(ISERROR(SEARCH(("снято"),(K3))))</formula>
    </cfRule>
  </conditionalFormatting>
  <conditionalFormatting sqref="K13">
    <cfRule type="containsText" dxfId="9013" priority="103" operator="containsText" text="снято">
      <formula>NOT(ISERROR(SEARCH(("снято"),(K3))))</formula>
    </cfRule>
  </conditionalFormatting>
  <conditionalFormatting sqref="K13">
    <cfRule type="containsText" dxfId="9012" priority="104" operator="containsText" text="снято">
      <formula>NOT(ISERROR(SEARCH(("снято"),(K3))))</formula>
    </cfRule>
  </conditionalFormatting>
  <conditionalFormatting sqref="K14">
    <cfRule type="containsText" dxfId="9011" priority="105" operator="containsText" text="снято">
      <formula>NOT(ISERROR(SEARCH(("снято"),(K3))))</formula>
    </cfRule>
  </conditionalFormatting>
  <conditionalFormatting sqref="K14">
    <cfRule type="containsText" dxfId="9010" priority="106" operator="containsText" text="снято">
      <formula>NOT(ISERROR(SEARCH(("снято"),(K3))))</formula>
    </cfRule>
  </conditionalFormatting>
  <conditionalFormatting sqref="K14">
    <cfRule type="containsText" dxfId="9009" priority="107" operator="containsText" text="снято">
      <formula>NOT(ISERROR(SEARCH(("снято"),(K3))))</formula>
    </cfRule>
  </conditionalFormatting>
  <conditionalFormatting sqref="K16">
    <cfRule type="containsText" dxfId="9008" priority="108" operator="containsText" text="снято">
      <formula>NOT(ISERROR(SEARCH(("снято"),(K3))))</formula>
    </cfRule>
  </conditionalFormatting>
  <conditionalFormatting sqref="K16">
    <cfRule type="containsText" dxfId="9007" priority="109" operator="containsText" text="снято">
      <formula>NOT(ISERROR(SEARCH(("снято"),(K3))))</formula>
    </cfRule>
  </conditionalFormatting>
  <conditionalFormatting sqref="K16">
    <cfRule type="containsText" dxfId="9006" priority="110" operator="containsText" text="снято">
      <formula>NOT(ISERROR(SEARCH(("снято"),(K3))))</formula>
    </cfRule>
  </conditionalFormatting>
  <conditionalFormatting sqref="K16">
    <cfRule type="containsText" dxfId="9005" priority="111" operator="containsText" text="снято">
      <formula>NOT(ISERROR(SEARCH(("снято"),(K3))))</formula>
    </cfRule>
  </conditionalFormatting>
  <conditionalFormatting sqref="K18">
    <cfRule type="containsText" dxfId="9004" priority="112" operator="containsText" text="снято">
      <formula>NOT(ISERROR(SEARCH(("снято"),(K3))))</formula>
    </cfRule>
  </conditionalFormatting>
  <conditionalFormatting sqref="K19">
    <cfRule type="containsText" dxfId="9003" priority="113" operator="containsText" text="снято">
      <formula>NOT(ISERROR(SEARCH(("снято"),(K3))))</formula>
    </cfRule>
  </conditionalFormatting>
  <conditionalFormatting sqref="K20">
    <cfRule type="containsText" dxfId="9002" priority="114" operator="containsText" text="снято">
      <formula>NOT(ISERROR(SEARCH(("снято"),(K3))))</formula>
    </cfRule>
  </conditionalFormatting>
  <conditionalFormatting sqref="K21">
    <cfRule type="containsText" dxfId="9001" priority="115" operator="containsText" text="снято">
      <formula>NOT(ISERROR(SEARCH(("снято"),(K3))))</formula>
    </cfRule>
  </conditionalFormatting>
  <conditionalFormatting sqref="K22">
    <cfRule type="containsText" dxfId="9000" priority="116" operator="containsText" text="снято">
      <formula>NOT(ISERROR(SEARCH(("снято"),(K3))))</formula>
    </cfRule>
  </conditionalFormatting>
  <conditionalFormatting sqref="K23">
    <cfRule type="containsText" dxfId="8999" priority="117" operator="containsText" text="снято">
      <formula>NOT(ISERROR(SEARCH(("снято"),(K3))))</formula>
    </cfRule>
  </conditionalFormatting>
  <conditionalFormatting sqref="K24">
    <cfRule type="containsText" dxfId="8998" priority="118" operator="containsText" text="снято">
      <formula>NOT(ISERROR(SEARCH(("снято"),(K3))))</formula>
    </cfRule>
  </conditionalFormatting>
  <conditionalFormatting sqref="K25">
    <cfRule type="containsText" dxfId="8997" priority="119" operator="containsText" text="снято">
      <formula>NOT(ISERROR(SEARCH(("снято"),(K3))))</formula>
    </cfRule>
  </conditionalFormatting>
  <conditionalFormatting sqref="K26">
    <cfRule type="containsText" dxfId="8996" priority="120" operator="containsText" text="снято">
      <formula>NOT(ISERROR(SEARCH(("снято"),(K3))))</formula>
    </cfRule>
  </conditionalFormatting>
  <conditionalFormatting sqref="K27">
    <cfRule type="containsText" dxfId="8995" priority="121" operator="containsText" text="снято">
      <formula>NOT(ISERROR(SEARCH(("снято"),(K3))))</formula>
    </cfRule>
  </conditionalFormatting>
  <conditionalFormatting sqref="K28">
    <cfRule type="containsText" dxfId="8994" priority="122" operator="containsText" text="снято">
      <formula>NOT(ISERROR(SEARCH(("снято"),(K3))))</formula>
    </cfRule>
  </conditionalFormatting>
  <conditionalFormatting sqref="K29">
    <cfRule type="containsText" dxfId="8993" priority="123" operator="containsText" text="снято">
      <formula>NOT(ISERROR(SEARCH(("снято"),(K3))))</formula>
    </cfRule>
  </conditionalFormatting>
  <conditionalFormatting sqref="K30">
    <cfRule type="containsText" dxfId="8992" priority="124" operator="containsText" text="снято">
      <formula>NOT(ISERROR(SEARCH(("снято"),(K3))))</formula>
    </cfRule>
  </conditionalFormatting>
  <conditionalFormatting sqref="K31">
    <cfRule type="containsText" dxfId="8991" priority="125" operator="containsText" text="снято">
      <formula>NOT(ISERROR(SEARCH(("снято"),(K3))))</formula>
    </cfRule>
  </conditionalFormatting>
  <conditionalFormatting sqref="K32">
    <cfRule type="containsText" dxfId="8990" priority="126" operator="containsText" text="снято">
      <formula>NOT(ISERROR(SEARCH(("снято"),(K3))))</formula>
    </cfRule>
  </conditionalFormatting>
  <conditionalFormatting sqref="K15">
    <cfRule type="containsText" dxfId="8989" priority="127" operator="containsText" text="снято">
      <formula>NOT(ISERROR(SEARCH(("снято"),(K3))))</formula>
    </cfRule>
  </conditionalFormatting>
  <conditionalFormatting sqref="K15">
    <cfRule type="containsText" dxfId="8988" priority="128" operator="containsText" text="снято">
      <formula>NOT(ISERROR(SEARCH(("снято"),(K3))))</formula>
    </cfRule>
  </conditionalFormatting>
  <conditionalFormatting sqref="K15">
    <cfRule type="containsText" dxfId="8987" priority="129"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26">
        <x14:dataValidation type="list" allowBlank="1">
          <x14:formula1>
            <xm:f>Списки!$G$2:$G$4</xm:f>
          </x14:formula1>
          <xm:sqref>G10:G48</xm:sqref>
        </x14:dataValidation>
        <x14:dataValidation type="list" allowBlank="1">
          <x14:formula1>
            <xm:f>Списки!$O:$O</xm:f>
          </x14:formula1>
          <xm:sqref>R1 U1 X1</xm:sqref>
        </x14:dataValidation>
        <x14:dataValidation type="list" allowBlank="1">
          <x14:formula1>
            <xm:f>Списки!$E$2:$E$1002</xm:f>
          </x14:formula1>
          <xm:sqref>H10:H48</xm:sqref>
        </x14:dataValidation>
        <x14:dataValidation type="list" allowBlank="1">
          <x14:formula1>
            <xm:f>Списки!$A$2:$A$1002</xm:f>
          </x14:formula1>
          <xm:sqref>K10 K33:K48</xm:sqref>
        </x14:dataValidation>
        <x14:dataValidation type="list" allowBlank="1">
          <x14:formula1>
            <xm:f>Списки!$A$2:$A$1002</xm:f>
          </x14:formula1>
          <xm:sqref>K11</xm:sqref>
        </x14:dataValidation>
        <x14:dataValidation type="list" allowBlank="1">
          <x14:formula1>
            <xm:f>Списки!$A$2:$A$1002</xm:f>
          </x14:formula1>
          <xm:sqref>K12</xm:sqref>
        </x14:dataValidation>
        <x14:dataValidation type="list" allowBlank="1">
          <x14:formula1>
            <xm:f>Списки!$A$2:$A$1002</xm:f>
          </x14:formula1>
          <xm:sqref>K13</xm:sqref>
        </x14:dataValidation>
        <x14:dataValidation type="list" allowBlank="1">
          <x14:formula1>
            <xm:f>Списки!$A$2:$A$1002</xm:f>
          </x14:formula1>
          <xm:sqref>K14</xm:sqref>
        </x14:dataValidation>
        <x14:dataValidation type="list" allowBlank="1">
          <x14:formula1>
            <xm:f>Списки!$A$2:$A$1002</xm:f>
          </x14:formula1>
          <xm:sqref>K16</xm:sqref>
        </x14:dataValidation>
        <x14:dataValidation type="list" allowBlank="1">
          <x14:formula1>
            <xm:f>Списки!$A$2:$A$1002</xm:f>
          </x14:formula1>
          <xm:sqref>K17</xm:sqref>
        </x14:dataValidation>
        <x14:dataValidation type="list" allowBlank="1">
          <x14:formula1>
            <xm:f>Списки!$A$2:$A$1002</xm:f>
          </x14:formula1>
          <xm:sqref>K18</xm:sqref>
        </x14:dataValidation>
        <x14:dataValidation type="list" allowBlank="1">
          <x14:formula1>
            <xm:f>Списки!$A$2:$A$1002</xm:f>
          </x14:formula1>
          <xm:sqref>K19</xm:sqref>
        </x14:dataValidation>
        <x14:dataValidation type="list" allowBlank="1">
          <x14:formula1>
            <xm:f>Списки!$A$2:$A$1002</xm:f>
          </x14:formula1>
          <xm:sqref>K20</xm:sqref>
        </x14:dataValidation>
        <x14:dataValidation type="list" allowBlank="1">
          <x14:formula1>
            <xm:f>Списки!$A$2:$A$1002</xm:f>
          </x14:formula1>
          <xm:sqref>K21</xm:sqref>
        </x14:dataValidation>
        <x14:dataValidation type="list" allowBlank="1">
          <x14:formula1>
            <xm:f>Списки!$A$2:$A$1002</xm:f>
          </x14:formula1>
          <xm:sqref>K22</xm:sqref>
        </x14:dataValidation>
        <x14:dataValidation type="list" allowBlank="1">
          <x14:formula1>
            <xm:f>Списки!$A$2:$A$1002</xm:f>
          </x14:formula1>
          <xm:sqref>K23</xm:sqref>
        </x14:dataValidation>
        <x14:dataValidation type="list" allowBlank="1">
          <x14:formula1>
            <xm:f>Списки!$A$2:$A$1002</xm:f>
          </x14:formula1>
          <xm:sqref>K24</xm:sqref>
        </x14:dataValidation>
        <x14:dataValidation type="list" allowBlank="1">
          <x14:formula1>
            <xm:f>Списки!$A$2:$A$1002</xm:f>
          </x14:formula1>
          <xm:sqref>K25</xm:sqref>
        </x14:dataValidation>
        <x14:dataValidation type="list" allowBlank="1">
          <x14:formula1>
            <xm:f>Списки!$A$2:$A$1002</xm:f>
          </x14:formula1>
          <xm:sqref>K26</xm:sqref>
        </x14:dataValidation>
        <x14:dataValidation type="list" allowBlank="1">
          <x14:formula1>
            <xm:f>Списки!$A$2:$A$1002</xm:f>
          </x14:formula1>
          <xm:sqref>K27</xm:sqref>
        </x14:dataValidation>
        <x14:dataValidation type="list" allowBlank="1">
          <x14:formula1>
            <xm:f>Списки!$A$2:$A$1002</xm:f>
          </x14:formula1>
          <xm:sqref>K28</xm:sqref>
        </x14:dataValidation>
        <x14:dataValidation type="list" allowBlank="1">
          <x14:formula1>
            <xm:f>Списки!$A$2:$A$1002</xm:f>
          </x14:formula1>
          <xm:sqref>K29</xm:sqref>
        </x14:dataValidation>
        <x14:dataValidation type="list" allowBlank="1">
          <x14:formula1>
            <xm:f>Списки!$A$2:$A$1002</xm:f>
          </x14:formula1>
          <xm:sqref>K30</xm:sqref>
        </x14:dataValidation>
        <x14:dataValidation type="list" allowBlank="1">
          <x14:formula1>
            <xm:f>Списки!$A$2:$A$1002</xm:f>
          </x14:formula1>
          <xm:sqref>K31</xm:sqref>
        </x14:dataValidation>
        <x14:dataValidation type="list" allowBlank="1">
          <x14:formula1>
            <xm:f>Списки!$A$2:$A$1002</xm:f>
          </x14:formula1>
          <xm:sqref>K32</xm:sqref>
        </x14:dataValidation>
        <x14:dataValidation type="list" allowBlank="1">
          <x14:formula1>
            <xm:f>Списки!$A$2:$A$1002</xm:f>
          </x14:formula1>
          <xm:sqref>K15</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G57"/>
  <sheetViews>
    <sheetView tabSelected="1" workbookViewId="0">
      <pane ySplit="1" topLeftCell="A2" activePane="bottomLeft" state="frozen"/>
      <selection activeCell="B3" sqref="B3"/>
      <selection pane="bottomLeft" activeCell="D11" sqref="D11"/>
    </sheetView>
  </sheetViews>
  <sheetFormatPr defaultColWidth="12.5703125" defaultRowHeight="15.75" customHeight="1" outlineLevelRow="1" outlineLevelCol="1"/>
  <cols>
    <col min="1" max="1" width="10" style="621" customWidth="1"/>
    <col min="2" max="2" width="18.5703125" style="563" customWidth="1"/>
    <col min="3" max="3" width="8.5703125" style="649" customWidth="1"/>
    <col min="4" max="4" width="62.7109375" style="563" customWidth="1"/>
    <col min="5" max="5" width="56.42578125" style="211" customWidth="1"/>
    <col min="6" max="6" width="21.42578125" style="211" customWidth="1" collapsed="1"/>
    <col min="7" max="7" width="11.28515625" style="211" hidden="1" customWidth="1" outlineLevel="1"/>
    <col min="8" max="8" width="14.140625" style="211" hidden="1" customWidth="1" outlineLevel="1"/>
    <col min="9" max="9" width="14.140625" style="211" customWidth="1"/>
    <col min="10" max="10" width="11.28515625" style="211" customWidth="1"/>
    <col min="11" max="11" width="10.7109375" style="211" customWidth="1"/>
    <col min="12" max="12" width="46.5703125" style="456" customWidth="1"/>
    <col min="13" max="13" width="12.5703125" style="563" customWidth="1"/>
    <col min="14" max="14" width="61.42578125" style="563" customWidth="1"/>
    <col min="15" max="15" width="39.140625" style="456"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33" width="12.5703125" hidden="1" customWidth="1"/>
    <col min="34" max="37" width="12.5703125" customWidth="1"/>
  </cols>
  <sheetData>
    <row r="1" spans="1:24" ht="89.25" collapsed="1">
      <c r="A1" s="622" t="s">
        <v>235</v>
      </c>
      <c r="B1" s="622" t="s">
        <v>236</v>
      </c>
      <c r="C1" s="650" t="s">
        <v>237</v>
      </c>
      <c r="D1" s="622" t="s">
        <v>238</v>
      </c>
      <c r="E1" s="622" t="s">
        <v>239</v>
      </c>
      <c r="F1" s="622" t="s">
        <v>240</v>
      </c>
      <c r="G1" s="140" t="s">
        <v>241</v>
      </c>
      <c r="H1" s="140" t="s">
        <v>242</v>
      </c>
      <c r="I1" s="140" t="s">
        <v>5</v>
      </c>
      <c r="J1" s="622" t="s">
        <v>243</v>
      </c>
      <c r="K1" s="622" t="s">
        <v>244</v>
      </c>
      <c r="L1" s="651"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652" t="s">
        <v>249</v>
      </c>
      <c r="D2" s="149" t="s">
        <v>52</v>
      </c>
      <c r="E2" s="149"/>
      <c r="F2" s="624"/>
      <c r="G2" s="435"/>
      <c r="H2" s="151" t="s">
        <v>250</v>
      </c>
      <c r="I2" s="151" t="s">
        <v>13</v>
      </c>
      <c r="J2" s="151" t="s">
        <v>14</v>
      </c>
      <c r="K2" s="151" t="s">
        <v>16</v>
      </c>
      <c r="L2" s="152"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56.25" hidden="1" outlineLevel="1">
      <c r="A3" s="625"/>
      <c r="B3" s="154" t="s">
        <v>251</v>
      </c>
      <c r="C3" s="653" t="s">
        <v>252</v>
      </c>
      <c r="D3" s="154" t="s">
        <v>35</v>
      </c>
      <c r="E3" s="154"/>
      <c r="F3" s="154"/>
      <c r="G3" s="435"/>
      <c r="H3" s="626">
        <f>COUNTIF($H10:$H50,"1 - Несоответствие продуктовым требованиям ПИК-Стандарт")</f>
        <v>5</v>
      </c>
      <c r="I3" s="626">
        <f>COUNTIF($H10:$H50,"2 - Несоответствие Бренд-листам ПИК")</f>
        <v>0</v>
      </c>
      <c r="J3" s="626">
        <f>COUNTIF($H10:$H50,"3 - Несоответствие Каталогу отделки")</f>
        <v>16</v>
      </c>
      <c r="K3" s="626">
        <f>COUNTIF($H10:$H50,"5 - Ошибка в применении СТМ")</f>
        <v>0</v>
      </c>
      <c r="L3" s="654">
        <f>COUNTIF($H10:$H47,"4 - Несоответствие Каталогу оборудования")</f>
        <v>0</v>
      </c>
      <c r="M3" s="626">
        <f>COUNTIF($H10:$H50,"6 - Ошибка в применении сборных ЛМ")</f>
        <v>0</v>
      </c>
      <c r="N3" s="626">
        <f>COUNTIF($H10:$H50,"7 - Ошибка в применении шкаф-пакетов")</f>
        <v>0</v>
      </c>
      <c r="O3" s="627">
        <f>COUNTIF($H10:$H50,"8 - Ошибка в применении шахт-пакетов")</f>
        <v>0</v>
      </c>
      <c r="P3" s="626">
        <f>COUNTIF($H10:$H50,"9 - Несоответствие типологическим требованиям ПИК-Стандарт")</f>
        <v>0</v>
      </c>
      <c r="Q3" s="626">
        <f>COUNTIF($H10:$H50,"10 - Несоответствие НТД РФ")</f>
        <v>0</v>
      </c>
      <c r="R3" s="626">
        <f>COUNTIF($H10:$H50,"11 - Несоответствие ИРД (кроме ТУ, СТУ), АПР, ПД")</f>
        <v>0</v>
      </c>
      <c r="S3" s="626">
        <f>COUNTIF($H10:$H50,"12 - Несоответствие требованиям ТУ, СТУ")</f>
        <v>0</v>
      </c>
      <c r="T3" s="626">
        <f>COUNTIF($H10:$H50,"13 - Ошибка в технических решениях")</f>
        <v>0</v>
      </c>
      <c r="U3" s="626">
        <f>COUNTIF($H10:$H50,"14 - Неувязка м/у собой комплектов РД")</f>
        <v>3</v>
      </c>
      <c r="V3" s="626">
        <f>COUNTIF($H10:$H50,"15 - Недостаточность информации влияющей на СМР")</f>
        <v>17</v>
      </c>
      <c r="W3" s="626">
        <f>COUNTIF($H10:$H50,"16 - Нерациональное решение")</f>
        <v>0</v>
      </c>
      <c r="X3" s="626">
        <f>COUNTIF($H10:$H50,"17 - Оформление")</f>
        <v>0</v>
      </c>
    </row>
    <row r="4" spans="1:24" ht="25.5" hidden="1" outlineLevel="1">
      <c r="A4" s="147" t="s">
        <v>249</v>
      </c>
      <c r="B4" s="628">
        <v>45</v>
      </c>
      <c r="C4" s="655" t="s">
        <v>2200</v>
      </c>
      <c r="D4" s="629">
        <f>C4/B4</f>
        <v>0.93333333333333335</v>
      </c>
      <c r="E4" s="629"/>
      <c r="F4" s="630"/>
      <c r="G4" s="435"/>
      <c r="H4" s="149" t="s">
        <v>52</v>
      </c>
      <c r="I4" s="149" t="s">
        <v>52</v>
      </c>
      <c r="J4" s="149" t="s">
        <v>52</v>
      </c>
      <c r="K4" s="149" t="s">
        <v>52</v>
      </c>
      <c r="L4" s="163"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56"/>
      <c r="B5" s="630"/>
      <c r="C5" s="657"/>
      <c r="D5" s="631"/>
      <c r="E5" s="631"/>
      <c r="F5" s="630"/>
      <c r="G5" s="149" t="s">
        <v>52</v>
      </c>
      <c r="H5" s="632"/>
      <c r="I5" s="431"/>
      <c r="J5" s="437"/>
      <c r="K5" s="431"/>
      <c r="L5" s="658"/>
      <c r="M5" s="437"/>
      <c r="N5" s="431"/>
      <c r="O5" s="633"/>
      <c r="P5" s="634"/>
      <c r="Q5" s="635"/>
      <c r="R5" s="634"/>
      <c r="S5" s="634"/>
      <c r="T5" s="635"/>
      <c r="U5" s="635"/>
      <c r="V5" s="635"/>
      <c r="W5" s="635"/>
      <c r="X5" s="635"/>
    </row>
    <row r="6" spans="1:24" ht="22.5" hidden="1" outlineLevel="1">
      <c r="A6" s="154">
        <v>0.2</v>
      </c>
      <c r="B6" s="154">
        <v>0.5</v>
      </c>
      <c r="C6" s="653">
        <v>1</v>
      </c>
      <c r="D6" s="154" t="s">
        <v>39</v>
      </c>
      <c r="E6" s="154"/>
      <c r="F6" s="154" t="s">
        <v>253</v>
      </c>
      <c r="G6" s="636">
        <f>COUNTIFS(G10:G50,"0,2")</f>
        <v>0</v>
      </c>
      <c r="H6" s="632"/>
      <c r="I6" s="431"/>
      <c r="J6" s="437"/>
      <c r="K6" s="431"/>
      <c r="L6" s="659"/>
      <c r="M6" s="437"/>
      <c r="N6" s="431"/>
      <c r="O6" s="633"/>
      <c r="P6" s="634"/>
      <c r="Q6" s="635"/>
      <c r="R6" s="634"/>
      <c r="S6" s="634"/>
      <c r="T6" s="635"/>
      <c r="U6" s="635"/>
      <c r="V6" s="635"/>
      <c r="W6" s="635"/>
      <c r="X6" s="635"/>
    </row>
    <row r="7" spans="1:24" ht="22.5" hidden="1" outlineLevel="1">
      <c r="A7" s="637">
        <f>G6*0.2/B4</f>
        <v>0</v>
      </c>
      <c r="B7" s="637">
        <f>G7*0.5/B4</f>
        <v>0.3888888888888889</v>
      </c>
      <c r="C7" s="637">
        <f>G8*1/B4</f>
        <v>2.2222222222222223E-2</v>
      </c>
      <c r="D7" s="638">
        <f>(G6*A6+G7*B6+G8*C6)/SUM(G6:G8)</f>
        <v>0.51388888888888884</v>
      </c>
      <c r="E7" s="639"/>
      <c r="F7" s="178" t="s">
        <v>254</v>
      </c>
      <c r="G7" s="636">
        <v>35</v>
      </c>
      <c r="H7" s="632"/>
      <c r="I7" s="640"/>
      <c r="J7" s="640"/>
      <c r="K7" s="640"/>
      <c r="L7" s="660"/>
      <c r="M7" s="640"/>
      <c r="N7" s="640"/>
      <c r="O7" s="642"/>
      <c r="P7" s="643"/>
      <c r="Q7" s="643"/>
      <c r="R7" s="643"/>
      <c r="S7" s="643"/>
      <c r="T7" s="643"/>
      <c r="U7" s="643"/>
      <c r="V7" s="643"/>
      <c r="W7" s="643"/>
      <c r="X7" s="643"/>
    </row>
    <row r="8" spans="1:24" ht="22.5" hidden="1" outlineLevel="1">
      <c r="A8" s="149" t="s">
        <v>52</v>
      </c>
      <c r="B8" s="149" t="s">
        <v>52</v>
      </c>
      <c r="C8" s="661" t="s">
        <v>52</v>
      </c>
      <c r="D8" s="149" t="s">
        <v>52</v>
      </c>
      <c r="E8" s="149"/>
      <c r="F8" s="154" t="s">
        <v>255</v>
      </c>
      <c r="G8" s="636">
        <f>COUNTIFS(G10:G50,"1")</f>
        <v>1</v>
      </c>
      <c r="H8" s="632"/>
      <c r="I8" s="431"/>
      <c r="J8" s="437"/>
      <c r="K8" s="431"/>
      <c r="L8" s="662"/>
      <c r="M8" s="437"/>
      <c r="N8" s="431"/>
      <c r="O8" s="633"/>
      <c r="P8" s="634"/>
      <c r="Q8" s="635"/>
      <c r="R8" s="634"/>
      <c r="S8" s="634"/>
      <c r="T8" s="635"/>
      <c r="U8" s="635"/>
      <c r="V8" s="635"/>
      <c r="W8" s="635"/>
      <c r="X8" s="635"/>
    </row>
    <row r="9" spans="1:24" ht="52.5" customHeight="1">
      <c r="A9" s="182"/>
      <c r="B9" s="182"/>
      <c r="C9" s="663"/>
      <c r="D9" s="182"/>
      <c r="E9" s="182"/>
      <c r="F9" s="182"/>
      <c r="G9" s="182"/>
      <c r="H9" s="182"/>
      <c r="I9" s="184"/>
      <c r="J9" s="185"/>
      <c r="K9" s="184"/>
      <c r="L9" s="664" t="s">
        <v>2201</v>
      </c>
      <c r="M9" s="185"/>
      <c r="N9" s="184"/>
      <c r="O9" s="495"/>
      <c r="P9" s="469"/>
      <c r="Q9" s="471"/>
      <c r="R9" s="469"/>
      <c r="S9" s="469"/>
      <c r="T9" s="471"/>
      <c r="U9" s="471"/>
      <c r="V9" s="471"/>
      <c r="W9" s="471"/>
      <c r="X9" s="471"/>
    </row>
    <row r="10" spans="1:24" ht="120.75" customHeight="1">
      <c r="A10" s="431">
        <v>1</v>
      </c>
      <c r="B10" s="644" t="s">
        <v>2202</v>
      </c>
      <c r="C10" s="665">
        <v>1</v>
      </c>
      <c r="D10" s="794" t="s">
        <v>2203</v>
      </c>
      <c r="E10" s="433"/>
      <c r="F10" s="433"/>
      <c r="G10" s="435">
        <v>0.5</v>
      </c>
      <c r="H10" s="436" t="s">
        <v>29</v>
      </c>
      <c r="I10" s="431" t="s">
        <v>197</v>
      </c>
      <c r="J10" s="437">
        <v>45383</v>
      </c>
      <c r="K10" s="431" t="s">
        <v>266</v>
      </c>
      <c r="L10" s="666" t="s">
        <v>2204</v>
      </c>
      <c r="M10" s="437" t="s">
        <v>2205</v>
      </c>
      <c r="N10" s="433" t="s">
        <v>2206</v>
      </c>
      <c r="O10" s="667"/>
      <c r="P10" s="634"/>
      <c r="Q10" s="635"/>
      <c r="R10" s="634"/>
      <c r="S10" s="634"/>
      <c r="T10" s="635"/>
      <c r="U10" s="635"/>
      <c r="V10" s="635"/>
      <c r="W10" s="635"/>
      <c r="X10" s="635"/>
    </row>
    <row r="11" spans="1:24" ht="74.25" customHeight="1">
      <c r="A11" s="431">
        <v>2</v>
      </c>
      <c r="B11" s="644" t="s">
        <v>2202</v>
      </c>
      <c r="C11" s="172">
        <v>1</v>
      </c>
      <c r="D11" s="749" t="s">
        <v>2207</v>
      </c>
      <c r="E11" s="433"/>
      <c r="F11" s="433"/>
      <c r="G11" s="435">
        <v>0.5</v>
      </c>
      <c r="H11" s="436" t="s">
        <v>29</v>
      </c>
      <c r="I11" s="431" t="s">
        <v>197</v>
      </c>
      <c r="J11" s="437">
        <v>45383</v>
      </c>
      <c r="K11" s="431" t="s">
        <v>260</v>
      </c>
      <c r="L11" s="659" t="s">
        <v>2208</v>
      </c>
      <c r="M11" s="437" t="s">
        <v>2205</v>
      </c>
      <c r="N11" s="431" t="s">
        <v>303</v>
      </c>
      <c r="O11" s="633"/>
      <c r="P11" s="634"/>
      <c r="Q11" s="635"/>
      <c r="R11" s="634"/>
      <c r="S11" s="634"/>
      <c r="T11" s="635"/>
      <c r="U11" s="635"/>
      <c r="V11" s="635"/>
      <c r="W11" s="635"/>
      <c r="X11" s="635"/>
    </row>
    <row r="12" spans="1:24" ht="174.75" customHeight="1">
      <c r="A12" s="431">
        <v>3</v>
      </c>
      <c r="B12" s="644" t="s">
        <v>2202</v>
      </c>
      <c r="C12" s="665" t="s">
        <v>2209</v>
      </c>
      <c r="D12" s="749" t="s">
        <v>2210</v>
      </c>
      <c r="E12" s="433"/>
      <c r="F12" s="433"/>
      <c r="G12" s="435">
        <v>1</v>
      </c>
      <c r="H12" s="436" t="s">
        <v>28</v>
      </c>
      <c r="I12" s="431" t="s">
        <v>197</v>
      </c>
      <c r="J12" s="437">
        <v>45383</v>
      </c>
      <c r="K12" s="431" t="s">
        <v>260</v>
      </c>
      <c r="L12" s="668" t="s">
        <v>2211</v>
      </c>
      <c r="M12" s="437" t="s">
        <v>2205</v>
      </c>
      <c r="N12" s="431" t="s">
        <v>303</v>
      </c>
      <c r="O12" s="431" t="s">
        <v>303</v>
      </c>
      <c r="P12" s="635"/>
      <c r="Q12" s="635"/>
      <c r="R12" s="635"/>
      <c r="S12" s="635"/>
      <c r="T12" s="635"/>
      <c r="U12" s="635"/>
      <c r="V12" s="635"/>
      <c r="W12" s="635"/>
      <c r="X12" s="635"/>
    </row>
    <row r="13" spans="1:24" ht="51">
      <c r="A13" s="431">
        <v>4</v>
      </c>
      <c r="B13" s="644" t="s">
        <v>2202</v>
      </c>
      <c r="C13" s="665" t="s">
        <v>2212</v>
      </c>
      <c r="D13" s="757" t="s">
        <v>2213</v>
      </c>
      <c r="E13" s="433" t="s">
        <v>2214</v>
      </c>
      <c r="F13" s="433"/>
      <c r="G13" s="435">
        <v>0.5</v>
      </c>
      <c r="H13" s="436" t="s">
        <v>14</v>
      </c>
      <c r="I13" s="431" t="s">
        <v>197</v>
      </c>
      <c r="J13" s="437">
        <v>45383</v>
      </c>
      <c r="K13" s="431" t="s">
        <v>264</v>
      </c>
      <c r="L13" s="669" t="s">
        <v>2215</v>
      </c>
      <c r="M13" s="437" t="s">
        <v>2205</v>
      </c>
      <c r="N13" s="431"/>
      <c r="O13" s="645"/>
      <c r="P13" s="635"/>
      <c r="Q13" s="635"/>
      <c r="R13" s="635"/>
      <c r="S13" s="635"/>
      <c r="T13" s="635"/>
      <c r="U13" s="635"/>
      <c r="V13" s="635"/>
      <c r="W13" s="635"/>
      <c r="X13" s="635"/>
    </row>
    <row r="14" spans="1:24" ht="51">
      <c r="A14" s="431">
        <v>5</v>
      </c>
      <c r="B14" s="644" t="s">
        <v>2202</v>
      </c>
      <c r="C14" s="665" t="s">
        <v>2212</v>
      </c>
      <c r="D14" s="758" t="s">
        <v>2216</v>
      </c>
      <c r="E14" s="433" t="s">
        <v>2214</v>
      </c>
      <c r="F14" s="433"/>
      <c r="G14" s="435">
        <v>0.5</v>
      </c>
      <c r="H14" s="436" t="s">
        <v>14</v>
      </c>
      <c r="I14" s="431" t="s">
        <v>197</v>
      </c>
      <c r="J14" s="437">
        <v>45383</v>
      </c>
      <c r="K14" s="431" t="s">
        <v>264</v>
      </c>
      <c r="L14" s="670" t="s">
        <v>2215</v>
      </c>
      <c r="M14" s="437" t="s">
        <v>2205</v>
      </c>
      <c r="N14" s="431"/>
      <c r="O14" s="645"/>
      <c r="P14" s="635"/>
      <c r="Q14" s="635"/>
      <c r="R14" s="635"/>
      <c r="S14" s="635"/>
      <c r="T14" s="635"/>
      <c r="U14" s="635"/>
      <c r="V14" s="635"/>
      <c r="W14" s="635"/>
      <c r="X14" s="635"/>
    </row>
    <row r="15" spans="1:24" ht="38.25">
      <c r="A15" s="431">
        <v>6</v>
      </c>
      <c r="B15" s="644" t="s">
        <v>2202</v>
      </c>
      <c r="C15" s="665" t="s">
        <v>2212</v>
      </c>
      <c r="D15" s="749" t="s">
        <v>2217</v>
      </c>
      <c r="E15" s="433"/>
      <c r="F15" s="433"/>
      <c r="G15" s="435">
        <v>0.5</v>
      </c>
      <c r="H15" s="436" t="s">
        <v>14</v>
      </c>
      <c r="I15" s="431" t="s">
        <v>197</v>
      </c>
      <c r="J15" s="437">
        <v>45383</v>
      </c>
      <c r="K15" s="431" t="s">
        <v>264</v>
      </c>
      <c r="L15" s="671" t="s">
        <v>2215</v>
      </c>
      <c r="M15" s="431" t="s">
        <v>2205</v>
      </c>
      <c r="N15" s="431" t="s">
        <v>2218</v>
      </c>
      <c r="O15" s="645"/>
      <c r="P15" s="635"/>
      <c r="Q15" s="635"/>
      <c r="R15" s="635"/>
      <c r="S15" s="635"/>
      <c r="T15" s="635"/>
      <c r="U15" s="635"/>
      <c r="V15" s="635"/>
      <c r="W15" s="635"/>
      <c r="X15" s="635"/>
    </row>
    <row r="16" spans="1:24" ht="38.25">
      <c r="A16" s="431">
        <v>7</v>
      </c>
      <c r="B16" s="644" t="s">
        <v>2202</v>
      </c>
      <c r="C16" s="665" t="s">
        <v>2212</v>
      </c>
      <c r="D16" s="749" t="s">
        <v>2219</v>
      </c>
      <c r="E16" s="433"/>
      <c r="F16" s="433"/>
      <c r="G16" s="435">
        <v>0.5</v>
      </c>
      <c r="H16" s="436" t="s">
        <v>14</v>
      </c>
      <c r="I16" s="431" t="s">
        <v>197</v>
      </c>
      <c r="J16" s="437">
        <v>45383</v>
      </c>
      <c r="K16" s="431" t="s">
        <v>260</v>
      </c>
      <c r="L16" s="668" t="s">
        <v>2220</v>
      </c>
      <c r="M16" s="431" t="s">
        <v>2205</v>
      </c>
      <c r="N16" s="431" t="s">
        <v>303</v>
      </c>
      <c r="O16" s="645"/>
      <c r="P16" s="635"/>
      <c r="Q16" s="635"/>
      <c r="R16" s="635"/>
      <c r="S16" s="635"/>
      <c r="T16" s="635"/>
      <c r="U16" s="635"/>
      <c r="V16" s="635"/>
      <c r="W16" s="635"/>
      <c r="X16" s="635"/>
    </row>
    <row r="17" spans="1:24" ht="120" customHeight="1">
      <c r="A17" s="431">
        <v>8</v>
      </c>
      <c r="B17" s="644" t="s">
        <v>2202</v>
      </c>
      <c r="C17" s="665" t="s">
        <v>2212</v>
      </c>
      <c r="D17" s="749" t="s">
        <v>2221</v>
      </c>
      <c r="E17" s="433"/>
      <c r="F17" s="433"/>
      <c r="G17" s="435">
        <v>0.5</v>
      </c>
      <c r="H17" s="436" t="s">
        <v>14</v>
      </c>
      <c r="I17" s="431" t="s">
        <v>197</v>
      </c>
      <c r="J17" s="437">
        <v>45383</v>
      </c>
      <c r="K17" s="431" t="s">
        <v>260</v>
      </c>
      <c r="L17" s="671" t="s">
        <v>2222</v>
      </c>
      <c r="M17" s="431" t="s">
        <v>2205</v>
      </c>
      <c r="N17" s="431" t="s">
        <v>303</v>
      </c>
      <c r="O17" s="645"/>
      <c r="P17" s="635"/>
      <c r="Q17" s="635"/>
      <c r="R17" s="635"/>
      <c r="S17" s="635"/>
      <c r="T17" s="635"/>
      <c r="U17" s="635"/>
      <c r="V17" s="635"/>
      <c r="W17" s="635"/>
      <c r="X17" s="635"/>
    </row>
    <row r="18" spans="1:24" ht="190.5" customHeight="1">
      <c r="A18" s="431">
        <v>9</v>
      </c>
      <c r="B18" s="644" t="s">
        <v>2202</v>
      </c>
      <c r="C18" s="665" t="s">
        <v>2223</v>
      </c>
      <c r="D18" s="749" t="s">
        <v>2224</v>
      </c>
      <c r="E18" s="433"/>
      <c r="F18" s="433"/>
      <c r="G18" s="435">
        <v>0.5</v>
      </c>
      <c r="H18" s="436" t="s">
        <v>250</v>
      </c>
      <c r="I18" s="431" t="s">
        <v>197</v>
      </c>
      <c r="J18" s="437">
        <v>45383</v>
      </c>
      <c r="K18" s="431" t="s">
        <v>260</v>
      </c>
      <c r="L18" s="668" t="s">
        <v>2225</v>
      </c>
      <c r="M18" s="431" t="s">
        <v>2205</v>
      </c>
      <c r="N18" s="431" t="s">
        <v>303</v>
      </c>
      <c r="O18" s="645"/>
      <c r="P18" s="635"/>
      <c r="Q18" s="635"/>
      <c r="R18" s="635"/>
      <c r="S18" s="635"/>
      <c r="T18" s="635"/>
      <c r="U18" s="635"/>
      <c r="V18" s="635"/>
      <c r="W18" s="635"/>
      <c r="X18" s="635"/>
    </row>
    <row r="19" spans="1:24" ht="152.25" customHeight="1">
      <c r="A19" s="431">
        <v>10</v>
      </c>
      <c r="B19" s="644" t="s">
        <v>2202</v>
      </c>
      <c r="C19" s="672" t="s">
        <v>2226</v>
      </c>
      <c r="D19" s="749" t="s">
        <v>2227</v>
      </c>
      <c r="E19" s="433"/>
      <c r="F19" s="433"/>
      <c r="G19" s="435">
        <v>0.5</v>
      </c>
      <c r="H19" s="436" t="s">
        <v>29</v>
      </c>
      <c r="I19" s="431" t="s">
        <v>197</v>
      </c>
      <c r="J19" s="437">
        <v>45383</v>
      </c>
      <c r="K19" s="431" t="s">
        <v>260</v>
      </c>
      <c r="L19" s="669" t="s">
        <v>2228</v>
      </c>
      <c r="M19" s="431" t="s">
        <v>2205</v>
      </c>
      <c r="N19" s="431" t="s">
        <v>303</v>
      </c>
      <c r="O19" s="645"/>
      <c r="P19" s="635"/>
      <c r="Q19" s="635"/>
      <c r="R19" s="635"/>
      <c r="S19" s="635"/>
      <c r="T19" s="635"/>
      <c r="U19" s="635"/>
      <c r="V19" s="635"/>
      <c r="W19" s="635"/>
      <c r="X19" s="635"/>
    </row>
    <row r="20" spans="1:24" ht="113.25" customHeight="1">
      <c r="A20" s="431">
        <v>11</v>
      </c>
      <c r="B20" s="644" t="s">
        <v>2202</v>
      </c>
      <c r="C20" s="672" t="s">
        <v>2226</v>
      </c>
      <c r="D20" s="749" t="s">
        <v>2229</v>
      </c>
      <c r="E20" s="433"/>
      <c r="F20" s="433"/>
      <c r="G20" s="435">
        <v>0.5</v>
      </c>
      <c r="H20" s="436" t="s">
        <v>28</v>
      </c>
      <c r="I20" s="431" t="s">
        <v>197</v>
      </c>
      <c r="J20" s="437">
        <v>45383</v>
      </c>
      <c r="K20" s="431" t="s">
        <v>260</v>
      </c>
      <c r="L20" s="670" t="s">
        <v>2230</v>
      </c>
      <c r="M20" s="431" t="s">
        <v>2205</v>
      </c>
      <c r="N20" s="431" t="s">
        <v>303</v>
      </c>
      <c r="O20" s="645"/>
      <c r="P20" s="635"/>
      <c r="Q20" s="635"/>
      <c r="R20" s="635"/>
      <c r="S20" s="635"/>
      <c r="T20" s="635"/>
      <c r="U20" s="635"/>
      <c r="V20" s="635"/>
      <c r="W20" s="635"/>
      <c r="X20" s="635"/>
    </row>
    <row r="21" spans="1:24" ht="56.25">
      <c r="A21" s="431">
        <v>12</v>
      </c>
      <c r="B21" s="644" t="s">
        <v>2202</v>
      </c>
      <c r="C21" s="672" t="s">
        <v>2226</v>
      </c>
      <c r="D21" s="749" t="s">
        <v>2231</v>
      </c>
      <c r="E21" s="433"/>
      <c r="F21" s="433"/>
      <c r="G21" s="435">
        <v>0.5</v>
      </c>
      <c r="H21" s="436" t="s">
        <v>250</v>
      </c>
      <c r="I21" s="431" t="s">
        <v>197</v>
      </c>
      <c r="J21" s="437">
        <v>45383</v>
      </c>
      <c r="K21" s="431" t="s">
        <v>260</v>
      </c>
      <c r="L21" s="669" t="s">
        <v>2228</v>
      </c>
      <c r="M21" s="431" t="s">
        <v>2205</v>
      </c>
      <c r="N21" s="431" t="s">
        <v>303</v>
      </c>
      <c r="O21" s="645"/>
      <c r="P21" s="635"/>
      <c r="Q21" s="635"/>
      <c r="R21" s="635"/>
      <c r="S21" s="635"/>
      <c r="T21" s="635"/>
      <c r="U21" s="635"/>
      <c r="V21" s="635"/>
      <c r="W21" s="635"/>
      <c r="X21" s="635"/>
    </row>
    <row r="22" spans="1:24" ht="85.5" customHeight="1">
      <c r="A22" s="431">
        <v>13</v>
      </c>
      <c r="B22" s="644" t="s">
        <v>2202</v>
      </c>
      <c r="C22" s="672" t="s">
        <v>2226</v>
      </c>
      <c r="D22" s="749" t="s">
        <v>2232</v>
      </c>
      <c r="E22" s="433"/>
      <c r="F22" s="433"/>
      <c r="G22" s="435">
        <v>0.5</v>
      </c>
      <c r="H22" s="436" t="s">
        <v>14</v>
      </c>
      <c r="I22" s="431" t="s">
        <v>197</v>
      </c>
      <c r="J22" s="437">
        <v>45383</v>
      </c>
      <c r="K22" s="431" t="s">
        <v>260</v>
      </c>
      <c r="L22" s="668" t="s">
        <v>2233</v>
      </c>
      <c r="M22" s="431" t="s">
        <v>2205</v>
      </c>
      <c r="N22" s="431" t="s">
        <v>303</v>
      </c>
      <c r="O22" s="645"/>
      <c r="P22" s="635"/>
      <c r="Q22" s="635"/>
      <c r="R22" s="635"/>
      <c r="S22" s="635"/>
      <c r="T22" s="635"/>
      <c r="U22" s="635"/>
      <c r="V22" s="635"/>
      <c r="W22" s="635"/>
      <c r="X22" s="635"/>
    </row>
    <row r="23" spans="1:24" ht="56.25">
      <c r="A23" s="431">
        <v>14</v>
      </c>
      <c r="B23" s="644" t="s">
        <v>2202</v>
      </c>
      <c r="C23" s="672" t="s">
        <v>2226</v>
      </c>
      <c r="D23" s="749" t="s">
        <v>2234</v>
      </c>
      <c r="E23" s="672"/>
      <c r="F23" s="433"/>
      <c r="G23" s="435">
        <v>0.5</v>
      </c>
      <c r="H23" s="436" t="s">
        <v>250</v>
      </c>
      <c r="I23" s="431" t="s">
        <v>197</v>
      </c>
      <c r="J23" s="437">
        <v>45383</v>
      </c>
      <c r="K23" s="431" t="s">
        <v>260</v>
      </c>
      <c r="L23" s="671" t="s">
        <v>2233</v>
      </c>
      <c r="M23" s="431" t="s">
        <v>2205</v>
      </c>
      <c r="N23" s="431" t="s">
        <v>303</v>
      </c>
      <c r="O23" s="645"/>
      <c r="P23" s="635"/>
      <c r="Q23" s="635"/>
      <c r="R23" s="635"/>
      <c r="S23" s="635"/>
      <c r="T23" s="635"/>
      <c r="U23" s="635"/>
      <c r="V23" s="635"/>
      <c r="W23" s="635"/>
      <c r="X23" s="635"/>
    </row>
    <row r="24" spans="1:24" ht="97.5" customHeight="1">
      <c r="A24" s="431">
        <v>15</v>
      </c>
      <c r="B24" s="644" t="s">
        <v>2202</v>
      </c>
      <c r="C24" s="672" t="s">
        <v>2235</v>
      </c>
      <c r="D24" s="749" t="s">
        <v>2236</v>
      </c>
      <c r="E24" s="433"/>
      <c r="F24" s="433"/>
      <c r="G24" s="435">
        <v>0.5</v>
      </c>
      <c r="H24" s="436" t="s">
        <v>250</v>
      </c>
      <c r="I24" s="431" t="s">
        <v>197</v>
      </c>
      <c r="J24" s="437">
        <v>45383</v>
      </c>
      <c r="K24" s="431" t="s">
        <v>260</v>
      </c>
      <c r="L24" s="670" t="s">
        <v>2228</v>
      </c>
      <c r="M24" s="437" t="s">
        <v>2205</v>
      </c>
      <c r="N24" s="431" t="s">
        <v>303</v>
      </c>
      <c r="O24" s="645"/>
      <c r="P24" s="635"/>
      <c r="Q24" s="635"/>
      <c r="R24" s="635"/>
      <c r="S24" s="635"/>
      <c r="T24" s="635"/>
      <c r="U24" s="635"/>
      <c r="V24" s="635"/>
      <c r="W24" s="635"/>
      <c r="X24" s="635"/>
    </row>
    <row r="25" spans="1:24" ht="260.25" customHeight="1">
      <c r="A25" s="431">
        <v>16</v>
      </c>
      <c r="B25" s="644" t="s">
        <v>2202</v>
      </c>
      <c r="C25" s="672" t="s">
        <v>2237</v>
      </c>
      <c r="D25" s="759" t="s">
        <v>2238</v>
      </c>
      <c r="E25" s="433" t="s">
        <v>2239</v>
      </c>
      <c r="F25" s="433"/>
      <c r="G25" s="435">
        <v>0.5</v>
      </c>
      <c r="H25" s="436" t="s">
        <v>250</v>
      </c>
      <c r="I25" s="431" t="s">
        <v>197</v>
      </c>
      <c r="J25" s="437">
        <v>45383</v>
      </c>
      <c r="K25" s="431" t="s">
        <v>264</v>
      </c>
      <c r="L25" s="670" t="s">
        <v>2240</v>
      </c>
      <c r="M25" s="437" t="s">
        <v>2205</v>
      </c>
      <c r="N25" s="431"/>
      <c r="O25" s="645"/>
      <c r="P25" s="635"/>
      <c r="Q25" s="635"/>
      <c r="R25" s="635"/>
      <c r="S25" s="635"/>
      <c r="T25" s="635"/>
      <c r="U25" s="635"/>
      <c r="V25" s="635"/>
      <c r="W25" s="635"/>
      <c r="X25" s="635"/>
    </row>
    <row r="26" spans="1:24" ht="186.75" customHeight="1">
      <c r="A26" s="431">
        <v>17</v>
      </c>
      <c r="B26" s="644" t="s">
        <v>2202</v>
      </c>
      <c r="C26" s="672" t="s">
        <v>2241</v>
      </c>
      <c r="D26" s="756" t="s">
        <v>2242</v>
      </c>
      <c r="E26" s="433"/>
      <c r="F26" s="433"/>
      <c r="G26" s="435">
        <v>0.5</v>
      </c>
      <c r="H26" s="436" t="s">
        <v>29</v>
      </c>
      <c r="I26" s="431" t="s">
        <v>197</v>
      </c>
      <c r="J26" s="437">
        <v>45383</v>
      </c>
      <c r="K26" s="431" t="s">
        <v>260</v>
      </c>
      <c r="L26" s="668" t="s">
        <v>2228</v>
      </c>
      <c r="M26" s="431" t="s">
        <v>2205</v>
      </c>
      <c r="N26" s="431" t="s">
        <v>303</v>
      </c>
      <c r="O26" s="645"/>
      <c r="P26" s="635"/>
      <c r="Q26" s="635"/>
      <c r="R26" s="635"/>
      <c r="S26" s="635"/>
      <c r="T26" s="635"/>
      <c r="U26" s="635"/>
      <c r="V26" s="635"/>
      <c r="W26" s="635"/>
      <c r="X26" s="635"/>
    </row>
    <row r="27" spans="1:24" ht="56.25">
      <c r="A27" s="431">
        <v>18</v>
      </c>
      <c r="B27" s="644" t="s">
        <v>2202</v>
      </c>
      <c r="C27" s="672" t="s">
        <v>2241</v>
      </c>
      <c r="D27" s="749" t="s">
        <v>2243</v>
      </c>
      <c r="E27" s="433"/>
      <c r="F27" s="433"/>
      <c r="G27" s="435">
        <v>0.5</v>
      </c>
      <c r="H27" s="436" t="s">
        <v>29</v>
      </c>
      <c r="I27" s="431" t="s">
        <v>197</v>
      </c>
      <c r="J27" s="437">
        <v>45383</v>
      </c>
      <c r="K27" s="431" t="s">
        <v>260</v>
      </c>
      <c r="L27" s="669" t="s">
        <v>2228</v>
      </c>
      <c r="M27" s="431" t="s">
        <v>2205</v>
      </c>
      <c r="N27" s="431" t="s">
        <v>303</v>
      </c>
      <c r="O27" s="645"/>
      <c r="P27" s="635"/>
      <c r="Q27" s="635"/>
      <c r="R27" s="635"/>
      <c r="S27" s="635"/>
      <c r="T27" s="635"/>
      <c r="U27" s="635"/>
      <c r="V27" s="635"/>
      <c r="W27" s="635"/>
      <c r="X27" s="635"/>
    </row>
    <row r="28" spans="1:24" ht="238.5" customHeight="1">
      <c r="A28" s="431">
        <v>19</v>
      </c>
      <c r="B28" s="644" t="s">
        <v>2202</v>
      </c>
      <c r="C28" s="665" t="s">
        <v>2244</v>
      </c>
      <c r="D28" s="760" t="s">
        <v>2245</v>
      </c>
      <c r="E28" s="433"/>
      <c r="F28" s="433"/>
      <c r="G28" s="435">
        <v>0.5</v>
      </c>
      <c r="H28" s="436" t="s">
        <v>29</v>
      </c>
      <c r="I28" s="431" t="s">
        <v>197</v>
      </c>
      <c r="J28" s="437">
        <v>45383</v>
      </c>
      <c r="K28" s="431" t="s">
        <v>260</v>
      </c>
      <c r="L28" s="673" t="s">
        <v>2735</v>
      </c>
      <c r="M28" s="431" t="s">
        <v>2205</v>
      </c>
      <c r="N28" s="431" t="s">
        <v>303</v>
      </c>
      <c r="O28" s="645"/>
      <c r="P28" s="635"/>
      <c r="Q28" s="635"/>
      <c r="R28" s="635"/>
      <c r="S28" s="635"/>
      <c r="T28" s="635"/>
      <c r="U28" s="635"/>
      <c r="V28" s="635"/>
      <c r="W28" s="635"/>
      <c r="X28" s="635"/>
    </row>
    <row r="29" spans="1:24" ht="99.75" customHeight="1">
      <c r="A29" s="431">
        <v>20</v>
      </c>
      <c r="B29" s="644" t="s">
        <v>2202</v>
      </c>
      <c r="C29" s="665" t="s">
        <v>2246</v>
      </c>
      <c r="D29" s="749" t="s">
        <v>2247</v>
      </c>
      <c r="E29" s="433"/>
      <c r="F29" s="433"/>
      <c r="G29" s="435">
        <v>0.5</v>
      </c>
      <c r="H29" s="436" t="s">
        <v>29</v>
      </c>
      <c r="I29" s="431" t="s">
        <v>197</v>
      </c>
      <c r="J29" s="437">
        <v>45383</v>
      </c>
      <c r="K29" s="431" t="s">
        <v>260</v>
      </c>
      <c r="L29" s="674" t="s">
        <v>2248</v>
      </c>
      <c r="M29" s="431" t="s">
        <v>2205</v>
      </c>
      <c r="N29" s="431" t="s">
        <v>303</v>
      </c>
      <c r="O29" s="645"/>
      <c r="P29" s="635"/>
      <c r="Q29" s="635"/>
      <c r="R29" s="635"/>
      <c r="S29" s="635"/>
      <c r="T29" s="635"/>
      <c r="U29" s="635"/>
      <c r="V29" s="635"/>
      <c r="W29" s="635"/>
      <c r="X29" s="635"/>
    </row>
    <row r="30" spans="1:24" ht="96.75" customHeight="1">
      <c r="A30" s="431">
        <v>21</v>
      </c>
      <c r="B30" s="644" t="s">
        <v>2202</v>
      </c>
      <c r="C30" s="665" t="s">
        <v>471</v>
      </c>
      <c r="D30" s="761" t="s">
        <v>2249</v>
      </c>
      <c r="E30" s="433"/>
      <c r="F30" s="433"/>
      <c r="G30" s="435">
        <v>0.5</v>
      </c>
      <c r="H30" s="436" t="s">
        <v>29</v>
      </c>
      <c r="I30" s="431" t="s">
        <v>197</v>
      </c>
      <c r="J30" s="437">
        <v>45383</v>
      </c>
      <c r="K30" s="431" t="s">
        <v>260</v>
      </c>
      <c r="L30" s="668" t="s">
        <v>2250</v>
      </c>
      <c r="M30" s="431" t="s">
        <v>2205</v>
      </c>
      <c r="N30" s="431" t="s">
        <v>303</v>
      </c>
      <c r="O30" s="645"/>
      <c r="P30" s="635"/>
      <c r="Q30" s="635"/>
      <c r="R30" s="635"/>
      <c r="S30" s="635"/>
      <c r="T30" s="635"/>
      <c r="U30" s="635"/>
      <c r="V30" s="635"/>
      <c r="W30" s="635"/>
      <c r="X30" s="635"/>
    </row>
    <row r="31" spans="1:24" ht="96.75" customHeight="1">
      <c r="A31" s="431">
        <v>22</v>
      </c>
      <c r="B31" s="644" t="s">
        <v>2202</v>
      </c>
      <c r="C31" s="665" t="s">
        <v>2251</v>
      </c>
      <c r="D31" s="760" t="s">
        <v>2252</v>
      </c>
      <c r="E31" s="433"/>
      <c r="F31" s="433"/>
      <c r="G31" s="435">
        <v>0.5</v>
      </c>
      <c r="H31" s="436" t="s">
        <v>29</v>
      </c>
      <c r="I31" s="431" t="s">
        <v>197</v>
      </c>
      <c r="J31" s="437">
        <v>45383</v>
      </c>
      <c r="K31" s="431" t="s">
        <v>260</v>
      </c>
      <c r="L31" s="669" t="s">
        <v>2253</v>
      </c>
      <c r="M31" s="431" t="s">
        <v>2205</v>
      </c>
      <c r="N31" s="431" t="s">
        <v>303</v>
      </c>
      <c r="O31" s="645"/>
      <c r="P31" s="635"/>
      <c r="Q31" s="635"/>
      <c r="R31" s="635"/>
      <c r="S31" s="635"/>
      <c r="T31" s="635"/>
      <c r="U31" s="635"/>
      <c r="V31" s="635"/>
      <c r="W31" s="635"/>
      <c r="X31" s="635"/>
    </row>
    <row r="32" spans="1:24" ht="94.5" customHeight="1">
      <c r="A32" s="431">
        <v>23</v>
      </c>
      <c r="B32" s="644" t="s">
        <v>2202</v>
      </c>
      <c r="C32" s="665" t="s">
        <v>2254</v>
      </c>
      <c r="D32" s="761" t="s">
        <v>2255</v>
      </c>
      <c r="E32" s="433"/>
      <c r="F32" s="433"/>
      <c r="G32" s="435">
        <v>0.5</v>
      </c>
      <c r="H32" s="436" t="s">
        <v>29</v>
      </c>
      <c r="I32" s="431" t="s">
        <v>197</v>
      </c>
      <c r="J32" s="437">
        <v>45383</v>
      </c>
      <c r="K32" s="431" t="s">
        <v>260</v>
      </c>
      <c r="L32" s="670" t="s">
        <v>2253</v>
      </c>
      <c r="M32" s="431" t="s">
        <v>2205</v>
      </c>
      <c r="N32" s="431" t="s">
        <v>303</v>
      </c>
      <c r="O32" s="645"/>
      <c r="P32" s="635"/>
      <c r="Q32" s="635"/>
      <c r="R32" s="635"/>
      <c r="S32" s="635"/>
      <c r="T32" s="635"/>
      <c r="U32" s="635"/>
      <c r="V32" s="635"/>
      <c r="W32" s="635"/>
      <c r="X32" s="635"/>
    </row>
    <row r="33" spans="1:24" ht="63.75">
      <c r="A33" s="431">
        <v>24</v>
      </c>
      <c r="B33" s="644" t="s">
        <v>2202</v>
      </c>
      <c r="C33" s="665" t="s">
        <v>2256</v>
      </c>
      <c r="D33" s="749" t="s">
        <v>2257</v>
      </c>
      <c r="E33" s="433"/>
      <c r="F33" s="433"/>
      <c r="G33" s="435">
        <v>0.5</v>
      </c>
      <c r="H33" s="436" t="s">
        <v>29</v>
      </c>
      <c r="I33" s="431" t="s">
        <v>197</v>
      </c>
      <c r="J33" s="437">
        <v>45383</v>
      </c>
      <c r="K33" s="431" t="s">
        <v>260</v>
      </c>
      <c r="L33" s="671" t="s">
        <v>2228</v>
      </c>
      <c r="M33" s="431" t="s">
        <v>2205</v>
      </c>
      <c r="N33" s="431" t="s">
        <v>303</v>
      </c>
      <c r="O33" s="645"/>
      <c r="P33" s="635"/>
      <c r="Q33" s="635"/>
      <c r="R33" s="635"/>
      <c r="S33" s="635"/>
      <c r="T33" s="635"/>
      <c r="U33" s="635"/>
      <c r="V33" s="635"/>
      <c r="W33" s="635"/>
      <c r="X33" s="635"/>
    </row>
    <row r="34" spans="1:24" ht="168" customHeight="1">
      <c r="A34" s="431">
        <v>25</v>
      </c>
      <c r="B34" s="644" t="s">
        <v>2202</v>
      </c>
      <c r="C34" s="665" t="s">
        <v>2258</v>
      </c>
      <c r="D34" s="788" t="s">
        <v>2259</v>
      </c>
      <c r="E34" s="433"/>
      <c r="F34" s="433"/>
      <c r="G34" s="435">
        <v>0.5</v>
      </c>
      <c r="H34" s="436" t="s">
        <v>29</v>
      </c>
      <c r="I34" s="431" t="s">
        <v>197</v>
      </c>
      <c r="J34" s="437">
        <v>45383</v>
      </c>
      <c r="K34" s="431" t="s">
        <v>266</v>
      </c>
      <c r="L34" s="668" t="s">
        <v>2228</v>
      </c>
      <c r="M34" s="431" t="s">
        <v>2205</v>
      </c>
      <c r="N34" s="441" t="s">
        <v>2260</v>
      </c>
      <c r="O34" s="645"/>
      <c r="P34" s="635"/>
      <c r="Q34" s="635"/>
      <c r="R34" s="635"/>
      <c r="S34" s="635"/>
      <c r="T34" s="635"/>
      <c r="U34" s="635"/>
      <c r="V34" s="635"/>
      <c r="W34" s="635"/>
      <c r="X34" s="635"/>
    </row>
    <row r="35" spans="1:24" ht="63.75">
      <c r="A35" s="431">
        <v>26</v>
      </c>
      <c r="B35" s="644" t="s">
        <v>2202</v>
      </c>
      <c r="C35" s="665" t="s">
        <v>2258</v>
      </c>
      <c r="D35" s="433" t="s">
        <v>2261</v>
      </c>
      <c r="E35" s="433"/>
      <c r="F35" s="433"/>
      <c r="G35" s="435">
        <v>0.5</v>
      </c>
      <c r="H35" s="436" t="s">
        <v>29</v>
      </c>
      <c r="I35" s="431" t="s">
        <v>197</v>
      </c>
      <c r="J35" s="437">
        <v>45383</v>
      </c>
      <c r="K35" s="570" t="s">
        <v>305</v>
      </c>
      <c r="L35" s="669" t="s">
        <v>2262</v>
      </c>
      <c r="M35" s="431" t="s">
        <v>2205</v>
      </c>
      <c r="N35" s="431"/>
      <c r="O35" s="645"/>
      <c r="P35" s="635"/>
      <c r="Q35" s="635"/>
      <c r="R35" s="635"/>
      <c r="S35" s="635"/>
      <c r="T35" s="635"/>
      <c r="U35" s="635"/>
      <c r="V35" s="635"/>
      <c r="W35" s="635"/>
      <c r="X35" s="635"/>
    </row>
    <row r="36" spans="1:24" ht="58.5" customHeight="1">
      <c r="A36" s="431">
        <v>27</v>
      </c>
      <c r="B36" s="644" t="s">
        <v>2202</v>
      </c>
      <c r="C36" s="665" t="s">
        <v>2258</v>
      </c>
      <c r="D36" s="789" t="s">
        <v>2263</v>
      </c>
      <c r="E36" s="433" t="s">
        <v>2214</v>
      </c>
      <c r="F36" s="433"/>
      <c r="G36" s="435">
        <v>0.5</v>
      </c>
      <c r="H36" s="436" t="s">
        <v>14</v>
      </c>
      <c r="I36" s="431" t="s">
        <v>197</v>
      </c>
      <c r="J36" s="437">
        <v>45383</v>
      </c>
      <c r="K36" s="431" t="s">
        <v>266</v>
      </c>
      <c r="L36" s="670" t="s">
        <v>2228</v>
      </c>
      <c r="M36" s="431" t="s">
        <v>2205</v>
      </c>
      <c r="N36" s="433" t="s">
        <v>2264</v>
      </c>
      <c r="O36" s="645"/>
      <c r="P36" s="635"/>
      <c r="Q36" s="635"/>
      <c r="R36" s="635"/>
      <c r="S36" s="635"/>
      <c r="T36" s="635"/>
      <c r="U36" s="635"/>
      <c r="V36" s="635"/>
      <c r="W36" s="635"/>
      <c r="X36" s="635"/>
    </row>
    <row r="37" spans="1:24" ht="51">
      <c r="A37" s="431">
        <v>28</v>
      </c>
      <c r="B37" s="644" t="s">
        <v>2202</v>
      </c>
      <c r="C37" s="665" t="s">
        <v>2258</v>
      </c>
      <c r="D37" s="790" t="s">
        <v>2265</v>
      </c>
      <c r="E37" s="433"/>
      <c r="F37" s="433"/>
      <c r="G37" s="435">
        <v>0.5</v>
      </c>
      <c r="H37" s="436" t="s">
        <v>14</v>
      </c>
      <c r="I37" s="431" t="s">
        <v>197</v>
      </c>
      <c r="J37" s="437">
        <v>45383</v>
      </c>
      <c r="K37" s="431" t="s">
        <v>266</v>
      </c>
      <c r="L37" s="669" t="s">
        <v>2228</v>
      </c>
      <c r="M37" s="431" t="s">
        <v>2205</v>
      </c>
      <c r="N37" s="433" t="s">
        <v>2266</v>
      </c>
      <c r="O37" s="645"/>
      <c r="P37" s="635"/>
      <c r="Q37" s="635"/>
      <c r="R37" s="635"/>
      <c r="S37" s="635"/>
      <c r="T37" s="635"/>
      <c r="U37" s="635"/>
      <c r="V37" s="635"/>
      <c r="W37" s="635"/>
      <c r="X37" s="635"/>
    </row>
    <row r="38" spans="1:24" ht="63.75">
      <c r="A38" s="431">
        <v>29</v>
      </c>
      <c r="B38" s="644" t="s">
        <v>2202</v>
      </c>
      <c r="C38" s="665" t="s">
        <v>2267</v>
      </c>
      <c r="D38" s="753" t="s">
        <v>2268</v>
      </c>
      <c r="E38" s="433"/>
      <c r="F38" s="433"/>
      <c r="G38" s="435">
        <v>0.5</v>
      </c>
      <c r="H38" s="436" t="s">
        <v>29</v>
      </c>
      <c r="I38" s="431" t="s">
        <v>197</v>
      </c>
      <c r="J38" s="437">
        <v>45383</v>
      </c>
      <c r="K38" s="431" t="s">
        <v>260</v>
      </c>
      <c r="L38" s="668" t="s">
        <v>2269</v>
      </c>
      <c r="M38" s="431" t="s">
        <v>2205</v>
      </c>
      <c r="N38" s="431" t="s">
        <v>303</v>
      </c>
      <c r="O38" s="645"/>
      <c r="P38" s="635"/>
      <c r="Q38" s="635"/>
      <c r="R38" s="635"/>
      <c r="S38" s="635"/>
      <c r="T38" s="635"/>
      <c r="U38" s="635"/>
      <c r="V38" s="635"/>
      <c r="W38" s="635"/>
      <c r="X38" s="635"/>
    </row>
    <row r="39" spans="1:24" ht="67.5" customHeight="1">
      <c r="A39" s="431">
        <v>30</v>
      </c>
      <c r="B39" s="644" t="s">
        <v>2202</v>
      </c>
      <c r="C39" s="665" t="s">
        <v>2267</v>
      </c>
      <c r="D39" s="749" t="s">
        <v>2270</v>
      </c>
      <c r="E39" s="433"/>
      <c r="F39" s="433"/>
      <c r="G39" s="435">
        <v>0.5</v>
      </c>
      <c r="H39" s="436" t="s">
        <v>28</v>
      </c>
      <c r="I39" s="431" t="s">
        <v>197</v>
      </c>
      <c r="J39" s="437">
        <v>45383</v>
      </c>
      <c r="K39" s="431" t="s">
        <v>260</v>
      </c>
      <c r="L39" s="668" t="s">
        <v>2230</v>
      </c>
      <c r="M39" s="431" t="s">
        <v>2205</v>
      </c>
      <c r="N39" s="431" t="s">
        <v>303</v>
      </c>
      <c r="O39" s="645"/>
      <c r="P39" s="635"/>
      <c r="Q39" s="635"/>
      <c r="R39" s="635"/>
      <c r="S39" s="635"/>
      <c r="T39" s="635"/>
      <c r="U39" s="635"/>
      <c r="V39" s="635"/>
      <c r="W39" s="635"/>
      <c r="X39" s="635"/>
    </row>
    <row r="40" spans="1:24" ht="93" customHeight="1">
      <c r="A40" s="431">
        <v>31</v>
      </c>
      <c r="B40" s="644" t="s">
        <v>2202</v>
      </c>
      <c r="C40" s="665" t="s">
        <v>2267</v>
      </c>
      <c r="D40" s="749" t="s">
        <v>2271</v>
      </c>
      <c r="E40" s="433"/>
      <c r="F40" s="433"/>
      <c r="G40" s="435">
        <v>0.5</v>
      </c>
      <c r="H40" s="436" t="s">
        <v>14</v>
      </c>
      <c r="I40" s="431" t="s">
        <v>197</v>
      </c>
      <c r="J40" s="437">
        <v>45383</v>
      </c>
      <c r="K40" s="431" t="s">
        <v>260</v>
      </c>
      <c r="L40" s="670" t="s">
        <v>2228</v>
      </c>
      <c r="M40" s="431" t="s">
        <v>2205</v>
      </c>
      <c r="N40" s="431" t="s">
        <v>303</v>
      </c>
      <c r="O40" s="645"/>
      <c r="P40" s="635"/>
      <c r="Q40" s="635"/>
      <c r="R40" s="635"/>
      <c r="S40" s="635"/>
      <c r="T40" s="635"/>
      <c r="U40" s="635"/>
      <c r="V40" s="635"/>
      <c r="W40" s="635"/>
      <c r="X40" s="635"/>
    </row>
    <row r="41" spans="1:24" ht="56.25">
      <c r="A41" s="431">
        <v>32</v>
      </c>
      <c r="B41" s="644" t="s">
        <v>2202</v>
      </c>
      <c r="C41" s="665" t="s">
        <v>2267</v>
      </c>
      <c r="D41" s="749" t="s">
        <v>2272</v>
      </c>
      <c r="E41" s="433"/>
      <c r="F41" s="433"/>
      <c r="G41" s="435">
        <v>0.5</v>
      </c>
      <c r="H41" s="436" t="s">
        <v>29</v>
      </c>
      <c r="I41" s="431" t="s">
        <v>197</v>
      </c>
      <c r="J41" s="437">
        <v>45383</v>
      </c>
      <c r="K41" s="431" t="s">
        <v>260</v>
      </c>
      <c r="L41" s="671" t="s">
        <v>2273</v>
      </c>
      <c r="M41" s="431" t="s">
        <v>2205</v>
      </c>
      <c r="N41" s="431" t="s">
        <v>303</v>
      </c>
      <c r="O41" s="645"/>
      <c r="P41" s="635"/>
      <c r="Q41" s="635"/>
      <c r="R41" s="635"/>
      <c r="S41" s="635"/>
      <c r="T41" s="635"/>
      <c r="U41" s="635"/>
      <c r="V41" s="635"/>
      <c r="W41" s="635"/>
      <c r="X41" s="635"/>
    </row>
    <row r="42" spans="1:24" ht="96.75" customHeight="1">
      <c r="A42" s="431">
        <v>33</v>
      </c>
      <c r="B42" s="644" t="s">
        <v>2202</v>
      </c>
      <c r="C42" s="665" t="s">
        <v>2274</v>
      </c>
      <c r="D42" s="749" t="s">
        <v>2275</v>
      </c>
      <c r="E42" s="433"/>
      <c r="F42" s="433"/>
      <c r="G42" s="435">
        <v>0.5</v>
      </c>
      <c r="H42" s="436" t="s">
        <v>29</v>
      </c>
      <c r="I42" s="431" t="s">
        <v>197</v>
      </c>
      <c r="J42" s="437">
        <v>45383</v>
      </c>
      <c r="K42" s="431" t="s">
        <v>260</v>
      </c>
      <c r="L42" s="670" t="s">
        <v>2228</v>
      </c>
      <c r="M42" s="431" t="s">
        <v>2205</v>
      </c>
      <c r="N42" s="431" t="s">
        <v>303</v>
      </c>
      <c r="O42" s="645"/>
      <c r="P42" s="635"/>
      <c r="Q42" s="635"/>
      <c r="R42" s="635"/>
      <c r="S42" s="635"/>
      <c r="T42" s="635"/>
      <c r="U42" s="635"/>
      <c r="V42" s="635"/>
      <c r="W42" s="635"/>
      <c r="X42" s="635"/>
    </row>
    <row r="43" spans="1:24" ht="38.25">
      <c r="A43" s="431">
        <v>34</v>
      </c>
      <c r="B43" s="644" t="s">
        <v>2202</v>
      </c>
      <c r="C43" s="665" t="s">
        <v>2274</v>
      </c>
      <c r="D43" s="749" t="s">
        <v>2276</v>
      </c>
      <c r="E43" s="433"/>
      <c r="F43" s="433"/>
      <c r="G43" s="435">
        <v>0.5</v>
      </c>
      <c r="H43" s="436" t="s">
        <v>14</v>
      </c>
      <c r="I43" s="431" t="s">
        <v>197</v>
      </c>
      <c r="J43" s="437">
        <v>45383</v>
      </c>
      <c r="K43" s="431" t="s">
        <v>260</v>
      </c>
      <c r="L43" s="671" t="s">
        <v>2277</v>
      </c>
      <c r="M43" s="431" t="s">
        <v>2205</v>
      </c>
      <c r="N43" s="431" t="s">
        <v>303</v>
      </c>
      <c r="O43" s="645"/>
      <c r="P43" s="635"/>
      <c r="Q43" s="635"/>
      <c r="R43" s="635"/>
      <c r="S43" s="635"/>
      <c r="T43" s="635"/>
      <c r="U43" s="635"/>
      <c r="V43" s="635"/>
      <c r="W43" s="635"/>
      <c r="X43" s="635"/>
    </row>
    <row r="44" spans="1:24" ht="63.75">
      <c r="A44" s="431">
        <v>35</v>
      </c>
      <c r="B44" s="644" t="s">
        <v>2202</v>
      </c>
      <c r="C44" s="665"/>
      <c r="D44" s="433" t="s">
        <v>2278</v>
      </c>
      <c r="E44" s="433"/>
      <c r="F44" s="433"/>
      <c r="G44" s="435">
        <v>0.5</v>
      </c>
      <c r="H44" s="436" t="s">
        <v>29</v>
      </c>
      <c r="I44" s="431" t="s">
        <v>197</v>
      </c>
      <c r="J44" s="437">
        <v>45383</v>
      </c>
      <c r="K44" s="570" t="s">
        <v>305</v>
      </c>
      <c r="L44" s="668" t="s">
        <v>2279</v>
      </c>
      <c r="M44" s="431" t="s">
        <v>2205</v>
      </c>
      <c r="N44" s="559" t="s">
        <v>2280</v>
      </c>
      <c r="O44" s="645"/>
      <c r="P44" s="635"/>
      <c r="Q44" s="635"/>
      <c r="R44" s="635"/>
      <c r="S44" s="635"/>
      <c r="T44" s="635"/>
      <c r="U44" s="635"/>
      <c r="V44" s="635"/>
      <c r="W44" s="635"/>
      <c r="X44" s="635"/>
    </row>
    <row r="45" spans="1:24" ht="122.25" customHeight="1">
      <c r="A45" s="431">
        <v>36</v>
      </c>
      <c r="B45" s="644" t="s">
        <v>2202</v>
      </c>
      <c r="C45" s="665" t="s">
        <v>2281</v>
      </c>
      <c r="D45" s="788" t="s">
        <v>2282</v>
      </c>
      <c r="E45" s="433"/>
      <c r="F45" s="433"/>
      <c r="G45" s="435">
        <v>0.5</v>
      </c>
      <c r="H45" s="436" t="s">
        <v>14</v>
      </c>
      <c r="I45" s="431" t="s">
        <v>197</v>
      </c>
      <c r="J45" s="437">
        <v>45383</v>
      </c>
      <c r="K45" s="431" t="s">
        <v>266</v>
      </c>
      <c r="L45" s="669" t="s">
        <v>2228</v>
      </c>
      <c r="M45" s="431" t="s">
        <v>2205</v>
      </c>
      <c r="N45" s="441" t="s">
        <v>2283</v>
      </c>
      <c r="O45" s="645"/>
      <c r="P45" s="635"/>
      <c r="Q45" s="635"/>
      <c r="R45" s="635"/>
      <c r="S45" s="635"/>
      <c r="T45" s="635"/>
      <c r="U45" s="635"/>
      <c r="V45" s="635"/>
      <c r="W45" s="635"/>
      <c r="X45" s="635"/>
    </row>
    <row r="46" spans="1:24" ht="38.25">
      <c r="A46" s="431">
        <v>37</v>
      </c>
      <c r="B46" s="644" t="s">
        <v>2202</v>
      </c>
      <c r="C46" s="665" t="s">
        <v>2212</v>
      </c>
      <c r="D46" s="749" t="s">
        <v>2284</v>
      </c>
      <c r="E46" s="433" t="s">
        <v>2239</v>
      </c>
      <c r="F46" s="433"/>
      <c r="G46" s="435">
        <v>0.5</v>
      </c>
      <c r="H46" s="436" t="s">
        <v>14</v>
      </c>
      <c r="I46" s="431" t="s">
        <v>197</v>
      </c>
      <c r="J46" s="437" t="s">
        <v>2205</v>
      </c>
      <c r="K46" s="431" t="s">
        <v>2285</v>
      </c>
      <c r="L46" s="767" t="s">
        <v>2736</v>
      </c>
      <c r="M46" s="431"/>
      <c r="N46" s="431"/>
      <c r="O46" s="645"/>
      <c r="P46" s="635"/>
      <c r="Q46" s="635"/>
      <c r="R46" s="635"/>
      <c r="S46" s="635"/>
      <c r="T46" s="635"/>
      <c r="U46" s="635"/>
      <c r="V46" s="635"/>
      <c r="W46" s="635"/>
      <c r="X46" s="635"/>
    </row>
    <row r="47" spans="1:24" ht="63.75">
      <c r="A47" s="431">
        <v>38</v>
      </c>
      <c r="B47" s="644" t="s">
        <v>2202</v>
      </c>
      <c r="C47" s="665" t="s">
        <v>2212</v>
      </c>
      <c r="D47" s="788" t="s">
        <v>2264</v>
      </c>
      <c r="E47" s="433" t="s">
        <v>2239</v>
      </c>
      <c r="F47" s="433"/>
      <c r="G47" s="435">
        <v>0.5</v>
      </c>
      <c r="H47" s="436" t="s">
        <v>14</v>
      </c>
      <c r="I47" s="431" t="s">
        <v>197</v>
      </c>
      <c r="J47" s="437" t="s">
        <v>2205</v>
      </c>
      <c r="K47" s="431" t="s">
        <v>2285</v>
      </c>
      <c r="L47" s="767" t="s">
        <v>2737</v>
      </c>
      <c r="M47" s="431"/>
      <c r="N47" s="431"/>
      <c r="O47" s="645"/>
      <c r="P47" s="635"/>
      <c r="Q47" s="635"/>
      <c r="R47" s="635"/>
      <c r="S47" s="635"/>
      <c r="T47" s="635"/>
      <c r="U47" s="635"/>
      <c r="V47" s="635"/>
      <c r="W47" s="635"/>
      <c r="X47" s="635"/>
    </row>
    <row r="48" spans="1:24" ht="38.25">
      <c r="A48" s="431">
        <v>39</v>
      </c>
      <c r="B48" s="644" t="s">
        <v>2202</v>
      </c>
      <c r="C48" s="665" t="s">
        <v>2212</v>
      </c>
      <c r="D48" s="749" t="s">
        <v>2286</v>
      </c>
      <c r="E48" s="433"/>
      <c r="F48" s="433"/>
      <c r="G48" s="435">
        <v>0.5</v>
      </c>
      <c r="H48" s="436" t="s">
        <v>14</v>
      </c>
      <c r="I48" s="431" t="s">
        <v>197</v>
      </c>
      <c r="J48" s="437" t="s">
        <v>2205</v>
      </c>
      <c r="K48" s="431" t="s">
        <v>2285</v>
      </c>
      <c r="L48" s="767" t="s">
        <v>2738</v>
      </c>
      <c r="M48" s="431"/>
      <c r="N48" s="431"/>
      <c r="O48" s="645"/>
      <c r="P48" s="635"/>
      <c r="Q48" s="635"/>
      <c r="R48" s="635"/>
      <c r="S48" s="635"/>
      <c r="T48" s="635"/>
      <c r="U48" s="635"/>
      <c r="V48" s="635"/>
      <c r="W48" s="635"/>
      <c r="X48" s="635"/>
    </row>
    <row r="49" spans="1:24" ht="38.25">
      <c r="A49" s="431">
        <v>40</v>
      </c>
      <c r="B49" s="644" t="s">
        <v>2202</v>
      </c>
      <c r="C49" s="665" t="s">
        <v>2212</v>
      </c>
      <c r="D49" s="749" t="s">
        <v>2287</v>
      </c>
      <c r="E49" s="433"/>
      <c r="F49" s="433"/>
      <c r="G49" s="435">
        <v>0.5</v>
      </c>
      <c r="H49" s="436" t="s">
        <v>14</v>
      </c>
      <c r="I49" s="431" t="s">
        <v>197</v>
      </c>
      <c r="J49" s="437" t="s">
        <v>2205</v>
      </c>
      <c r="K49" s="431" t="s">
        <v>2285</v>
      </c>
      <c r="L49" s="767" t="s">
        <v>2738</v>
      </c>
      <c r="M49" s="431"/>
      <c r="N49" s="431"/>
      <c r="O49" s="645"/>
      <c r="P49" s="635"/>
      <c r="Q49" s="635"/>
      <c r="R49" s="635"/>
      <c r="S49" s="635"/>
      <c r="T49" s="635"/>
      <c r="U49" s="635"/>
      <c r="V49" s="635"/>
      <c r="W49" s="635"/>
      <c r="X49" s="635"/>
    </row>
    <row r="50" spans="1:24" ht="63.75">
      <c r="A50" s="431">
        <v>41</v>
      </c>
      <c r="B50" s="644" t="s">
        <v>2202</v>
      </c>
      <c r="C50" s="665" t="s">
        <v>2212</v>
      </c>
      <c r="D50" s="788" t="s">
        <v>2266</v>
      </c>
      <c r="E50" s="433"/>
      <c r="F50" s="433"/>
      <c r="G50" s="435">
        <v>0.5</v>
      </c>
      <c r="H50" s="436" t="s">
        <v>14</v>
      </c>
      <c r="I50" s="431" t="s">
        <v>197</v>
      </c>
      <c r="J50" s="437" t="s">
        <v>2205</v>
      </c>
      <c r="K50" s="431" t="s">
        <v>2285</v>
      </c>
      <c r="L50" s="769" t="s">
        <v>2737</v>
      </c>
      <c r="M50" s="431"/>
      <c r="N50" s="431"/>
      <c r="O50" s="645"/>
      <c r="P50" s="635"/>
      <c r="Q50" s="635"/>
      <c r="R50" s="635"/>
      <c r="S50" s="635"/>
      <c r="T50" s="635"/>
      <c r="U50" s="635"/>
      <c r="V50" s="635"/>
      <c r="W50" s="635"/>
      <c r="X50" s="635"/>
    </row>
    <row r="51" spans="1:24" ht="132" customHeight="1">
      <c r="A51" s="621">
        <v>42</v>
      </c>
      <c r="B51" s="644" t="s">
        <v>2202</v>
      </c>
      <c r="C51" s="665" t="s">
        <v>2241</v>
      </c>
      <c r="D51" s="788" t="s">
        <v>2288</v>
      </c>
      <c r="E51" s="676"/>
      <c r="G51" s="435">
        <v>0.5</v>
      </c>
      <c r="H51" s="436" t="s">
        <v>32</v>
      </c>
      <c r="I51" s="431" t="s">
        <v>197</v>
      </c>
      <c r="J51" s="437" t="s">
        <v>2205</v>
      </c>
      <c r="K51" s="431" t="s">
        <v>2285</v>
      </c>
      <c r="L51" s="647" t="s">
        <v>2739</v>
      </c>
    </row>
    <row r="52" spans="1:24" ht="132" customHeight="1">
      <c r="A52" s="621">
        <v>43</v>
      </c>
      <c r="B52" s="644" t="s">
        <v>2202</v>
      </c>
      <c r="C52" s="665" t="s">
        <v>2241</v>
      </c>
      <c r="D52" s="749" t="s">
        <v>2289</v>
      </c>
      <c r="E52" s="676"/>
      <c r="G52" s="435">
        <v>0.5</v>
      </c>
      <c r="H52" s="436" t="s">
        <v>29</v>
      </c>
      <c r="I52" s="431" t="s">
        <v>197</v>
      </c>
      <c r="J52" s="437" t="s">
        <v>2205</v>
      </c>
      <c r="K52" s="431" t="s">
        <v>2285</v>
      </c>
      <c r="L52" s="770" t="s">
        <v>2738</v>
      </c>
    </row>
    <row r="53" spans="1:24" ht="180.75" customHeight="1">
      <c r="A53" s="621">
        <v>44</v>
      </c>
      <c r="B53" s="644" t="s">
        <v>2202</v>
      </c>
      <c r="C53" s="665" t="s">
        <v>2244</v>
      </c>
      <c r="D53" s="749" t="s">
        <v>2290</v>
      </c>
      <c r="E53" s="676"/>
      <c r="G53" s="435">
        <v>0.5</v>
      </c>
      <c r="H53" s="436" t="s">
        <v>28</v>
      </c>
      <c r="I53" s="431" t="s">
        <v>197</v>
      </c>
      <c r="J53" s="437" t="s">
        <v>2205</v>
      </c>
      <c r="K53" s="431" t="s">
        <v>2285</v>
      </c>
      <c r="L53" s="770" t="s">
        <v>2738</v>
      </c>
    </row>
    <row r="54" spans="1:24" ht="157.5" customHeight="1">
      <c r="A54" s="621">
        <v>45</v>
      </c>
      <c r="C54" s="677" t="s">
        <v>2291</v>
      </c>
      <c r="D54" s="771" t="s">
        <v>2292</v>
      </c>
      <c r="E54" s="676"/>
      <c r="F54" s="676"/>
      <c r="G54" s="435">
        <v>0.5</v>
      </c>
      <c r="H54" s="436" t="s">
        <v>28</v>
      </c>
      <c r="I54" s="431" t="s">
        <v>197</v>
      </c>
      <c r="J54" s="437" t="s">
        <v>2205</v>
      </c>
      <c r="K54" s="431" t="s">
        <v>2285</v>
      </c>
      <c r="L54" s="770" t="s">
        <v>2738</v>
      </c>
    </row>
    <row r="55" spans="1:24" ht="113.25" customHeight="1">
      <c r="A55" s="621">
        <v>46</v>
      </c>
      <c r="B55" s="644" t="s">
        <v>2202</v>
      </c>
      <c r="C55" s="649" t="s">
        <v>2254</v>
      </c>
      <c r="D55" s="791" t="s">
        <v>2293</v>
      </c>
      <c r="E55" s="676"/>
      <c r="G55" s="435">
        <v>0.5</v>
      </c>
      <c r="H55" s="436" t="s">
        <v>29</v>
      </c>
      <c r="I55" s="431" t="s">
        <v>197</v>
      </c>
      <c r="J55" s="437" t="s">
        <v>2205</v>
      </c>
      <c r="K55" s="431" t="s">
        <v>2285</v>
      </c>
      <c r="L55" s="772" t="s">
        <v>2738</v>
      </c>
    </row>
    <row r="56" spans="1:24" ht="38.25">
      <c r="A56" s="621">
        <v>47</v>
      </c>
      <c r="B56" s="644" t="s">
        <v>2202</v>
      </c>
      <c r="C56" s="649" t="s">
        <v>2256</v>
      </c>
      <c r="D56" s="755" t="s">
        <v>2294</v>
      </c>
      <c r="E56" s="679"/>
      <c r="I56" s="431" t="s">
        <v>197</v>
      </c>
      <c r="J56" s="437" t="s">
        <v>2205</v>
      </c>
      <c r="L56" s="647" t="s">
        <v>2720</v>
      </c>
    </row>
    <row r="57" spans="1:24" ht="29.25" customHeight="1">
      <c r="A57" s="621">
        <v>48</v>
      </c>
      <c r="B57" s="644" t="s">
        <v>2202</v>
      </c>
      <c r="C57" s="672" t="s">
        <v>2295</v>
      </c>
      <c r="D57" s="755" t="s">
        <v>2296</v>
      </c>
      <c r="G57" s="435">
        <v>0.5</v>
      </c>
      <c r="H57" s="436" t="s">
        <v>14</v>
      </c>
      <c r="I57" s="431" t="s">
        <v>197</v>
      </c>
      <c r="J57" s="437" t="s">
        <v>2205</v>
      </c>
      <c r="K57" s="431" t="s">
        <v>2285</v>
      </c>
      <c r="L57" s="770" t="s">
        <v>2723</v>
      </c>
    </row>
  </sheetData>
  <conditionalFormatting sqref="M1:N1 R1 U1:X1">
    <cfRule type="containsText" dxfId="8986" priority="13" operator="containsText" text="ответ субподрядчика">
      <formula>NOT(ISERROR(SEARCH(("ответ субподрядчика"),(M1))))</formula>
    </cfRule>
  </conditionalFormatting>
  <conditionalFormatting sqref="G10:G50">
    <cfRule type="cellIs" dxfId="8985" priority="12" operator="equal">
      <formula>1</formula>
    </cfRule>
  </conditionalFormatting>
  <conditionalFormatting sqref="G42">
    <cfRule type="cellIs" dxfId="8984" priority="14" operator="equal">
      <formula>1</formula>
    </cfRule>
  </conditionalFormatting>
  <conditionalFormatting sqref="G11">
    <cfRule type="cellIs" dxfId="8983" priority="15" operator="equal">
      <formula>1</formula>
    </cfRule>
  </conditionalFormatting>
  <conditionalFormatting sqref="G14">
    <cfRule type="cellIs" dxfId="8982" priority="16" operator="equal">
      <formula>1</formula>
    </cfRule>
  </conditionalFormatting>
  <conditionalFormatting sqref="G16">
    <cfRule type="cellIs" dxfId="8981" priority="17" operator="equal">
      <formula>1</formula>
    </cfRule>
  </conditionalFormatting>
  <conditionalFormatting sqref="G18">
    <cfRule type="cellIs" dxfId="8980" priority="18" operator="equal">
      <formula>1</formula>
    </cfRule>
  </conditionalFormatting>
  <conditionalFormatting sqref="G19">
    <cfRule type="cellIs" dxfId="8979" priority="19" operator="equal">
      <formula>1</formula>
    </cfRule>
  </conditionalFormatting>
  <conditionalFormatting sqref="G23">
    <cfRule type="cellIs" dxfId="8978" priority="20" operator="equal">
      <formula>1</formula>
    </cfRule>
  </conditionalFormatting>
  <conditionalFormatting sqref="G24">
    <cfRule type="cellIs" dxfId="8977" priority="21" operator="equal">
      <formula>1</formula>
    </cfRule>
  </conditionalFormatting>
  <conditionalFormatting sqref="G24">
    <cfRule type="cellIs" dxfId="8976" priority="22" operator="equal">
      <formula>1</formula>
    </cfRule>
  </conditionalFormatting>
  <conditionalFormatting sqref="G27">
    <cfRule type="cellIs" dxfId="8975" priority="23" operator="equal">
      <formula>1</formula>
    </cfRule>
  </conditionalFormatting>
  <conditionalFormatting sqref="G28">
    <cfRule type="cellIs" dxfId="8974" priority="24" operator="equal">
      <formula>1</formula>
    </cfRule>
  </conditionalFormatting>
  <conditionalFormatting sqref="G29">
    <cfRule type="cellIs" dxfId="8973" priority="25" operator="equal">
      <formula>1</formula>
    </cfRule>
  </conditionalFormatting>
  <conditionalFormatting sqref="G30">
    <cfRule type="cellIs" dxfId="8972" priority="26" operator="equal">
      <formula>1</formula>
    </cfRule>
  </conditionalFormatting>
  <conditionalFormatting sqref="G32">
    <cfRule type="cellIs" dxfId="8971" priority="27" operator="equal">
      <formula>1</formula>
    </cfRule>
  </conditionalFormatting>
  <conditionalFormatting sqref="G34">
    <cfRule type="cellIs" dxfId="8970" priority="28" operator="equal">
      <formula>1</formula>
    </cfRule>
  </conditionalFormatting>
  <conditionalFormatting sqref="G38">
    <cfRule type="cellIs" dxfId="8969" priority="29" operator="equal">
      <formula>1</formula>
    </cfRule>
  </conditionalFormatting>
  <conditionalFormatting sqref="G36">
    <cfRule type="cellIs" dxfId="8968" priority="30" operator="equal">
      <formula>1</formula>
    </cfRule>
  </conditionalFormatting>
  <conditionalFormatting sqref="G40">
    <cfRule type="cellIs" dxfId="8967" priority="31" operator="equal">
      <formula>1</formula>
    </cfRule>
  </conditionalFormatting>
  <conditionalFormatting sqref="G41">
    <cfRule type="cellIs" dxfId="8966" priority="32" operator="equal">
      <formula>1</formula>
    </cfRule>
  </conditionalFormatting>
  <conditionalFormatting sqref="G41">
    <cfRule type="cellIs" dxfId="8965" priority="33" operator="equal">
      <formula>1</formula>
    </cfRule>
  </conditionalFormatting>
  <conditionalFormatting sqref="G46">
    <cfRule type="cellIs" dxfId="8964" priority="34" operator="equal">
      <formula>1</formula>
    </cfRule>
  </conditionalFormatting>
  <conditionalFormatting sqref="G47">
    <cfRule type="cellIs" dxfId="8963" priority="35" operator="equal">
      <formula>1</formula>
    </cfRule>
  </conditionalFormatting>
  <conditionalFormatting sqref="G51">
    <cfRule type="cellIs" dxfId="8962" priority="36" operator="equal">
      <formula>1</formula>
    </cfRule>
  </conditionalFormatting>
  <conditionalFormatting sqref="G53">
    <cfRule type="cellIs" dxfId="8961" priority="37" operator="equal">
      <formula>1</formula>
    </cfRule>
  </conditionalFormatting>
  <conditionalFormatting sqref="G54">
    <cfRule type="cellIs" dxfId="8960" priority="38" operator="equal">
      <formula>1</formula>
    </cfRule>
  </conditionalFormatting>
  <conditionalFormatting sqref="G55">
    <cfRule type="cellIs" dxfId="8959" priority="39" operator="equal">
      <formula>1</formula>
    </cfRule>
  </conditionalFormatting>
  <conditionalFormatting sqref="G57">
    <cfRule type="cellIs" dxfId="8958" priority="40" operator="equal">
      <formula>1</formula>
    </cfRule>
  </conditionalFormatting>
  <conditionalFormatting sqref="G52">
    <cfRule type="cellIs" dxfId="8957" priority="41" operator="equal">
      <formula>1</formula>
    </cfRule>
  </conditionalFormatting>
  <conditionalFormatting sqref="G10:G50">
    <cfRule type="cellIs" dxfId="8956" priority="11" operator="equal">
      <formula>0.5</formula>
    </cfRule>
  </conditionalFormatting>
  <conditionalFormatting sqref="G42">
    <cfRule type="cellIs" dxfId="8955" priority="42" operator="equal">
      <formula>0.5</formula>
    </cfRule>
  </conditionalFormatting>
  <conditionalFormatting sqref="G11">
    <cfRule type="cellIs" dxfId="8954" priority="43" operator="equal">
      <formula>0.5</formula>
    </cfRule>
  </conditionalFormatting>
  <conditionalFormatting sqref="G14">
    <cfRule type="cellIs" dxfId="8953" priority="44" operator="equal">
      <formula>0.5</formula>
    </cfRule>
  </conditionalFormatting>
  <conditionalFormatting sqref="G16">
    <cfRule type="cellIs" dxfId="8952" priority="45" operator="equal">
      <formula>0.5</formula>
    </cfRule>
  </conditionalFormatting>
  <conditionalFormatting sqref="G18">
    <cfRule type="cellIs" dxfId="8951" priority="46" operator="equal">
      <formula>0.5</formula>
    </cfRule>
  </conditionalFormatting>
  <conditionalFormatting sqref="G19">
    <cfRule type="cellIs" dxfId="8950" priority="47" operator="equal">
      <formula>0.5</formula>
    </cfRule>
  </conditionalFormatting>
  <conditionalFormatting sqref="G23">
    <cfRule type="cellIs" dxfId="8949" priority="48" operator="equal">
      <formula>0.5</formula>
    </cfRule>
  </conditionalFormatting>
  <conditionalFormatting sqref="G24">
    <cfRule type="cellIs" dxfId="8948" priority="49" operator="equal">
      <formula>0.5</formula>
    </cfRule>
  </conditionalFormatting>
  <conditionalFormatting sqref="G24">
    <cfRule type="cellIs" dxfId="8947" priority="50" operator="equal">
      <formula>0.5</formula>
    </cfRule>
  </conditionalFormatting>
  <conditionalFormatting sqref="G27">
    <cfRule type="cellIs" dxfId="8946" priority="51" operator="equal">
      <formula>0.5</formula>
    </cfRule>
  </conditionalFormatting>
  <conditionalFormatting sqref="G28">
    <cfRule type="cellIs" dxfId="8945" priority="52" operator="equal">
      <formula>0.5</formula>
    </cfRule>
  </conditionalFormatting>
  <conditionalFormatting sqref="G29">
    <cfRule type="cellIs" dxfId="8944" priority="53" operator="equal">
      <formula>0.5</formula>
    </cfRule>
  </conditionalFormatting>
  <conditionalFormatting sqref="G30">
    <cfRule type="cellIs" dxfId="8943" priority="54" operator="equal">
      <formula>0.5</formula>
    </cfRule>
  </conditionalFormatting>
  <conditionalFormatting sqref="G32">
    <cfRule type="cellIs" dxfId="8942" priority="55" operator="equal">
      <formula>0.5</formula>
    </cfRule>
  </conditionalFormatting>
  <conditionalFormatting sqref="G34">
    <cfRule type="cellIs" dxfId="8941" priority="56" operator="equal">
      <formula>0.5</formula>
    </cfRule>
  </conditionalFormatting>
  <conditionalFormatting sqref="G38">
    <cfRule type="cellIs" dxfId="8940" priority="57" operator="equal">
      <formula>0.5</formula>
    </cfRule>
  </conditionalFormatting>
  <conditionalFormatting sqref="G36">
    <cfRule type="cellIs" dxfId="8939" priority="58" operator="equal">
      <formula>0.5</formula>
    </cfRule>
  </conditionalFormatting>
  <conditionalFormatting sqref="G40">
    <cfRule type="cellIs" dxfId="8938" priority="59" operator="equal">
      <formula>0.5</formula>
    </cfRule>
  </conditionalFormatting>
  <conditionalFormatting sqref="G41">
    <cfRule type="cellIs" dxfId="8937" priority="60" operator="equal">
      <formula>0.5</formula>
    </cfRule>
  </conditionalFormatting>
  <conditionalFormatting sqref="G41">
    <cfRule type="cellIs" dxfId="8936" priority="61" operator="equal">
      <formula>0.5</formula>
    </cfRule>
  </conditionalFormatting>
  <conditionalFormatting sqref="G46">
    <cfRule type="cellIs" dxfId="8935" priority="62" operator="equal">
      <formula>0.5</formula>
    </cfRule>
  </conditionalFormatting>
  <conditionalFormatting sqref="G47">
    <cfRule type="cellIs" dxfId="8934" priority="63" operator="equal">
      <formula>0.5</formula>
    </cfRule>
  </conditionalFormatting>
  <conditionalFormatting sqref="G51">
    <cfRule type="cellIs" dxfId="8933" priority="64" operator="equal">
      <formula>0.5</formula>
    </cfRule>
  </conditionalFormatting>
  <conditionalFormatting sqref="G53">
    <cfRule type="cellIs" dxfId="8932" priority="65" operator="equal">
      <formula>0.5</formula>
    </cfRule>
  </conditionalFormatting>
  <conditionalFormatting sqref="G54">
    <cfRule type="cellIs" dxfId="8931" priority="66" operator="equal">
      <formula>0.5</formula>
    </cfRule>
  </conditionalFormatting>
  <conditionalFormatting sqref="G55">
    <cfRule type="cellIs" dxfId="8930" priority="67" operator="equal">
      <formula>0.5</formula>
    </cfRule>
  </conditionalFormatting>
  <conditionalFormatting sqref="G57">
    <cfRule type="cellIs" dxfId="8929" priority="68" operator="equal">
      <formula>0.5</formula>
    </cfRule>
  </conditionalFormatting>
  <conditionalFormatting sqref="G52">
    <cfRule type="cellIs" dxfId="8928" priority="69" operator="equal">
      <formula>0.5</formula>
    </cfRule>
  </conditionalFormatting>
  <conditionalFormatting sqref="G10:G50">
    <cfRule type="cellIs" dxfId="8927" priority="10" operator="equal">
      <formula>0.2</formula>
    </cfRule>
  </conditionalFormatting>
  <conditionalFormatting sqref="G42">
    <cfRule type="cellIs" dxfId="8926" priority="70" operator="equal">
      <formula>0.2</formula>
    </cfRule>
  </conditionalFormatting>
  <conditionalFormatting sqref="G11">
    <cfRule type="cellIs" dxfId="8925" priority="71" operator="equal">
      <formula>0.2</formula>
    </cfRule>
  </conditionalFormatting>
  <conditionalFormatting sqref="G14">
    <cfRule type="cellIs" dxfId="8924" priority="72" operator="equal">
      <formula>0.2</formula>
    </cfRule>
  </conditionalFormatting>
  <conditionalFormatting sqref="G16">
    <cfRule type="cellIs" dxfId="8923" priority="73" operator="equal">
      <formula>0.2</formula>
    </cfRule>
  </conditionalFormatting>
  <conditionalFormatting sqref="G18">
    <cfRule type="cellIs" dxfId="8922" priority="74" operator="equal">
      <formula>0.2</formula>
    </cfRule>
  </conditionalFormatting>
  <conditionalFormatting sqref="G19">
    <cfRule type="cellIs" dxfId="8921" priority="75" operator="equal">
      <formula>0.2</formula>
    </cfRule>
  </conditionalFormatting>
  <conditionalFormatting sqref="G23">
    <cfRule type="cellIs" dxfId="8920" priority="76" operator="equal">
      <formula>0.2</formula>
    </cfRule>
  </conditionalFormatting>
  <conditionalFormatting sqref="G24">
    <cfRule type="cellIs" dxfId="8919" priority="77" operator="equal">
      <formula>0.2</formula>
    </cfRule>
  </conditionalFormatting>
  <conditionalFormatting sqref="G24">
    <cfRule type="cellIs" dxfId="8918" priority="78" operator="equal">
      <formula>0.2</formula>
    </cfRule>
  </conditionalFormatting>
  <conditionalFormatting sqref="G27">
    <cfRule type="cellIs" dxfId="8917" priority="79" operator="equal">
      <formula>0.2</formula>
    </cfRule>
  </conditionalFormatting>
  <conditionalFormatting sqref="G28">
    <cfRule type="cellIs" dxfId="8916" priority="80" operator="equal">
      <formula>0.2</formula>
    </cfRule>
  </conditionalFormatting>
  <conditionalFormatting sqref="G29">
    <cfRule type="cellIs" dxfId="8915" priority="81" operator="equal">
      <formula>0.2</formula>
    </cfRule>
  </conditionalFormatting>
  <conditionalFormatting sqref="G30">
    <cfRule type="cellIs" dxfId="8914" priority="82" operator="equal">
      <formula>0.2</formula>
    </cfRule>
  </conditionalFormatting>
  <conditionalFormatting sqref="G32">
    <cfRule type="cellIs" dxfId="8913" priority="83" operator="equal">
      <formula>0.2</formula>
    </cfRule>
  </conditionalFormatting>
  <conditionalFormatting sqref="G34">
    <cfRule type="cellIs" dxfId="8912" priority="84" operator="equal">
      <formula>0.2</formula>
    </cfRule>
  </conditionalFormatting>
  <conditionalFormatting sqref="G38">
    <cfRule type="cellIs" dxfId="8911" priority="85" operator="equal">
      <formula>0.2</formula>
    </cfRule>
  </conditionalFormatting>
  <conditionalFormatting sqref="G36">
    <cfRule type="cellIs" dxfId="8910" priority="86" operator="equal">
      <formula>0.2</formula>
    </cfRule>
  </conditionalFormatting>
  <conditionalFormatting sqref="G40">
    <cfRule type="cellIs" dxfId="8909" priority="87" operator="equal">
      <formula>0.2</formula>
    </cfRule>
  </conditionalFormatting>
  <conditionalFormatting sqref="G41">
    <cfRule type="cellIs" dxfId="8908" priority="88" operator="equal">
      <formula>0.2</formula>
    </cfRule>
  </conditionalFormatting>
  <conditionalFormatting sqref="G41">
    <cfRule type="cellIs" dxfId="8907" priority="89" operator="equal">
      <formula>0.2</formula>
    </cfRule>
  </conditionalFormatting>
  <conditionalFormatting sqref="G46">
    <cfRule type="cellIs" dxfId="8906" priority="90" operator="equal">
      <formula>0.2</formula>
    </cfRule>
  </conditionalFormatting>
  <conditionalFormatting sqref="G47">
    <cfRule type="cellIs" dxfId="8905" priority="91" operator="equal">
      <formula>0.2</formula>
    </cfRule>
  </conditionalFormatting>
  <conditionalFormatting sqref="G51">
    <cfRule type="cellIs" dxfId="8904" priority="92" operator="equal">
      <formula>0.2</formula>
    </cfRule>
  </conditionalFormatting>
  <conditionalFormatting sqref="G53">
    <cfRule type="cellIs" dxfId="8903" priority="93" operator="equal">
      <formula>0.2</formula>
    </cfRule>
  </conditionalFormatting>
  <conditionalFormatting sqref="G54">
    <cfRule type="cellIs" dxfId="8902" priority="94" operator="equal">
      <formula>0.2</formula>
    </cfRule>
  </conditionalFormatting>
  <conditionalFormatting sqref="G55">
    <cfRule type="cellIs" dxfId="8901" priority="95" operator="equal">
      <formula>0.2</formula>
    </cfRule>
  </conditionalFormatting>
  <conditionalFormatting sqref="G57">
    <cfRule type="cellIs" dxfId="8900" priority="96" operator="equal">
      <formula>0.2</formula>
    </cfRule>
  </conditionalFormatting>
  <conditionalFormatting sqref="G52">
    <cfRule type="cellIs" dxfId="8899" priority="97" operator="equal">
      <formula>0.2</formula>
    </cfRule>
  </conditionalFormatting>
  <conditionalFormatting sqref="K3 K5:K50">
    <cfRule type="containsText" dxfId="8898" priority="9" operator="containsText" text="ПД">
      <formula>NOT(ISERROR(SEARCH(("ПД"),(K3))))</formula>
    </cfRule>
  </conditionalFormatting>
  <conditionalFormatting sqref="K14">
    <cfRule type="containsText" dxfId="8897" priority="98" operator="containsText" text="ПД">
      <formula>NOT(ISERROR(SEARCH(("ПД"),(K3))))</formula>
    </cfRule>
  </conditionalFormatting>
  <conditionalFormatting sqref="K25">
    <cfRule type="containsText" dxfId="8896" priority="99" operator="containsText" text="ПД">
      <formula>NOT(ISERROR(SEARCH(("ПД"),(K3))))</formula>
    </cfRule>
  </conditionalFormatting>
  <conditionalFormatting sqref="K36">
    <cfRule type="containsText" dxfId="8895" priority="100" operator="containsText" text="ПД">
      <formula>NOT(ISERROR(SEARCH(("ПД"),(K3))))</formula>
    </cfRule>
  </conditionalFormatting>
  <conditionalFormatting sqref="K15">
    <cfRule type="containsText" dxfId="8894" priority="101" operator="containsText" text="ПД">
      <formula>NOT(ISERROR(SEARCH(("ПД"),(K3))))</formula>
    </cfRule>
  </conditionalFormatting>
  <conditionalFormatting sqref="K15">
    <cfRule type="containsText" dxfId="8893" priority="102" operator="containsText" text="ПД">
      <formula>NOT(ISERROR(SEARCH(("ПД"),(K3))))</formula>
    </cfRule>
  </conditionalFormatting>
  <conditionalFormatting sqref="K17">
    <cfRule type="containsText" dxfId="8892" priority="103" operator="containsText" text="ПД">
      <formula>NOT(ISERROR(SEARCH(("ПД"),(K3))))</formula>
    </cfRule>
  </conditionalFormatting>
  <conditionalFormatting sqref="K20">
    <cfRule type="containsText" dxfId="8891" priority="104" operator="containsText" text="ПД">
      <formula>NOT(ISERROR(SEARCH(("ПД"),(K3))))</formula>
    </cfRule>
  </conditionalFormatting>
  <conditionalFormatting sqref="K23">
    <cfRule type="containsText" dxfId="8890" priority="105" operator="containsText" text="ПД">
      <formula>NOT(ISERROR(SEARCH(("ПД"),(K3))))</formula>
    </cfRule>
  </conditionalFormatting>
  <conditionalFormatting sqref="K28">
    <cfRule type="containsText" dxfId="8889" priority="106" operator="containsText" text="ПД">
      <formula>NOT(ISERROR(SEARCH(("ПД"),(K3))))</formula>
    </cfRule>
  </conditionalFormatting>
  <conditionalFormatting sqref="K32">
    <cfRule type="containsText" dxfId="8888" priority="107" operator="containsText" text="ПД">
      <formula>NOT(ISERROR(SEARCH(("ПД"),(K3))))</formula>
    </cfRule>
  </conditionalFormatting>
  <conditionalFormatting sqref="K35">
    <cfRule type="containsText" dxfId="8887" priority="108" operator="containsText" text="ПД">
      <formula>NOT(ISERROR(SEARCH(("ПД"),(K3))))</formula>
    </cfRule>
  </conditionalFormatting>
  <conditionalFormatting sqref="K35">
    <cfRule type="containsText" dxfId="8886" priority="109" operator="containsText" text="ПД">
      <formula>NOT(ISERROR(SEARCH(("ПД"),(K3))))</formula>
    </cfRule>
  </conditionalFormatting>
  <conditionalFormatting sqref="K35">
    <cfRule type="containsText" dxfId="8885" priority="110" operator="containsText" text="ПД">
      <formula>NOT(ISERROR(SEARCH(("ПД"),(K3))))</formula>
    </cfRule>
  </conditionalFormatting>
  <conditionalFormatting sqref="K35">
    <cfRule type="containsText" dxfId="8884" priority="111" operator="containsText" text="ПД">
      <formula>NOT(ISERROR(SEARCH(("ПД"),(K3))))</formula>
    </cfRule>
  </conditionalFormatting>
  <conditionalFormatting sqref="K24">
    <cfRule type="containsText" dxfId="8883" priority="112" operator="containsText" text="ПД">
      <formula>NOT(ISERROR(SEARCH(("ПД"),(K3))))</formula>
    </cfRule>
  </conditionalFormatting>
  <conditionalFormatting sqref="K24">
    <cfRule type="containsText" dxfId="8882" priority="113" operator="containsText" text="ПД">
      <formula>NOT(ISERROR(SEARCH(("ПД"),(K3))))</formula>
    </cfRule>
  </conditionalFormatting>
  <conditionalFormatting sqref="K40">
    <cfRule type="containsText" dxfId="8881" priority="114" operator="containsText" text="ПД">
      <formula>NOT(ISERROR(SEARCH(("ПД"),(K3))))</formula>
    </cfRule>
  </conditionalFormatting>
  <conditionalFormatting sqref="K41">
    <cfRule type="containsText" dxfId="8880" priority="115" operator="containsText" text="ПД">
      <formula>NOT(ISERROR(SEARCH(("ПД"),(K3))))</formula>
    </cfRule>
  </conditionalFormatting>
  <conditionalFormatting sqref="K42">
    <cfRule type="containsText" dxfId="8879" priority="116" operator="containsText" text="ПД">
      <formula>NOT(ISERROR(SEARCH(("ПД"),(K3))))</formula>
    </cfRule>
  </conditionalFormatting>
  <conditionalFormatting sqref="K42">
    <cfRule type="containsText" dxfId="8878" priority="117" operator="containsText" text="ПД">
      <formula>NOT(ISERROR(SEARCH(("ПД"),(K3))))</formula>
    </cfRule>
  </conditionalFormatting>
  <conditionalFormatting sqref="K43">
    <cfRule type="containsText" dxfId="8877" priority="118" operator="containsText" text="ПД">
      <formula>NOT(ISERROR(SEARCH(("ПД"),(K3))))</formula>
    </cfRule>
  </conditionalFormatting>
  <conditionalFormatting sqref="K43">
    <cfRule type="containsText" dxfId="8876" priority="119" operator="containsText" text="ПД">
      <formula>NOT(ISERROR(SEARCH(("ПД"),(K3))))</formula>
    </cfRule>
  </conditionalFormatting>
  <conditionalFormatting sqref="K44">
    <cfRule type="containsText" dxfId="8875" priority="120" operator="containsText" text="ПД">
      <formula>NOT(ISERROR(SEARCH(("ПД"),(K3))))</formula>
    </cfRule>
  </conditionalFormatting>
  <conditionalFormatting sqref="K44">
    <cfRule type="containsText" dxfId="8874" priority="121" operator="containsText" text="ПД">
      <formula>NOT(ISERROR(SEARCH(("ПД"),(K3))))</formula>
    </cfRule>
  </conditionalFormatting>
  <conditionalFormatting sqref="K44">
    <cfRule type="containsText" dxfId="8873" priority="122" operator="containsText" text="ПД">
      <formula>NOT(ISERROR(SEARCH(("ПД"),(K3))))</formula>
    </cfRule>
  </conditionalFormatting>
  <conditionalFormatting sqref="K44">
    <cfRule type="containsText" dxfId="8872" priority="123" operator="containsText" text="ПД">
      <formula>NOT(ISERROR(SEARCH(("ПД"),(K3))))</formula>
    </cfRule>
  </conditionalFormatting>
  <conditionalFormatting sqref="K44">
    <cfRule type="containsText" dxfId="8871" priority="124" operator="containsText" text="ПД">
      <formula>NOT(ISERROR(SEARCH(("ПД"),(K3))))</formula>
    </cfRule>
  </conditionalFormatting>
  <conditionalFormatting sqref="K47">
    <cfRule type="containsText" dxfId="8870" priority="125" operator="containsText" text="ПД">
      <formula>NOT(ISERROR(SEARCH(("ПД"),(K3))))</formula>
    </cfRule>
  </conditionalFormatting>
  <conditionalFormatting sqref="K51">
    <cfRule type="containsText" dxfId="8869" priority="126" operator="containsText" text="ПД">
      <formula>NOT(ISERROR(SEARCH(("ПД"),(K3))))</formula>
    </cfRule>
  </conditionalFormatting>
  <conditionalFormatting sqref="K53">
    <cfRule type="containsText" dxfId="8868" priority="127" operator="containsText" text="ПД">
      <formula>NOT(ISERROR(SEARCH(("ПД"),(K3))))</formula>
    </cfRule>
  </conditionalFormatting>
  <conditionalFormatting sqref="K54">
    <cfRule type="containsText" dxfId="8867" priority="128" operator="containsText" text="ПД">
      <formula>NOT(ISERROR(SEARCH(("ПД"),(K3))))</formula>
    </cfRule>
  </conditionalFormatting>
  <conditionalFormatting sqref="K57">
    <cfRule type="containsText" dxfId="8866" priority="129" operator="containsText" text="ПД">
      <formula>NOT(ISERROR(SEARCH(("ПД"),(K3))))</formula>
    </cfRule>
  </conditionalFormatting>
  <conditionalFormatting sqref="K52">
    <cfRule type="containsText" dxfId="8865" priority="130" operator="containsText" text="ПД">
      <formula>NOT(ISERROR(SEARCH(("ПД"),(K3))))</formula>
    </cfRule>
  </conditionalFormatting>
  <conditionalFormatting sqref="K3 K5:K50">
    <cfRule type="containsText" dxfId="8864" priority="8" operator="containsText" text="отменено">
      <formula>NOT(ISERROR(SEARCH(("отменено"),(K3))))</formula>
    </cfRule>
  </conditionalFormatting>
  <conditionalFormatting sqref="K14">
    <cfRule type="containsText" dxfId="8863" priority="131" operator="containsText" text="отменено">
      <formula>NOT(ISERROR(SEARCH(("отменено"),(K3))))</formula>
    </cfRule>
  </conditionalFormatting>
  <conditionalFormatting sqref="K25">
    <cfRule type="containsText" dxfId="8862" priority="132" operator="containsText" text="отменено">
      <formula>NOT(ISERROR(SEARCH(("отменено"),(K3))))</formula>
    </cfRule>
  </conditionalFormatting>
  <conditionalFormatting sqref="K36">
    <cfRule type="containsText" dxfId="8861" priority="133" operator="containsText" text="отменено">
      <formula>NOT(ISERROR(SEARCH(("отменено"),(K3))))</formula>
    </cfRule>
  </conditionalFormatting>
  <conditionalFormatting sqref="K15">
    <cfRule type="containsText" dxfId="8860" priority="134" operator="containsText" text="отменено">
      <formula>NOT(ISERROR(SEARCH(("отменено"),(K3))))</formula>
    </cfRule>
  </conditionalFormatting>
  <conditionalFormatting sqref="K15">
    <cfRule type="containsText" dxfId="8859" priority="135" operator="containsText" text="отменено">
      <formula>NOT(ISERROR(SEARCH(("отменено"),(K3))))</formula>
    </cfRule>
  </conditionalFormatting>
  <conditionalFormatting sqref="K17">
    <cfRule type="containsText" dxfId="8858" priority="136" operator="containsText" text="отменено">
      <formula>NOT(ISERROR(SEARCH(("отменено"),(K3))))</formula>
    </cfRule>
  </conditionalFormatting>
  <conditionalFormatting sqref="K20">
    <cfRule type="containsText" dxfId="8857" priority="137" operator="containsText" text="отменено">
      <formula>NOT(ISERROR(SEARCH(("отменено"),(K3))))</formula>
    </cfRule>
  </conditionalFormatting>
  <conditionalFormatting sqref="K23">
    <cfRule type="containsText" dxfId="8856" priority="138" operator="containsText" text="отменено">
      <formula>NOT(ISERROR(SEARCH(("отменено"),(K3))))</formula>
    </cfRule>
  </conditionalFormatting>
  <conditionalFormatting sqref="K28">
    <cfRule type="containsText" dxfId="8855" priority="139" operator="containsText" text="отменено">
      <formula>NOT(ISERROR(SEARCH(("отменено"),(K3))))</formula>
    </cfRule>
  </conditionalFormatting>
  <conditionalFormatting sqref="K32">
    <cfRule type="containsText" dxfId="8854" priority="140" operator="containsText" text="отменено">
      <formula>NOT(ISERROR(SEARCH(("отменено"),(K3))))</formula>
    </cfRule>
  </conditionalFormatting>
  <conditionalFormatting sqref="K35">
    <cfRule type="containsText" dxfId="8853" priority="141" operator="containsText" text="отменено">
      <formula>NOT(ISERROR(SEARCH(("отменено"),(K3))))</formula>
    </cfRule>
  </conditionalFormatting>
  <conditionalFormatting sqref="K35">
    <cfRule type="containsText" dxfId="8852" priority="142" operator="containsText" text="отменено">
      <formula>NOT(ISERROR(SEARCH(("отменено"),(K3))))</formula>
    </cfRule>
  </conditionalFormatting>
  <conditionalFormatting sqref="K35">
    <cfRule type="containsText" dxfId="8851" priority="143" operator="containsText" text="отменено">
      <formula>NOT(ISERROR(SEARCH(("отменено"),(K3))))</formula>
    </cfRule>
  </conditionalFormatting>
  <conditionalFormatting sqref="K35">
    <cfRule type="containsText" dxfId="8850" priority="144" operator="containsText" text="отменено">
      <formula>NOT(ISERROR(SEARCH(("отменено"),(K3))))</formula>
    </cfRule>
  </conditionalFormatting>
  <conditionalFormatting sqref="K24">
    <cfRule type="containsText" dxfId="8849" priority="145" operator="containsText" text="отменено">
      <formula>NOT(ISERROR(SEARCH(("отменено"),(K3))))</formula>
    </cfRule>
  </conditionalFormatting>
  <conditionalFormatting sqref="K24">
    <cfRule type="containsText" dxfId="8848" priority="146" operator="containsText" text="отменено">
      <formula>NOT(ISERROR(SEARCH(("отменено"),(K3))))</formula>
    </cfRule>
  </conditionalFormatting>
  <conditionalFormatting sqref="K40">
    <cfRule type="containsText" dxfId="8847" priority="147" operator="containsText" text="отменено">
      <formula>NOT(ISERROR(SEARCH(("отменено"),(K3))))</formula>
    </cfRule>
  </conditionalFormatting>
  <conditionalFormatting sqref="K41">
    <cfRule type="containsText" dxfId="8846" priority="148" operator="containsText" text="отменено">
      <formula>NOT(ISERROR(SEARCH(("отменено"),(K3))))</formula>
    </cfRule>
  </conditionalFormatting>
  <conditionalFormatting sqref="K42">
    <cfRule type="containsText" dxfId="8845" priority="149" operator="containsText" text="отменено">
      <formula>NOT(ISERROR(SEARCH(("отменено"),(K3))))</formula>
    </cfRule>
  </conditionalFormatting>
  <conditionalFormatting sqref="K42">
    <cfRule type="containsText" dxfId="8844" priority="150" operator="containsText" text="отменено">
      <formula>NOT(ISERROR(SEARCH(("отменено"),(K3))))</formula>
    </cfRule>
  </conditionalFormatting>
  <conditionalFormatting sqref="K43">
    <cfRule type="containsText" dxfId="8843" priority="151" operator="containsText" text="отменено">
      <formula>NOT(ISERROR(SEARCH(("отменено"),(K3))))</formula>
    </cfRule>
  </conditionalFormatting>
  <conditionalFormatting sqref="K43">
    <cfRule type="containsText" dxfId="8842" priority="152" operator="containsText" text="отменено">
      <formula>NOT(ISERROR(SEARCH(("отменено"),(K3))))</formula>
    </cfRule>
  </conditionalFormatting>
  <conditionalFormatting sqref="K44">
    <cfRule type="containsText" dxfId="8841" priority="153" operator="containsText" text="отменено">
      <formula>NOT(ISERROR(SEARCH(("отменено"),(K3))))</formula>
    </cfRule>
  </conditionalFormatting>
  <conditionalFormatting sqref="K44">
    <cfRule type="containsText" dxfId="8840" priority="154" operator="containsText" text="отменено">
      <formula>NOT(ISERROR(SEARCH(("отменено"),(K3))))</formula>
    </cfRule>
  </conditionalFormatting>
  <conditionalFormatting sqref="K44">
    <cfRule type="containsText" dxfId="8839" priority="155" operator="containsText" text="отменено">
      <formula>NOT(ISERROR(SEARCH(("отменено"),(K3))))</formula>
    </cfRule>
  </conditionalFormatting>
  <conditionalFormatting sqref="K44">
    <cfRule type="containsText" dxfId="8838" priority="156" operator="containsText" text="отменено">
      <formula>NOT(ISERROR(SEARCH(("отменено"),(K3))))</formula>
    </cfRule>
  </conditionalFormatting>
  <conditionalFormatting sqref="K44">
    <cfRule type="containsText" dxfId="8837" priority="157" operator="containsText" text="отменено">
      <formula>NOT(ISERROR(SEARCH(("отменено"),(K3))))</formula>
    </cfRule>
  </conditionalFormatting>
  <conditionalFormatting sqref="K47">
    <cfRule type="containsText" dxfId="8836" priority="158" operator="containsText" text="отменено">
      <formula>NOT(ISERROR(SEARCH(("отменено"),(K3))))</formula>
    </cfRule>
  </conditionalFormatting>
  <conditionalFormatting sqref="K48">
    <cfRule type="containsText" dxfId="8835" priority="159" operator="containsText" text="отменено">
      <formula>NOT(ISERROR(SEARCH(("отменено"),(K3))))</formula>
    </cfRule>
  </conditionalFormatting>
  <conditionalFormatting sqref="K51">
    <cfRule type="containsText" dxfId="8834" priority="160" operator="containsText" text="отменено">
      <formula>NOT(ISERROR(SEARCH(("отменено"),(K3))))</formula>
    </cfRule>
  </conditionalFormatting>
  <conditionalFormatting sqref="K53">
    <cfRule type="containsText" dxfId="8833" priority="161" operator="containsText" text="отменено">
      <formula>NOT(ISERROR(SEARCH(("отменено"),(K3))))</formula>
    </cfRule>
  </conditionalFormatting>
  <conditionalFormatting sqref="K54">
    <cfRule type="containsText" dxfId="8832" priority="162" operator="containsText" text="отменено">
      <formula>NOT(ISERROR(SEARCH(("отменено"),(K3))))</formula>
    </cfRule>
  </conditionalFormatting>
  <conditionalFormatting sqref="K57">
    <cfRule type="containsText" dxfId="8831" priority="163" operator="containsText" text="отменено">
      <formula>NOT(ISERROR(SEARCH(("отменено"),(K3))))</formula>
    </cfRule>
  </conditionalFormatting>
  <conditionalFormatting sqref="K52">
    <cfRule type="containsText" dxfId="8830" priority="164" operator="containsText" text="отменено">
      <formula>NOT(ISERROR(SEARCH(("отменено"),(K3))))</formula>
    </cfRule>
  </conditionalFormatting>
  <conditionalFormatting sqref="G1:H1 H3:X3 H5:H50 A9:G9">
    <cfRule type="cellIs" dxfId="8829" priority="7" operator="equal">
      <formula>"5 - Несоответствие решений ПД и РД"</formula>
    </cfRule>
  </conditionalFormatting>
  <conditionalFormatting sqref="H43">
    <cfRule type="cellIs" dxfId="8828" priority="165" operator="equal">
      <formula>"5 - Несоответствие решений ПД и РД"</formula>
    </cfRule>
  </conditionalFormatting>
  <conditionalFormatting sqref="H42">
    <cfRule type="cellIs" dxfId="8827" priority="166" operator="equal">
      <formula>"5 - Несоответствие решений ПД и РД"</formula>
    </cfRule>
  </conditionalFormatting>
  <conditionalFormatting sqref="H11">
    <cfRule type="cellIs" dxfId="8826" priority="167" operator="equal">
      <formula>"5 - Несоответствие решений ПД и РД"</formula>
    </cfRule>
  </conditionalFormatting>
  <conditionalFormatting sqref="H14">
    <cfRule type="cellIs" dxfId="8825" priority="168" operator="equal">
      <formula>"5 - Несоответствие решений ПД и РД"</formula>
    </cfRule>
  </conditionalFormatting>
  <conditionalFormatting sqref="H16">
    <cfRule type="cellIs" dxfId="8824" priority="169" operator="equal">
      <formula>"5 - Несоответствие решений ПД и РД"</formula>
    </cfRule>
  </conditionalFormatting>
  <conditionalFormatting sqref="H18">
    <cfRule type="cellIs" dxfId="8823" priority="170" operator="equal">
      <formula>"5 - Несоответствие решений ПД и РД"</formula>
    </cfRule>
  </conditionalFormatting>
  <conditionalFormatting sqref="H19">
    <cfRule type="cellIs" dxfId="8822" priority="171" operator="equal">
      <formula>"5 - Несоответствие решений ПД и РД"</formula>
    </cfRule>
  </conditionalFormatting>
  <conditionalFormatting sqref="H23">
    <cfRule type="cellIs" dxfId="8821" priority="172" operator="equal">
      <formula>"5 - Несоответствие решений ПД и РД"</formula>
    </cfRule>
  </conditionalFormatting>
  <conditionalFormatting sqref="H24">
    <cfRule type="cellIs" dxfId="8820" priority="173" operator="equal">
      <formula>"5 - Несоответствие решений ПД и РД"</formula>
    </cfRule>
  </conditionalFormatting>
  <conditionalFormatting sqref="H24">
    <cfRule type="cellIs" dxfId="8819" priority="174" operator="equal">
      <formula>"5 - Несоответствие решений ПД и РД"</formula>
    </cfRule>
  </conditionalFormatting>
  <conditionalFormatting sqref="H26">
    <cfRule type="cellIs" dxfId="8818" priority="175" operator="equal">
      <formula>"5 - Несоответствие решений ПД и РД"</formula>
    </cfRule>
  </conditionalFormatting>
  <conditionalFormatting sqref="H26">
    <cfRule type="cellIs" dxfId="8817" priority="176" operator="equal">
      <formula>"5 - Несоответствие решений ПД и РД"</formula>
    </cfRule>
  </conditionalFormatting>
  <conditionalFormatting sqref="H27">
    <cfRule type="cellIs" dxfId="8816" priority="177" operator="equal">
      <formula>"5 - Несоответствие решений ПД и РД"</formula>
    </cfRule>
  </conditionalFormatting>
  <conditionalFormatting sqref="H27">
    <cfRule type="cellIs" dxfId="8815" priority="178" operator="equal">
      <formula>"5 - Несоответствие решений ПД и РД"</formula>
    </cfRule>
  </conditionalFormatting>
  <conditionalFormatting sqref="H27">
    <cfRule type="cellIs" dxfId="8814" priority="179" operator="equal">
      <formula>"5 - Несоответствие решений ПД и РД"</formula>
    </cfRule>
  </conditionalFormatting>
  <conditionalFormatting sqref="H28">
    <cfRule type="cellIs" dxfId="8813" priority="180" operator="equal">
      <formula>"5 - Несоответствие решений ПД и РД"</formula>
    </cfRule>
  </conditionalFormatting>
  <conditionalFormatting sqref="H28">
    <cfRule type="cellIs" dxfId="8812" priority="181" operator="equal">
      <formula>"5 - Несоответствие решений ПД и РД"</formula>
    </cfRule>
  </conditionalFormatting>
  <conditionalFormatting sqref="H28">
    <cfRule type="cellIs" dxfId="8811" priority="182" operator="equal">
      <formula>"5 - Несоответствие решений ПД и РД"</formula>
    </cfRule>
  </conditionalFormatting>
  <conditionalFormatting sqref="H29">
    <cfRule type="cellIs" dxfId="8810" priority="183" operator="equal">
      <formula>"5 - Несоответствие решений ПД и РД"</formula>
    </cfRule>
  </conditionalFormatting>
  <conditionalFormatting sqref="H29">
    <cfRule type="cellIs" dxfId="8809" priority="184" operator="equal">
      <formula>"5 - Несоответствие решений ПД и РД"</formula>
    </cfRule>
  </conditionalFormatting>
  <conditionalFormatting sqref="H29">
    <cfRule type="cellIs" dxfId="8808" priority="185" operator="equal">
      <formula>"5 - Несоответствие решений ПД и РД"</formula>
    </cfRule>
  </conditionalFormatting>
  <conditionalFormatting sqref="H30">
    <cfRule type="cellIs" dxfId="8807" priority="186" operator="equal">
      <formula>"5 - Несоответствие решений ПД и РД"</formula>
    </cfRule>
  </conditionalFormatting>
  <conditionalFormatting sqref="H30">
    <cfRule type="cellIs" dxfId="8806" priority="187" operator="equal">
      <formula>"5 - Несоответствие решений ПД и РД"</formula>
    </cfRule>
  </conditionalFormatting>
  <conditionalFormatting sqref="H30">
    <cfRule type="cellIs" dxfId="8805" priority="188" operator="equal">
      <formula>"5 - Несоответствие решений ПД и РД"</formula>
    </cfRule>
  </conditionalFormatting>
  <conditionalFormatting sqref="H32">
    <cfRule type="cellIs" dxfId="8804" priority="189" operator="equal">
      <formula>"5 - Несоответствие решений ПД и РД"</formula>
    </cfRule>
  </conditionalFormatting>
  <conditionalFormatting sqref="H32">
    <cfRule type="cellIs" dxfId="8803" priority="190" operator="equal">
      <formula>"5 - Несоответствие решений ПД и РД"</formula>
    </cfRule>
  </conditionalFormatting>
  <conditionalFormatting sqref="H32">
    <cfRule type="cellIs" dxfId="8802" priority="191" operator="equal">
      <formula>"5 - Несоответствие решений ПД и РД"</formula>
    </cfRule>
  </conditionalFormatting>
  <conditionalFormatting sqref="H34">
    <cfRule type="cellIs" dxfId="8801" priority="192" operator="equal">
      <formula>"5 - Несоответствие решений ПД и РД"</formula>
    </cfRule>
  </conditionalFormatting>
  <conditionalFormatting sqref="H38">
    <cfRule type="cellIs" dxfId="8800" priority="193" operator="equal">
      <formula>"5 - Несоответствие решений ПД и РД"</formula>
    </cfRule>
  </conditionalFormatting>
  <conditionalFormatting sqref="H36">
    <cfRule type="cellIs" dxfId="8799" priority="194" operator="equal">
      <formula>"5 - Несоответствие решений ПД и РД"</formula>
    </cfRule>
  </conditionalFormatting>
  <conditionalFormatting sqref="H39">
    <cfRule type="cellIs" dxfId="8798" priority="195" operator="equal">
      <formula>"5 - Несоответствие решений ПД и РД"</formula>
    </cfRule>
  </conditionalFormatting>
  <conditionalFormatting sqref="H39">
    <cfRule type="cellIs" dxfId="8797" priority="196" operator="equal">
      <formula>"5 - Несоответствие решений ПД и РД"</formula>
    </cfRule>
  </conditionalFormatting>
  <conditionalFormatting sqref="H40">
    <cfRule type="cellIs" dxfId="8796" priority="197" operator="equal">
      <formula>"5 - Несоответствие решений ПД и РД"</formula>
    </cfRule>
  </conditionalFormatting>
  <conditionalFormatting sqref="H41">
    <cfRule type="cellIs" dxfId="8795" priority="198" operator="equal">
      <formula>"5 - Несоответствие решений ПД и РД"</formula>
    </cfRule>
  </conditionalFormatting>
  <conditionalFormatting sqref="H41">
    <cfRule type="cellIs" dxfId="8794" priority="199" operator="equal">
      <formula>"5 - Несоответствие решений ПД и РД"</formula>
    </cfRule>
  </conditionalFormatting>
  <conditionalFormatting sqref="L3">
    <cfRule type="cellIs" dxfId="8793" priority="200" operator="equal">
      <formula>"5 - Несоответствие решений ПД и РД"</formula>
    </cfRule>
  </conditionalFormatting>
  <conditionalFormatting sqref="H46">
    <cfRule type="cellIs" dxfId="8792" priority="201" operator="equal">
      <formula>"5 - Несоответствие решений ПД и РД"</formula>
    </cfRule>
  </conditionalFormatting>
  <conditionalFormatting sqref="H47">
    <cfRule type="cellIs" dxfId="8791" priority="202" operator="equal">
      <formula>"5 - Несоответствие решений ПД и РД"</formula>
    </cfRule>
  </conditionalFormatting>
  <conditionalFormatting sqref="H51">
    <cfRule type="cellIs" dxfId="8790" priority="203" operator="equal">
      <formula>"5 - Несоответствие решений ПД и РД"</formula>
    </cfRule>
  </conditionalFormatting>
  <conditionalFormatting sqref="H53">
    <cfRule type="cellIs" dxfId="8789" priority="204" operator="equal">
      <formula>"5 - Несоответствие решений ПД и РД"</formula>
    </cfRule>
  </conditionalFormatting>
  <conditionalFormatting sqref="H54">
    <cfRule type="cellIs" dxfId="8788" priority="205" operator="equal">
      <formula>"5 - Несоответствие решений ПД и РД"</formula>
    </cfRule>
  </conditionalFormatting>
  <conditionalFormatting sqref="H55">
    <cfRule type="cellIs" dxfId="8787" priority="206" operator="equal">
      <formula>"5 - Несоответствие решений ПД и РД"</formula>
    </cfRule>
  </conditionalFormatting>
  <conditionalFormatting sqref="H57">
    <cfRule type="cellIs" dxfId="8786" priority="207" operator="equal">
      <formula>"5 - Несоответствие решений ПД и РД"</formula>
    </cfRule>
  </conditionalFormatting>
  <conditionalFormatting sqref="H52">
    <cfRule type="cellIs" dxfId="8785" priority="208" operator="equal">
      <formula>"5 - Несоответствие решений ПД и РД"</formula>
    </cfRule>
  </conditionalFormatting>
  <conditionalFormatting sqref="G1:H1 H3:X3 H5:H50 A9:G9">
    <cfRule type="cellIs" dxfId="8784" priority="6" operator="equal">
      <formula>"4 - Несоответствие типовым решениям"</formula>
    </cfRule>
  </conditionalFormatting>
  <conditionalFormatting sqref="H43">
    <cfRule type="cellIs" dxfId="8783" priority="209" operator="equal">
      <formula>"4 - Несоответствие типовым решениям"</formula>
    </cfRule>
  </conditionalFormatting>
  <conditionalFormatting sqref="H42">
    <cfRule type="cellIs" dxfId="8782" priority="210" operator="equal">
      <formula>"4 - Несоответствие типовым решениям"</formula>
    </cfRule>
  </conditionalFormatting>
  <conditionalFormatting sqref="H11">
    <cfRule type="cellIs" dxfId="8781" priority="211" operator="equal">
      <formula>"4 - Несоответствие типовым решениям"</formula>
    </cfRule>
  </conditionalFormatting>
  <conditionalFormatting sqref="H14">
    <cfRule type="cellIs" dxfId="8780" priority="212" operator="equal">
      <formula>"4 - Несоответствие типовым решениям"</formula>
    </cfRule>
  </conditionalFormatting>
  <conditionalFormatting sqref="H16">
    <cfRule type="cellIs" dxfId="8779" priority="213" operator="equal">
      <formula>"4 - Несоответствие типовым решениям"</formula>
    </cfRule>
  </conditionalFormatting>
  <conditionalFormatting sqref="H18">
    <cfRule type="cellIs" dxfId="8778" priority="214" operator="equal">
      <formula>"4 - Несоответствие типовым решениям"</formula>
    </cfRule>
  </conditionalFormatting>
  <conditionalFormatting sqref="H19">
    <cfRule type="cellIs" dxfId="8777" priority="215" operator="equal">
      <formula>"4 - Несоответствие типовым решениям"</formula>
    </cfRule>
  </conditionalFormatting>
  <conditionalFormatting sqref="H23">
    <cfRule type="cellIs" dxfId="8776" priority="216" operator="equal">
      <formula>"4 - Несоответствие типовым решениям"</formula>
    </cfRule>
  </conditionalFormatting>
  <conditionalFormatting sqref="H24">
    <cfRule type="cellIs" dxfId="8775" priority="217" operator="equal">
      <formula>"4 - Несоответствие типовым решениям"</formula>
    </cfRule>
  </conditionalFormatting>
  <conditionalFormatting sqref="H24">
    <cfRule type="cellIs" dxfId="8774" priority="218" operator="equal">
      <formula>"4 - Несоответствие типовым решениям"</formula>
    </cfRule>
  </conditionalFormatting>
  <conditionalFormatting sqref="H26">
    <cfRule type="cellIs" dxfId="8773" priority="219" operator="equal">
      <formula>"4 - Несоответствие типовым решениям"</formula>
    </cfRule>
  </conditionalFormatting>
  <conditionalFormatting sqref="H26">
    <cfRule type="cellIs" dxfId="8772" priority="220" operator="equal">
      <formula>"4 - Несоответствие типовым решениям"</formula>
    </cfRule>
  </conditionalFormatting>
  <conditionalFormatting sqref="H27">
    <cfRule type="cellIs" dxfId="8771" priority="221" operator="equal">
      <formula>"4 - Несоответствие типовым решениям"</formula>
    </cfRule>
  </conditionalFormatting>
  <conditionalFormatting sqref="H27">
    <cfRule type="cellIs" dxfId="8770" priority="222" operator="equal">
      <formula>"4 - Несоответствие типовым решениям"</formula>
    </cfRule>
  </conditionalFormatting>
  <conditionalFormatting sqref="H27">
    <cfRule type="cellIs" dxfId="8769" priority="223" operator="equal">
      <formula>"4 - Несоответствие типовым решениям"</formula>
    </cfRule>
  </conditionalFormatting>
  <conditionalFormatting sqref="H28">
    <cfRule type="cellIs" dxfId="8768" priority="224" operator="equal">
      <formula>"4 - Несоответствие типовым решениям"</formula>
    </cfRule>
  </conditionalFormatting>
  <conditionalFormatting sqref="H28">
    <cfRule type="cellIs" dxfId="8767" priority="225" operator="equal">
      <formula>"4 - Несоответствие типовым решениям"</formula>
    </cfRule>
  </conditionalFormatting>
  <conditionalFormatting sqref="H28">
    <cfRule type="cellIs" dxfId="8766" priority="226" operator="equal">
      <formula>"4 - Несоответствие типовым решениям"</formula>
    </cfRule>
  </conditionalFormatting>
  <conditionalFormatting sqref="H29">
    <cfRule type="cellIs" dxfId="8765" priority="227" operator="equal">
      <formula>"4 - Несоответствие типовым решениям"</formula>
    </cfRule>
  </conditionalFormatting>
  <conditionalFormatting sqref="H29">
    <cfRule type="cellIs" dxfId="8764" priority="228" operator="equal">
      <formula>"4 - Несоответствие типовым решениям"</formula>
    </cfRule>
  </conditionalFormatting>
  <conditionalFormatting sqref="H29">
    <cfRule type="cellIs" dxfId="8763" priority="229" operator="equal">
      <formula>"4 - Несоответствие типовым решениям"</formula>
    </cfRule>
  </conditionalFormatting>
  <conditionalFormatting sqref="H30">
    <cfRule type="cellIs" dxfId="8762" priority="230" operator="equal">
      <formula>"4 - Несоответствие типовым решениям"</formula>
    </cfRule>
  </conditionalFormatting>
  <conditionalFormatting sqref="H30">
    <cfRule type="cellIs" dxfId="8761" priority="231" operator="equal">
      <formula>"4 - Несоответствие типовым решениям"</formula>
    </cfRule>
  </conditionalFormatting>
  <conditionalFormatting sqref="H30">
    <cfRule type="cellIs" dxfId="8760" priority="232" operator="equal">
      <formula>"4 - Несоответствие типовым решениям"</formula>
    </cfRule>
  </conditionalFormatting>
  <conditionalFormatting sqref="H32">
    <cfRule type="cellIs" dxfId="8759" priority="233" operator="equal">
      <formula>"4 - Несоответствие типовым решениям"</formula>
    </cfRule>
  </conditionalFormatting>
  <conditionalFormatting sqref="H32">
    <cfRule type="cellIs" dxfId="8758" priority="234" operator="equal">
      <formula>"4 - Несоответствие типовым решениям"</formula>
    </cfRule>
  </conditionalFormatting>
  <conditionalFormatting sqref="H32">
    <cfRule type="cellIs" dxfId="8757" priority="235" operator="equal">
      <formula>"4 - Несоответствие типовым решениям"</formula>
    </cfRule>
  </conditionalFormatting>
  <conditionalFormatting sqref="H34">
    <cfRule type="cellIs" dxfId="8756" priority="236" operator="equal">
      <formula>"4 - Несоответствие типовым решениям"</formula>
    </cfRule>
  </conditionalFormatting>
  <conditionalFormatting sqref="H38">
    <cfRule type="cellIs" dxfId="8755" priority="237" operator="equal">
      <formula>"4 - Несоответствие типовым решениям"</formula>
    </cfRule>
  </conditionalFormatting>
  <conditionalFormatting sqref="H36">
    <cfRule type="cellIs" dxfId="8754" priority="238" operator="equal">
      <formula>"4 - Несоответствие типовым решениям"</formula>
    </cfRule>
  </conditionalFormatting>
  <conditionalFormatting sqref="H39">
    <cfRule type="cellIs" dxfId="8753" priority="239" operator="equal">
      <formula>"4 - Несоответствие типовым решениям"</formula>
    </cfRule>
  </conditionalFormatting>
  <conditionalFormatting sqref="H39">
    <cfRule type="cellIs" dxfId="8752" priority="240" operator="equal">
      <formula>"4 - Несоответствие типовым решениям"</formula>
    </cfRule>
  </conditionalFormatting>
  <conditionalFormatting sqref="H40">
    <cfRule type="cellIs" dxfId="8751" priority="241" operator="equal">
      <formula>"4 - Несоответствие типовым решениям"</formula>
    </cfRule>
  </conditionalFormatting>
  <conditionalFormatting sqref="H41">
    <cfRule type="cellIs" dxfId="8750" priority="242" operator="equal">
      <formula>"4 - Несоответствие типовым решениям"</formula>
    </cfRule>
  </conditionalFormatting>
  <conditionalFormatting sqref="H41">
    <cfRule type="cellIs" dxfId="8749" priority="243" operator="equal">
      <formula>"4 - Несоответствие типовым решениям"</formula>
    </cfRule>
  </conditionalFormatting>
  <conditionalFormatting sqref="L3">
    <cfRule type="cellIs" dxfId="8748" priority="244" operator="equal">
      <formula>"4 - Несоответствие типовым решениям"</formula>
    </cfRule>
  </conditionalFormatting>
  <conditionalFormatting sqref="H46">
    <cfRule type="cellIs" dxfId="8747" priority="245" operator="equal">
      <formula>"4 - Несоответствие типовым решениям"</formula>
    </cfRule>
  </conditionalFormatting>
  <conditionalFormatting sqref="H47">
    <cfRule type="cellIs" dxfId="8746" priority="246" operator="equal">
      <formula>"4 - Несоответствие типовым решениям"</formula>
    </cfRule>
  </conditionalFormatting>
  <conditionalFormatting sqref="H51">
    <cfRule type="cellIs" dxfId="8745" priority="247" operator="equal">
      <formula>"4 - Несоответствие типовым решениям"</formula>
    </cfRule>
  </conditionalFormatting>
  <conditionalFormatting sqref="H53">
    <cfRule type="cellIs" dxfId="8744" priority="248" operator="equal">
      <formula>"4 - Несоответствие типовым решениям"</formula>
    </cfRule>
  </conditionalFormatting>
  <conditionalFormatting sqref="H54">
    <cfRule type="cellIs" dxfId="8743" priority="249" operator="equal">
      <formula>"4 - Несоответствие типовым решениям"</formula>
    </cfRule>
  </conditionalFormatting>
  <conditionalFormatting sqref="H55">
    <cfRule type="cellIs" dxfId="8742" priority="250" operator="equal">
      <formula>"4 - Несоответствие типовым решениям"</formula>
    </cfRule>
  </conditionalFormatting>
  <conditionalFormatting sqref="H57">
    <cfRule type="cellIs" dxfId="8741" priority="251" operator="equal">
      <formula>"4 - Несоответствие типовым решениям"</formula>
    </cfRule>
  </conditionalFormatting>
  <conditionalFormatting sqref="H52">
    <cfRule type="cellIs" dxfId="8740" priority="252" operator="equal">
      <formula>"4 - Несоответствие типовым решениям"</formula>
    </cfRule>
  </conditionalFormatting>
  <conditionalFormatting sqref="G1:H1 H3:X3 H5:H50 A9:G9">
    <cfRule type="cellIs" dxfId="8739" priority="5" operator="equal">
      <formula>"3 - Повторяющиеся замечания МФР"</formula>
    </cfRule>
  </conditionalFormatting>
  <conditionalFormatting sqref="H43">
    <cfRule type="cellIs" dxfId="8738" priority="253" operator="equal">
      <formula>"3 - Повторяющиеся замечания МФР"</formula>
    </cfRule>
  </conditionalFormatting>
  <conditionalFormatting sqref="H42">
    <cfRule type="cellIs" dxfId="8737" priority="254" operator="equal">
      <formula>"3 - Повторяющиеся замечания МФР"</formula>
    </cfRule>
  </conditionalFormatting>
  <conditionalFormatting sqref="H11">
    <cfRule type="cellIs" dxfId="8736" priority="255" operator="equal">
      <formula>"3 - Повторяющиеся замечания МФР"</formula>
    </cfRule>
  </conditionalFormatting>
  <conditionalFormatting sqref="H14">
    <cfRule type="cellIs" dxfId="8735" priority="256" operator="equal">
      <formula>"3 - Повторяющиеся замечания МФР"</formula>
    </cfRule>
  </conditionalFormatting>
  <conditionalFormatting sqref="H16">
    <cfRule type="cellIs" dxfId="8734" priority="257" operator="equal">
      <formula>"3 - Повторяющиеся замечания МФР"</formula>
    </cfRule>
  </conditionalFormatting>
  <conditionalFormatting sqref="H18">
    <cfRule type="cellIs" dxfId="8733" priority="258" operator="equal">
      <formula>"3 - Повторяющиеся замечания МФР"</formula>
    </cfRule>
  </conditionalFormatting>
  <conditionalFormatting sqref="H19">
    <cfRule type="cellIs" dxfId="8732" priority="259" operator="equal">
      <formula>"3 - Повторяющиеся замечания МФР"</formula>
    </cfRule>
  </conditionalFormatting>
  <conditionalFormatting sqref="H23">
    <cfRule type="cellIs" dxfId="8731" priority="260" operator="equal">
      <formula>"3 - Повторяющиеся замечания МФР"</formula>
    </cfRule>
  </conditionalFormatting>
  <conditionalFormatting sqref="H24">
    <cfRule type="cellIs" dxfId="8730" priority="261" operator="equal">
      <formula>"3 - Повторяющиеся замечания МФР"</formula>
    </cfRule>
  </conditionalFormatting>
  <conditionalFormatting sqref="H24">
    <cfRule type="cellIs" dxfId="8729" priority="262" operator="equal">
      <formula>"3 - Повторяющиеся замечания МФР"</formula>
    </cfRule>
  </conditionalFormatting>
  <conditionalFormatting sqref="H26">
    <cfRule type="cellIs" dxfId="8728" priority="263" operator="equal">
      <formula>"3 - Повторяющиеся замечания МФР"</formula>
    </cfRule>
  </conditionalFormatting>
  <conditionalFormatting sqref="H26">
    <cfRule type="cellIs" dxfId="8727" priority="264" operator="equal">
      <formula>"3 - Повторяющиеся замечания МФР"</formula>
    </cfRule>
  </conditionalFormatting>
  <conditionalFormatting sqref="H27">
    <cfRule type="cellIs" dxfId="8726" priority="265" operator="equal">
      <formula>"3 - Повторяющиеся замечания МФР"</formula>
    </cfRule>
  </conditionalFormatting>
  <conditionalFormatting sqref="H27">
    <cfRule type="cellIs" dxfId="8725" priority="266" operator="equal">
      <formula>"3 - Повторяющиеся замечания МФР"</formula>
    </cfRule>
  </conditionalFormatting>
  <conditionalFormatting sqref="H27">
    <cfRule type="cellIs" dxfId="8724" priority="267" operator="equal">
      <formula>"3 - Повторяющиеся замечания МФР"</formula>
    </cfRule>
  </conditionalFormatting>
  <conditionalFormatting sqref="H28">
    <cfRule type="cellIs" dxfId="8723" priority="268" operator="equal">
      <formula>"3 - Повторяющиеся замечания МФР"</formula>
    </cfRule>
  </conditionalFormatting>
  <conditionalFormatting sqref="H28">
    <cfRule type="cellIs" dxfId="8722" priority="269" operator="equal">
      <formula>"3 - Повторяющиеся замечания МФР"</formula>
    </cfRule>
  </conditionalFormatting>
  <conditionalFormatting sqref="H28">
    <cfRule type="cellIs" dxfId="8721" priority="270" operator="equal">
      <formula>"3 - Повторяющиеся замечания МФР"</formula>
    </cfRule>
  </conditionalFormatting>
  <conditionalFormatting sqref="H29">
    <cfRule type="cellIs" dxfId="8720" priority="271" operator="equal">
      <formula>"3 - Повторяющиеся замечания МФР"</formula>
    </cfRule>
  </conditionalFormatting>
  <conditionalFormatting sqref="H29">
    <cfRule type="cellIs" dxfId="8719" priority="272" operator="equal">
      <formula>"3 - Повторяющиеся замечания МФР"</formula>
    </cfRule>
  </conditionalFormatting>
  <conditionalFormatting sqref="H29">
    <cfRule type="cellIs" dxfId="8718" priority="273" operator="equal">
      <formula>"3 - Повторяющиеся замечания МФР"</formula>
    </cfRule>
  </conditionalFormatting>
  <conditionalFormatting sqref="H30">
    <cfRule type="cellIs" dxfId="8717" priority="274" operator="equal">
      <formula>"3 - Повторяющиеся замечания МФР"</formula>
    </cfRule>
  </conditionalFormatting>
  <conditionalFormatting sqref="H30">
    <cfRule type="cellIs" dxfId="8716" priority="275" operator="equal">
      <formula>"3 - Повторяющиеся замечания МФР"</formula>
    </cfRule>
  </conditionalFormatting>
  <conditionalFormatting sqref="H30">
    <cfRule type="cellIs" dxfId="8715" priority="276" operator="equal">
      <formula>"3 - Повторяющиеся замечания МФР"</formula>
    </cfRule>
  </conditionalFormatting>
  <conditionalFormatting sqref="H32">
    <cfRule type="cellIs" dxfId="8714" priority="277" operator="equal">
      <formula>"3 - Повторяющиеся замечания МФР"</formula>
    </cfRule>
  </conditionalFormatting>
  <conditionalFormatting sqref="H32">
    <cfRule type="cellIs" dxfId="8713" priority="278" operator="equal">
      <formula>"3 - Повторяющиеся замечания МФР"</formula>
    </cfRule>
  </conditionalFormatting>
  <conditionalFormatting sqref="H32">
    <cfRule type="cellIs" dxfId="8712" priority="279" operator="equal">
      <formula>"3 - Повторяющиеся замечания МФР"</formula>
    </cfRule>
  </conditionalFormatting>
  <conditionalFormatting sqref="H34">
    <cfRule type="cellIs" dxfId="8711" priority="280" operator="equal">
      <formula>"3 - Повторяющиеся замечания МФР"</formula>
    </cfRule>
  </conditionalFormatting>
  <conditionalFormatting sqref="H38">
    <cfRule type="cellIs" dxfId="8710" priority="281" operator="equal">
      <formula>"3 - Повторяющиеся замечания МФР"</formula>
    </cfRule>
  </conditionalFormatting>
  <conditionalFormatting sqref="H36">
    <cfRule type="cellIs" dxfId="8709" priority="282" operator="equal">
      <formula>"3 - Повторяющиеся замечания МФР"</formula>
    </cfRule>
  </conditionalFormatting>
  <conditionalFormatting sqref="H39">
    <cfRule type="cellIs" dxfId="8708" priority="283" operator="equal">
      <formula>"3 - Повторяющиеся замечания МФР"</formula>
    </cfRule>
  </conditionalFormatting>
  <conditionalFormatting sqref="H39">
    <cfRule type="cellIs" dxfId="8707" priority="284" operator="equal">
      <formula>"3 - Повторяющиеся замечания МФР"</formula>
    </cfRule>
  </conditionalFormatting>
  <conditionalFormatting sqref="H40">
    <cfRule type="cellIs" dxfId="8706" priority="285" operator="equal">
      <formula>"3 - Повторяющиеся замечания МФР"</formula>
    </cfRule>
  </conditionalFormatting>
  <conditionalFormatting sqref="H41">
    <cfRule type="cellIs" dxfId="8705" priority="286" operator="equal">
      <formula>"3 - Повторяющиеся замечания МФР"</formula>
    </cfRule>
  </conditionalFormatting>
  <conditionalFormatting sqref="H41">
    <cfRule type="cellIs" dxfId="8704" priority="287" operator="equal">
      <formula>"3 - Повторяющиеся замечания МФР"</formula>
    </cfRule>
  </conditionalFormatting>
  <conditionalFormatting sqref="L3">
    <cfRule type="cellIs" dxfId="8703" priority="288" operator="equal">
      <formula>"3 - Повторяющиеся замечания МФР"</formula>
    </cfRule>
  </conditionalFormatting>
  <conditionalFormatting sqref="H46">
    <cfRule type="cellIs" dxfId="8702" priority="289" operator="equal">
      <formula>"3 - Повторяющиеся замечания МФР"</formula>
    </cfRule>
  </conditionalFormatting>
  <conditionalFormatting sqref="H47">
    <cfRule type="cellIs" dxfId="8701" priority="290" operator="equal">
      <formula>"3 - Повторяющиеся замечания МФР"</formula>
    </cfRule>
  </conditionalFormatting>
  <conditionalFormatting sqref="H51">
    <cfRule type="cellIs" dxfId="8700" priority="291" operator="equal">
      <formula>"3 - Повторяющиеся замечания МФР"</formula>
    </cfRule>
  </conditionalFormatting>
  <conditionalFormatting sqref="H53">
    <cfRule type="cellIs" dxfId="8699" priority="292" operator="equal">
      <formula>"3 - Повторяющиеся замечания МФР"</formula>
    </cfRule>
  </conditionalFormatting>
  <conditionalFormatting sqref="H54">
    <cfRule type="cellIs" dxfId="8698" priority="293" operator="equal">
      <formula>"3 - Повторяющиеся замечания МФР"</formula>
    </cfRule>
  </conditionalFormatting>
  <conditionalFormatting sqref="H55">
    <cfRule type="cellIs" dxfId="8697" priority="294" operator="equal">
      <formula>"3 - Повторяющиеся замечания МФР"</formula>
    </cfRule>
  </conditionalFormatting>
  <conditionalFormatting sqref="H57">
    <cfRule type="cellIs" dxfId="8696" priority="295" operator="equal">
      <formula>"3 - Повторяющиеся замечания МФР"</formula>
    </cfRule>
  </conditionalFormatting>
  <conditionalFormatting sqref="H52">
    <cfRule type="cellIs" dxfId="8695" priority="296" operator="equal">
      <formula>"3 - Повторяющиеся замечания МФР"</formula>
    </cfRule>
  </conditionalFormatting>
  <conditionalFormatting sqref="G1:H1 H3:X3 H5:H50 A9:G9">
    <cfRule type="cellIs" dxfId="8694" priority="4" operator="equal">
      <formula>"2 - Несоотвествие смежным разделам"</formula>
    </cfRule>
  </conditionalFormatting>
  <conditionalFormatting sqref="H43">
    <cfRule type="cellIs" dxfId="8693" priority="297" operator="equal">
      <formula>"2 - Несоотвествие смежным разделам"</formula>
    </cfRule>
  </conditionalFormatting>
  <conditionalFormatting sqref="H42">
    <cfRule type="cellIs" dxfId="8692" priority="298" operator="equal">
      <formula>"2 - Несоотвествие смежным разделам"</formula>
    </cfRule>
  </conditionalFormatting>
  <conditionalFormatting sqref="H11">
    <cfRule type="cellIs" dxfId="8691" priority="299" operator="equal">
      <formula>"2 - Несоотвествие смежным разделам"</formula>
    </cfRule>
  </conditionalFormatting>
  <conditionalFormatting sqref="H14">
    <cfRule type="cellIs" dxfId="8690" priority="300" operator="equal">
      <formula>"2 - Несоотвествие смежным разделам"</formula>
    </cfRule>
  </conditionalFormatting>
  <conditionalFormatting sqref="H16">
    <cfRule type="cellIs" dxfId="8689" priority="301" operator="equal">
      <formula>"2 - Несоотвествие смежным разделам"</formula>
    </cfRule>
  </conditionalFormatting>
  <conditionalFormatting sqref="H18">
    <cfRule type="cellIs" dxfId="8688" priority="302" operator="equal">
      <formula>"2 - Несоотвествие смежным разделам"</formula>
    </cfRule>
  </conditionalFormatting>
  <conditionalFormatting sqref="H19">
    <cfRule type="cellIs" dxfId="8687" priority="303" operator="equal">
      <formula>"2 - Несоотвествие смежным разделам"</formula>
    </cfRule>
  </conditionalFormatting>
  <conditionalFormatting sqref="H23">
    <cfRule type="cellIs" dxfId="8686" priority="304" operator="equal">
      <formula>"2 - Несоотвествие смежным разделам"</formula>
    </cfRule>
  </conditionalFormatting>
  <conditionalFormatting sqref="H24">
    <cfRule type="cellIs" dxfId="8685" priority="305" operator="equal">
      <formula>"2 - Несоотвествие смежным разделам"</formula>
    </cfRule>
  </conditionalFormatting>
  <conditionalFormatting sqref="H24">
    <cfRule type="cellIs" dxfId="8684" priority="306" operator="equal">
      <formula>"2 - Несоотвествие смежным разделам"</formula>
    </cfRule>
  </conditionalFormatting>
  <conditionalFormatting sqref="H26">
    <cfRule type="cellIs" dxfId="8683" priority="307" operator="equal">
      <formula>"2 - Несоотвествие смежным разделам"</formula>
    </cfRule>
  </conditionalFormatting>
  <conditionalFormatting sqref="H26">
    <cfRule type="cellIs" dxfId="8682" priority="308" operator="equal">
      <formula>"2 - Несоотвествие смежным разделам"</formula>
    </cfRule>
  </conditionalFormatting>
  <conditionalFormatting sqref="H27">
    <cfRule type="cellIs" dxfId="8681" priority="309" operator="equal">
      <formula>"2 - Несоотвествие смежным разделам"</formula>
    </cfRule>
  </conditionalFormatting>
  <conditionalFormatting sqref="H27">
    <cfRule type="cellIs" dxfId="8680" priority="310" operator="equal">
      <formula>"2 - Несоотвествие смежным разделам"</formula>
    </cfRule>
  </conditionalFormatting>
  <conditionalFormatting sqref="H27">
    <cfRule type="cellIs" dxfId="8679" priority="311" operator="equal">
      <formula>"2 - Несоотвествие смежным разделам"</formula>
    </cfRule>
  </conditionalFormatting>
  <conditionalFormatting sqref="H28">
    <cfRule type="cellIs" dxfId="8678" priority="312" operator="equal">
      <formula>"2 - Несоотвествие смежным разделам"</formula>
    </cfRule>
  </conditionalFormatting>
  <conditionalFormatting sqref="H28">
    <cfRule type="cellIs" dxfId="8677" priority="313" operator="equal">
      <formula>"2 - Несоотвествие смежным разделам"</formula>
    </cfRule>
  </conditionalFormatting>
  <conditionalFormatting sqref="H28">
    <cfRule type="cellIs" dxfId="8676" priority="314" operator="equal">
      <formula>"2 - Несоотвествие смежным разделам"</formula>
    </cfRule>
  </conditionalFormatting>
  <conditionalFormatting sqref="H29">
    <cfRule type="cellIs" dxfId="8675" priority="315" operator="equal">
      <formula>"2 - Несоотвествие смежным разделам"</formula>
    </cfRule>
  </conditionalFormatting>
  <conditionalFormatting sqref="H29">
    <cfRule type="cellIs" dxfId="8674" priority="316" operator="equal">
      <formula>"2 - Несоотвествие смежным разделам"</formula>
    </cfRule>
  </conditionalFormatting>
  <conditionalFormatting sqref="H29">
    <cfRule type="cellIs" dxfId="8673" priority="317" operator="equal">
      <formula>"2 - Несоотвествие смежным разделам"</formula>
    </cfRule>
  </conditionalFormatting>
  <conditionalFormatting sqref="H30">
    <cfRule type="cellIs" dxfId="8672" priority="318" operator="equal">
      <formula>"2 - Несоотвествие смежным разделам"</formula>
    </cfRule>
  </conditionalFormatting>
  <conditionalFormatting sqref="H30">
    <cfRule type="cellIs" dxfId="8671" priority="319" operator="equal">
      <formula>"2 - Несоотвествие смежным разделам"</formula>
    </cfRule>
  </conditionalFormatting>
  <conditionalFormatting sqref="H30">
    <cfRule type="cellIs" dxfId="8670" priority="320" operator="equal">
      <formula>"2 - Несоотвествие смежным разделам"</formula>
    </cfRule>
  </conditionalFormatting>
  <conditionalFormatting sqref="H32">
    <cfRule type="cellIs" dxfId="8669" priority="321" operator="equal">
      <formula>"2 - Несоотвествие смежным разделам"</formula>
    </cfRule>
  </conditionalFormatting>
  <conditionalFormatting sqref="H32">
    <cfRule type="cellIs" dxfId="8668" priority="322" operator="equal">
      <formula>"2 - Несоотвествие смежным разделам"</formula>
    </cfRule>
  </conditionalFormatting>
  <conditionalFormatting sqref="H32">
    <cfRule type="cellIs" dxfId="8667" priority="323" operator="equal">
      <formula>"2 - Несоотвествие смежным разделам"</formula>
    </cfRule>
  </conditionalFormatting>
  <conditionalFormatting sqref="H34">
    <cfRule type="cellIs" dxfId="8666" priority="324" operator="equal">
      <formula>"2 - Несоотвествие смежным разделам"</formula>
    </cfRule>
  </conditionalFormatting>
  <conditionalFormatting sqref="H38">
    <cfRule type="cellIs" dxfId="8665" priority="325" operator="equal">
      <formula>"2 - Несоотвествие смежным разделам"</formula>
    </cfRule>
  </conditionalFormatting>
  <conditionalFormatting sqref="H36">
    <cfRule type="cellIs" dxfId="8664" priority="326" operator="equal">
      <formula>"2 - Несоотвествие смежным разделам"</formula>
    </cfRule>
  </conditionalFormatting>
  <conditionalFormatting sqref="H39">
    <cfRule type="cellIs" dxfId="8663" priority="327" operator="equal">
      <formula>"2 - Несоотвествие смежным разделам"</formula>
    </cfRule>
  </conditionalFormatting>
  <conditionalFormatting sqref="H39">
    <cfRule type="cellIs" dxfId="8662" priority="328" operator="equal">
      <formula>"2 - Несоотвествие смежным разделам"</formula>
    </cfRule>
  </conditionalFormatting>
  <conditionalFormatting sqref="H40">
    <cfRule type="cellIs" dxfId="8661" priority="329" operator="equal">
      <formula>"2 - Несоотвествие смежным разделам"</formula>
    </cfRule>
  </conditionalFormatting>
  <conditionalFormatting sqref="H41">
    <cfRule type="cellIs" dxfId="8660" priority="330" operator="equal">
      <formula>"2 - Несоотвествие смежным разделам"</formula>
    </cfRule>
  </conditionalFormatting>
  <conditionalFormatting sqref="H41">
    <cfRule type="cellIs" dxfId="8659" priority="331" operator="equal">
      <formula>"2 - Несоотвествие смежным разделам"</formula>
    </cfRule>
  </conditionalFormatting>
  <conditionalFormatting sqref="L3">
    <cfRule type="cellIs" dxfId="8658" priority="332" operator="equal">
      <formula>"2 - Несоотвествие смежным разделам"</formula>
    </cfRule>
  </conditionalFormatting>
  <conditionalFormatting sqref="H46">
    <cfRule type="cellIs" dxfId="8657" priority="333" operator="equal">
      <formula>"2 - Несоотвествие смежным разделам"</formula>
    </cfRule>
  </conditionalFormatting>
  <conditionalFormatting sqref="H47">
    <cfRule type="cellIs" dxfId="8656" priority="334" operator="equal">
      <formula>"2 - Несоотвествие смежным разделам"</formula>
    </cfRule>
  </conditionalFormatting>
  <conditionalFormatting sqref="H51">
    <cfRule type="cellIs" dxfId="8655" priority="335" operator="equal">
      <formula>"2 - Несоотвествие смежным разделам"</formula>
    </cfRule>
  </conditionalFormatting>
  <conditionalFormatting sqref="H53">
    <cfRule type="cellIs" dxfId="8654" priority="336" operator="equal">
      <formula>"2 - Несоотвествие смежным разделам"</formula>
    </cfRule>
  </conditionalFormatting>
  <conditionalFormatting sqref="H54">
    <cfRule type="cellIs" dxfId="8653" priority="337" operator="equal">
      <formula>"2 - Несоотвествие смежным разделам"</formula>
    </cfRule>
  </conditionalFormatting>
  <conditionalFormatting sqref="H55">
    <cfRule type="cellIs" dxfId="8652" priority="338" operator="equal">
      <formula>"2 - Несоотвествие смежным разделам"</formula>
    </cfRule>
  </conditionalFormatting>
  <conditionalFormatting sqref="H57">
    <cfRule type="cellIs" dxfId="8651" priority="339" operator="equal">
      <formula>"2 - Несоотвествие смежным разделам"</formula>
    </cfRule>
  </conditionalFormatting>
  <conditionalFormatting sqref="H52">
    <cfRule type="cellIs" dxfId="8650" priority="340" operator="equal">
      <formula>"2 - Несоотвествие смежным разделам"</formula>
    </cfRule>
  </conditionalFormatting>
  <conditionalFormatting sqref="G1:H1 H3:X3 H5:H50 A9:G9">
    <cfRule type="cellIs" dxfId="8649" priority="3" operator="equal">
      <formula>"1 - Ошибка проектировщика"</formula>
    </cfRule>
  </conditionalFormatting>
  <conditionalFormatting sqref="H43">
    <cfRule type="cellIs" dxfId="8648" priority="341" operator="equal">
      <formula>"1 - Ошибка проектировщика"</formula>
    </cfRule>
  </conditionalFormatting>
  <conditionalFormatting sqref="H42">
    <cfRule type="cellIs" dxfId="8647" priority="342" operator="equal">
      <formula>"1 - Ошибка проектировщика"</formula>
    </cfRule>
  </conditionalFormatting>
  <conditionalFormatting sqref="H11">
    <cfRule type="cellIs" dxfId="8646" priority="343" operator="equal">
      <formula>"1 - Ошибка проектировщика"</formula>
    </cfRule>
  </conditionalFormatting>
  <conditionalFormatting sqref="H14">
    <cfRule type="cellIs" dxfId="8645" priority="344" operator="equal">
      <formula>"1 - Ошибка проектировщика"</formula>
    </cfRule>
  </conditionalFormatting>
  <conditionalFormatting sqref="H16">
    <cfRule type="cellIs" dxfId="8644" priority="345" operator="equal">
      <formula>"1 - Ошибка проектировщика"</formula>
    </cfRule>
  </conditionalFormatting>
  <conditionalFormatting sqref="H18">
    <cfRule type="cellIs" dxfId="8643" priority="346" operator="equal">
      <formula>"1 - Ошибка проектировщика"</formula>
    </cfRule>
  </conditionalFormatting>
  <conditionalFormatting sqref="H19">
    <cfRule type="cellIs" dxfId="8642" priority="347" operator="equal">
      <formula>"1 - Ошибка проектировщика"</formula>
    </cfRule>
  </conditionalFormatting>
  <conditionalFormatting sqref="H23">
    <cfRule type="cellIs" dxfId="8641" priority="348" operator="equal">
      <formula>"1 - Ошибка проектировщика"</formula>
    </cfRule>
  </conditionalFormatting>
  <conditionalFormatting sqref="H24">
    <cfRule type="cellIs" dxfId="8640" priority="349" operator="equal">
      <formula>"1 - Ошибка проектировщика"</formula>
    </cfRule>
  </conditionalFormatting>
  <conditionalFormatting sqref="H24">
    <cfRule type="cellIs" dxfId="8639" priority="350" operator="equal">
      <formula>"1 - Ошибка проектировщика"</formula>
    </cfRule>
  </conditionalFormatting>
  <conditionalFormatting sqref="H26">
    <cfRule type="cellIs" dxfId="8638" priority="351" operator="equal">
      <formula>"1 - Ошибка проектировщика"</formula>
    </cfRule>
  </conditionalFormatting>
  <conditionalFormatting sqref="H26">
    <cfRule type="cellIs" dxfId="8637" priority="352" operator="equal">
      <formula>"1 - Ошибка проектировщика"</formula>
    </cfRule>
  </conditionalFormatting>
  <conditionalFormatting sqref="H27">
    <cfRule type="cellIs" dxfId="8636" priority="353" operator="equal">
      <formula>"1 - Ошибка проектировщика"</formula>
    </cfRule>
  </conditionalFormatting>
  <conditionalFormatting sqref="H27">
    <cfRule type="cellIs" dxfId="8635" priority="354" operator="equal">
      <formula>"1 - Ошибка проектировщика"</formula>
    </cfRule>
  </conditionalFormatting>
  <conditionalFormatting sqref="H27">
    <cfRule type="cellIs" dxfId="8634" priority="355" operator="equal">
      <formula>"1 - Ошибка проектировщика"</formula>
    </cfRule>
  </conditionalFormatting>
  <conditionalFormatting sqref="H28">
    <cfRule type="cellIs" dxfId="8633" priority="356" operator="equal">
      <formula>"1 - Ошибка проектировщика"</formula>
    </cfRule>
  </conditionalFormatting>
  <conditionalFormatting sqref="H28">
    <cfRule type="cellIs" dxfId="8632" priority="357" operator="equal">
      <formula>"1 - Ошибка проектировщика"</formula>
    </cfRule>
  </conditionalFormatting>
  <conditionalFormatting sqref="H28">
    <cfRule type="cellIs" dxfId="8631" priority="358" operator="equal">
      <formula>"1 - Ошибка проектировщика"</formula>
    </cfRule>
  </conditionalFormatting>
  <conditionalFormatting sqref="H29">
    <cfRule type="cellIs" dxfId="8630" priority="359" operator="equal">
      <formula>"1 - Ошибка проектировщика"</formula>
    </cfRule>
  </conditionalFormatting>
  <conditionalFormatting sqref="H29">
    <cfRule type="cellIs" dxfId="8629" priority="360" operator="equal">
      <formula>"1 - Ошибка проектировщика"</formula>
    </cfRule>
  </conditionalFormatting>
  <conditionalFormatting sqref="H29">
    <cfRule type="cellIs" dxfId="8628" priority="361" operator="equal">
      <formula>"1 - Ошибка проектировщика"</formula>
    </cfRule>
  </conditionalFormatting>
  <conditionalFormatting sqref="H30">
    <cfRule type="cellIs" dxfId="8627" priority="362" operator="equal">
      <formula>"1 - Ошибка проектировщика"</formula>
    </cfRule>
  </conditionalFormatting>
  <conditionalFormatting sqref="H30">
    <cfRule type="cellIs" dxfId="8626" priority="363" operator="equal">
      <formula>"1 - Ошибка проектировщика"</formula>
    </cfRule>
  </conditionalFormatting>
  <conditionalFormatting sqref="H30">
    <cfRule type="cellIs" dxfId="8625" priority="364" operator="equal">
      <formula>"1 - Ошибка проектировщика"</formula>
    </cfRule>
  </conditionalFormatting>
  <conditionalFormatting sqref="H32">
    <cfRule type="cellIs" dxfId="8624" priority="365" operator="equal">
      <formula>"1 - Ошибка проектировщика"</formula>
    </cfRule>
  </conditionalFormatting>
  <conditionalFormatting sqref="H32">
    <cfRule type="cellIs" dxfId="8623" priority="366" operator="equal">
      <formula>"1 - Ошибка проектировщика"</formula>
    </cfRule>
  </conditionalFormatting>
  <conditionalFormatting sqref="H32">
    <cfRule type="cellIs" dxfId="8622" priority="367" operator="equal">
      <formula>"1 - Ошибка проектировщика"</formula>
    </cfRule>
  </conditionalFormatting>
  <conditionalFormatting sqref="H34">
    <cfRule type="cellIs" dxfId="8621" priority="368" operator="equal">
      <formula>"1 - Ошибка проектировщика"</formula>
    </cfRule>
  </conditionalFormatting>
  <conditionalFormatting sqref="H38">
    <cfRule type="cellIs" dxfId="8620" priority="369" operator="equal">
      <formula>"1 - Ошибка проектировщика"</formula>
    </cfRule>
  </conditionalFormatting>
  <conditionalFormatting sqref="H36">
    <cfRule type="cellIs" dxfId="8619" priority="370" operator="equal">
      <formula>"1 - Ошибка проектировщика"</formula>
    </cfRule>
  </conditionalFormatting>
  <conditionalFormatting sqref="H39">
    <cfRule type="cellIs" dxfId="8618" priority="371" operator="equal">
      <formula>"1 - Ошибка проектировщика"</formula>
    </cfRule>
  </conditionalFormatting>
  <conditionalFormatting sqref="H39">
    <cfRule type="cellIs" dxfId="8617" priority="372" operator="equal">
      <formula>"1 - Ошибка проектировщика"</formula>
    </cfRule>
  </conditionalFormatting>
  <conditionalFormatting sqref="H40">
    <cfRule type="cellIs" dxfId="8616" priority="373" operator="equal">
      <formula>"1 - Ошибка проектировщика"</formula>
    </cfRule>
  </conditionalFormatting>
  <conditionalFormatting sqref="H41">
    <cfRule type="cellIs" dxfId="8615" priority="374" operator="equal">
      <formula>"1 - Ошибка проектировщика"</formula>
    </cfRule>
  </conditionalFormatting>
  <conditionalFormatting sqref="H41">
    <cfRule type="cellIs" dxfId="8614" priority="375" operator="equal">
      <formula>"1 - Ошибка проектировщика"</formula>
    </cfRule>
  </conditionalFormatting>
  <conditionalFormatting sqref="L3">
    <cfRule type="cellIs" dxfId="8613" priority="376" operator="equal">
      <formula>"1 - Ошибка проектировщика"</formula>
    </cfRule>
  </conditionalFormatting>
  <conditionalFormatting sqref="H46">
    <cfRule type="cellIs" dxfId="8612" priority="377" operator="equal">
      <formula>"1 - Ошибка проектировщика"</formula>
    </cfRule>
  </conditionalFormatting>
  <conditionalFormatting sqref="H47">
    <cfRule type="cellIs" dxfId="8611" priority="378" operator="equal">
      <formula>"1 - Ошибка проектировщика"</formula>
    </cfRule>
  </conditionalFormatting>
  <conditionalFormatting sqref="H51">
    <cfRule type="cellIs" dxfId="8610" priority="379" operator="equal">
      <formula>"1 - Ошибка проектировщика"</formula>
    </cfRule>
  </conditionalFormatting>
  <conditionalFormatting sqref="H53">
    <cfRule type="cellIs" dxfId="8609" priority="380" operator="equal">
      <formula>"1 - Ошибка проектировщика"</formula>
    </cfRule>
  </conditionalFormatting>
  <conditionalFormatting sqref="H54">
    <cfRule type="cellIs" dxfId="8608" priority="381" operator="equal">
      <formula>"1 - Ошибка проектировщика"</formula>
    </cfRule>
  </conditionalFormatting>
  <conditionalFormatting sqref="H55">
    <cfRule type="cellIs" dxfId="8607" priority="382" operator="equal">
      <formula>"1 - Ошибка проектировщика"</formula>
    </cfRule>
  </conditionalFormatting>
  <conditionalFormatting sqref="H57">
    <cfRule type="cellIs" dxfId="8606" priority="383" operator="equal">
      <formula>"1 - Ошибка проектировщика"</formula>
    </cfRule>
  </conditionalFormatting>
  <conditionalFormatting sqref="H52">
    <cfRule type="cellIs" dxfId="8605" priority="384" operator="equal">
      <formula>"1 - Ошибка проектировщика"</formula>
    </cfRule>
  </conditionalFormatting>
  <conditionalFormatting sqref="K3 K5:K50">
    <cfRule type="containsText" dxfId="8604" priority="2" operator="containsText" text="повторно">
      <formula>NOT(ISERROR(SEARCH(("повторно"),(K3))))</formula>
    </cfRule>
  </conditionalFormatting>
  <conditionalFormatting sqref="K14">
    <cfRule type="containsText" dxfId="8603" priority="385" operator="containsText" text="повторно">
      <formula>NOT(ISERROR(SEARCH(("повторно"),(K3))))</formula>
    </cfRule>
  </conditionalFormatting>
  <conditionalFormatting sqref="K25">
    <cfRule type="containsText" dxfId="8602" priority="386" operator="containsText" text="повторно">
      <formula>NOT(ISERROR(SEARCH(("повторно"),(K3))))</formula>
    </cfRule>
  </conditionalFormatting>
  <conditionalFormatting sqref="K36">
    <cfRule type="containsText" dxfId="8601" priority="387" operator="containsText" text="повторно">
      <formula>NOT(ISERROR(SEARCH(("повторно"),(K3))))</formula>
    </cfRule>
  </conditionalFormatting>
  <conditionalFormatting sqref="K15">
    <cfRule type="containsText" dxfId="8600" priority="388" operator="containsText" text="повторно">
      <formula>NOT(ISERROR(SEARCH(("повторно"),(K3))))</formula>
    </cfRule>
  </conditionalFormatting>
  <conditionalFormatting sqref="K15">
    <cfRule type="containsText" dxfId="8599" priority="389" operator="containsText" text="повторно">
      <formula>NOT(ISERROR(SEARCH(("повторно"),(K3))))</formula>
    </cfRule>
  </conditionalFormatting>
  <conditionalFormatting sqref="K17">
    <cfRule type="containsText" dxfId="8598" priority="390" operator="containsText" text="повторно">
      <formula>NOT(ISERROR(SEARCH(("повторно"),(K3))))</formula>
    </cfRule>
  </conditionalFormatting>
  <conditionalFormatting sqref="K20">
    <cfRule type="containsText" dxfId="8597" priority="391" operator="containsText" text="повторно">
      <formula>NOT(ISERROR(SEARCH(("повторно"),(K3))))</formula>
    </cfRule>
  </conditionalFormatting>
  <conditionalFormatting sqref="K23">
    <cfRule type="containsText" dxfId="8596" priority="392" operator="containsText" text="повторно">
      <formula>NOT(ISERROR(SEARCH(("повторно"),(K3))))</formula>
    </cfRule>
  </conditionalFormatting>
  <conditionalFormatting sqref="K28">
    <cfRule type="containsText" dxfId="8595" priority="393" operator="containsText" text="повторно">
      <formula>NOT(ISERROR(SEARCH(("повторно"),(K3))))</formula>
    </cfRule>
  </conditionalFormatting>
  <conditionalFormatting sqref="K32">
    <cfRule type="containsText" dxfId="8594" priority="394" operator="containsText" text="повторно">
      <formula>NOT(ISERROR(SEARCH(("повторно"),(K3))))</formula>
    </cfRule>
  </conditionalFormatting>
  <conditionalFormatting sqref="K35">
    <cfRule type="containsText" dxfId="8593" priority="395" operator="containsText" text="повторно">
      <formula>NOT(ISERROR(SEARCH(("повторно"),(K3))))</formula>
    </cfRule>
  </conditionalFormatting>
  <conditionalFormatting sqref="K35">
    <cfRule type="containsText" dxfId="8592" priority="396" operator="containsText" text="повторно">
      <formula>NOT(ISERROR(SEARCH(("повторно"),(K3))))</formula>
    </cfRule>
  </conditionalFormatting>
  <conditionalFormatting sqref="K35">
    <cfRule type="containsText" dxfId="8591" priority="397" operator="containsText" text="повторно">
      <formula>NOT(ISERROR(SEARCH(("повторно"),(K3))))</formula>
    </cfRule>
  </conditionalFormatting>
  <conditionalFormatting sqref="K35">
    <cfRule type="containsText" dxfId="8590" priority="398" operator="containsText" text="повторно">
      <formula>NOT(ISERROR(SEARCH(("повторно"),(K3))))</formula>
    </cfRule>
  </conditionalFormatting>
  <conditionalFormatting sqref="K24">
    <cfRule type="containsText" dxfId="8589" priority="399" operator="containsText" text="повторно">
      <formula>NOT(ISERROR(SEARCH(("повторно"),(K3))))</formula>
    </cfRule>
  </conditionalFormatting>
  <conditionalFormatting sqref="K24">
    <cfRule type="containsText" dxfId="8588" priority="400" operator="containsText" text="повторно">
      <formula>NOT(ISERROR(SEARCH(("повторно"),(K3))))</formula>
    </cfRule>
  </conditionalFormatting>
  <conditionalFormatting sqref="K40">
    <cfRule type="containsText" dxfId="8587" priority="401" operator="containsText" text="повторно">
      <formula>NOT(ISERROR(SEARCH(("повторно"),(K3))))</formula>
    </cfRule>
  </conditionalFormatting>
  <conditionalFormatting sqref="K41">
    <cfRule type="containsText" dxfId="8586" priority="402" operator="containsText" text="повторно">
      <formula>NOT(ISERROR(SEARCH(("повторно"),(K3))))</formula>
    </cfRule>
  </conditionalFormatting>
  <conditionalFormatting sqref="K42">
    <cfRule type="containsText" dxfId="8585" priority="403" operator="containsText" text="повторно">
      <formula>NOT(ISERROR(SEARCH(("повторно"),(K3))))</formula>
    </cfRule>
  </conditionalFormatting>
  <conditionalFormatting sqref="K42">
    <cfRule type="containsText" dxfId="8584" priority="404" operator="containsText" text="повторно">
      <formula>NOT(ISERROR(SEARCH(("повторно"),(K3))))</formula>
    </cfRule>
  </conditionalFormatting>
  <conditionalFormatting sqref="K43">
    <cfRule type="containsText" dxfId="8583" priority="405" operator="containsText" text="повторно">
      <formula>NOT(ISERROR(SEARCH(("повторно"),(K3))))</formula>
    </cfRule>
  </conditionalFormatting>
  <conditionalFormatting sqref="K43">
    <cfRule type="containsText" dxfId="8582" priority="406" operator="containsText" text="повторно">
      <formula>NOT(ISERROR(SEARCH(("повторно"),(K3))))</formula>
    </cfRule>
  </conditionalFormatting>
  <conditionalFormatting sqref="K44">
    <cfRule type="containsText" dxfId="8581" priority="407" operator="containsText" text="повторно">
      <formula>NOT(ISERROR(SEARCH(("повторно"),(K3))))</formula>
    </cfRule>
  </conditionalFormatting>
  <conditionalFormatting sqref="K44">
    <cfRule type="containsText" dxfId="8580" priority="408" operator="containsText" text="повторно">
      <formula>NOT(ISERROR(SEARCH(("повторно"),(K3))))</formula>
    </cfRule>
  </conditionalFormatting>
  <conditionalFormatting sqref="K44">
    <cfRule type="containsText" dxfId="8579" priority="409" operator="containsText" text="повторно">
      <formula>NOT(ISERROR(SEARCH(("повторно"),(K3))))</formula>
    </cfRule>
  </conditionalFormatting>
  <conditionalFormatting sqref="K44">
    <cfRule type="containsText" dxfId="8578" priority="410" operator="containsText" text="повторно">
      <formula>NOT(ISERROR(SEARCH(("повторно"),(K3))))</formula>
    </cfRule>
  </conditionalFormatting>
  <conditionalFormatting sqref="K44">
    <cfRule type="containsText" dxfId="8577" priority="411" operator="containsText" text="повторно">
      <formula>NOT(ISERROR(SEARCH(("повторно"),(K3))))</formula>
    </cfRule>
  </conditionalFormatting>
  <conditionalFormatting sqref="K47">
    <cfRule type="containsText" dxfId="8576" priority="412" operator="containsText" text="повторно">
      <formula>NOT(ISERROR(SEARCH(("повторно"),(K3))))</formula>
    </cfRule>
  </conditionalFormatting>
  <conditionalFormatting sqref="K51">
    <cfRule type="containsText" dxfId="8575" priority="413" operator="containsText" text="повторно">
      <formula>NOT(ISERROR(SEARCH(("повторно"),(K3))))</formula>
    </cfRule>
  </conditionalFormatting>
  <conditionalFormatting sqref="K53">
    <cfRule type="containsText" dxfId="8574" priority="414" operator="containsText" text="повторно">
      <formula>NOT(ISERROR(SEARCH(("повторно"),(K3))))</formula>
    </cfRule>
  </conditionalFormatting>
  <conditionalFormatting sqref="K54">
    <cfRule type="containsText" dxfId="8573" priority="415" operator="containsText" text="повторно">
      <formula>NOT(ISERROR(SEARCH(("повторно"),(K3))))</formula>
    </cfRule>
  </conditionalFormatting>
  <conditionalFormatting sqref="K57">
    <cfRule type="containsText" dxfId="8572" priority="416" operator="containsText" text="повторно">
      <formula>NOT(ISERROR(SEARCH(("повторно"),(K3))))</formula>
    </cfRule>
  </conditionalFormatting>
  <conditionalFormatting sqref="K52">
    <cfRule type="containsText" dxfId="8571" priority="417" operator="containsText" text="повторно">
      <formula>NOT(ISERROR(SEARCH(("повторно"),(K3))))</formula>
    </cfRule>
  </conditionalFormatting>
  <conditionalFormatting sqref="K3 K5:K50">
    <cfRule type="containsText" dxfId="8570" priority="1" operator="containsText" text="снято">
      <formula>NOT(ISERROR(SEARCH(("снято"),(K3))))</formula>
    </cfRule>
  </conditionalFormatting>
  <conditionalFormatting sqref="K14">
    <cfRule type="containsText" dxfId="8569" priority="418" operator="containsText" text="снято">
      <formula>NOT(ISERROR(SEARCH(("снято"),(K3))))</formula>
    </cfRule>
  </conditionalFormatting>
  <conditionalFormatting sqref="K25">
    <cfRule type="containsText" dxfId="8568" priority="419" operator="containsText" text="снято">
      <formula>NOT(ISERROR(SEARCH(("снято"),(K3))))</formula>
    </cfRule>
  </conditionalFormatting>
  <conditionalFormatting sqref="K36">
    <cfRule type="containsText" dxfId="8567" priority="420" operator="containsText" text="снято">
      <formula>NOT(ISERROR(SEARCH(("снято"),(K3))))</formula>
    </cfRule>
  </conditionalFormatting>
  <conditionalFormatting sqref="K15">
    <cfRule type="containsText" dxfId="8566" priority="421" operator="containsText" text="снято">
      <formula>NOT(ISERROR(SEARCH(("снято"),(K3))))</formula>
    </cfRule>
  </conditionalFormatting>
  <conditionalFormatting sqref="K15">
    <cfRule type="containsText" dxfId="8565" priority="422" operator="containsText" text="снято">
      <formula>NOT(ISERROR(SEARCH(("снято"),(K3))))</formula>
    </cfRule>
  </conditionalFormatting>
  <conditionalFormatting sqref="K17">
    <cfRule type="containsText" dxfId="8564" priority="423" operator="containsText" text="снято">
      <formula>NOT(ISERROR(SEARCH(("снято"),(K3))))</formula>
    </cfRule>
  </conditionalFormatting>
  <conditionalFormatting sqref="K20">
    <cfRule type="containsText" dxfId="8563" priority="424" operator="containsText" text="снято">
      <formula>NOT(ISERROR(SEARCH(("снято"),(K3))))</formula>
    </cfRule>
  </conditionalFormatting>
  <conditionalFormatting sqref="K23">
    <cfRule type="containsText" dxfId="8562" priority="425" operator="containsText" text="снято">
      <formula>NOT(ISERROR(SEARCH(("снято"),(K3))))</formula>
    </cfRule>
  </conditionalFormatting>
  <conditionalFormatting sqref="K28">
    <cfRule type="containsText" dxfId="8561" priority="426" operator="containsText" text="снято">
      <formula>NOT(ISERROR(SEARCH(("снято"),(K3))))</formula>
    </cfRule>
  </conditionalFormatting>
  <conditionalFormatting sqref="K32">
    <cfRule type="containsText" dxfId="8560" priority="427" operator="containsText" text="снято">
      <formula>NOT(ISERROR(SEARCH(("снято"),(K3))))</formula>
    </cfRule>
  </conditionalFormatting>
  <conditionalFormatting sqref="K35">
    <cfRule type="containsText" dxfId="8559" priority="428" operator="containsText" text="снято">
      <formula>NOT(ISERROR(SEARCH(("снято"),(K3))))</formula>
    </cfRule>
  </conditionalFormatting>
  <conditionalFormatting sqref="K35">
    <cfRule type="containsText" dxfId="8558" priority="429" operator="containsText" text="снято">
      <formula>NOT(ISERROR(SEARCH(("снято"),(K3))))</formula>
    </cfRule>
  </conditionalFormatting>
  <conditionalFormatting sqref="K35">
    <cfRule type="containsText" dxfId="8557" priority="430" operator="containsText" text="снято">
      <formula>NOT(ISERROR(SEARCH(("снято"),(K3))))</formula>
    </cfRule>
  </conditionalFormatting>
  <conditionalFormatting sqref="K35">
    <cfRule type="containsText" dxfId="8556" priority="431" operator="containsText" text="снято">
      <formula>NOT(ISERROR(SEARCH(("снято"),(K3))))</formula>
    </cfRule>
  </conditionalFormatting>
  <conditionalFormatting sqref="K24">
    <cfRule type="containsText" dxfId="8555" priority="432" operator="containsText" text="снято">
      <formula>NOT(ISERROR(SEARCH(("снято"),(K3))))</formula>
    </cfRule>
  </conditionalFormatting>
  <conditionalFormatting sqref="K24">
    <cfRule type="containsText" dxfId="8554" priority="433" operator="containsText" text="снято">
      <formula>NOT(ISERROR(SEARCH(("снято"),(K3))))</formula>
    </cfRule>
  </conditionalFormatting>
  <conditionalFormatting sqref="K40">
    <cfRule type="containsText" dxfId="8553" priority="434" operator="containsText" text="снято">
      <formula>NOT(ISERROR(SEARCH(("снято"),(K3))))</formula>
    </cfRule>
  </conditionalFormatting>
  <conditionalFormatting sqref="K41">
    <cfRule type="containsText" dxfId="8552" priority="435" operator="containsText" text="снято">
      <formula>NOT(ISERROR(SEARCH(("снято"),(K3))))</formula>
    </cfRule>
  </conditionalFormatting>
  <conditionalFormatting sqref="K42">
    <cfRule type="containsText" dxfId="8551" priority="436" operator="containsText" text="снято">
      <formula>NOT(ISERROR(SEARCH(("снято"),(K3))))</formula>
    </cfRule>
  </conditionalFormatting>
  <conditionalFormatting sqref="K42">
    <cfRule type="containsText" dxfId="8550" priority="437" operator="containsText" text="снято">
      <formula>NOT(ISERROR(SEARCH(("снято"),(K3))))</formula>
    </cfRule>
  </conditionalFormatting>
  <conditionalFormatting sqref="K43">
    <cfRule type="containsText" dxfId="8549" priority="438" operator="containsText" text="снято">
      <formula>NOT(ISERROR(SEARCH(("снято"),(K3))))</formula>
    </cfRule>
  </conditionalFormatting>
  <conditionalFormatting sqref="K43">
    <cfRule type="containsText" dxfId="8548" priority="439" operator="containsText" text="снято">
      <formula>NOT(ISERROR(SEARCH(("снято"),(K3))))</formula>
    </cfRule>
  </conditionalFormatting>
  <conditionalFormatting sqref="K44">
    <cfRule type="containsText" dxfId="8547" priority="440" operator="containsText" text="снято">
      <formula>NOT(ISERROR(SEARCH(("снято"),(K3))))</formula>
    </cfRule>
  </conditionalFormatting>
  <conditionalFormatting sqref="K44">
    <cfRule type="containsText" dxfId="8546" priority="441" operator="containsText" text="снято">
      <formula>NOT(ISERROR(SEARCH(("снято"),(K3))))</formula>
    </cfRule>
  </conditionalFormatting>
  <conditionalFormatting sqref="K44">
    <cfRule type="containsText" dxfId="8545" priority="442" operator="containsText" text="снято">
      <formula>NOT(ISERROR(SEARCH(("снято"),(K3))))</formula>
    </cfRule>
  </conditionalFormatting>
  <conditionalFormatting sqref="K44">
    <cfRule type="containsText" dxfId="8544" priority="443" operator="containsText" text="снято">
      <formula>NOT(ISERROR(SEARCH(("снято"),(K3))))</formula>
    </cfRule>
  </conditionalFormatting>
  <conditionalFormatting sqref="K44">
    <cfRule type="containsText" dxfId="8543" priority="444" operator="containsText" text="снято">
      <formula>NOT(ISERROR(SEARCH(("снято"),(K3))))</formula>
    </cfRule>
  </conditionalFormatting>
  <conditionalFormatting sqref="K47">
    <cfRule type="containsText" dxfId="8542" priority="445" operator="containsText" text="снято">
      <formula>NOT(ISERROR(SEARCH(("снято"),(K3))))</formula>
    </cfRule>
  </conditionalFormatting>
  <conditionalFormatting sqref="K48">
    <cfRule type="containsText" dxfId="8541" priority="446" operator="containsText" text="снято">
      <formula>NOT(ISERROR(SEARCH(("снято"),(K3))))</formula>
    </cfRule>
  </conditionalFormatting>
  <conditionalFormatting sqref="K51">
    <cfRule type="containsText" dxfId="8540" priority="447" operator="containsText" text="снято">
      <formula>NOT(ISERROR(SEARCH(("снято"),(K3))))</formula>
    </cfRule>
  </conditionalFormatting>
  <conditionalFormatting sqref="K53">
    <cfRule type="containsText" dxfId="8539" priority="448" operator="containsText" text="снято">
      <formula>NOT(ISERROR(SEARCH(("снято"),(K3))))</formula>
    </cfRule>
  </conditionalFormatting>
  <conditionalFormatting sqref="K54">
    <cfRule type="containsText" dxfId="8538" priority="449" operator="containsText" text="снято">
      <formula>NOT(ISERROR(SEARCH(("снято"),(K3))))</formula>
    </cfRule>
  </conditionalFormatting>
  <conditionalFormatting sqref="K57">
    <cfRule type="containsText" dxfId="8537" priority="450" operator="containsText" text="снято">
      <formula>NOT(ISERROR(SEARCH(("снято"),(K3))))</formula>
    </cfRule>
  </conditionalFormatting>
  <conditionalFormatting sqref="K52">
    <cfRule type="containsText" dxfId="8536" priority="45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104">
        <x14:dataValidation type="list" allowBlank="1">
          <x14:formula1>
            <xm:f>Списки!$G$2:$G$4</xm:f>
          </x14:formula1>
          <xm:sqref>G10 G12:G13 G20:G22 G25:G26 G39 G43:G45</xm:sqref>
        </x14:dataValidation>
        <x14:dataValidation type="list" allowBlank="1">
          <x14:formula1>
            <xm:f>Списки!$O:$O</xm:f>
          </x14:formula1>
          <xm:sqref>R1 U1 X1</xm:sqref>
        </x14:dataValidation>
        <x14:dataValidation type="list" allowBlank="1">
          <x14:formula1>
            <xm:f>Списки!$E$2:$E$1002</xm:f>
          </x14:formula1>
          <xm:sqref>H10 H12:H13 H20:H22 H25 H44:H45</xm:sqref>
        </x14:dataValidation>
        <x14:dataValidation type="list" allowBlank="1">
          <x14:formula1>
            <xm:f>Списки!$A$2:$A$1002</xm:f>
          </x14:formula1>
          <xm:sqref>K10:K13 K16 K18:K19 K21:K22 K26:K27 K29:K31 K34 K37:K39 K45:K46</xm:sqref>
        </x14:dataValidation>
        <x14:dataValidation type="list" allowBlank="1">
          <x14:formula1>
            <xm:f>Списки!$E$2:$E$1002</xm:f>
          </x14:formula1>
          <xm:sqref>H43</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Списки!$E$2:$E$1002</xm:f>
          </x14:formula1>
          <xm:sqref>H39</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Списки!$A$2:$A$1002</xm:f>
          </x14:formula1>
          <xm:sqref>K14</xm:sqref>
        </x14:dataValidation>
        <x14:dataValidation type="list" allowBlank="1">
          <x14:formula1>
            <xm:f>Списки!$A$2:$A$1002</xm:f>
          </x14:formula1>
          <xm:sqref>K25</xm:sqref>
        </x14:dataValidation>
        <x14:dataValidation type="list" allowBlank="1">
          <x14:formula1>
            <xm:f>Списки!$A$2:$A$1002</xm:f>
          </x14:formula1>
          <xm:sqref>K36</xm:sqref>
        </x14:dataValidation>
        <x14:dataValidation type="list" allowBlank="1">
          <x14:formula1>
            <xm:f>Списки!$A$2:$A$1002</xm:f>
          </x14:formula1>
          <xm:sqref>K15</xm:sqref>
        </x14:dataValidation>
        <x14:dataValidation type="list" allowBlank="1">
          <x14:formula1>
            <xm:f>Списки!$A$2:$A$1002</xm:f>
          </x14:formula1>
          <xm:sqref>K17</xm:sqref>
        </x14:dataValidation>
        <x14:dataValidation type="list" allowBlank="1">
          <x14:formula1>
            <xm:f>Списки!$A$2:$A$1002</xm:f>
          </x14:formula1>
          <xm:sqref>K20</xm:sqref>
        </x14:dataValidation>
        <x14:dataValidation type="list" allowBlank="1">
          <x14:formula1>
            <xm:f>Списки!$A$2:$A$1002</xm:f>
          </x14:formula1>
          <xm:sqref>K23</xm:sqref>
        </x14:dataValidation>
        <x14:dataValidation type="list" allowBlank="1">
          <x14:formula1>
            <xm:f>Списки!$A$2:$A$1002</xm:f>
          </x14:formula1>
          <xm:sqref>K28</xm:sqref>
        </x14:dataValidation>
        <x14:dataValidation type="list" allowBlank="1">
          <x14:formula1>
            <xm:f>Списки!$A$2:$A$1002</xm:f>
          </x14:formula1>
          <xm:sqref>K32</xm:sqref>
        </x14:dataValidation>
        <x14:dataValidation type="list" allowBlank="1">
          <x14:formula1>
            <xm:f>Списки!$A$2:$A$1002</xm:f>
          </x14:formula1>
          <xm:sqref>K33</xm:sqref>
        </x14:dataValidation>
        <x14:dataValidation type="list" allowBlank="1">
          <x14:formula1>
            <xm:f>Списки!$A$2:$A$1002</xm:f>
          </x14:formula1>
          <xm:sqref>K35</xm:sqref>
        </x14:dataValidation>
        <x14:dataValidation type="list" allowBlank="1">
          <x14:formula1>
            <xm:f>Списки!$A$2:$A$1002</xm:f>
          </x14:formula1>
          <xm:sqref>K24</xm:sqref>
        </x14:dataValidation>
        <x14:dataValidation type="list" allowBlank="1">
          <x14:formula1>
            <xm:f>Списки!$A$2:$A$1002</xm:f>
          </x14:formula1>
          <xm:sqref>K40</xm:sqref>
        </x14:dataValidation>
        <x14:dataValidation type="list" allowBlank="1">
          <x14:formula1>
            <xm:f>Списки!$A$2:$A$1002</xm:f>
          </x14:formula1>
          <xm:sqref>K41</xm:sqref>
        </x14:dataValidation>
        <x14:dataValidation type="list" allowBlank="1">
          <x14:formula1>
            <xm:f>Списки!$A$2:$A$1002</xm:f>
          </x14:formula1>
          <xm:sqref>K42</xm:sqref>
        </x14:dataValidation>
        <x14:dataValidation type="list" allowBlank="1">
          <x14:formula1>
            <xm:f>Списки!$A$2:$A$1002</xm:f>
          </x14:formula1>
          <xm:sqref>K43</xm:sqref>
        </x14:dataValidation>
        <x14:dataValidation type="list" allowBlank="1">
          <x14:formula1>
            <xm:f>Списки!$A$2:$A$1002</xm:f>
          </x14:formula1>
          <xm:sqref>K44</xm:sqref>
        </x14:dataValidation>
        <x14:dataValidation type="list" allowBlank="1">
          <x14:formula1>
            <xm:f>Списки!$G$2:$G$4</xm:f>
          </x14:formula1>
          <xm:sqref>G46</xm:sqref>
        </x14:dataValidation>
        <x14:dataValidation type="list" allowBlank="1">
          <x14:formula1>
            <xm:f>Списки!$E$2:$E$1002</xm:f>
          </x14:formula1>
          <xm:sqref>H46</xm:sqref>
        </x14:dataValidation>
        <x14:dataValidation type="list" allowBlank="1">
          <x14:formula1>
            <xm:f>Списки!$G$2:$G$4</xm:f>
          </x14:formula1>
          <xm:sqref>G47</xm:sqref>
        </x14:dataValidation>
        <x14:dataValidation type="list" allowBlank="1">
          <x14:formula1>
            <xm:f>Списки!$E$2:$E$1002</xm:f>
          </x14:formula1>
          <xm:sqref>H47</xm:sqref>
        </x14:dataValidation>
        <x14:dataValidation type="list" allowBlank="1">
          <x14:formula1>
            <xm:f>Списки!$G$2:$G$4</xm:f>
          </x14:formula1>
          <xm:sqref>G48</xm:sqref>
        </x14:dataValidation>
        <x14:dataValidation type="list" allowBlank="1">
          <x14:formula1>
            <xm:f>Списки!$E$2:$E$1002</xm:f>
          </x14:formula1>
          <xm:sqref>H48</xm:sqref>
        </x14:dataValidation>
        <x14:dataValidation type="list" allowBlank="1">
          <x14:formula1>
            <xm:f>Списки!$G$2:$G$4</xm:f>
          </x14:formula1>
          <xm:sqref>G49</xm:sqref>
        </x14:dataValidation>
        <x14:dataValidation type="list" allowBlank="1">
          <x14:formula1>
            <xm:f>Списки!$E$2:$E$1002</xm:f>
          </x14:formula1>
          <xm:sqref>H49</xm:sqref>
        </x14:dataValidation>
        <x14:dataValidation type="list" allowBlank="1">
          <x14:formula1>
            <xm:f>Списки!$G$2:$G$4</xm:f>
          </x14:formula1>
          <xm:sqref>G50</xm:sqref>
        </x14:dataValidation>
        <x14:dataValidation type="list" allowBlank="1">
          <x14:formula1>
            <xm:f>Списки!$E$2:$E$1002</xm:f>
          </x14:formula1>
          <xm:sqref>H50</xm:sqref>
        </x14:dataValidation>
        <x14:dataValidation type="list" allowBlank="1">
          <x14:formula1>
            <xm:f>Списки!$G$2:$G$4</xm:f>
          </x14:formula1>
          <xm:sqref>G51</xm:sqref>
        </x14:dataValidation>
        <x14:dataValidation type="list" allowBlank="1">
          <x14:formula1>
            <xm:f>Списки!$E$2:$E$1002</xm:f>
          </x14:formula1>
          <xm:sqref>H51</xm:sqref>
        </x14:dataValidation>
        <x14:dataValidation type="list" allowBlank="1">
          <x14:formula1>
            <xm:f>Списки!$G$2:$G$4</xm:f>
          </x14:formula1>
          <xm:sqref>G53</xm:sqref>
        </x14:dataValidation>
        <x14:dataValidation type="list" allowBlank="1">
          <x14:formula1>
            <xm:f>Списки!$E$2:$E$1002</xm:f>
          </x14:formula1>
          <xm:sqref>H53</xm:sqref>
        </x14:dataValidation>
        <x14:dataValidation type="list" allowBlank="1">
          <x14:formula1>
            <xm:f>Списки!$G$2:$G$4</xm:f>
          </x14:formula1>
          <xm:sqref>G54</xm:sqref>
        </x14:dataValidation>
        <x14:dataValidation type="list" allowBlank="1">
          <x14:formula1>
            <xm:f>Списки!$E$2:$E$1002</xm:f>
          </x14:formula1>
          <xm:sqref>H54</xm:sqref>
        </x14:dataValidation>
        <x14:dataValidation type="list" allowBlank="1">
          <x14:formula1>
            <xm:f>Списки!$G$2:$G$4</xm:f>
          </x14:formula1>
          <xm:sqref>G55</xm:sqref>
        </x14:dataValidation>
        <x14:dataValidation type="list" allowBlank="1">
          <x14:formula1>
            <xm:f>Списки!$E$2:$E$1002</xm:f>
          </x14:formula1>
          <xm:sqref>H55</xm:sqref>
        </x14:dataValidation>
        <x14:dataValidation type="list" allowBlank="1">
          <x14:formula1>
            <xm:f>Списки!$G$2:$G$4</xm:f>
          </x14:formula1>
          <xm:sqref>G57</xm:sqref>
        </x14:dataValidation>
        <x14:dataValidation type="list" allowBlank="1">
          <x14:formula1>
            <xm:f>Списки!$E$2:$E$1002</xm:f>
          </x14:formula1>
          <xm:sqref>H57</xm:sqref>
        </x14:dataValidation>
        <x14:dataValidation type="list" allowBlank="1">
          <x14:formula1>
            <xm:f>Списки!$A$2:$A$1002</xm:f>
          </x14:formula1>
          <xm:sqref>K47</xm:sqref>
        </x14:dataValidation>
        <x14:dataValidation type="list" allowBlank="1">
          <x14:formula1>
            <xm:f>Списки!$A$2:$A$1002</xm:f>
          </x14:formula1>
          <xm:sqref>K48</xm:sqref>
        </x14:dataValidation>
        <x14:dataValidation type="list" allowBlank="1">
          <x14:formula1>
            <xm:f>Списки!$A$2:$A$1002</xm:f>
          </x14:formula1>
          <xm:sqref>K49</xm:sqref>
        </x14:dataValidation>
        <x14:dataValidation type="list" allowBlank="1">
          <x14:formula1>
            <xm:f>Списки!$A$2:$A$1002</xm:f>
          </x14:formula1>
          <xm:sqref>K50</xm:sqref>
        </x14:dataValidation>
        <x14:dataValidation type="list" allowBlank="1">
          <x14:formula1>
            <xm:f>Списки!$A$2:$A$1002</xm:f>
          </x14:formula1>
          <xm:sqref>K51</xm:sqref>
        </x14:dataValidation>
        <x14:dataValidation type="list" allowBlank="1">
          <x14:formula1>
            <xm:f>Списки!$A$2:$A$1002</xm:f>
          </x14:formula1>
          <xm:sqref>K53</xm:sqref>
        </x14:dataValidation>
        <x14:dataValidation type="list" allowBlank="1">
          <x14:formula1>
            <xm:f>Списки!$A$2:$A$1002</xm:f>
          </x14:formula1>
          <xm:sqref>K54</xm:sqref>
        </x14:dataValidation>
        <x14:dataValidation type="list" allowBlank="1">
          <x14:formula1>
            <xm:f>Списки!$A$2:$A$1002</xm:f>
          </x14:formula1>
          <xm:sqref>K55</xm:sqref>
        </x14:dataValidation>
        <x14:dataValidation type="list" allowBlank="1">
          <x14:formula1>
            <xm:f>Списки!$A$2:$A$1002</xm:f>
          </x14:formula1>
          <xm:sqref>K57</xm:sqref>
        </x14:dataValidation>
        <x14:dataValidation type="list" allowBlank="1">
          <x14:formula1>
            <xm:f>Списки!$A$2:$A$1002</xm:f>
          </x14:formula1>
          <xm:sqref>K52</xm:sqref>
        </x14:dataValidation>
        <x14:dataValidation type="list" allowBlank="1">
          <x14:formula1>
            <xm:f>Списки!$G$2:$G$4</xm:f>
          </x14:formula1>
          <xm:sqref>G52</xm:sqref>
        </x14:dataValidation>
        <x14:dataValidation type="list" allowBlank="1">
          <x14:formula1>
            <xm:f>Списки!$E$2:$E$1002</xm:f>
          </x14:formula1>
          <xm:sqref>H52</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6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2" style="211" customWidth="1"/>
    <col min="2" max="2" width="18.5703125" style="211" customWidth="1"/>
    <col min="3" max="3" width="10.5703125" style="680" customWidth="1"/>
    <col min="4" max="4" width="64.85546875" style="211" customWidth="1"/>
    <col min="5" max="5" width="56.42578125" style="211" customWidth="1"/>
    <col min="6" max="6" width="21.42578125" style="211" customWidth="1" collapsed="1"/>
    <col min="7" max="7" width="9.7109375" style="211" hidden="1" customWidth="1" outlineLevel="1"/>
    <col min="8" max="8" width="14.140625" style="211" hidden="1" customWidth="1" outlineLevel="1"/>
    <col min="9" max="9" width="14.140625" style="211" customWidth="1"/>
    <col min="10" max="10" width="11.28515625" style="211" customWidth="1"/>
    <col min="11" max="11" width="10.7109375" style="211" customWidth="1"/>
    <col min="12" max="12" width="34.28515625" style="456" customWidth="1"/>
    <col min="13" max="13" width="0" style="211" hidden="1" customWidth="1"/>
    <col min="14" max="14" width="25" style="211" hidden="1" customWidth="1"/>
    <col min="15" max="15" width="39.140625" style="456" hidden="1"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37" width="12.5703125" customWidth="1"/>
  </cols>
  <sheetData>
    <row r="1" spans="1:24" ht="89.25" collapsed="1">
      <c r="A1" s="622" t="s">
        <v>235</v>
      </c>
      <c r="B1" s="622" t="s">
        <v>236</v>
      </c>
      <c r="C1" s="650" t="s">
        <v>237</v>
      </c>
      <c r="D1" s="622" t="s">
        <v>238</v>
      </c>
      <c r="E1" s="622" t="s">
        <v>239</v>
      </c>
      <c r="F1" s="622" t="s">
        <v>240</v>
      </c>
      <c r="G1" s="140" t="s">
        <v>241</v>
      </c>
      <c r="H1" s="140" t="s">
        <v>242</v>
      </c>
      <c r="I1" s="681" t="s">
        <v>5</v>
      </c>
      <c r="J1" s="682" t="s">
        <v>243</v>
      </c>
      <c r="K1" s="682" t="s">
        <v>244</v>
      </c>
      <c r="L1" s="683" t="s">
        <v>245</v>
      </c>
      <c r="M1" s="684" t="s">
        <v>246</v>
      </c>
      <c r="N1" s="684" t="s">
        <v>247</v>
      </c>
      <c r="O1" s="685" t="s">
        <v>245</v>
      </c>
      <c r="P1" s="686" t="s">
        <v>246</v>
      </c>
      <c r="Q1" s="686" t="s">
        <v>247</v>
      </c>
      <c r="R1" s="684" t="s">
        <v>248</v>
      </c>
      <c r="S1" s="687" t="s">
        <v>246</v>
      </c>
      <c r="T1" s="687" t="s">
        <v>247</v>
      </c>
      <c r="U1" s="684" t="s">
        <v>248</v>
      </c>
      <c r="V1" s="687" t="s">
        <v>246</v>
      </c>
      <c r="W1" s="687" t="s">
        <v>247</v>
      </c>
      <c r="X1" s="684" t="s">
        <v>248</v>
      </c>
    </row>
    <row r="2" spans="1:24" ht="56.25" hidden="1" outlineLevel="1">
      <c r="A2" s="623"/>
      <c r="B2" s="147" t="s">
        <v>249</v>
      </c>
      <c r="C2" s="652" t="s">
        <v>249</v>
      </c>
      <c r="D2" s="149" t="s">
        <v>52</v>
      </c>
      <c r="E2" s="149"/>
      <c r="F2" s="624"/>
      <c r="G2" s="435"/>
      <c r="H2" s="688"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625"/>
      <c r="B3" s="154" t="s">
        <v>251</v>
      </c>
      <c r="C3" s="653" t="s">
        <v>252</v>
      </c>
      <c r="D3" s="154" t="s">
        <v>35</v>
      </c>
      <c r="E3" s="154"/>
      <c r="F3" s="154"/>
      <c r="G3" s="435"/>
      <c r="H3" s="626">
        <f>COUNTIF($H10:$H64,"1 - Несоответствие продуктовым требованиям ПИК-Стандарт")</f>
        <v>17</v>
      </c>
      <c r="I3" s="689">
        <f>COUNTIF($H10:$H64,"2 - Несоответствие Бренд-листам ПИК")</f>
        <v>0</v>
      </c>
      <c r="J3" s="689">
        <f>COUNTIF($H10:$H64,"3 - Несоответствие Каталогу отделки")</f>
        <v>2</v>
      </c>
      <c r="K3" s="689">
        <f>COUNTIF($H10:$H64,"5 - Ошибка в применении СТМ")</f>
        <v>0</v>
      </c>
      <c r="L3" s="540">
        <f>COUNTIF($H10:$H175,"4 - Несоответствие Каталогу оборудования")</f>
        <v>0</v>
      </c>
      <c r="M3" s="689">
        <f>COUNTIF($H10:$H64,"6 - Ошибка в применении сборных ЛМ")</f>
        <v>0</v>
      </c>
      <c r="N3" s="689">
        <f>COUNTIF($H10:$H64,"7 - Ошибка в применении шкаф-пакетов")</f>
        <v>0</v>
      </c>
      <c r="O3" s="690">
        <f>COUNTIF($H10:$H64,"8 - Ошибка в применении шахт-пакетов")</f>
        <v>0</v>
      </c>
      <c r="P3" s="689">
        <f>COUNTIF($H10:$H64,"9 - Несоответствие типологическим требованиям ПИК-Стандарт")</f>
        <v>0</v>
      </c>
      <c r="Q3" s="689">
        <f>COUNTIF($H10:$H64,"10 - Несоответствие НТД РФ")</f>
        <v>1</v>
      </c>
      <c r="R3" s="689">
        <f>COUNTIF($H10:$H64,"11 - Несоответствие ИРД (кроме ТУ, СТУ), АПР, ПД")</f>
        <v>0</v>
      </c>
      <c r="S3" s="689">
        <f>COUNTIF($H10:$H64,"12 - Несоответствие требованиям ТУ, СТУ")</f>
        <v>0</v>
      </c>
      <c r="T3" s="689">
        <f>COUNTIF($H10:$H64,"13 - Ошибка в технических решениях")</f>
        <v>0</v>
      </c>
      <c r="U3" s="689">
        <f>COUNTIF($H10:$H64,"14 - Неувязка м/у собой комплектов РД")</f>
        <v>2</v>
      </c>
      <c r="V3" s="689">
        <f>COUNTIF($H10:$H64,"15 - Недостаточность информации влияющей на СМР")</f>
        <v>11</v>
      </c>
      <c r="W3" s="689">
        <f>COUNTIF($H10:$H64,"16 - Нерациональное решение")</f>
        <v>0</v>
      </c>
      <c r="X3" s="689">
        <f>COUNTIF($H10:$H64,"17 - Оформление")</f>
        <v>1</v>
      </c>
    </row>
    <row r="4" spans="1:24" ht="25.5" hidden="1" outlineLevel="1">
      <c r="A4" s="147" t="s">
        <v>249</v>
      </c>
      <c r="B4" s="628">
        <v>9</v>
      </c>
      <c r="C4" s="655" t="s">
        <v>2297</v>
      </c>
      <c r="D4" s="629">
        <f>C4/B4</f>
        <v>0.88888888888888884</v>
      </c>
      <c r="E4" s="629"/>
      <c r="F4" s="630"/>
      <c r="G4" s="435"/>
      <c r="H4" s="149" t="s">
        <v>52</v>
      </c>
      <c r="I4" s="149" t="s">
        <v>52</v>
      </c>
      <c r="J4" s="149" t="s">
        <v>52</v>
      </c>
      <c r="K4" s="149" t="s">
        <v>52</v>
      </c>
      <c r="L4" s="541"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57"/>
      <c r="D5" s="631"/>
      <c r="E5" s="631"/>
      <c r="F5" s="630"/>
      <c r="G5" s="149" t="s">
        <v>52</v>
      </c>
      <c r="H5" s="632"/>
      <c r="I5" s="431"/>
      <c r="J5" s="437"/>
      <c r="K5" s="431"/>
      <c r="L5" s="691"/>
      <c r="M5" s="634"/>
      <c r="N5" s="635"/>
      <c r="O5" s="633"/>
      <c r="P5" s="634"/>
      <c r="Q5" s="635"/>
      <c r="R5" s="634"/>
      <c r="S5" s="634"/>
      <c r="T5" s="635"/>
      <c r="U5" s="635"/>
      <c r="V5" s="635"/>
      <c r="W5" s="635"/>
      <c r="X5" s="635"/>
    </row>
    <row r="6" spans="1:24" ht="22.5" hidden="1" outlineLevel="1">
      <c r="A6" s="154">
        <v>0.2</v>
      </c>
      <c r="B6" s="154">
        <v>0.5</v>
      </c>
      <c r="C6" s="653">
        <v>1</v>
      </c>
      <c r="D6" s="154" t="s">
        <v>39</v>
      </c>
      <c r="E6" s="154"/>
      <c r="F6" s="154" t="s">
        <v>253</v>
      </c>
      <c r="G6" s="636">
        <f>COUNTIFS(G10:G64,"0,2")</f>
        <v>1</v>
      </c>
      <c r="H6" s="632"/>
      <c r="I6" s="431"/>
      <c r="J6" s="437"/>
      <c r="K6" s="431"/>
      <c r="L6" s="659"/>
      <c r="M6" s="634"/>
      <c r="N6" s="635"/>
      <c r="O6" s="633"/>
      <c r="P6" s="634"/>
      <c r="Q6" s="635"/>
      <c r="R6" s="634"/>
      <c r="S6" s="634"/>
      <c r="T6" s="635"/>
      <c r="U6" s="635"/>
      <c r="V6" s="635"/>
      <c r="W6" s="635"/>
      <c r="X6" s="635"/>
    </row>
    <row r="7" spans="1:24" ht="22.5" hidden="1" outlineLevel="1">
      <c r="A7" s="637">
        <f>G6*0.2/B4</f>
        <v>2.2222222222222223E-2</v>
      </c>
      <c r="B7" s="637">
        <f>G7*0.5/B4</f>
        <v>1.7777777777777777</v>
      </c>
      <c r="C7" s="637">
        <f>G8*1/B4</f>
        <v>0.1111111111111111</v>
      </c>
      <c r="D7" s="638">
        <f>(G6*A6+G7*B6+G8*C6)/SUM(G6:G8)</f>
        <v>0.50588235294117645</v>
      </c>
      <c r="E7" s="639"/>
      <c r="F7" s="178" t="s">
        <v>254</v>
      </c>
      <c r="G7" s="636">
        <f>COUNTIFS(G10:G64,"0,5")</f>
        <v>32</v>
      </c>
      <c r="H7" s="632"/>
      <c r="I7" s="640"/>
      <c r="J7" s="640"/>
      <c r="K7" s="640"/>
      <c r="L7" s="660"/>
      <c r="M7" s="643"/>
      <c r="N7" s="643"/>
      <c r="O7" s="642"/>
      <c r="P7" s="643"/>
      <c r="Q7" s="643"/>
      <c r="R7" s="643"/>
      <c r="S7" s="643"/>
      <c r="T7" s="643"/>
      <c r="U7" s="643"/>
      <c r="V7" s="643"/>
      <c r="W7" s="643"/>
      <c r="X7" s="643"/>
    </row>
    <row r="8" spans="1:24" ht="22.5" hidden="1" outlineLevel="1">
      <c r="A8" s="149" t="s">
        <v>52</v>
      </c>
      <c r="B8" s="149" t="s">
        <v>52</v>
      </c>
      <c r="C8" s="661" t="s">
        <v>52</v>
      </c>
      <c r="D8" s="149" t="s">
        <v>52</v>
      </c>
      <c r="E8" s="149"/>
      <c r="F8" s="154" t="s">
        <v>255</v>
      </c>
      <c r="G8" s="636">
        <f>COUNTIFS(G10:G64,"1")</f>
        <v>1</v>
      </c>
      <c r="H8" s="632"/>
      <c r="I8" s="431"/>
      <c r="J8" s="437"/>
      <c r="K8" s="431"/>
      <c r="L8" s="659"/>
      <c r="M8" s="634"/>
      <c r="N8" s="635"/>
      <c r="O8" s="633"/>
      <c r="P8" s="634"/>
      <c r="Q8" s="635"/>
      <c r="R8" s="634"/>
      <c r="S8" s="634"/>
      <c r="T8" s="635"/>
      <c r="U8" s="635"/>
      <c r="V8" s="635"/>
      <c r="W8" s="635"/>
      <c r="X8" s="635"/>
    </row>
    <row r="9" spans="1:24" ht="12.75">
      <c r="A9" s="182"/>
      <c r="B9" s="182"/>
      <c r="C9" s="663"/>
      <c r="D9" s="182"/>
      <c r="E9" s="182"/>
      <c r="F9" s="182"/>
      <c r="G9" s="182"/>
      <c r="H9" s="182"/>
      <c r="I9" s="184"/>
      <c r="J9" s="185"/>
      <c r="K9" s="184"/>
      <c r="L9" s="692"/>
      <c r="M9" s="469"/>
      <c r="N9" s="471"/>
      <c r="O9" s="495"/>
      <c r="P9" s="469"/>
      <c r="Q9" s="471"/>
      <c r="R9" s="469"/>
      <c r="S9" s="469"/>
      <c r="T9" s="471"/>
      <c r="U9" s="471"/>
      <c r="V9" s="471"/>
      <c r="W9" s="471"/>
      <c r="X9" s="471"/>
    </row>
    <row r="10" spans="1:24" ht="63.75">
      <c r="A10" s="431">
        <v>1</v>
      </c>
      <c r="B10" s="644" t="s">
        <v>2298</v>
      </c>
      <c r="C10" s="665" t="s">
        <v>2299</v>
      </c>
      <c r="D10" s="433" t="s">
        <v>2300</v>
      </c>
      <c r="E10" s="433"/>
      <c r="F10" s="433"/>
      <c r="G10" s="435">
        <v>0.5</v>
      </c>
      <c r="H10" s="436" t="s">
        <v>250</v>
      </c>
      <c r="I10" s="431" t="s">
        <v>197</v>
      </c>
      <c r="J10" s="437">
        <v>45386</v>
      </c>
      <c r="K10" s="431"/>
      <c r="L10" s="691" t="s">
        <v>2301</v>
      </c>
      <c r="M10" s="634"/>
      <c r="N10" s="635"/>
      <c r="O10" s="633"/>
      <c r="P10" s="634"/>
      <c r="Q10" s="635"/>
      <c r="R10" s="634"/>
      <c r="S10" s="634"/>
      <c r="T10" s="635"/>
      <c r="U10" s="635"/>
      <c r="V10" s="635"/>
      <c r="W10" s="635"/>
      <c r="X10" s="635"/>
    </row>
    <row r="11" spans="1:24" ht="135.75" customHeight="1">
      <c r="A11" s="431">
        <v>2</v>
      </c>
      <c r="B11" s="644" t="s">
        <v>2298</v>
      </c>
      <c r="C11" s="665" t="s">
        <v>402</v>
      </c>
      <c r="D11" s="433" t="s">
        <v>2302</v>
      </c>
      <c r="E11" s="433"/>
      <c r="F11" s="433"/>
      <c r="G11" s="435">
        <v>0.2</v>
      </c>
      <c r="H11" s="436" t="s">
        <v>32</v>
      </c>
      <c r="I11" s="431" t="s">
        <v>197</v>
      </c>
      <c r="J11" s="437">
        <v>45386</v>
      </c>
      <c r="K11" s="431"/>
      <c r="L11" s="659" t="s">
        <v>2303</v>
      </c>
      <c r="M11" s="634"/>
      <c r="N11" s="635"/>
      <c r="O11" s="633"/>
      <c r="P11" s="634"/>
      <c r="Q11" s="635"/>
      <c r="R11" s="634"/>
      <c r="S11" s="634"/>
      <c r="T11" s="635"/>
      <c r="U11" s="635"/>
      <c r="V11" s="635"/>
      <c r="W11" s="635"/>
      <c r="X11" s="635"/>
    </row>
    <row r="12" spans="1:24" ht="135.75" customHeight="1">
      <c r="A12" s="431">
        <v>3</v>
      </c>
      <c r="B12" s="644" t="s">
        <v>2298</v>
      </c>
      <c r="C12" s="665" t="s">
        <v>402</v>
      </c>
      <c r="D12" s="433" t="s">
        <v>2304</v>
      </c>
      <c r="E12" s="433"/>
      <c r="F12" s="433"/>
      <c r="G12" s="435">
        <v>0.5</v>
      </c>
      <c r="H12" s="436" t="s">
        <v>29</v>
      </c>
      <c r="I12" s="431" t="s">
        <v>197</v>
      </c>
      <c r="J12" s="437">
        <v>45386</v>
      </c>
      <c r="K12" s="431"/>
      <c r="L12" s="659" t="s">
        <v>2305</v>
      </c>
      <c r="M12" s="634"/>
      <c r="N12" s="635"/>
      <c r="O12" s="633"/>
      <c r="P12" s="634"/>
      <c r="Q12" s="635"/>
      <c r="R12" s="634"/>
      <c r="S12" s="634"/>
      <c r="T12" s="635"/>
      <c r="U12" s="635"/>
      <c r="V12" s="635"/>
      <c r="W12" s="635"/>
      <c r="X12" s="635"/>
    </row>
    <row r="13" spans="1:24" ht="72" customHeight="1">
      <c r="A13" s="431">
        <v>4</v>
      </c>
      <c r="B13" s="644" t="s">
        <v>2298</v>
      </c>
      <c r="C13" s="665" t="s">
        <v>402</v>
      </c>
      <c r="D13" s="433" t="s">
        <v>2306</v>
      </c>
      <c r="E13" s="433"/>
      <c r="F13" s="433"/>
      <c r="G13" s="435">
        <v>0.5</v>
      </c>
      <c r="H13" s="436" t="s">
        <v>29</v>
      </c>
      <c r="I13" s="431" t="s">
        <v>197</v>
      </c>
      <c r="J13" s="437">
        <v>45386</v>
      </c>
      <c r="K13" s="431"/>
      <c r="L13" s="668" t="s">
        <v>2307</v>
      </c>
      <c r="M13" s="635"/>
      <c r="N13" s="635"/>
      <c r="O13" s="645"/>
      <c r="P13" s="635"/>
      <c r="Q13" s="635"/>
      <c r="R13" s="635"/>
      <c r="S13" s="635"/>
      <c r="T13" s="635"/>
      <c r="U13" s="635"/>
      <c r="V13" s="635"/>
      <c r="W13" s="635"/>
      <c r="X13" s="635"/>
    </row>
    <row r="14" spans="1:24" ht="56.25">
      <c r="A14" s="431">
        <v>5</v>
      </c>
      <c r="B14" s="644" t="s">
        <v>2298</v>
      </c>
      <c r="C14" s="665" t="s">
        <v>402</v>
      </c>
      <c r="D14" s="433" t="s">
        <v>2308</v>
      </c>
      <c r="E14" s="433"/>
      <c r="F14" s="433"/>
      <c r="G14" s="435">
        <v>0.5</v>
      </c>
      <c r="H14" s="436" t="s">
        <v>29</v>
      </c>
      <c r="I14" s="431" t="s">
        <v>197</v>
      </c>
      <c r="J14" s="437">
        <v>45386</v>
      </c>
      <c r="K14" s="431"/>
      <c r="L14" s="669" t="s">
        <v>2309</v>
      </c>
      <c r="M14" s="635"/>
      <c r="N14" s="635"/>
      <c r="O14" s="645"/>
      <c r="P14" s="635"/>
      <c r="Q14" s="635"/>
      <c r="R14" s="635"/>
      <c r="S14" s="635"/>
      <c r="T14" s="635"/>
      <c r="U14" s="635"/>
      <c r="V14" s="635"/>
      <c r="W14" s="635"/>
      <c r="X14" s="635"/>
    </row>
    <row r="15" spans="1:24" ht="74.25" customHeight="1">
      <c r="A15" s="431">
        <v>6</v>
      </c>
      <c r="B15" s="644" t="s">
        <v>2298</v>
      </c>
      <c r="C15" s="665" t="s">
        <v>402</v>
      </c>
      <c r="D15" s="433" t="s">
        <v>2310</v>
      </c>
      <c r="E15" s="433"/>
      <c r="F15" s="433"/>
      <c r="G15" s="435">
        <v>0.5</v>
      </c>
      <c r="H15" s="436" t="s">
        <v>250</v>
      </c>
      <c r="I15" s="431" t="s">
        <v>197</v>
      </c>
      <c r="J15" s="437">
        <v>45386</v>
      </c>
      <c r="K15" s="431"/>
      <c r="L15" s="668" t="s">
        <v>2311</v>
      </c>
      <c r="M15" s="635"/>
      <c r="N15" s="635"/>
      <c r="O15" s="645"/>
      <c r="P15" s="635"/>
      <c r="Q15" s="635"/>
      <c r="R15" s="635"/>
      <c r="S15" s="635"/>
      <c r="T15" s="635"/>
      <c r="U15" s="635"/>
      <c r="V15" s="635"/>
      <c r="W15" s="635"/>
      <c r="X15" s="635"/>
    </row>
    <row r="16" spans="1:24" ht="114.75" customHeight="1">
      <c r="A16" s="431">
        <v>7</v>
      </c>
      <c r="B16" s="644" t="s">
        <v>2298</v>
      </c>
      <c r="C16" s="665" t="s">
        <v>402</v>
      </c>
      <c r="D16" s="433" t="s">
        <v>2312</v>
      </c>
      <c r="E16" s="433"/>
      <c r="F16" s="433"/>
      <c r="G16" s="435">
        <v>0.5</v>
      </c>
      <c r="H16" s="436" t="s">
        <v>29</v>
      </c>
      <c r="I16" s="431" t="s">
        <v>197</v>
      </c>
      <c r="J16" s="437">
        <v>45386</v>
      </c>
      <c r="K16" s="431"/>
      <c r="L16" s="693" t="s">
        <v>2313</v>
      </c>
      <c r="M16" s="635"/>
      <c r="N16" s="635"/>
      <c r="O16" s="645"/>
      <c r="P16" s="635"/>
      <c r="Q16" s="635"/>
      <c r="R16" s="635"/>
      <c r="S16" s="635"/>
      <c r="T16" s="635"/>
      <c r="U16" s="635"/>
      <c r="V16" s="635"/>
      <c r="W16" s="635"/>
      <c r="X16" s="635"/>
    </row>
    <row r="17" spans="1:24" ht="124.5" customHeight="1">
      <c r="A17" s="431">
        <v>8</v>
      </c>
      <c r="B17" s="644" t="s">
        <v>2298</v>
      </c>
      <c r="C17" s="665" t="s">
        <v>402</v>
      </c>
      <c r="D17" s="694" t="s">
        <v>2314</v>
      </c>
      <c r="E17" s="433"/>
      <c r="F17" s="433"/>
      <c r="G17" s="435">
        <v>0.5</v>
      </c>
      <c r="H17" s="436" t="s">
        <v>250</v>
      </c>
      <c r="I17" s="431" t="s">
        <v>197</v>
      </c>
      <c r="J17" s="437">
        <v>45386</v>
      </c>
      <c r="K17" s="431"/>
      <c r="L17" s="669" t="s">
        <v>2315</v>
      </c>
      <c r="M17" s="635"/>
      <c r="N17" s="635"/>
      <c r="O17" s="645"/>
      <c r="P17" s="635"/>
      <c r="Q17" s="635"/>
      <c r="R17" s="635"/>
      <c r="S17" s="635"/>
      <c r="T17" s="635"/>
      <c r="U17" s="635"/>
      <c r="V17" s="635"/>
      <c r="W17" s="635"/>
      <c r="X17" s="635"/>
    </row>
    <row r="18" spans="1:24" ht="45.75" customHeight="1">
      <c r="A18" s="431">
        <v>9</v>
      </c>
      <c r="B18" s="644" t="s">
        <v>2298</v>
      </c>
      <c r="C18" s="665" t="s">
        <v>402</v>
      </c>
      <c r="D18" s="695" t="s">
        <v>2316</v>
      </c>
      <c r="E18" s="433"/>
      <c r="F18" s="433"/>
      <c r="G18" s="435">
        <v>0.5</v>
      </c>
      <c r="H18" s="436" t="s">
        <v>250</v>
      </c>
      <c r="I18" s="431" t="s">
        <v>197</v>
      </c>
      <c r="J18" s="437">
        <v>45386</v>
      </c>
      <c r="K18" s="431"/>
      <c r="L18" s="669" t="s">
        <v>2317</v>
      </c>
      <c r="M18" s="635"/>
      <c r="N18" s="635"/>
      <c r="O18" s="645"/>
      <c r="P18" s="635"/>
      <c r="Q18" s="635"/>
      <c r="R18" s="635"/>
      <c r="S18" s="635"/>
      <c r="T18" s="635"/>
      <c r="U18" s="635"/>
      <c r="V18" s="635"/>
      <c r="W18" s="635"/>
      <c r="X18" s="635"/>
    </row>
    <row r="19" spans="1:24" ht="45.6" customHeight="1">
      <c r="A19" s="431">
        <v>10</v>
      </c>
      <c r="B19" s="644" t="s">
        <v>2298</v>
      </c>
      <c r="C19" s="665" t="s">
        <v>402</v>
      </c>
      <c r="D19" s="433" t="s">
        <v>2318</v>
      </c>
      <c r="E19" s="433"/>
      <c r="F19" s="433"/>
      <c r="G19" s="435">
        <v>0.5</v>
      </c>
      <c r="H19" s="436" t="s">
        <v>29</v>
      </c>
      <c r="I19" s="431" t="s">
        <v>197</v>
      </c>
      <c r="J19" s="437">
        <v>45386</v>
      </c>
      <c r="K19" s="431"/>
      <c r="L19" s="669" t="s">
        <v>2319</v>
      </c>
      <c r="M19" s="635"/>
      <c r="N19" s="635"/>
      <c r="O19" s="645"/>
      <c r="P19" s="635"/>
      <c r="Q19" s="635"/>
      <c r="R19" s="635"/>
      <c r="S19" s="635"/>
      <c r="T19" s="635"/>
      <c r="U19" s="635"/>
      <c r="V19" s="635"/>
      <c r="W19" s="635"/>
      <c r="X19" s="635"/>
    </row>
    <row r="20" spans="1:24" ht="136.9" customHeight="1">
      <c r="A20" s="431">
        <v>11</v>
      </c>
      <c r="B20" s="644" t="s">
        <v>2298</v>
      </c>
      <c r="C20" s="665" t="s">
        <v>2320</v>
      </c>
      <c r="D20" s="433" t="s">
        <v>2321</v>
      </c>
      <c r="E20" s="433"/>
      <c r="F20" s="433"/>
      <c r="G20" s="435">
        <v>0.5</v>
      </c>
      <c r="H20" s="436" t="s">
        <v>250</v>
      </c>
      <c r="I20" s="431" t="s">
        <v>197</v>
      </c>
      <c r="J20" s="437">
        <v>45386</v>
      </c>
      <c r="K20" s="431"/>
      <c r="L20" s="669"/>
      <c r="M20" s="635"/>
      <c r="N20" s="635"/>
      <c r="O20" s="645"/>
      <c r="P20" s="635"/>
      <c r="Q20" s="635"/>
      <c r="R20" s="635"/>
      <c r="S20" s="635"/>
      <c r="T20" s="635"/>
      <c r="U20" s="635"/>
      <c r="V20" s="635"/>
      <c r="W20" s="635"/>
      <c r="X20" s="635"/>
    </row>
    <row r="21" spans="1:24" ht="178.5" customHeight="1">
      <c r="A21" s="431">
        <v>12</v>
      </c>
      <c r="B21" s="644" t="s">
        <v>2298</v>
      </c>
      <c r="C21" s="665" t="s">
        <v>2320</v>
      </c>
      <c r="D21" s="433" t="s">
        <v>2322</v>
      </c>
      <c r="E21" s="433"/>
      <c r="F21" s="433"/>
      <c r="G21" s="435">
        <v>0.5</v>
      </c>
      <c r="H21" s="436" t="s">
        <v>29</v>
      </c>
      <c r="I21" s="431" t="s">
        <v>197</v>
      </c>
      <c r="J21" s="437">
        <v>45386</v>
      </c>
      <c r="K21" s="431"/>
      <c r="L21" s="669" t="s">
        <v>2323</v>
      </c>
      <c r="M21" s="635"/>
      <c r="N21" s="635"/>
      <c r="O21" s="645"/>
      <c r="P21" s="635"/>
      <c r="Q21" s="635"/>
      <c r="R21" s="635"/>
      <c r="S21" s="635"/>
      <c r="T21" s="635"/>
      <c r="U21" s="635"/>
      <c r="V21" s="635"/>
      <c r="W21" s="635"/>
      <c r="X21" s="635"/>
    </row>
    <row r="22" spans="1:24" ht="38.25">
      <c r="A22" s="431">
        <v>13</v>
      </c>
      <c r="B22" s="644" t="s">
        <v>2298</v>
      </c>
      <c r="C22" s="665" t="s">
        <v>2320</v>
      </c>
      <c r="D22" s="433" t="s">
        <v>2324</v>
      </c>
      <c r="E22" s="433"/>
      <c r="F22" s="433"/>
      <c r="G22" s="435">
        <v>0.5</v>
      </c>
      <c r="H22" s="436" t="s">
        <v>28</v>
      </c>
      <c r="I22" s="431" t="s">
        <v>197</v>
      </c>
      <c r="J22" s="437">
        <v>45386</v>
      </c>
      <c r="K22" s="431"/>
      <c r="L22" s="669" t="s">
        <v>2325</v>
      </c>
      <c r="M22" s="635"/>
      <c r="N22" s="635"/>
      <c r="O22" s="645"/>
      <c r="P22" s="635"/>
      <c r="Q22" s="635"/>
      <c r="R22" s="635"/>
      <c r="S22" s="635"/>
      <c r="T22" s="635"/>
      <c r="U22" s="635"/>
      <c r="V22" s="635"/>
      <c r="W22" s="635"/>
      <c r="X22" s="635"/>
    </row>
    <row r="23" spans="1:24" ht="158.25" customHeight="1">
      <c r="A23" s="431">
        <v>14</v>
      </c>
      <c r="B23" s="644" t="s">
        <v>2298</v>
      </c>
      <c r="C23" s="665" t="s">
        <v>2320</v>
      </c>
      <c r="D23" s="441" t="s">
        <v>2326</v>
      </c>
      <c r="E23" s="433"/>
      <c r="F23" s="433"/>
      <c r="G23" s="435">
        <v>0.5</v>
      </c>
      <c r="H23" s="436" t="s">
        <v>250</v>
      </c>
      <c r="I23" s="431" t="s">
        <v>197</v>
      </c>
      <c r="J23" s="437">
        <v>45386</v>
      </c>
      <c r="K23" s="431"/>
      <c r="L23" s="669" t="s">
        <v>2327</v>
      </c>
      <c r="M23" s="635"/>
      <c r="N23" s="635"/>
      <c r="O23" s="645"/>
      <c r="P23" s="635"/>
      <c r="Q23" s="635"/>
      <c r="R23" s="635"/>
      <c r="S23" s="635"/>
      <c r="T23" s="635"/>
      <c r="U23" s="635"/>
      <c r="V23" s="635"/>
      <c r="W23" s="635"/>
      <c r="X23" s="635"/>
    </row>
    <row r="24" spans="1:24" ht="201.75" customHeight="1">
      <c r="A24" s="431">
        <v>15</v>
      </c>
      <c r="B24" s="644" t="s">
        <v>2298</v>
      </c>
      <c r="C24" s="665" t="s">
        <v>2320</v>
      </c>
      <c r="D24" s="441" t="s">
        <v>2328</v>
      </c>
      <c r="E24" s="433"/>
      <c r="F24" s="433"/>
      <c r="G24" s="435">
        <v>0.5</v>
      </c>
      <c r="H24" s="436" t="s">
        <v>250</v>
      </c>
      <c r="I24" s="431" t="s">
        <v>197</v>
      </c>
      <c r="J24" s="437">
        <v>45386</v>
      </c>
      <c r="K24" s="431"/>
      <c r="L24" s="669" t="s">
        <v>2329</v>
      </c>
      <c r="M24" s="635"/>
      <c r="N24" s="635"/>
      <c r="O24" s="645"/>
      <c r="P24" s="635"/>
      <c r="Q24" s="635"/>
      <c r="R24" s="635"/>
      <c r="S24" s="635"/>
      <c r="T24" s="635"/>
      <c r="U24" s="635"/>
      <c r="V24" s="635"/>
      <c r="W24" s="635"/>
      <c r="X24" s="635"/>
    </row>
    <row r="25" spans="1:24" ht="83.25" customHeight="1">
      <c r="A25" s="431">
        <v>16</v>
      </c>
      <c r="B25" s="644" t="s">
        <v>2298</v>
      </c>
      <c r="C25" s="665" t="s">
        <v>417</v>
      </c>
      <c r="D25" s="433" t="s">
        <v>2330</v>
      </c>
      <c r="E25" s="433"/>
      <c r="F25" s="433"/>
      <c r="G25" s="435">
        <v>0.5</v>
      </c>
      <c r="H25" s="436" t="s">
        <v>250</v>
      </c>
      <c r="I25" s="431" t="s">
        <v>197</v>
      </c>
      <c r="J25" s="437">
        <v>45386</v>
      </c>
      <c r="K25" s="431"/>
      <c r="L25" s="669" t="s">
        <v>2331</v>
      </c>
      <c r="M25" s="635"/>
      <c r="N25" s="635"/>
      <c r="O25" s="645"/>
      <c r="P25" s="635"/>
      <c r="Q25" s="635"/>
      <c r="R25" s="635"/>
      <c r="S25" s="635"/>
      <c r="T25" s="635"/>
      <c r="U25" s="635"/>
      <c r="V25" s="635"/>
      <c r="W25" s="635"/>
      <c r="X25" s="635"/>
    </row>
    <row r="26" spans="1:24" ht="115.5" customHeight="1">
      <c r="A26" s="431">
        <v>17</v>
      </c>
      <c r="B26" s="644" t="s">
        <v>2298</v>
      </c>
      <c r="C26" s="665" t="s">
        <v>417</v>
      </c>
      <c r="D26" s="433" t="s">
        <v>2332</v>
      </c>
      <c r="E26" s="433"/>
      <c r="F26" s="433"/>
      <c r="G26" s="435">
        <v>0.5</v>
      </c>
      <c r="H26" s="436" t="s">
        <v>250</v>
      </c>
      <c r="I26" s="431" t="s">
        <v>197</v>
      </c>
      <c r="J26" s="437">
        <v>45386</v>
      </c>
      <c r="K26" s="431"/>
      <c r="L26" s="669" t="s">
        <v>2333</v>
      </c>
      <c r="M26" s="635"/>
      <c r="N26" s="635"/>
      <c r="O26" s="645"/>
      <c r="P26" s="635"/>
      <c r="Q26" s="635"/>
      <c r="R26" s="635"/>
      <c r="S26" s="635"/>
      <c r="T26" s="635"/>
      <c r="U26" s="635"/>
      <c r="V26" s="635"/>
      <c r="W26" s="635"/>
      <c r="X26" s="635"/>
    </row>
    <row r="27" spans="1:24" ht="56.25">
      <c r="A27" s="431">
        <v>18</v>
      </c>
      <c r="B27" s="644" t="s">
        <v>2298</v>
      </c>
      <c r="C27" s="665" t="s">
        <v>417</v>
      </c>
      <c r="D27" s="433" t="s">
        <v>2334</v>
      </c>
      <c r="E27" s="433"/>
      <c r="F27" s="433"/>
      <c r="G27" s="435">
        <v>0.5</v>
      </c>
      <c r="H27" s="436" t="s">
        <v>250</v>
      </c>
      <c r="I27" s="431" t="s">
        <v>197</v>
      </c>
      <c r="J27" s="437">
        <v>45386</v>
      </c>
      <c r="K27" s="431"/>
      <c r="L27" s="669" t="s">
        <v>2335</v>
      </c>
      <c r="M27" s="635"/>
      <c r="N27" s="635"/>
      <c r="O27" s="645"/>
      <c r="P27" s="635"/>
      <c r="Q27" s="635"/>
      <c r="R27" s="635"/>
      <c r="S27" s="635"/>
      <c r="T27" s="635"/>
      <c r="U27" s="635"/>
      <c r="V27" s="635"/>
      <c r="W27" s="635"/>
      <c r="X27" s="635"/>
    </row>
    <row r="28" spans="1:24" ht="99.75" customHeight="1">
      <c r="A28" s="431">
        <v>19</v>
      </c>
      <c r="B28" s="644" t="s">
        <v>2298</v>
      </c>
      <c r="C28" s="665" t="s">
        <v>417</v>
      </c>
      <c r="D28" s="433" t="s">
        <v>2336</v>
      </c>
      <c r="E28" s="433"/>
      <c r="F28" s="433"/>
      <c r="G28" s="435">
        <v>0.5</v>
      </c>
      <c r="H28" s="436" t="s">
        <v>250</v>
      </c>
      <c r="I28" s="431" t="s">
        <v>197</v>
      </c>
      <c r="J28" s="437">
        <v>45386</v>
      </c>
      <c r="K28" s="431"/>
      <c r="L28" s="669" t="s">
        <v>2337</v>
      </c>
      <c r="M28" s="635"/>
      <c r="N28" s="635"/>
      <c r="O28" s="645"/>
      <c r="P28" s="635"/>
      <c r="Q28" s="635"/>
      <c r="R28" s="635"/>
      <c r="S28" s="635"/>
      <c r="T28" s="635"/>
      <c r="U28" s="635"/>
      <c r="V28" s="635"/>
      <c r="W28" s="635"/>
      <c r="X28" s="635"/>
    </row>
    <row r="29" spans="1:24" ht="207" customHeight="1">
      <c r="A29" s="431">
        <v>20</v>
      </c>
      <c r="B29" s="644" t="s">
        <v>2298</v>
      </c>
      <c r="C29" s="665" t="s">
        <v>417</v>
      </c>
      <c r="D29" s="441" t="s">
        <v>2338</v>
      </c>
      <c r="E29" s="433"/>
      <c r="F29" s="433"/>
      <c r="G29" s="435">
        <v>0.5</v>
      </c>
      <c r="H29" s="436" t="s">
        <v>250</v>
      </c>
      <c r="I29" s="431" t="s">
        <v>197</v>
      </c>
      <c r="J29" s="437">
        <v>45386</v>
      </c>
      <c r="K29" s="431"/>
      <c r="L29" s="668" t="s">
        <v>2339</v>
      </c>
      <c r="M29" s="635"/>
      <c r="N29" s="635"/>
      <c r="O29" s="645"/>
      <c r="P29" s="635"/>
      <c r="Q29" s="635"/>
      <c r="R29" s="635"/>
      <c r="S29" s="635"/>
      <c r="T29" s="635"/>
      <c r="U29" s="635"/>
      <c r="V29" s="635"/>
      <c r="W29" s="635"/>
      <c r="X29" s="635"/>
    </row>
    <row r="30" spans="1:24" ht="56.25">
      <c r="A30" s="431">
        <v>21</v>
      </c>
      <c r="B30" s="644" t="s">
        <v>2298</v>
      </c>
      <c r="C30" s="665" t="s">
        <v>417</v>
      </c>
      <c r="D30" s="433" t="s">
        <v>2340</v>
      </c>
      <c r="E30" s="433"/>
      <c r="F30" s="433"/>
      <c r="G30" s="435">
        <v>0.5</v>
      </c>
      <c r="H30" s="436" t="s">
        <v>29</v>
      </c>
      <c r="I30" s="431" t="s">
        <v>197</v>
      </c>
      <c r="J30" s="437">
        <v>45386</v>
      </c>
      <c r="K30" s="431"/>
      <c r="L30" s="668" t="s">
        <v>2341</v>
      </c>
      <c r="M30" s="635"/>
      <c r="N30" s="635"/>
      <c r="O30" s="645"/>
      <c r="P30" s="635"/>
      <c r="Q30" s="635"/>
      <c r="R30" s="635"/>
      <c r="S30" s="635"/>
      <c r="T30" s="635"/>
      <c r="U30" s="635"/>
      <c r="V30" s="635"/>
      <c r="W30" s="635"/>
      <c r="X30" s="635"/>
    </row>
    <row r="31" spans="1:24" ht="56.25">
      <c r="A31" s="431">
        <v>22</v>
      </c>
      <c r="B31" s="644" t="s">
        <v>2298</v>
      </c>
      <c r="C31" s="665" t="s">
        <v>2342</v>
      </c>
      <c r="D31" s="433" t="s">
        <v>2343</v>
      </c>
      <c r="E31" s="433"/>
      <c r="F31" s="433"/>
      <c r="G31" s="435">
        <v>0.5</v>
      </c>
      <c r="H31" s="436" t="s">
        <v>250</v>
      </c>
      <c r="I31" s="431" t="s">
        <v>197</v>
      </c>
      <c r="J31" s="437">
        <v>45386</v>
      </c>
      <c r="K31" s="431"/>
      <c r="L31" s="668" t="s">
        <v>2344</v>
      </c>
      <c r="M31" s="635"/>
      <c r="N31" s="635"/>
      <c r="O31" s="645"/>
      <c r="P31" s="635"/>
      <c r="Q31" s="635"/>
      <c r="R31" s="635"/>
      <c r="S31" s="635"/>
      <c r="T31" s="635"/>
      <c r="U31" s="635"/>
      <c r="V31" s="635"/>
      <c r="W31" s="635"/>
      <c r="X31" s="635"/>
    </row>
    <row r="32" spans="1:24" ht="64.900000000000006" customHeight="1">
      <c r="A32" s="431">
        <v>23</v>
      </c>
      <c r="B32" s="644" t="s">
        <v>2298</v>
      </c>
      <c r="C32" s="665" t="s">
        <v>2345</v>
      </c>
      <c r="D32" s="433" t="s">
        <v>2346</v>
      </c>
      <c r="E32" s="433"/>
      <c r="F32" s="433"/>
      <c r="G32" s="435">
        <v>0.5</v>
      </c>
      <c r="H32" s="436" t="s">
        <v>14</v>
      </c>
      <c r="I32" s="431" t="s">
        <v>197</v>
      </c>
      <c r="J32" s="437">
        <v>45386</v>
      </c>
      <c r="K32" s="431"/>
      <c r="L32" s="668" t="s">
        <v>2347</v>
      </c>
      <c r="M32" s="635"/>
      <c r="N32" s="635"/>
      <c r="O32" s="645"/>
      <c r="P32" s="635"/>
      <c r="Q32" s="635"/>
      <c r="R32" s="635"/>
      <c r="S32" s="635"/>
      <c r="T32" s="635"/>
      <c r="U32" s="635"/>
      <c r="V32" s="635"/>
      <c r="W32" s="635"/>
      <c r="X32" s="635"/>
    </row>
    <row r="33" spans="1:24" ht="56.25">
      <c r="A33" s="431">
        <v>24</v>
      </c>
      <c r="B33" s="644" t="s">
        <v>2298</v>
      </c>
      <c r="C33" s="665" t="s">
        <v>2345</v>
      </c>
      <c r="D33" s="433" t="s">
        <v>2348</v>
      </c>
      <c r="E33" s="433"/>
      <c r="F33" s="433"/>
      <c r="G33" s="435">
        <v>0.5</v>
      </c>
      <c r="H33" s="436" t="s">
        <v>250</v>
      </c>
      <c r="I33" s="431" t="s">
        <v>197</v>
      </c>
      <c r="J33" s="437">
        <v>45386</v>
      </c>
      <c r="K33" s="431"/>
      <c r="L33" s="668" t="s">
        <v>2349</v>
      </c>
      <c r="M33" s="635"/>
      <c r="N33" s="635"/>
      <c r="O33" s="645"/>
      <c r="P33" s="635"/>
      <c r="Q33" s="635"/>
      <c r="R33" s="635"/>
      <c r="S33" s="635"/>
      <c r="T33" s="635"/>
      <c r="U33" s="635"/>
      <c r="V33" s="635"/>
      <c r="W33" s="635"/>
      <c r="X33" s="635"/>
    </row>
    <row r="34" spans="1:24" ht="57" customHeight="1">
      <c r="A34" s="431">
        <v>25</v>
      </c>
      <c r="B34" s="644" t="s">
        <v>2298</v>
      </c>
      <c r="C34" s="665" t="s">
        <v>2345</v>
      </c>
      <c r="D34" s="433" t="s">
        <v>2350</v>
      </c>
      <c r="E34" s="433"/>
      <c r="F34" s="433"/>
      <c r="G34" s="435">
        <v>0.5</v>
      </c>
      <c r="H34" s="436" t="s">
        <v>14</v>
      </c>
      <c r="I34" s="431" t="s">
        <v>197</v>
      </c>
      <c r="J34" s="437">
        <v>45386</v>
      </c>
      <c r="K34" s="431"/>
      <c r="L34" s="668" t="s">
        <v>2351</v>
      </c>
      <c r="M34" s="635"/>
      <c r="N34" s="635"/>
      <c r="O34" s="645"/>
      <c r="P34" s="635"/>
      <c r="Q34" s="635"/>
      <c r="R34" s="635"/>
      <c r="S34" s="635"/>
      <c r="T34" s="635"/>
      <c r="U34" s="635"/>
      <c r="V34" s="635"/>
      <c r="W34" s="635"/>
      <c r="X34" s="635"/>
    </row>
    <row r="35" spans="1:24" ht="105.75" customHeight="1">
      <c r="A35" s="431">
        <v>26</v>
      </c>
      <c r="B35" s="644" t="s">
        <v>2298</v>
      </c>
      <c r="C35" s="665" t="s">
        <v>2345</v>
      </c>
      <c r="D35" s="433" t="s">
        <v>2352</v>
      </c>
      <c r="E35" s="433"/>
      <c r="F35" s="433"/>
      <c r="G35" s="435">
        <v>0.5</v>
      </c>
      <c r="H35" s="436" t="s">
        <v>250</v>
      </c>
      <c r="I35" s="431" t="s">
        <v>197</v>
      </c>
      <c r="J35" s="437">
        <v>45386</v>
      </c>
      <c r="K35" s="431"/>
      <c r="L35" s="669" t="s">
        <v>2353</v>
      </c>
      <c r="M35" s="635"/>
      <c r="N35" s="635"/>
      <c r="O35" s="645"/>
      <c r="P35" s="635"/>
      <c r="Q35" s="635"/>
      <c r="R35" s="635"/>
      <c r="S35" s="635"/>
      <c r="T35" s="635"/>
      <c r="U35" s="635"/>
      <c r="V35" s="635"/>
      <c r="W35" s="635"/>
      <c r="X35" s="635"/>
    </row>
    <row r="36" spans="1:24" ht="142.5" customHeight="1">
      <c r="A36" s="431">
        <v>27</v>
      </c>
      <c r="B36" s="644" t="s">
        <v>2298</v>
      </c>
      <c r="C36" s="672" t="s">
        <v>2345</v>
      </c>
      <c r="D36" s="433" t="s">
        <v>2354</v>
      </c>
      <c r="E36" s="433"/>
      <c r="F36" s="433"/>
      <c r="G36" s="435">
        <v>0.5</v>
      </c>
      <c r="H36" s="436" t="s">
        <v>29</v>
      </c>
      <c r="I36" s="431" t="s">
        <v>197</v>
      </c>
      <c r="J36" s="437">
        <v>45386</v>
      </c>
      <c r="K36" s="431"/>
      <c r="L36" s="668" t="s">
        <v>2355</v>
      </c>
      <c r="M36" s="635"/>
      <c r="N36" s="635"/>
      <c r="O36" s="645"/>
      <c r="P36" s="635"/>
      <c r="Q36" s="635"/>
      <c r="R36" s="635"/>
      <c r="S36" s="635"/>
      <c r="T36" s="635"/>
      <c r="U36" s="635"/>
      <c r="V36" s="635"/>
      <c r="W36" s="635"/>
      <c r="X36" s="635"/>
    </row>
    <row r="37" spans="1:24" ht="56.25">
      <c r="A37" s="431">
        <v>28</v>
      </c>
      <c r="B37" s="644" t="s">
        <v>2298</v>
      </c>
      <c r="C37" s="672" t="s">
        <v>2356</v>
      </c>
      <c r="D37" s="433" t="s">
        <v>2357</v>
      </c>
      <c r="E37" s="672"/>
      <c r="F37" s="433"/>
      <c r="G37" s="435">
        <v>0.5</v>
      </c>
      <c r="H37" s="436" t="s">
        <v>29</v>
      </c>
      <c r="I37" s="431" t="s">
        <v>197</v>
      </c>
      <c r="J37" s="437">
        <v>45386</v>
      </c>
      <c r="K37" s="431"/>
      <c r="L37" s="669" t="s">
        <v>2358</v>
      </c>
      <c r="M37" s="635"/>
      <c r="N37" s="635"/>
      <c r="O37" s="645"/>
      <c r="P37" s="635"/>
      <c r="Q37" s="635"/>
      <c r="R37" s="635"/>
      <c r="S37" s="635"/>
      <c r="T37" s="635"/>
      <c r="U37" s="635"/>
      <c r="V37" s="635"/>
      <c r="W37" s="635"/>
      <c r="X37" s="635"/>
    </row>
    <row r="38" spans="1:24" ht="54.75" customHeight="1">
      <c r="A38" s="431">
        <v>29</v>
      </c>
      <c r="B38" s="644" t="s">
        <v>2298</v>
      </c>
      <c r="C38" s="672" t="s">
        <v>2356</v>
      </c>
      <c r="D38" s="433" t="s">
        <v>2359</v>
      </c>
      <c r="E38" s="672"/>
      <c r="F38" s="433"/>
      <c r="G38" s="435">
        <v>0.5</v>
      </c>
      <c r="H38" s="436" t="s">
        <v>250</v>
      </c>
      <c r="I38" s="431" t="s">
        <v>197</v>
      </c>
      <c r="J38" s="437">
        <v>45386</v>
      </c>
      <c r="K38" s="431"/>
      <c r="L38" s="669" t="s">
        <v>2360</v>
      </c>
      <c r="M38" s="635"/>
      <c r="N38" s="635"/>
      <c r="O38" s="645"/>
      <c r="P38" s="635"/>
      <c r="Q38" s="635"/>
      <c r="R38" s="635"/>
      <c r="S38" s="635"/>
      <c r="T38" s="635"/>
      <c r="U38" s="635"/>
      <c r="V38" s="635"/>
      <c r="W38" s="635"/>
      <c r="X38" s="635"/>
    </row>
    <row r="39" spans="1:24" ht="71.25" customHeight="1">
      <c r="A39" s="431">
        <v>30</v>
      </c>
      <c r="B39" s="644" t="s">
        <v>2298</v>
      </c>
      <c r="C39" s="672" t="s">
        <v>2356</v>
      </c>
      <c r="D39" s="433" t="s">
        <v>2361</v>
      </c>
      <c r="E39" s="433"/>
      <c r="F39" s="433"/>
      <c r="G39" s="435">
        <v>0.5</v>
      </c>
      <c r="H39" s="436" t="s">
        <v>250</v>
      </c>
      <c r="I39" s="431" t="s">
        <v>197</v>
      </c>
      <c r="J39" s="437">
        <v>45386</v>
      </c>
      <c r="K39" s="431"/>
      <c r="L39" s="668" t="s">
        <v>2362</v>
      </c>
      <c r="M39" s="635"/>
      <c r="N39" s="635"/>
      <c r="O39" s="645"/>
      <c r="P39" s="635"/>
      <c r="Q39" s="635"/>
      <c r="R39" s="635"/>
      <c r="S39" s="635"/>
      <c r="T39" s="635"/>
      <c r="U39" s="635"/>
      <c r="V39" s="635"/>
      <c r="W39" s="635"/>
      <c r="X39" s="635"/>
    </row>
    <row r="40" spans="1:24" ht="133.5" customHeight="1">
      <c r="A40" s="431">
        <v>31</v>
      </c>
      <c r="B40" s="644" t="s">
        <v>2298</v>
      </c>
      <c r="C40" s="672" t="s">
        <v>2356</v>
      </c>
      <c r="D40" s="433" t="s">
        <v>2363</v>
      </c>
      <c r="E40" s="433"/>
      <c r="F40" s="433"/>
      <c r="G40" s="435">
        <v>0.5</v>
      </c>
      <c r="H40" s="436" t="s">
        <v>29</v>
      </c>
      <c r="I40" s="431" t="s">
        <v>197</v>
      </c>
      <c r="J40" s="437">
        <v>45386</v>
      </c>
      <c r="K40" s="431"/>
      <c r="L40" s="668" t="s">
        <v>2364</v>
      </c>
      <c r="M40" s="635"/>
      <c r="N40" s="635"/>
      <c r="O40" s="645"/>
      <c r="P40" s="635"/>
      <c r="Q40" s="635"/>
      <c r="R40" s="635"/>
      <c r="S40" s="635"/>
      <c r="T40" s="635"/>
      <c r="U40" s="635"/>
      <c r="V40" s="635"/>
      <c r="W40" s="635"/>
      <c r="X40" s="635"/>
    </row>
    <row r="41" spans="1:24" ht="159.75" customHeight="1">
      <c r="A41" s="431">
        <v>32</v>
      </c>
      <c r="B41" s="644" t="s">
        <v>2298</v>
      </c>
      <c r="C41" s="672" t="s">
        <v>2356</v>
      </c>
      <c r="D41" s="433" t="s">
        <v>2365</v>
      </c>
      <c r="E41" s="433"/>
      <c r="F41" s="433"/>
      <c r="G41" s="435">
        <v>0.5</v>
      </c>
      <c r="H41" s="436" t="s">
        <v>29</v>
      </c>
      <c r="I41" s="431" t="s">
        <v>197</v>
      </c>
      <c r="J41" s="437">
        <v>45386</v>
      </c>
      <c r="K41" s="431"/>
      <c r="L41" s="669" t="s">
        <v>2366</v>
      </c>
      <c r="M41" s="635"/>
      <c r="N41" s="635"/>
      <c r="O41" s="645"/>
      <c r="P41" s="635"/>
      <c r="Q41" s="635"/>
      <c r="R41" s="635"/>
      <c r="S41" s="635"/>
      <c r="T41" s="635"/>
      <c r="U41" s="635"/>
      <c r="V41" s="635"/>
      <c r="W41" s="635"/>
      <c r="X41" s="635"/>
    </row>
    <row r="42" spans="1:24" ht="33.75">
      <c r="A42" s="431">
        <v>33</v>
      </c>
      <c r="B42" s="644" t="s">
        <v>2298</v>
      </c>
      <c r="C42" s="665" t="s">
        <v>402</v>
      </c>
      <c r="D42" s="441" t="s">
        <v>2367</v>
      </c>
      <c r="E42" s="433"/>
      <c r="F42" s="433"/>
      <c r="G42" s="435">
        <v>0.5</v>
      </c>
      <c r="H42" s="436" t="s">
        <v>28</v>
      </c>
      <c r="I42" s="431" t="s">
        <v>197</v>
      </c>
      <c r="J42" s="437">
        <v>45415</v>
      </c>
      <c r="K42" s="431"/>
      <c r="L42" s="668" t="s">
        <v>2368</v>
      </c>
      <c r="M42" s="635"/>
      <c r="N42" s="635"/>
      <c r="O42" s="645"/>
      <c r="P42" s="635"/>
      <c r="Q42" s="635"/>
      <c r="R42" s="635"/>
      <c r="S42" s="635"/>
      <c r="T42" s="635"/>
      <c r="U42" s="635"/>
      <c r="V42" s="635"/>
      <c r="W42" s="635"/>
      <c r="X42" s="635"/>
    </row>
    <row r="43" spans="1:24" ht="134.25" customHeight="1">
      <c r="A43" s="431">
        <v>34</v>
      </c>
      <c r="B43" s="644" t="s">
        <v>2298</v>
      </c>
      <c r="C43" s="665" t="s">
        <v>402</v>
      </c>
      <c r="D43" s="433" t="s">
        <v>2369</v>
      </c>
      <c r="E43" s="433"/>
      <c r="F43" s="433"/>
      <c r="G43" s="435">
        <v>1</v>
      </c>
      <c r="H43" s="436" t="s">
        <v>23</v>
      </c>
      <c r="I43" s="431" t="s">
        <v>197</v>
      </c>
      <c r="J43" s="437">
        <v>45439</v>
      </c>
      <c r="K43" s="431"/>
      <c r="L43" s="669" t="s">
        <v>2370</v>
      </c>
      <c r="M43" s="635"/>
      <c r="N43" s="635"/>
      <c r="O43" s="645"/>
      <c r="P43" s="635"/>
      <c r="Q43" s="635"/>
      <c r="R43" s="635"/>
      <c r="S43" s="635"/>
      <c r="T43" s="635"/>
      <c r="U43" s="635"/>
      <c r="V43" s="635"/>
      <c r="W43" s="635"/>
      <c r="X43" s="635"/>
    </row>
    <row r="44" spans="1:24" ht="12.75">
      <c r="A44" s="431"/>
      <c r="B44" s="644"/>
      <c r="C44" s="665"/>
      <c r="D44" s="433"/>
      <c r="E44" s="433"/>
      <c r="F44" s="433"/>
      <c r="G44" s="435"/>
      <c r="H44" s="436"/>
      <c r="I44" s="431"/>
      <c r="J44" s="437"/>
      <c r="K44" s="431"/>
      <c r="L44" s="668"/>
      <c r="M44" s="622"/>
      <c r="N44" s="635"/>
      <c r="O44" s="645"/>
      <c r="P44" s="635"/>
      <c r="Q44" s="635"/>
      <c r="R44" s="635"/>
      <c r="S44" s="635"/>
      <c r="T44" s="635"/>
      <c r="U44" s="635"/>
      <c r="V44" s="635"/>
      <c r="W44" s="635"/>
      <c r="X44" s="635"/>
    </row>
    <row r="45" spans="1:24" ht="12.75">
      <c r="A45" s="431"/>
      <c r="B45" s="644"/>
      <c r="C45" s="665"/>
      <c r="D45" s="441"/>
      <c r="E45" s="433"/>
      <c r="F45" s="433"/>
      <c r="G45" s="435"/>
      <c r="H45" s="436"/>
      <c r="I45" s="431"/>
      <c r="J45" s="437"/>
      <c r="K45" s="431"/>
      <c r="L45" s="669"/>
      <c r="M45" s="635"/>
      <c r="N45" s="635"/>
      <c r="O45" s="645"/>
      <c r="P45" s="635"/>
      <c r="Q45" s="635"/>
      <c r="R45" s="635"/>
      <c r="S45" s="635"/>
      <c r="T45" s="635"/>
      <c r="U45" s="635"/>
      <c r="V45" s="635"/>
      <c r="W45" s="635"/>
      <c r="X45" s="635"/>
    </row>
    <row r="46" spans="1:24" ht="12.75">
      <c r="A46" s="431"/>
      <c r="B46" s="644"/>
      <c r="C46" s="665"/>
      <c r="D46" s="433"/>
      <c r="E46" s="433"/>
      <c r="F46" s="433"/>
      <c r="G46" s="435"/>
      <c r="H46" s="436"/>
      <c r="I46" s="431"/>
      <c r="J46" s="437"/>
      <c r="K46" s="431"/>
      <c r="L46" s="668"/>
      <c r="M46" s="635"/>
      <c r="N46" s="635"/>
      <c r="O46" s="645"/>
      <c r="P46" s="635"/>
      <c r="Q46" s="635"/>
      <c r="R46" s="635"/>
      <c r="S46" s="635"/>
      <c r="T46" s="635"/>
      <c r="U46" s="635"/>
      <c r="V46" s="635"/>
      <c r="W46" s="635"/>
      <c r="X46" s="635"/>
    </row>
    <row r="47" spans="1:24" ht="12.75">
      <c r="A47" s="431"/>
      <c r="B47" s="644"/>
      <c r="C47" s="665"/>
      <c r="D47" s="433"/>
      <c r="E47" s="433"/>
      <c r="F47" s="433"/>
      <c r="G47" s="435"/>
      <c r="H47" s="436"/>
      <c r="I47" s="431"/>
      <c r="J47" s="437"/>
      <c r="K47" s="431"/>
      <c r="L47" s="669"/>
      <c r="M47" s="635"/>
      <c r="N47" s="635"/>
      <c r="O47" s="645"/>
      <c r="P47" s="635"/>
      <c r="Q47" s="635"/>
      <c r="R47" s="635"/>
      <c r="S47" s="635"/>
      <c r="T47" s="635"/>
      <c r="U47" s="635"/>
      <c r="V47" s="635"/>
      <c r="W47" s="635"/>
      <c r="X47" s="635"/>
    </row>
    <row r="48" spans="1:24" ht="12.75">
      <c r="A48" s="431"/>
      <c r="B48" s="644"/>
      <c r="C48" s="665"/>
      <c r="D48" s="433"/>
      <c r="E48" s="433"/>
      <c r="F48" s="433"/>
      <c r="G48" s="435"/>
      <c r="H48" s="436"/>
      <c r="I48" s="431"/>
      <c r="J48" s="437"/>
      <c r="K48" s="431"/>
      <c r="L48" s="668"/>
      <c r="M48" s="635"/>
      <c r="N48" s="635"/>
      <c r="O48" s="645"/>
      <c r="P48" s="635"/>
      <c r="Q48" s="635"/>
      <c r="R48" s="635"/>
      <c r="S48" s="635"/>
      <c r="T48" s="635"/>
      <c r="U48" s="635"/>
      <c r="V48" s="635"/>
      <c r="W48" s="635"/>
      <c r="X48" s="635"/>
    </row>
    <row r="49" spans="1:24" ht="12.75">
      <c r="A49" s="431"/>
      <c r="B49" s="644"/>
      <c r="C49" s="665"/>
      <c r="D49" s="433"/>
      <c r="E49" s="433"/>
      <c r="F49" s="433"/>
      <c r="G49" s="435"/>
      <c r="H49" s="436"/>
      <c r="I49" s="431"/>
      <c r="J49" s="437"/>
      <c r="K49" s="431"/>
      <c r="L49" s="669"/>
      <c r="M49" s="635"/>
      <c r="N49" s="635"/>
      <c r="O49" s="645"/>
      <c r="P49" s="635"/>
      <c r="Q49" s="635"/>
      <c r="R49" s="635"/>
      <c r="S49" s="635"/>
      <c r="T49" s="635"/>
      <c r="U49" s="635"/>
      <c r="V49" s="635"/>
      <c r="W49" s="635"/>
      <c r="X49" s="635"/>
    </row>
    <row r="50" spans="1:24" ht="12.75">
      <c r="A50" s="696"/>
      <c r="B50" s="644"/>
      <c r="C50" s="665"/>
      <c r="D50" s="204"/>
      <c r="E50" s="433"/>
      <c r="F50" s="433"/>
      <c r="G50" s="435"/>
      <c r="H50" s="436"/>
      <c r="I50" s="431"/>
      <c r="J50" s="437"/>
      <c r="K50" s="431"/>
      <c r="L50" s="668"/>
      <c r="M50" s="635"/>
      <c r="N50" s="635"/>
      <c r="O50" s="645"/>
      <c r="P50" s="635"/>
      <c r="Q50" s="635"/>
      <c r="R50" s="635"/>
      <c r="S50" s="635"/>
      <c r="T50" s="635"/>
      <c r="U50" s="635"/>
      <c r="V50" s="635"/>
      <c r="W50" s="635"/>
      <c r="X50" s="635"/>
    </row>
    <row r="51" spans="1:24" ht="12.75">
      <c r="A51" s="431"/>
      <c r="B51" s="644"/>
      <c r="C51" s="665"/>
      <c r="D51" s="204"/>
      <c r="E51" s="433"/>
      <c r="F51" s="433"/>
      <c r="G51" s="435"/>
      <c r="H51" s="436"/>
      <c r="I51" s="431"/>
      <c r="J51" s="437"/>
      <c r="K51" s="431"/>
      <c r="L51" s="669"/>
      <c r="M51" s="635"/>
      <c r="N51" s="635"/>
      <c r="O51" s="645"/>
      <c r="P51" s="635"/>
      <c r="Q51" s="635"/>
      <c r="R51" s="635"/>
      <c r="S51" s="635"/>
      <c r="T51" s="635"/>
      <c r="U51" s="635"/>
      <c r="V51" s="635"/>
      <c r="W51" s="635"/>
      <c r="X51" s="635"/>
    </row>
    <row r="52" spans="1:24" ht="12.75">
      <c r="A52" s="431"/>
      <c r="B52" s="644"/>
      <c r="C52" s="665"/>
      <c r="D52" s="204"/>
      <c r="E52" s="433"/>
      <c r="F52" s="433"/>
      <c r="G52" s="435"/>
      <c r="H52" s="436"/>
      <c r="I52" s="431"/>
      <c r="J52" s="437"/>
      <c r="K52" s="431"/>
      <c r="L52" s="668"/>
      <c r="M52" s="635"/>
      <c r="N52" s="635"/>
      <c r="O52" s="645"/>
      <c r="P52" s="635"/>
      <c r="Q52" s="635"/>
      <c r="R52" s="635"/>
      <c r="S52" s="635"/>
      <c r="T52" s="635"/>
      <c r="U52" s="635"/>
      <c r="V52" s="635"/>
      <c r="W52" s="635"/>
      <c r="X52" s="635"/>
    </row>
    <row r="53" spans="1:24" s="697" customFormat="1" ht="12.75">
      <c r="A53" s="431"/>
      <c r="B53" s="698"/>
      <c r="C53" s="699"/>
      <c r="D53" s="700"/>
      <c r="E53" s="700"/>
      <c r="F53" s="700"/>
      <c r="G53" s="701"/>
      <c r="H53" s="702"/>
      <c r="I53" s="696"/>
      <c r="J53" s="703"/>
      <c r="K53" s="696"/>
      <c r="L53" s="704"/>
      <c r="M53" s="705"/>
      <c r="N53" s="705"/>
      <c r="O53" s="706"/>
      <c r="P53" s="705"/>
      <c r="Q53" s="705"/>
      <c r="R53" s="705"/>
      <c r="S53" s="705"/>
      <c r="T53" s="705"/>
      <c r="U53" s="705"/>
      <c r="V53" s="705"/>
      <c r="W53" s="705"/>
      <c r="X53" s="705"/>
    </row>
    <row r="54" spans="1:24" ht="12.75">
      <c r="A54" s="431"/>
      <c r="B54" s="644"/>
      <c r="C54" s="665"/>
      <c r="D54" s="433"/>
      <c r="E54" s="433"/>
      <c r="F54" s="433"/>
      <c r="G54" s="435"/>
      <c r="H54" s="436"/>
      <c r="I54" s="431"/>
      <c r="J54" s="437"/>
      <c r="K54" s="431"/>
      <c r="L54" s="668"/>
      <c r="M54" s="635"/>
      <c r="N54" s="635"/>
      <c r="O54" s="645"/>
      <c r="P54" s="635"/>
      <c r="Q54" s="635"/>
      <c r="R54" s="635"/>
      <c r="S54" s="635"/>
      <c r="T54" s="635"/>
      <c r="U54" s="635"/>
      <c r="V54" s="635"/>
      <c r="W54" s="635"/>
      <c r="X54" s="635"/>
    </row>
    <row r="55" spans="1:24" ht="12.75">
      <c r="A55" s="431"/>
      <c r="B55" s="644"/>
      <c r="C55" s="665"/>
      <c r="D55" s="433"/>
      <c r="E55" s="433"/>
      <c r="F55" s="433"/>
      <c r="G55" s="435"/>
      <c r="H55" s="436"/>
      <c r="I55" s="431"/>
      <c r="J55" s="437"/>
      <c r="K55" s="431"/>
      <c r="L55" s="669"/>
      <c r="M55" s="635"/>
      <c r="N55" s="635"/>
      <c r="O55" s="645"/>
      <c r="P55" s="635"/>
      <c r="Q55" s="635"/>
      <c r="R55" s="635"/>
      <c r="S55" s="635"/>
      <c r="T55" s="635"/>
      <c r="U55" s="635"/>
      <c r="V55" s="635"/>
      <c r="W55" s="635"/>
      <c r="X55" s="635"/>
    </row>
    <row r="56" spans="1:24" ht="12.75">
      <c r="A56" s="431"/>
      <c r="B56" s="644"/>
      <c r="C56" s="665"/>
      <c r="D56" s="433"/>
      <c r="E56" s="433"/>
      <c r="F56" s="433"/>
      <c r="G56" s="435"/>
      <c r="H56" s="436"/>
      <c r="I56" s="431"/>
      <c r="J56" s="437"/>
      <c r="K56" s="431"/>
      <c r="L56" s="668"/>
      <c r="M56" s="635"/>
      <c r="N56" s="635"/>
      <c r="O56" s="645"/>
      <c r="P56" s="635"/>
      <c r="Q56" s="635"/>
      <c r="R56" s="635"/>
      <c r="S56" s="635"/>
      <c r="T56" s="635"/>
      <c r="U56" s="635"/>
      <c r="V56" s="635"/>
      <c r="W56" s="635"/>
      <c r="X56" s="635"/>
    </row>
    <row r="57" spans="1:24" ht="12.75">
      <c r="A57" s="431"/>
      <c r="B57" s="644"/>
      <c r="C57" s="665"/>
      <c r="D57" s="433"/>
      <c r="E57" s="433"/>
      <c r="F57" s="433"/>
      <c r="G57" s="435"/>
      <c r="H57" s="436"/>
      <c r="I57" s="431"/>
      <c r="J57" s="437"/>
      <c r="K57" s="431"/>
      <c r="L57" s="669"/>
      <c r="M57" s="635"/>
      <c r="N57" s="635"/>
      <c r="O57" s="645"/>
      <c r="P57" s="635"/>
      <c r="Q57" s="635"/>
      <c r="R57" s="635"/>
      <c r="S57" s="635"/>
      <c r="T57" s="635"/>
      <c r="U57" s="635"/>
      <c r="V57" s="635"/>
      <c r="W57" s="635"/>
      <c r="X57" s="635"/>
    </row>
    <row r="58" spans="1:24" ht="12.75">
      <c r="A58" s="431"/>
      <c r="B58" s="644"/>
      <c r="C58" s="665"/>
      <c r="D58" s="433"/>
      <c r="E58" s="433"/>
      <c r="F58" s="433"/>
      <c r="G58" s="435"/>
      <c r="H58" s="436"/>
      <c r="I58" s="431"/>
      <c r="J58" s="437"/>
      <c r="K58" s="431"/>
      <c r="L58" s="668"/>
      <c r="M58" s="635"/>
      <c r="N58" s="635"/>
      <c r="O58" s="645"/>
      <c r="P58" s="635"/>
      <c r="Q58" s="635"/>
      <c r="R58" s="635"/>
      <c r="S58" s="635"/>
      <c r="T58" s="635"/>
      <c r="U58" s="635"/>
      <c r="V58" s="635"/>
      <c r="W58" s="635"/>
      <c r="X58" s="635"/>
    </row>
    <row r="59" spans="1:24" ht="12.75">
      <c r="A59" s="431"/>
      <c r="B59" s="644"/>
      <c r="C59" s="665"/>
      <c r="D59" s="433"/>
      <c r="E59" s="433"/>
      <c r="F59" s="433"/>
      <c r="G59" s="435"/>
      <c r="H59" s="436"/>
      <c r="I59" s="431"/>
      <c r="J59" s="437"/>
      <c r="K59" s="431"/>
      <c r="L59" s="669"/>
      <c r="M59" s="635"/>
      <c r="N59" s="635"/>
      <c r="O59" s="645"/>
      <c r="P59" s="635"/>
      <c r="Q59" s="635"/>
      <c r="R59" s="635"/>
      <c r="S59" s="635"/>
      <c r="T59" s="635"/>
      <c r="U59" s="635"/>
      <c r="V59" s="635"/>
      <c r="W59" s="635"/>
      <c r="X59" s="635"/>
    </row>
    <row r="60" spans="1:24" ht="12.75">
      <c r="A60" s="431"/>
      <c r="B60" s="431"/>
      <c r="C60" s="665"/>
      <c r="D60" s="433"/>
      <c r="E60" s="433"/>
      <c r="F60" s="433"/>
      <c r="G60" s="435"/>
      <c r="H60" s="436"/>
      <c r="I60" s="431"/>
      <c r="J60" s="437"/>
      <c r="K60" s="431"/>
      <c r="L60" s="668"/>
      <c r="M60" s="635"/>
      <c r="N60" s="635"/>
      <c r="O60" s="645"/>
      <c r="P60" s="635"/>
      <c r="Q60" s="635"/>
      <c r="R60" s="635"/>
      <c r="S60" s="635"/>
      <c r="T60" s="635"/>
      <c r="U60" s="635"/>
      <c r="V60" s="635"/>
      <c r="W60" s="635"/>
      <c r="X60" s="635"/>
    </row>
    <row r="61" spans="1:24" ht="12.75">
      <c r="A61" s="431"/>
      <c r="B61" s="431"/>
      <c r="C61" s="665"/>
      <c r="D61" s="433"/>
      <c r="E61" s="433"/>
      <c r="F61" s="433"/>
      <c r="G61" s="435"/>
      <c r="H61" s="436"/>
      <c r="I61" s="431"/>
      <c r="J61" s="437"/>
      <c r="K61" s="431"/>
      <c r="L61" s="668"/>
      <c r="M61" s="635"/>
      <c r="N61" s="635"/>
      <c r="O61" s="645"/>
      <c r="P61" s="635"/>
      <c r="Q61" s="635"/>
      <c r="R61" s="635"/>
      <c r="S61" s="635"/>
      <c r="T61" s="635"/>
      <c r="U61" s="635"/>
      <c r="V61" s="635"/>
      <c r="W61" s="635"/>
      <c r="X61" s="635"/>
    </row>
    <row r="62" spans="1:24" ht="12.75">
      <c r="A62" s="431"/>
      <c r="B62" s="431"/>
      <c r="C62" s="665"/>
      <c r="D62" s="433"/>
      <c r="E62" s="433"/>
      <c r="F62" s="433"/>
      <c r="G62" s="435"/>
      <c r="H62" s="436"/>
      <c r="I62" s="431"/>
      <c r="J62" s="437"/>
      <c r="K62" s="431"/>
      <c r="L62" s="668"/>
      <c r="M62" s="635"/>
      <c r="N62" s="635"/>
      <c r="O62" s="645"/>
      <c r="P62" s="635"/>
      <c r="Q62" s="635"/>
      <c r="R62" s="635"/>
      <c r="S62" s="635"/>
      <c r="T62" s="635"/>
      <c r="U62" s="635"/>
      <c r="V62" s="635"/>
      <c r="W62" s="635"/>
      <c r="X62" s="635"/>
    </row>
    <row r="63" spans="1:24" ht="12.75">
      <c r="A63" s="431"/>
      <c r="B63" s="431"/>
      <c r="C63" s="665"/>
      <c r="D63" s="433"/>
      <c r="E63" s="433"/>
      <c r="F63" s="433"/>
      <c r="G63" s="435"/>
      <c r="H63" s="436"/>
      <c r="I63" s="431"/>
      <c r="J63" s="437"/>
      <c r="K63" s="431"/>
      <c r="L63" s="675"/>
      <c r="M63" s="635"/>
      <c r="N63" s="635"/>
      <c r="O63" s="645"/>
      <c r="P63" s="635"/>
      <c r="Q63" s="635"/>
      <c r="R63" s="635"/>
      <c r="S63" s="635"/>
      <c r="T63" s="635"/>
      <c r="U63" s="635"/>
      <c r="V63" s="635"/>
      <c r="W63" s="635"/>
      <c r="X63" s="635"/>
    </row>
    <row r="64" spans="1:24" ht="12.75">
      <c r="A64" s="707"/>
      <c r="B64" s="431"/>
      <c r="C64" s="665"/>
      <c r="D64" s="433"/>
      <c r="E64" s="433"/>
      <c r="F64" s="433"/>
      <c r="G64" s="435"/>
      <c r="H64" s="436"/>
      <c r="I64" s="431"/>
      <c r="J64" s="437"/>
      <c r="K64" s="431"/>
      <c r="L64" s="675"/>
      <c r="M64" s="635"/>
      <c r="N64" s="635"/>
      <c r="O64" s="645"/>
      <c r="P64" s="635"/>
      <c r="Q64" s="635"/>
      <c r="R64" s="635"/>
      <c r="S64" s="635"/>
      <c r="T64" s="635"/>
      <c r="U64" s="635"/>
      <c r="V64" s="635"/>
      <c r="W64" s="635"/>
      <c r="X64" s="635"/>
    </row>
  </sheetData>
  <sheetProtection selectLockedCells="1" selectUnlockedCells="1"/>
  <conditionalFormatting sqref="M1:N1 R1 U1:X1">
    <cfRule type="containsText" dxfId="8535" priority="13" operator="containsText" text="ответ субподрядчика">
      <formula>NOT(ISERROR(SEARCH(("ответ субподрядчика"),(M1))))</formula>
    </cfRule>
  </conditionalFormatting>
  <conditionalFormatting sqref="G10:G64">
    <cfRule type="cellIs" dxfId="8534" priority="12" operator="equal">
      <formula>1</formula>
    </cfRule>
  </conditionalFormatting>
  <conditionalFormatting sqref="G56">
    <cfRule type="cellIs" dxfId="8533" priority="14" operator="equal">
      <formula>1</formula>
    </cfRule>
  </conditionalFormatting>
  <conditionalFormatting sqref="G13">
    <cfRule type="cellIs" dxfId="8532" priority="15" operator="equal">
      <formula>1</formula>
    </cfRule>
  </conditionalFormatting>
  <conditionalFormatting sqref="G42">
    <cfRule type="cellIs" dxfId="8531" priority="16" operator="equal">
      <formula>1</formula>
    </cfRule>
  </conditionalFormatting>
  <conditionalFormatting sqref="G43">
    <cfRule type="cellIs" dxfId="8530" priority="17" operator="equal">
      <formula>1</formula>
    </cfRule>
  </conditionalFormatting>
  <conditionalFormatting sqref="G44">
    <cfRule type="cellIs" dxfId="8529" priority="18" operator="equal">
      <formula>1</formula>
    </cfRule>
  </conditionalFormatting>
  <conditionalFormatting sqref="G46">
    <cfRule type="cellIs" dxfId="8528" priority="19" operator="equal">
      <formula>1</formula>
    </cfRule>
  </conditionalFormatting>
  <conditionalFormatting sqref="G48">
    <cfRule type="cellIs" dxfId="8527" priority="20" operator="equal">
      <formula>1</formula>
    </cfRule>
  </conditionalFormatting>
  <conditionalFormatting sqref="G52">
    <cfRule type="cellIs" dxfId="8526" priority="21" operator="equal">
      <formula>1</formula>
    </cfRule>
  </conditionalFormatting>
  <conditionalFormatting sqref="G50">
    <cfRule type="cellIs" dxfId="8525" priority="22" operator="equal">
      <formula>1</formula>
    </cfRule>
  </conditionalFormatting>
  <conditionalFormatting sqref="G54">
    <cfRule type="cellIs" dxfId="8524" priority="23" operator="equal">
      <formula>1</formula>
    </cfRule>
  </conditionalFormatting>
  <conditionalFormatting sqref="G55">
    <cfRule type="cellIs" dxfId="8523" priority="24" operator="equal">
      <formula>1</formula>
    </cfRule>
  </conditionalFormatting>
  <conditionalFormatting sqref="G55">
    <cfRule type="cellIs" dxfId="8522" priority="25" operator="equal">
      <formula>1</formula>
    </cfRule>
  </conditionalFormatting>
  <conditionalFormatting sqref="G11">
    <cfRule type="cellIs" dxfId="8521" priority="26" operator="equal">
      <formula>1</formula>
    </cfRule>
  </conditionalFormatting>
  <conditionalFormatting sqref="G14">
    <cfRule type="cellIs" dxfId="8520" priority="27" operator="equal">
      <formula>1</formula>
    </cfRule>
  </conditionalFormatting>
  <conditionalFormatting sqref="G14">
    <cfRule type="cellIs" dxfId="8519" priority="28" operator="equal">
      <formula>1</formula>
    </cfRule>
  </conditionalFormatting>
  <conditionalFormatting sqref="G15">
    <cfRule type="cellIs" dxfId="8518" priority="29" operator="equal">
      <formula>1</formula>
    </cfRule>
  </conditionalFormatting>
  <conditionalFormatting sqref="G15">
    <cfRule type="cellIs" dxfId="8517" priority="30" operator="equal">
      <formula>1</formula>
    </cfRule>
  </conditionalFormatting>
  <conditionalFormatting sqref="G15">
    <cfRule type="cellIs" dxfId="8516" priority="31" operator="equal">
      <formula>1</formula>
    </cfRule>
  </conditionalFormatting>
  <conditionalFormatting sqref="G16">
    <cfRule type="cellIs" dxfId="8515" priority="32" operator="equal">
      <formula>1</formula>
    </cfRule>
  </conditionalFormatting>
  <conditionalFormatting sqref="G16">
    <cfRule type="cellIs" dxfId="8514" priority="33" operator="equal">
      <formula>1</formula>
    </cfRule>
  </conditionalFormatting>
  <conditionalFormatting sqref="G16">
    <cfRule type="cellIs" dxfId="8513" priority="34" operator="equal">
      <formula>1</formula>
    </cfRule>
  </conditionalFormatting>
  <conditionalFormatting sqref="G17">
    <cfRule type="cellIs" dxfId="8512" priority="35" operator="equal">
      <formula>1</formula>
    </cfRule>
  </conditionalFormatting>
  <conditionalFormatting sqref="G17">
    <cfRule type="cellIs" dxfId="8511" priority="36" operator="equal">
      <formula>1</formula>
    </cfRule>
  </conditionalFormatting>
  <conditionalFormatting sqref="G17">
    <cfRule type="cellIs" dxfId="8510" priority="37" operator="equal">
      <formula>1</formula>
    </cfRule>
  </conditionalFormatting>
  <conditionalFormatting sqref="G18">
    <cfRule type="cellIs" dxfId="8509" priority="38" operator="equal">
      <formula>1</formula>
    </cfRule>
  </conditionalFormatting>
  <conditionalFormatting sqref="G18">
    <cfRule type="cellIs" dxfId="8508" priority="39" operator="equal">
      <formula>1</formula>
    </cfRule>
  </conditionalFormatting>
  <conditionalFormatting sqref="G18">
    <cfRule type="cellIs" dxfId="8507" priority="40" operator="equal">
      <formula>1</formula>
    </cfRule>
  </conditionalFormatting>
  <conditionalFormatting sqref="G18">
    <cfRule type="cellIs" dxfId="8506" priority="41" operator="equal">
      <formula>1</formula>
    </cfRule>
  </conditionalFormatting>
  <conditionalFormatting sqref="G20">
    <cfRule type="cellIs" dxfId="8505" priority="42" operator="equal">
      <formula>1</formula>
    </cfRule>
  </conditionalFormatting>
  <conditionalFormatting sqref="G20">
    <cfRule type="cellIs" dxfId="8504" priority="43" operator="equal">
      <formula>1</formula>
    </cfRule>
  </conditionalFormatting>
  <conditionalFormatting sqref="G20">
    <cfRule type="cellIs" dxfId="8503" priority="44" operator="equal">
      <formula>1</formula>
    </cfRule>
  </conditionalFormatting>
  <conditionalFormatting sqref="G20">
    <cfRule type="cellIs" dxfId="8502" priority="45" operator="equal">
      <formula>1</formula>
    </cfRule>
  </conditionalFormatting>
  <conditionalFormatting sqref="G23">
    <cfRule type="cellIs" dxfId="8501" priority="46" operator="equal">
      <formula>1</formula>
    </cfRule>
  </conditionalFormatting>
  <conditionalFormatting sqref="G23">
    <cfRule type="cellIs" dxfId="8500" priority="47" operator="equal">
      <formula>1</formula>
    </cfRule>
  </conditionalFormatting>
  <conditionalFormatting sqref="G23">
    <cfRule type="cellIs" dxfId="8499" priority="48" operator="equal">
      <formula>1</formula>
    </cfRule>
  </conditionalFormatting>
  <conditionalFormatting sqref="G23">
    <cfRule type="cellIs" dxfId="8498" priority="49" operator="equal">
      <formula>1</formula>
    </cfRule>
  </conditionalFormatting>
  <conditionalFormatting sqref="G24">
    <cfRule type="cellIs" dxfId="8497" priority="50" operator="equal">
      <formula>1</formula>
    </cfRule>
  </conditionalFormatting>
  <conditionalFormatting sqref="G24">
    <cfRule type="cellIs" dxfId="8496" priority="51" operator="equal">
      <formula>1</formula>
    </cfRule>
  </conditionalFormatting>
  <conditionalFormatting sqref="G24">
    <cfRule type="cellIs" dxfId="8495" priority="52" operator="equal">
      <formula>1</formula>
    </cfRule>
  </conditionalFormatting>
  <conditionalFormatting sqref="G24">
    <cfRule type="cellIs" dxfId="8494" priority="53" operator="equal">
      <formula>1</formula>
    </cfRule>
  </conditionalFormatting>
  <conditionalFormatting sqref="G25">
    <cfRule type="cellIs" dxfId="8493" priority="54" operator="equal">
      <formula>1</formula>
    </cfRule>
  </conditionalFormatting>
  <conditionalFormatting sqref="G25">
    <cfRule type="cellIs" dxfId="8492" priority="55" operator="equal">
      <formula>1</formula>
    </cfRule>
  </conditionalFormatting>
  <conditionalFormatting sqref="G25">
    <cfRule type="cellIs" dxfId="8491" priority="56" operator="equal">
      <formula>1</formula>
    </cfRule>
  </conditionalFormatting>
  <conditionalFormatting sqref="G25">
    <cfRule type="cellIs" dxfId="8490" priority="57" operator="equal">
      <formula>1</formula>
    </cfRule>
  </conditionalFormatting>
  <conditionalFormatting sqref="G26">
    <cfRule type="cellIs" dxfId="8489" priority="58" operator="equal">
      <formula>1</formula>
    </cfRule>
  </conditionalFormatting>
  <conditionalFormatting sqref="G26">
    <cfRule type="cellIs" dxfId="8488" priority="59" operator="equal">
      <formula>1</formula>
    </cfRule>
  </conditionalFormatting>
  <conditionalFormatting sqref="G26">
    <cfRule type="cellIs" dxfId="8487" priority="60" operator="equal">
      <formula>1</formula>
    </cfRule>
  </conditionalFormatting>
  <conditionalFormatting sqref="G26">
    <cfRule type="cellIs" dxfId="8486" priority="61" operator="equal">
      <formula>1</formula>
    </cfRule>
  </conditionalFormatting>
  <conditionalFormatting sqref="G28">
    <cfRule type="cellIs" dxfId="8485" priority="62" operator="equal">
      <formula>1</formula>
    </cfRule>
  </conditionalFormatting>
  <conditionalFormatting sqref="G28">
    <cfRule type="cellIs" dxfId="8484" priority="63" operator="equal">
      <formula>1</formula>
    </cfRule>
  </conditionalFormatting>
  <conditionalFormatting sqref="G28">
    <cfRule type="cellIs" dxfId="8483" priority="64" operator="equal">
      <formula>1</formula>
    </cfRule>
  </conditionalFormatting>
  <conditionalFormatting sqref="G28">
    <cfRule type="cellIs" dxfId="8482" priority="65" operator="equal">
      <formula>1</formula>
    </cfRule>
  </conditionalFormatting>
  <conditionalFormatting sqref="G31">
    <cfRule type="cellIs" dxfId="8481" priority="66" operator="equal">
      <formula>1</formula>
    </cfRule>
  </conditionalFormatting>
  <conditionalFormatting sqref="G31">
    <cfRule type="cellIs" dxfId="8480" priority="67" operator="equal">
      <formula>1</formula>
    </cfRule>
  </conditionalFormatting>
  <conditionalFormatting sqref="G31">
    <cfRule type="cellIs" dxfId="8479" priority="68" operator="equal">
      <formula>1</formula>
    </cfRule>
  </conditionalFormatting>
  <conditionalFormatting sqref="G31">
    <cfRule type="cellIs" dxfId="8478" priority="69" operator="equal">
      <formula>1</formula>
    </cfRule>
  </conditionalFormatting>
  <conditionalFormatting sqref="G34">
    <cfRule type="cellIs" dxfId="8477" priority="70" operator="equal">
      <formula>1</formula>
    </cfRule>
  </conditionalFormatting>
  <conditionalFormatting sqref="G35">
    <cfRule type="cellIs" dxfId="8476" priority="71" operator="equal">
      <formula>1</formula>
    </cfRule>
  </conditionalFormatting>
  <conditionalFormatting sqref="G36">
    <cfRule type="cellIs" dxfId="8475" priority="72" operator="equal">
      <formula>1</formula>
    </cfRule>
  </conditionalFormatting>
  <conditionalFormatting sqref="G37">
    <cfRule type="cellIs" dxfId="8474" priority="73" operator="equal">
      <formula>1</formula>
    </cfRule>
  </conditionalFormatting>
  <conditionalFormatting sqref="G37">
    <cfRule type="cellIs" dxfId="8473" priority="74" operator="equal">
      <formula>1</formula>
    </cfRule>
  </conditionalFormatting>
  <conditionalFormatting sqref="G38">
    <cfRule type="cellIs" dxfId="8472" priority="75" operator="equal">
      <formula>1</formula>
    </cfRule>
  </conditionalFormatting>
  <conditionalFormatting sqref="G38">
    <cfRule type="cellIs" dxfId="8471" priority="76" operator="equal">
      <formula>1</formula>
    </cfRule>
  </conditionalFormatting>
  <conditionalFormatting sqref="G39">
    <cfRule type="cellIs" dxfId="8470" priority="77" operator="equal">
      <formula>1</formula>
    </cfRule>
  </conditionalFormatting>
  <conditionalFormatting sqref="G39">
    <cfRule type="cellIs" dxfId="8469" priority="78" operator="equal">
      <formula>1</formula>
    </cfRule>
  </conditionalFormatting>
  <conditionalFormatting sqref="G40">
    <cfRule type="cellIs" dxfId="8468" priority="79" operator="equal">
      <formula>1</formula>
    </cfRule>
  </conditionalFormatting>
  <conditionalFormatting sqref="G40">
    <cfRule type="cellIs" dxfId="8467" priority="80" operator="equal">
      <formula>1</formula>
    </cfRule>
  </conditionalFormatting>
  <conditionalFormatting sqref="G22">
    <cfRule type="cellIs" dxfId="8466" priority="81" operator="equal">
      <formula>1</formula>
    </cfRule>
  </conditionalFormatting>
  <conditionalFormatting sqref="G22">
    <cfRule type="cellIs" dxfId="8465" priority="82" operator="equal">
      <formula>1</formula>
    </cfRule>
  </conditionalFormatting>
  <conditionalFormatting sqref="G22">
    <cfRule type="cellIs" dxfId="8464" priority="83" operator="equal">
      <formula>1</formula>
    </cfRule>
  </conditionalFormatting>
  <conditionalFormatting sqref="G22">
    <cfRule type="cellIs" dxfId="8463" priority="84" operator="equal">
      <formula>1</formula>
    </cfRule>
  </conditionalFormatting>
  <conditionalFormatting sqref="G22">
    <cfRule type="cellIs" dxfId="8462" priority="85" operator="equal">
      <formula>1</formula>
    </cfRule>
  </conditionalFormatting>
  <conditionalFormatting sqref="G12">
    <cfRule type="cellIs" dxfId="8461" priority="86" operator="equal">
      <formula>1</formula>
    </cfRule>
  </conditionalFormatting>
  <conditionalFormatting sqref="G12">
    <cfRule type="cellIs" dxfId="8460" priority="87" operator="equal">
      <formula>1</formula>
    </cfRule>
  </conditionalFormatting>
  <conditionalFormatting sqref="G41">
    <cfRule type="cellIs" dxfId="8459" priority="88" operator="equal">
      <formula>1</formula>
    </cfRule>
  </conditionalFormatting>
  <conditionalFormatting sqref="G41">
    <cfRule type="cellIs" dxfId="8458" priority="89" operator="equal">
      <formula>1</formula>
    </cfRule>
  </conditionalFormatting>
  <conditionalFormatting sqref="G41">
    <cfRule type="cellIs" dxfId="8457" priority="90" operator="equal">
      <formula>1</formula>
    </cfRule>
  </conditionalFormatting>
  <conditionalFormatting sqref="G21">
    <cfRule type="cellIs" dxfId="8456" priority="91" operator="equal">
      <formula>1</formula>
    </cfRule>
  </conditionalFormatting>
  <conditionalFormatting sqref="G21">
    <cfRule type="cellIs" dxfId="8455" priority="92" operator="equal">
      <formula>1</formula>
    </cfRule>
  </conditionalFormatting>
  <conditionalFormatting sqref="G21">
    <cfRule type="cellIs" dxfId="8454" priority="93" operator="equal">
      <formula>1</formula>
    </cfRule>
  </conditionalFormatting>
  <conditionalFormatting sqref="G21">
    <cfRule type="cellIs" dxfId="8453" priority="94" operator="equal">
      <formula>1</formula>
    </cfRule>
  </conditionalFormatting>
  <conditionalFormatting sqref="G21">
    <cfRule type="cellIs" dxfId="8452" priority="95" operator="equal">
      <formula>1</formula>
    </cfRule>
  </conditionalFormatting>
  <conditionalFormatting sqref="G19">
    <cfRule type="cellIs" dxfId="8451" priority="96" operator="equal">
      <formula>1</formula>
    </cfRule>
  </conditionalFormatting>
  <conditionalFormatting sqref="G19">
    <cfRule type="cellIs" dxfId="8450" priority="97" operator="equal">
      <formula>1</formula>
    </cfRule>
  </conditionalFormatting>
  <conditionalFormatting sqref="G19">
    <cfRule type="cellIs" dxfId="8449" priority="98" operator="equal">
      <formula>1</formula>
    </cfRule>
  </conditionalFormatting>
  <conditionalFormatting sqref="G19">
    <cfRule type="cellIs" dxfId="8448" priority="99" operator="equal">
      <formula>1</formula>
    </cfRule>
  </conditionalFormatting>
  <conditionalFormatting sqref="G30">
    <cfRule type="cellIs" dxfId="8447" priority="100" operator="equal">
      <formula>1</formula>
    </cfRule>
  </conditionalFormatting>
  <conditionalFormatting sqref="G10:G64">
    <cfRule type="cellIs" dxfId="8446" priority="11" operator="equal">
      <formula>0.5</formula>
    </cfRule>
  </conditionalFormatting>
  <conditionalFormatting sqref="G56">
    <cfRule type="cellIs" dxfId="8445" priority="101" operator="equal">
      <formula>0.5</formula>
    </cfRule>
  </conditionalFormatting>
  <conditionalFormatting sqref="G13">
    <cfRule type="cellIs" dxfId="8444" priority="102" operator="equal">
      <formula>0.5</formula>
    </cfRule>
  </conditionalFormatting>
  <conditionalFormatting sqref="G42">
    <cfRule type="cellIs" dxfId="8443" priority="103" operator="equal">
      <formula>0.5</formula>
    </cfRule>
  </conditionalFormatting>
  <conditionalFormatting sqref="G43">
    <cfRule type="cellIs" dxfId="8442" priority="104" operator="equal">
      <formula>0.5</formula>
    </cfRule>
  </conditionalFormatting>
  <conditionalFormatting sqref="G44">
    <cfRule type="cellIs" dxfId="8441" priority="105" operator="equal">
      <formula>0.5</formula>
    </cfRule>
  </conditionalFormatting>
  <conditionalFormatting sqref="G46">
    <cfRule type="cellIs" dxfId="8440" priority="106" operator="equal">
      <formula>0.5</formula>
    </cfRule>
  </conditionalFormatting>
  <conditionalFormatting sqref="G48">
    <cfRule type="cellIs" dxfId="8439" priority="107" operator="equal">
      <formula>0.5</formula>
    </cfRule>
  </conditionalFormatting>
  <conditionalFormatting sqref="G52">
    <cfRule type="cellIs" dxfId="8438" priority="108" operator="equal">
      <formula>0.5</formula>
    </cfRule>
  </conditionalFormatting>
  <conditionalFormatting sqref="G50">
    <cfRule type="cellIs" dxfId="8437" priority="109" operator="equal">
      <formula>0.5</formula>
    </cfRule>
  </conditionalFormatting>
  <conditionalFormatting sqref="G54">
    <cfRule type="cellIs" dxfId="8436" priority="110" operator="equal">
      <formula>0.5</formula>
    </cfRule>
  </conditionalFormatting>
  <conditionalFormatting sqref="G55">
    <cfRule type="cellIs" dxfId="8435" priority="111" operator="equal">
      <formula>0.5</formula>
    </cfRule>
  </conditionalFormatting>
  <conditionalFormatting sqref="G55">
    <cfRule type="cellIs" dxfId="8434" priority="112" operator="equal">
      <formula>0.5</formula>
    </cfRule>
  </conditionalFormatting>
  <conditionalFormatting sqref="G11">
    <cfRule type="cellIs" dxfId="8433" priority="113" operator="equal">
      <formula>0.5</formula>
    </cfRule>
  </conditionalFormatting>
  <conditionalFormatting sqref="G14">
    <cfRule type="cellIs" dxfId="8432" priority="114" operator="equal">
      <formula>0.5</formula>
    </cfRule>
  </conditionalFormatting>
  <conditionalFormatting sqref="G14">
    <cfRule type="cellIs" dxfId="8431" priority="115" operator="equal">
      <formula>0.5</formula>
    </cfRule>
  </conditionalFormatting>
  <conditionalFormatting sqref="G15">
    <cfRule type="cellIs" dxfId="8430" priority="116" operator="equal">
      <formula>0.5</formula>
    </cfRule>
  </conditionalFormatting>
  <conditionalFormatting sqref="G15">
    <cfRule type="cellIs" dxfId="8429" priority="117" operator="equal">
      <formula>0.5</formula>
    </cfRule>
  </conditionalFormatting>
  <conditionalFormatting sqref="G15">
    <cfRule type="cellIs" dxfId="8428" priority="118" operator="equal">
      <formula>0.5</formula>
    </cfRule>
  </conditionalFormatting>
  <conditionalFormatting sqref="G16">
    <cfRule type="cellIs" dxfId="8427" priority="119" operator="equal">
      <formula>0.5</formula>
    </cfRule>
  </conditionalFormatting>
  <conditionalFormatting sqref="G16">
    <cfRule type="cellIs" dxfId="8426" priority="120" operator="equal">
      <formula>0.5</formula>
    </cfRule>
  </conditionalFormatting>
  <conditionalFormatting sqref="G16">
    <cfRule type="cellIs" dxfId="8425" priority="121" operator="equal">
      <formula>0.5</formula>
    </cfRule>
  </conditionalFormatting>
  <conditionalFormatting sqref="G17">
    <cfRule type="cellIs" dxfId="8424" priority="122" operator="equal">
      <formula>0.5</formula>
    </cfRule>
  </conditionalFormatting>
  <conditionalFormatting sqref="G17">
    <cfRule type="cellIs" dxfId="8423" priority="123" operator="equal">
      <formula>0.5</formula>
    </cfRule>
  </conditionalFormatting>
  <conditionalFormatting sqref="G17">
    <cfRule type="cellIs" dxfId="8422" priority="124" operator="equal">
      <formula>0.5</formula>
    </cfRule>
  </conditionalFormatting>
  <conditionalFormatting sqref="G18">
    <cfRule type="cellIs" dxfId="8421" priority="125" operator="equal">
      <formula>0.5</formula>
    </cfRule>
  </conditionalFormatting>
  <conditionalFormatting sqref="G18">
    <cfRule type="cellIs" dxfId="8420" priority="126" operator="equal">
      <formula>0.5</formula>
    </cfRule>
  </conditionalFormatting>
  <conditionalFormatting sqref="G18">
    <cfRule type="cellIs" dxfId="8419" priority="127" operator="equal">
      <formula>0.5</formula>
    </cfRule>
  </conditionalFormatting>
  <conditionalFormatting sqref="G18">
    <cfRule type="cellIs" dxfId="8418" priority="128" operator="equal">
      <formula>0.5</formula>
    </cfRule>
  </conditionalFormatting>
  <conditionalFormatting sqref="G20">
    <cfRule type="cellIs" dxfId="8417" priority="129" operator="equal">
      <formula>0.5</formula>
    </cfRule>
  </conditionalFormatting>
  <conditionalFormatting sqref="G20">
    <cfRule type="cellIs" dxfId="8416" priority="130" operator="equal">
      <formula>0.5</formula>
    </cfRule>
  </conditionalFormatting>
  <conditionalFormatting sqref="G20">
    <cfRule type="cellIs" dxfId="8415" priority="131" operator="equal">
      <formula>0.5</formula>
    </cfRule>
  </conditionalFormatting>
  <conditionalFormatting sqref="G20">
    <cfRule type="cellIs" dxfId="8414" priority="132" operator="equal">
      <formula>0.5</formula>
    </cfRule>
  </conditionalFormatting>
  <conditionalFormatting sqref="G23">
    <cfRule type="cellIs" dxfId="8413" priority="133" operator="equal">
      <formula>0.5</formula>
    </cfRule>
  </conditionalFormatting>
  <conditionalFormatting sqref="G23">
    <cfRule type="cellIs" dxfId="8412" priority="134" operator="equal">
      <formula>0.5</formula>
    </cfRule>
  </conditionalFormatting>
  <conditionalFormatting sqref="G23">
    <cfRule type="cellIs" dxfId="8411" priority="135" operator="equal">
      <formula>0.5</formula>
    </cfRule>
  </conditionalFormatting>
  <conditionalFormatting sqref="G23">
    <cfRule type="cellIs" dxfId="8410" priority="136" operator="equal">
      <formula>0.5</formula>
    </cfRule>
  </conditionalFormatting>
  <conditionalFormatting sqref="G24">
    <cfRule type="cellIs" dxfId="8409" priority="137" operator="equal">
      <formula>0.5</formula>
    </cfRule>
  </conditionalFormatting>
  <conditionalFormatting sqref="G24">
    <cfRule type="cellIs" dxfId="8408" priority="138" operator="equal">
      <formula>0.5</formula>
    </cfRule>
  </conditionalFormatting>
  <conditionalFormatting sqref="G24">
    <cfRule type="cellIs" dxfId="8407" priority="139" operator="equal">
      <formula>0.5</formula>
    </cfRule>
  </conditionalFormatting>
  <conditionalFormatting sqref="G24">
    <cfRule type="cellIs" dxfId="8406" priority="140" operator="equal">
      <formula>0.5</formula>
    </cfRule>
  </conditionalFormatting>
  <conditionalFormatting sqref="G25">
    <cfRule type="cellIs" dxfId="8405" priority="141" operator="equal">
      <formula>0.5</formula>
    </cfRule>
  </conditionalFormatting>
  <conditionalFormatting sqref="G25">
    <cfRule type="cellIs" dxfId="8404" priority="142" operator="equal">
      <formula>0.5</formula>
    </cfRule>
  </conditionalFormatting>
  <conditionalFormatting sqref="G25">
    <cfRule type="cellIs" dxfId="8403" priority="143" operator="equal">
      <formula>0.5</formula>
    </cfRule>
  </conditionalFormatting>
  <conditionalFormatting sqref="G25">
    <cfRule type="cellIs" dxfId="8402" priority="144" operator="equal">
      <formula>0.5</formula>
    </cfRule>
  </conditionalFormatting>
  <conditionalFormatting sqref="G26">
    <cfRule type="cellIs" dxfId="8401" priority="145" operator="equal">
      <formula>0.5</formula>
    </cfRule>
  </conditionalFormatting>
  <conditionalFormatting sqref="G26">
    <cfRule type="cellIs" dxfId="8400" priority="146" operator="equal">
      <formula>0.5</formula>
    </cfRule>
  </conditionalFormatting>
  <conditionalFormatting sqref="G26">
    <cfRule type="cellIs" dxfId="8399" priority="147" operator="equal">
      <formula>0.5</formula>
    </cfRule>
  </conditionalFormatting>
  <conditionalFormatting sqref="G26">
    <cfRule type="cellIs" dxfId="8398" priority="148" operator="equal">
      <formula>0.5</formula>
    </cfRule>
  </conditionalFormatting>
  <conditionalFormatting sqref="G28">
    <cfRule type="cellIs" dxfId="8397" priority="149" operator="equal">
      <formula>0.5</formula>
    </cfRule>
  </conditionalFormatting>
  <conditionalFormatting sqref="G28">
    <cfRule type="cellIs" dxfId="8396" priority="150" operator="equal">
      <formula>0.5</formula>
    </cfRule>
  </conditionalFormatting>
  <conditionalFormatting sqref="G28">
    <cfRule type="cellIs" dxfId="8395" priority="151" operator="equal">
      <formula>0.5</formula>
    </cfRule>
  </conditionalFormatting>
  <conditionalFormatting sqref="G28">
    <cfRule type="cellIs" dxfId="8394" priority="152" operator="equal">
      <formula>0.5</formula>
    </cfRule>
  </conditionalFormatting>
  <conditionalFormatting sqref="G31">
    <cfRule type="cellIs" dxfId="8393" priority="153" operator="equal">
      <formula>0.5</formula>
    </cfRule>
  </conditionalFormatting>
  <conditionalFormatting sqref="G31">
    <cfRule type="cellIs" dxfId="8392" priority="154" operator="equal">
      <formula>0.5</formula>
    </cfRule>
  </conditionalFormatting>
  <conditionalFormatting sqref="G31">
    <cfRule type="cellIs" dxfId="8391" priority="155" operator="equal">
      <formula>0.5</formula>
    </cfRule>
  </conditionalFormatting>
  <conditionalFormatting sqref="G31">
    <cfRule type="cellIs" dxfId="8390" priority="156" operator="equal">
      <formula>0.5</formula>
    </cfRule>
  </conditionalFormatting>
  <conditionalFormatting sqref="G34">
    <cfRule type="cellIs" dxfId="8389" priority="157" operator="equal">
      <formula>0.5</formula>
    </cfRule>
  </conditionalFormatting>
  <conditionalFormatting sqref="G35">
    <cfRule type="cellIs" dxfId="8388" priority="158" operator="equal">
      <formula>0.5</formula>
    </cfRule>
  </conditionalFormatting>
  <conditionalFormatting sqref="G36">
    <cfRule type="cellIs" dxfId="8387" priority="159" operator="equal">
      <formula>0.5</formula>
    </cfRule>
  </conditionalFormatting>
  <conditionalFormatting sqref="G37">
    <cfRule type="cellIs" dxfId="8386" priority="160" operator="equal">
      <formula>0.5</formula>
    </cfRule>
  </conditionalFormatting>
  <conditionalFormatting sqref="G37">
    <cfRule type="cellIs" dxfId="8385" priority="161" operator="equal">
      <formula>0.5</formula>
    </cfRule>
  </conditionalFormatting>
  <conditionalFormatting sqref="G38">
    <cfRule type="cellIs" dxfId="8384" priority="162" operator="equal">
      <formula>0.5</formula>
    </cfRule>
  </conditionalFormatting>
  <conditionalFormatting sqref="G38">
    <cfRule type="cellIs" dxfId="8383" priority="163" operator="equal">
      <formula>0.5</formula>
    </cfRule>
  </conditionalFormatting>
  <conditionalFormatting sqref="G39">
    <cfRule type="cellIs" dxfId="8382" priority="164" operator="equal">
      <formula>0.5</formula>
    </cfRule>
  </conditionalFormatting>
  <conditionalFormatting sqref="G39">
    <cfRule type="cellIs" dxfId="8381" priority="165" operator="equal">
      <formula>0.5</formula>
    </cfRule>
  </conditionalFormatting>
  <conditionalFormatting sqref="G40">
    <cfRule type="cellIs" dxfId="8380" priority="166" operator="equal">
      <formula>0.5</formula>
    </cfRule>
  </conditionalFormatting>
  <conditionalFormatting sqref="G40">
    <cfRule type="cellIs" dxfId="8379" priority="167" operator="equal">
      <formula>0.5</formula>
    </cfRule>
  </conditionalFormatting>
  <conditionalFormatting sqref="G22">
    <cfRule type="cellIs" dxfId="8378" priority="168" operator="equal">
      <formula>0.5</formula>
    </cfRule>
  </conditionalFormatting>
  <conditionalFormatting sqref="G22">
    <cfRule type="cellIs" dxfId="8377" priority="169" operator="equal">
      <formula>0.5</formula>
    </cfRule>
  </conditionalFormatting>
  <conditionalFormatting sqref="G22">
    <cfRule type="cellIs" dxfId="8376" priority="170" operator="equal">
      <formula>0.5</formula>
    </cfRule>
  </conditionalFormatting>
  <conditionalFormatting sqref="G22">
    <cfRule type="cellIs" dxfId="8375" priority="171" operator="equal">
      <formula>0.5</formula>
    </cfRule>
  </conditionalFormatting>
  <conditionalFormatting sqref="G22">
    <cfRule type="cellIs" dxfId="8374" priority="172" operator="equal">
      <formula>0.5</formula>
    </cfRule>
  </conditionalFormatting>
  <conditionalFormatting sqref="G12">
    <cfRule type="cellIs" dxfId="8373" priority="173" operator="equal">
      <formula>0.5</formula>
    </cfRule>
  </conditionalFormatting>
  <conditionalFormatting sqref="G12">
    <cfRule type="cellIs" dxfId="8372" priority="174" operator="equal">
      <formula>0.5</formula>
    </cfRule>
  </conditionalFormatting>
  <conditionalFormatting sqref="G41">
    <cfRule type="cellIs" dxfId="8371" priority="175" operator="equal">
      <formula>0.5</formula>
    </cfRule>
  </conditionalFormatting>
  <conditionalFormatting sqref="G41">
    <cfRule type="cellIs" dxfId="8370" priority="176" operator="equal">
      <formula>0.5</formula>
    </cfRule>
  </conditionalFormatting>
  <conditionalFormatting sqref="G41">
    <cfRule type="cellIs" dxfId="8369" priority="177" operator="equal">
      <formula>0.5</formula>
    </cfRule>
  </conditionalFormatting>
  <conditionalFormatting sqref="G21">
    <cfRule type="cellIs" dxfId="8368" priority="178" operator="equal">
      <formula>0.5</formula>
    </cfRule>
  </conditionalFormatting>
  <conditionalFormatting sqref="G21">
    <cfRule type="cellIs" dxfId="8367" priority="179" operator="equal">
      <formula>0.5</formula>
    </cfRule>
  </conditionalFormatting>
  <conditionalFormatting sqref="G21">
    <cfRule type="cellIs" dxfId="8366" priority="180" operator="equal">
      <formula>0.5</formula>
    </cfRule>
  </conditionalFormatting>
  <conditionalFormatting sqref="G21">
    <cfRule type="cellIs" dxfId="8365" priority="181" operator="equal">
      <formula>0.5</formula>
    </cfRule>
  </conditionalFormatting>
  <conditionalFormatting sqref="G21">
    <cfRule type="cellIs" dxfId="8364" priority="182" operator="equal">
      <formula>0.5</formula>
    </cfRule>
  </conditionalFormatting>
  <conditionalFormatting sqref="G19">
    <cfRule type="cellIs" dxfId="8363" priority="183" operator="equal">
      <formula>0.5</formula>
    </cfRule>
  </conditionalFormatting>
  <conditionalFormatting sqref="G19">
    <cfRule type="cellIs" dxfId="8362" priority="184" operator="equal">
      <formula>0.5</formula>
    </cfRule>
  </conditionalFormatting>
  <conditionalFormatting sqref="G19">
    <cfRule type="cellIs" dxfId="8361" priority="185" operator="equal">
      <formula>0.5</formula>
    </cfRule>
  </conditionalFormatting>
  <conditionalFormatting sqref="G19">
    <cfRule type="cellIs" dxfId="8360" priority="186" operator="equal">
      <formula>0.5</formula>
    </cfRule>
  </conditionalFormatting>
  <conditionalFormatting sqref="G30">
    <cfRule type="cellIs" dxfId="8359" priority="187" operator="equal">
      <formula>0.5</formula>
    </cfRule>
  </conditionalFormatting>
  <conditionalFormatting sqref="G10:G64">
    <cfRule type="cellIs" dxfId="8358" priority="10" operator="equal">
      <formula>0.2</formula>
    </cfRule>
  </conditionalFormatting>
  <conditionalFormatting sqref="G56">
    <cfRule type="cellIs" dxfId="8357" priority="188" operator="equal">
      <formula>0.2</formula>
    </cfRule>
  </conditionalFormatting>
  <conditionalFormatting sqref="G13">
    <cfRule type="cellIs" dxfId="8356" priority="189" operator="equal">
      <formula>0.2</formula>
    </cfRule>
  </conditionalFormatting>
  <conditionalFormatting sqref="G42">
    <cfRule type="cellIs" dxfId="8355" priority="190" operator="equal">
      <formula>0.2</formula>
    </cfRule>
  </conditionalFormatting>
  <conditionalFormatting sqref="G43">
    <cfRule type="cellIs" dxfId="8354" priority="191" operator="equal">
      <formula>0.2</formula>
    </cfRule>
  </conditionalFormatting>
  <conditionalFormatting sqref="G44">
    <cfRule type="cellIs" dxfId="8353" priority="192" operator="equal">
      <formula>0.2</formula>
    </cfRule>
  </conditionalFormatting>
  <conditionalFormatting sqref="G46">
    <cfRule type="cellIs" dxfId="8352" priority="193" operator="equal">
      <formula>0.2</formula>
    </cfRule>
  </conditionalFormatting>
  <conditionalFormatting sqref="G48">
    <cfRule type="cellIs" dxfId="8351" priority="194" operator="equal">
      <formula>0.2</formula>
    </cfRule>
  </conditionalFormatting>
  <conditionalFormatting sqref="G52">
    <cfRule type="cellIs" dxfId="8350" priority="195" operator="equal">
      <formula>0.2</formula>
    </cfRule>
  </conditionalFormatting>
  <conditionalFormatting sqref="G50">
    <cfRule type="cellIs" dxfId="8349" priority="196" operator="equal">
      <formula>0.2</formula>
    </cfRule>
  </conditionalFormatting>
  <conditionalFormatting sqref="G54">
    <cfRule type="cellIs" dxfId="8348" priority="197" operator="equal">
      <formula>0.2</formula>
    </cfRule>
  </conditionalFormatting>
  <conditionalFormatting sqref="G55">
    <cfRule type="cellIs" dxfId="8347" priority="198" operator="equal">
      <formula>0.2</formula>
    </cfRule>
  </conditionalFormatting>
  <conditionalFormatting sqref="G55">
    <cfRule type="cellIs" dxfId="8346" priority="199" operator="equal">
      <formula>0.2</formula>
    </cfRule>
  </conditionalFormatting>
  <conditionalFormatting sqref="G11">
    <cfRule type="cellIs" dxfId="8345" priority="200" operator="equal">
      <formula>0.2</formula>
    </cfRule>
  </conditionalFormatting>
  <conditionalFormatting sqref="G14">
    <cfRule type="cellIs" dxfId="8344" priority="201" operator="equal">
      <formula>0.2</formula>
    </cfRule>
  </conditionalFormatting>
  <conditionalFormatting sqref="G14">
    <cfRule type="cellIs" dxfId="8343" priority="202" operator="equal">
      <formula>0.2</formula>
    </cfRule>
  </conditionalFormatting>
  <conditionalFormatting sqref="G15">
    <cfRule type="cellIs" dxfId="8342" priority="203" operator="equal">
      <formula>0.2</formula>
    </cfRule>
  </conditionalFormatting>
  <conditionalFormatting sqref="G15">
    <cfRule type="cellIs" dxfId="8341" priority="204" operator="equal">
      <formula>0.2</formula>
    </cfRule>
  </conditionalFormatting>
  <conditionalFormatting sqref="G15">
    <cfRule type="cellIs" dxfId="8340" priority="205" operator="equal">
      <formula>0.2</formula>
    </cfRule>
  </conditionalFormatting>
  <conditionalFormatting sqref="G16">
    <cfRule type="cellIs" dxfId="8339" priority="206" operator="equal">
      <formula>0.2</formula>
    </cfRule>
  </conditionalFormatting>
  <conditionalFormatting sqref="G16">
    <cfRule type="cellIs" dxfId="8338" priority="207" operator="equal">
      <formula>0.2</formula>
    </cfRule>
  </conditionalFormatting>
  <conditionalFormatting sqref="G16">
    <cfRule type="cellIs" dxfId="8337" priority="208" operator="equal">
      <formula>0.2</formula>
    </cfRule>
  </conditionalFormatting>
  <conditionalFormatting sqref="G17">
    <cfRule type="cellIs" dxfId="8336" priority="209" operator="equal">
      <formula>0.2</formula>
    </cfRule>
  </conditionalFormatting>
  <conditionalFormatting sqref="G17">
    <cfRule type="cellIs" dxfId="8335" priority="210" operator="equal">
      <formula>0.2</formula>
    </cfRule>
  </conditionalFormatting>
  <conditionalFormatting sqref="G17">
    <cfRule type="cellIs" dxfId="8334" priority="211" operator="equal">
      <formula>0.2</formula>
    </cfRule>
  </conditionalFormatting>
  <conditionalFormatting sqref="G18">
    <cfRule type="cellIs" dxfId="8333" priority="212" operator="equal">
      <formula>0.2</formula>
    </cfRule>
  </conditionalFormatting>
  <conditionalFormatting sqref="G18">
    <cfRule type="cellIs" dxfId="8332" priority="213" operator="equal">
      <formula>0.2</formula>
    </cfRule>
  </conditionalFormatting>
  <conditionalFormatting sqref="G18">
    <cfRule type="cellIs" dxfId="8331" priority="214" operator="equal">
      <formula>0.2</formula>
    </cfRule>
  </conditionalFormatting>
  <conditionalFormatting sqref="G18">
    <cfRule type="cellIs" dxfId="8330" priority="215" operator="equal">
      <formula>0.2</formula>
    </cfRule>
  </conditionalFormatting>
  <conditionalFormatting sqref="G20">
    <cfRule type="cellIs" dxfId="8329" priority="216" operator="equal">
      <formula>0.2</formula>
    </cfRule>
  </conditionalFormatting>
  <conditionalFormatting sqref="G20">
    <cfRule type="cellIs" dxfId="8328" priority="217" operator="equal">
      <formula>0.2</formula>
    </cfRule>
  </conditionalFormatting>
  <conditionalFormatting sqref="G20">
    <cfRule type="cellIs" dxfId="8327" priority="218" operator="equal">
      <formula>0.2</formula>
    </cfRule>
  </conditionalFormatting>
  <conditionalFormatting sqref="G20">
    <cfRule type="cellIs" dxfId="8326" priority="219" operator="equal">
      <formula>0.2</formula>
    </cfRule>
  </conditionalFormatting>
  <conditionalFormatting sqref="G23">
    <cfRule type="cellIs" dxfId="8325" priority="220" operator="equal">
      <formula>0.2</formula>
    </cfRule>
  </conditionalFormatting>
  <conditionalFormatting sqref="G23">
    <cfRule type="cellIs" dxfId="8324" priority="221" operator="equal">
      <formula>0.2</formula>
    </cfRule>
  </conditionalFormatting>
  <conditionalFormatting sqref="G23">
    <cfRule type="cellIs" dxfId="8323" priority="222" operator="equal">
      <formula>0.2</formula>
    </cfRule>
  </conditionalFormatting>
  <conditionalFormatting sqref="G23">
    <cfRule type="cellIs" dxfId="8322" priority="223" operator="equal">
      <formula>0.2</formula>
    </cfRule>
  </conditionalFormatting>
  <conditionalFormatting sqref="G24">
    <cfRule type="cellIs" dxfId="8321" priority="224" operator="equal">
      <formula>0.2</formula>
    </cfRule>
  </conditionalFormatting>
  <conditionalFormatting sqref="G24">
    <cfRule type="cellIs" dxfId="8320" priority="225" operator="equal">
      <formula>0.2</formula>
    </cfRule>
  </conditionalFormatting>
  <conditionalFormatting sqref="G24">
    <cfRule type="cellIs" dxfId="8319" priority="226" operator="equal">
      <formula>0.2</formula>
    </cfRule>
  </conditionalFormatting>
  <conditionalFormatting sqref="G24">
    <cfRule type="cellIs" dxfId="8318" priority="227" operator="equal">
      <formula>0.2</formula>
    </cfRule>
  </conditionalFormatting>
  <conditionalFormatting sqref="G25">
    <cfRule type="cellIs" dxfId="8317" priority="228" operator="equal">
      <formula>0.2</formula>
    </cfRule>
  </conditionalFormatting>
  <conditionalFormatting sqref="G25">
    <cfRule type="cellIs" dxfId="8316" priority="229" operator="equal">
      <formula>0.2</formula>
    </cfRule>
  </conditionalFormatting>
  <conditionalFormatting sqref="G25">
    <cfRule type="cellIs" dxfId="8315" priority="230" operator="equal">
      <formula>0.2</formula>
    </cfRule>
  </conditionalFormatting>
  <conditionalFormatting sqref="G25">
    <cfRule type="cellIs" dxfId="8314" priority="231" operator="equal">
      <formula>0.2</formula>
    </cfRule>
  </conditionalFormatting>
  <conditionalFormatting sqref="G26">
    <cfRule type="cellIs" dxfId="8313" priority="232" operator="equal">
      <formula>0.2</formula>
    </cfRule>
  </conditionalFormatting>
  <conditionalFormatting sqref="G26">
    <cfRule type="cellIs" dxfId="8312" priority="233" operator="equal">
      <formula>0.2</formula>
    </cfRule>
  </conditionalFormatting>
  <conditionalFormatting sqref="G26">
    <cfRule type="cellIs" dxfId="8311" priority="234" operator="equal">
      <formula>0.2</formula>
    </cfRule>
  </conditionalFormatting>
  <conditionalFormatting sqref="G26">
    <cfRule type="cellIs" dxfId="8310" priority="235" operator="equal">
      <formula>0.2</formula>
    </cfRule>
  </conditionalFormatting>
  <conditionalFormatting sqref="G28">
    <cfRule type="cellIs" dxfId="8309" priority="236" operator="equal">
      <formula>0.2</formula>
    </cfRule>
  </conditionalFormatting>
  <conditionalFormatting sqref="G28">
    <cfRule type="cellIs" dxfId="8308" priority="237" operator="equal">
      <formula>0.2</formula>
    </cfRule>
  </conditionalFormatting>
  <conditionalFormatting sqref="G28">
    <cfRule type="cellIs" dxfId="8307" priority="238" operator="equal">
      <formula>0.2</formula>
    </cfRule>
  </conditionalFormatting>
  <conditionalFormatting sqref="G28">
    <cfRule type="cellIs" dxfId="8306" priority="239" operator="equal">
      <formula>0.2</formula>
    </cfRule>
  </conditionalFormatting>
  <conditionalFormatting sqref="G31">
    <cfRule type="cellIs" dxfId="8305" priority="240" operator="equal">
      <formula>0.2</formula>
    </cfRule>
  </conditionalFormatting>
  <conditionalFormatting sqref="G31">
    <cfRule type="cellIs" dxfId="8304" priority="241" operator="equal">
      <formula>0.2</formula>
    </cfRule>
  </conditionalFormatting>
  <conditionalFormatting sqref="G31">
    <cfRule type="cellIs" dxfId="8303" priority="242" operator="equal">
      <formula>0.2</formula>
    </cfRule>
  </conditionalFormatting>
  <conditionalFormatting sqref="G31">
    <cfRule type="cellIs" dxfId="8302" priority="243" operator="equal">
      <formula>0.2</formula>
    </cfRule>
  </conditionalFormatting>
  <conditionalFormatting sqref="G34">
    <cfRule type="cellIs" dxfId="8301" priority="244" operator="equal">
      <formula>0.2</formula>
    </cfRule>
  </conditionalFormatting>
  <conditionalFormatting sqref="G35">
    <cfRule type="cellIs" dxfId="8300" priority="245" operator="equal">
      <formula>0.2</formula>
    </cfRule>
  </conditionalFormatting>
  <conditionalFormatting sqref="G36">
    <cfRule type="cellIs" dxfId="8299" priority="246" operator="equal">
      <formula>0.2</formula>
    </cfRule>
  </conditionalFormatting>
  <conditionalFormatting sqref="G37">
    <cfRule type="cellIs" dxfId="8298" priority="247" operator="equal">
      <formula>0.2</formula>
    </cfRule>
  </conditionalFormatting>
  <conditionalFormatting sqref="G37">
    <cfRule type="cellIs" dxfId="8297" priority="248" operator="equal">
      <formula>0.2</formula>
    </cfRule>
  </conditionalFormatting>
  <conditionalFormatting sqref="G38">
    <cfRule type="cellIs" dxfId="8296" priority="249" operator="equal">
      <formula>0.2</formula>
    </cfRule>
  </conditionalFormatting>
  <conditionalFormatting sqref="G38">
    <cfRule type="cellIs" dxfId="8295" priority="250" operator="equal">
      <formula>0.2</formula>
    </cfRule>
  </conditionalFormatting>
  <conditionalFormatting sqref="G39">
    <cfRule type="cellIs" dxfId="8294" priority="251" operator="equal">
      <formula>0.2</formula>
    </cfRule>
  </conditionalFormatting>
  <conditionalFormatting sqref="G39">
    <cfRule type="cellIs" dxfId="8293" priority="252" operator="equal">
      <formula>0.2</formula>
    </cfRule>
  </conditionalFormatting>
  <conditionalFormatting sqref="G40">
    <cfRule type="cellIs" dxfId="8292" priority="253" operator="equal">
      <formula>0.2</formula>
    </cfRule>
  </conditionalFormatting>
  <conditionalFormatting sqref="G40">
    <cfRule type="cellIs" dxfId="8291" priority="254" operator="equal">
      <formula>0.2</formula>
    </cfRule>
  </conditionalFormatting>
  <conditionalFormatting sqref="G22">
    <cfRule type="cellIs" dxfId="8290" priority="255" operator="equal">
      <formula>0.2</formula>
    </cfRule>
  </conditionalFormatting>
  <conditionalFormatting sqref="G22">
    <cfRule type="cellIs" dxfId="8289" priority="256" operator="equal">
      <formula>0.2</formula>
    </cfRule>
  </conditionalFormatting>
  <conditionalFormatting sqref="G22">
    <cfRule type="cellIs" dxfId="8288" priority="257" operator="equal">
      <formula>0.2</formula>
    </cfRule>
  </conditionalFormatting>
  <conditionalFormatting sqref="G22">
    <cfRule type="cellIs" dxfId="8287" priority="258" operator="equal">
      <formula>0.2</formula>
    </cfRule>
  </conditionalFormatting>
  <conditionalFormatting sqref="G22">
    <cfRule type="cellIs" dxfId="8286" priority="259" operator="equal">
      <formula>0.2</formula>
    </cfRule>
  </conditionalFormatting>
  <conditionalFormatting sqref="G12">
    <cfRule type="cellIs" dxfId="8285" priority="260" operator="equal">
      <formula>0.2</formula>
    </cfRule>
  </conditionalFormatting>
  <conditionalFormatting sqref="G12">
    <cfRule type="cellIs" dxfId="8284" priority="261" operator="equal">
      <formula>0.2</formula>
    </cfRule>
  </conditionalFormatting>
  <conditionalFormatting sqref="G41">
    <cfRule type="cellIs" dxfId="8283" priority="262" operator="equal">
      <formula>0.2</formula>
    </cfRule>
  </conditionalFormatting>
  <conditionalFormatting sqref="G41">
    <cfRule type="cellIs" dxfId="8282" priority="263" operator="equal">
      <formula>0.2</formula>
    </cfRule>
  </conditionalFormatting>
  <conditionalFormatting sqref="G41">
    <cfRule type="cellIs" dxfId="8281" priority="264" operator="equal">
      <formula>0.2</formula>
    </cfRule>
  </conditionalFormatting>
  <conditionalFormatting sqref="G21">
    <cfRule type="cellIs" dxfId="8280" priority="265" operator="equal">
      <formula>0.2</formula>
    </cfRule>
  </conditionalFormatting>
  <conditionalFormatting sqref="G21">
    <cfRule type="cellIs" dxfId="8279" priority="266" operator="equal">
      <formula>0.2</formula>
    </cfRule>
  </conditionalFormatting>
  <conditionalFormatting sqref="G21">
    <cfRule type="cellIs" dxfId="8278" priority="267" operator="equal">
      <formula>0.2</formula>
    </cfRule>
  </conditionalFormatting>
  <conditionalFormatting sqref="G21">
    <cfRule type="cellIs" dxfId="8277" priority="268" operator="equal">
      <formula>0.2</formula>
    </cfRule>
  </conditionalFormatting>
  <conditionalFormatting sqref="G21">
    <cfRule type="cellIs" dxfId="8276" priority="269" operator="equal">
      <formula>0.2</formula>
    </cfRule>
  </conditionalFormatting>
  <conditionalFormatting sqref="G19">
    <cfRule type="cellIs" dxfId="8275" priority="270" operator="equal">
      <formula>0.2</formula>
    </cfRule>
  </conditionalFormatting>
  <conditionalFormatting sqref="G19">
    <cfRule type="cellIs" dxfId="8274" priority="271" operator="equal">
      <formula>0.2</formula>
    </cfRule>
  </conditionalFormatting>
  <conditionalFormatting sqref="G19">
    <cfRule type="cellIs" dxfId="8273" priority="272" operator="equal">
      <formula>0.2</formula>
    </cfRule>
  </conditionalFormatting>
  <conditionalFormatting sqref="G19">
    <cfRule type="cellIs" dxfId="8272" priority="273" operator="equal">
      <formula>0.2</formula>
    </cfRule>
  </conditionalFormatting>
  <conditionalFormatting sqref="G30">
    <cfRule type="cellIs" dxfId="8271" priority="274" operator="equal">
      <formula>0.2</formula>
    </cfRule>
  </conditionalFormatting>
  <conditionalFormatting sqref="K3 K5:K64">
    <cfRule type="containsText" dxfId="8270" priority="9" operator="containsText" text="ПД">
      <formula>NOT(ISERROR(SEARCH(("ПД"),(K3))))</formula>
    </cfRule>
  </conditionalFormatting>
  <conditionalFormatting sqref="K3 K5:K64">
    <cfRule type="containsText" dxfId="8269" priority="8" operator="containsText" text="отменено">
      <formula>NOT(ISERROR(SEARCH(("отменено"),(K3))))</formula>
    </cfRule>
  </conditionalFormatting>
  <conditionalFormatting sqref="G1:H1 H3:X3 H5:H64 A9:G9">
    <cfRule type="cellIs" dxfId="8268" priority="7" operator="equal">
      <formula>"5 - Несоответствие решений ПД и РД"</formula>
    </cfRule>
  </conditionalFormatting>
  <conditionalFormatting sqref="H57">
    <cfRule type="cellIs" dxfId="8267" priority="275" operator="equal">
      <formula>"5 - Несоответствие решений ПД и РД"</formula>
    </cfRule>
  </conditionalFormatting>
  <conditionalFormatting sqref="H56">
    <cfRule type="cellIs" dxfId="8266" priority="276" operator="equal">
      <formula>"5 - Несоответствие решений ПД и РД"</formula>
    </cfRule>
  </conditionalFormatting>
  <conditionalFormatting sqref="H13">
    <cfRule type="cellIs" dxfId="8265" priority="277" operator="equal">
      <formula>"5 - Несоответствие решений ПД и РД"</formula>
    </cfRule>
  </conditionalFormatting>
  <conditionalFormatting sqref="H42">
    <cfRule type="cellIs" dxfId="8264" priority="278" operator="equal">
      <formula>"5 - Несоответствие решений ПД и РД"</formula>
    </cfRule>
  </conditionalFormatting>
  <conditionalFormatting sqref="H42">
    <cfRule type="cellIs" dxfId="8263" priority="279" operator="equal">
      <formula>"5 - Несоответствие решений ПД и РД"</formula>
    </cfRule>
  </conditionalFormatting>
  <conditionalFormatting sqref="H42">
    <cfRule type="cellIs" dxfId="8262" priority="280" operator="equal">
      <formula>"5 - Несоответствие решений ПД и РД"</formula>
    </cfRule>
  </conditionalFormatting>
  <conditionalFormatting sqref="H43">
    <cfRule type="cellIs" dxfId="8261" priority="281" operator="equal">
      <formula>"5 - Несоответствие решений ПД и РД"</formula>
    </cfRule>
  </conditionalFormatting>
  <conditionalFormatting sqref="H43">
    <cfRule type="cellIs" dxfId="8260" priority="282" operator="equal">
      <formula>"5 - Несоответствие решений ПД и РД"</formula>
    </cfRule>
  </conditionalFormatting>
  <conditionalFormatting sqref="H43">
    <cfRule type="cellIs" dxfId="8259" priority="283" operator="equal">
      <formula>"5 - Несоответствие решений ПД и РД"</formula>
    </cfRule>
  </conditionalFormatting>
  <conditionalFormatting sqref="H44">
    <cfRule type="cellIs" dxfId="8258" priority="284" operator="equal">
      <formula>"5 - Несоответствие решений ПД и РД"</formula>
    </cfRule>
  </conditionalFormatting>
  <conditionalFormatting sqref="H44">
    <cfRule type="cellIs" dxfId="8257" priority="285" operator="equal">
      <formula>"5 - Несоответствие решений ПД и РД"</formula>
    </cfRule>
  </conditionalFormatting>
  <conditionalFormatting sqref="H44">
    <cfRule type="cellIs" dxfId="8256" priority="286" operator="equal">
      <formula>"5 - Несоответствие решений ПД и РД"</formula>
    </cfRule>
  </conditionalFormatting>
  <conditionalFormatting sqref="H46">
    <cfRule type="cellIs" dxfId="8255" priority="287" operator="equal">
      <formula>"5 - Несоответствие решений ПД и РД"</formula>
    </cfRule>
  </conditionalFormatting>
  <conditionalFormatting sqref="H46">
    <cfRule type="cellIs" dxfId="8254" priority="288" operator="equal">
      <formula>"5 - Несоответствие решений ПД и РД"</formula>
    </cfRule>
  </conditionalFormatting>
  <conditionalFormatting sqref="H46">
    <cfRule type="cellIs" dxfId="8253" priority="289" operator="equal">
      <formula>"5 - Несоответствие решений ПД и РД"</formula>
    </cfRule>
  </conditionalFormatting>
  <conditionalFormatting sqref="H48">
    <cfRule type="cellIs" dxfId="8252" priority="290" operator="equal">
      <formula>"5 - Несоответствие решений ПД и РД"</formula>
    </cfRule>
  </conditionalFormatting>
  <conditionalFormatting sqref="H52">
    <cfRule type="cellIs" dxfId="8251" priority="291" operator="equal">
      <formula>"5 - Несоответствие решений ПД и РД"</formula>
    </cfRule>
  </conditionalFormatting>
  <conditionalFormatting sqref="H50">
    <cfRule type="cellIs" dxfId="8250" priority="292" operator="equal">
      <formula>"5 - Несоответствие решений ПД и РД"</formula>
    </cfRule>
  </conditionalFormatting>
  <conditionalFormatting sqref="H53">
    <cfRule type="cellIs" dxfId="8249" priority="293" operator="equal">
      <formula>"5 - Несоответствие решений ПД и РД"</formula>
    </cfRule>
  </conditionalFormatting>
  <conditionalFormatting sqref="H53">
    <cfRule type="cellIs" dxfId="8248" priority="294" operator="equal">
      <formula>"5 - Несоответствие решений ПД и РД"</formula>
    </cfRule>
  </conditionalFormatting>
  <conditionalFormatting sqref="H54">
    <cfRule type="cellIs" dxfId="8247" priority="295" operator="equal">
      <formula>"5 - Несоответствие решений ПД и РД"</formula>
    </cfRule>
  </conditionalFormatting>
  <conditionalFormatting sqref="H55">
    <cfRule type="cellIs" dxfId="8246" priority="296" operator="equal">
      <formula>"5 - Несоответствие решений ПД и РД"</formula>
    </cfRule>
  </conditionalFormatting>
  <conditionalFormatting sqref="H55">
    <cfRule type="cellIs" dxfId="8245" priority="297" operator="equal">
      <formula>"5 - Несоответствие решений ПД и РД"</formula>
    </cfRule>
  </conditionalFormatting>
  <conditionalFormatting sqref="L3">
    <cfRule type="cellIs" dxfId="8244" priority="298" operator="equal">
      <formula>"5 - Несоответствие решений ПД и РД"</formula>
    </cfRule>
  </conditionalFormatting>
  <conditionalFormatting sqref="H11">
    <cfRule type="cellIs" dxfId="8243" priority="299" operator="equal">
      <formula>"5 - Несоответствие решений ПД и РД"</formula>
    </cfRule>
  </conditionalFormatting>
  <conditionalFormatting sqref="H14">
    <cfRule type="cellIs" dxfId="8242" priority="300" operator="equal">
      <formula>"5 - Несоответствие решений ПД и РД"</formula>
    </cfRule>
  </conditionalFormatting>
  <conditionalFormatting sqref="H14">
    <cfRule type="cellIs" dxfId="8241" priority="301" operator="equal">
      <formula>"5 - Несоответствие решений ПД и РД"</formula>
    </cfRule>
  </conditionalFormatting>
  <conditionalFormatting sqref="H15">
    <cfRule type="cellIs" dxfId="8240" priority="302" operator="equal">
      <formula>"5 - Несоответствие решений ПД и РД"</formula>
    </cfRule>
  </conditionalFormatting>
  <conditionalFormatting sqref="H15">
    <cfRule type="cellIs" dxfId="8239" priority="303" operator="equal">
      <formula>"5 - Несоответствие решений ПД и РД"</formula>
    </cfRule>
  </conditionalFormatting>
  <conditionalFormatting sqref="H15">
    <cfRule type="cellIs" dxfId="8238" priority="304" operator="equal">
      <formula>"5 - Несоответствие решений ПД и РД"</formula>
    </cfRule>
  </conditionalFormatting>
  <conditionalFormatting sqref="H16">
    <cfRule type="cellIs" dxfId="8237" priority="305" operator="equal">
      <formula>"5 - Несоответствие решений ПД и РД"</formula>
    </cfRule>
  </conditionalFormatting>
  <conditionalFormatting sqref="H16">
    <cfRule type="cellIs" dxfId="8236" priority="306" operator="equal">
      <formula>"5 - Несоответствие решений ПД и РД"</formula>
    </cfRule>
  </conditionalFormatting>
  <conditionalFormatting sqref="H16">
    <cfRule type="cellIs" dxfId="8235" priority="307" operator="equal">
      <formula>"5 - Несоответствие решений ПД и РД"</formula>
    </cfRule>
  </conditionalFormatting>
  <conditionalFormatting sqref="H17">
    <cfRule type="cellIs" dxfId="8234" priority="308" operator="equal">
      <formula>"5 - Несоответствие решений ПД и РД"</formula>
    </cfRule>
  </conditionalFormatting>
  <conditionalFormatting sqref="H17">
    <cfRule type="cellIs" dxfId="8233" priority="309" operator="equal">
      <formula>"5 - Несоответствие решений ПД и РД"</formula>
    </cfRule>
  </conditionalFormatting>
  <conditionalFormatting sqref="H17">
    <cfRule type="cellIs" dxfId="8232" priority="310" operator="equal">
      <formula>"5 - Несоответствие решений ПД и РД"</formula>
    </cfRule>
  </conditionalFormatting>
  <conditionalFormatting sqref="H18">
    <cfRule type="cellIs" dxfId="8231" priority="311" operator="equal">
      <formula>"5 - Несоответствие решений ПД и РД"</formula>
    </cfRule>
  </conditionalFormatting>
  <conditionalFormatting sqref="H18">
    <cfRule type="cellIs" dxfId="8230" priority="312" operator="equal">
      <formula>"5 - Несоответствие решений ПД и РД"</formula>
    </cfRule>
  </conditionalFormatting>
  <conditionalFormatting sqref="H18">
    <cfRule type="cellIs" dxfId="8229" priority="313" operator="equal">
      <formula>"5 - Несоответствие решений ПД и РД"</formula>
    </cfRule>
  </conditionalFormatting>
  <conditionalFormatting sqref="H18">
    <cfRule type="cellIs" dxfId="8228" priority="314" operator="equal">
      <formula>"5 - Несоответствие решений ПД и РД"</formula>
    </cfRule>
  </conditionalFormatting>
  <conditionalFormatting sqref="H20">
    <cfRule type="cellIs" dxfId="8227" priority="315" operator="equal">
      <formula>"5 - Несоответствие решений ПД и РД"</formula>
    </cfRule>
  </conditionalFormatting>
  <conditionalFormatting sqref="H20">
    <cfRule type="cellIs" dxfId="8226" priority="316" operator="equal">
      <formula>"5 - Несоответствие решений ПД и РД"</formula>
    </cfRule>
  </conditionalFormatting>
  <conditionalFormatting sqref="H20">
    <cfRule type="cellIs" dxfId="8225" priority="317" operator="equal">
      <formula>"5 - Несоответствие решений ПД и РД"</formula>
    </cfRule>
  </conditionalFormatting>
  <conditionalFormatting sqref="H20">
    <cfRule type="cellIs" dxfId="8224" priority="318" operator="equal">
      <formula>"5 - Несоответствие решений ПД и РД"</formula>
    </cfRule>
  </conditionalFormatting>
  <conditionalFormatting sqref="H23">
    <cfRule type="cellIs" dxfId="8223" priority="319" operator="equal">
      <formula>"5 - Несоответствие решений ПД и РД"</formula>
    </cfRule>
  </conditionalFormatting>
  <conditionalFormatting sqref="H23">
    <cfRule type="cellIs" dxfId="8222" priority="320" operator="equal">
      <formula>"5 - Несоответствие решений ПД и РД"</formula>
    </cfRule>
  </conditionalFormatting>
  <conditionalFormatting sqref="H23">
    <cfRule type="cellIs" dxfId="8221" priority="321" operator="equal">
      <formula>"5 - Несоответствие решений ПД и РД"</formula>
    </cfRule>
  </conditionalFormatting>
  <conditionalFormatting sqref="H23">
    <cfRule type="cellIs" dxfId="8220" priority="322" operator="equal">
      <formula>"5 - Несоответствие решений ПД и РД"</formula>
    </cfRule>
  </conditionalFormatting>
  <conditionalFormatting sqref="H24">
    <cfRule type="cellIs" dxfId="8219" priority="323" operator="equal">
      <formula>"5 - Несоответствие решений ПД и РД"</formula>
    </cfRule>
  </conditionalFormatting>
  <conditionalFormatting sqref="H24">
    <cfRule type="cellIs" dxfId="8218" priority="324" operator="equal">
      <formula>"5 - Несоответствие решений ПД и РД"</formula>
    </cfRule>
  </conditionalFormatting>
  <conditionalFormatting sqref="H24">
    <cfRule type="cellIs" dxfId="8217" priority="325" operator="equal">
      <formula>"5 - Несоответствие решений ПД и РД"</formula>
    </cfRule>
  </conditionalFormatting>
  <conditionalFormatting sqref="H24">
    <cfRule type="cellIs" dxfId="8216" priority="326" operator="equal">
      <formula>"5 - Несоответствие решений ПД и РД"</formula>
    </cfRule>
  </conditionalFormatting>
  <conditionalFormatting sqref="H25">
    <cfRule type="cellIs" dxfId="8215" priority="327" operator="equal">
      <formula>"5 - Несоответствие решений ПД и РД"</formula>
    </cfRule>
  </conditionalFormatting>
  <conditionalFormatting sqref="H25">
    <cfRule type="cellIs" dxfId="8214" priority="328" operator="equal">
      <formula>"5 - Несоответствие решений ПД и РД"</formula>
    </cfRule>
  </conditionalFormatting>
  <conditionalFormatting sqref="H25">
    <cfRule type="cellIs" dxfId="8213" priority="329" operator="equal">
      <formula>"5 - Несоответствие решений ПД и РД"</formula>
    </cfRule>
  </conditionalFormatting>
  <conditionalFormatting sqref="H25">
    <cfRule type="cellIs" dxfId="8212" priority="330" operator="equal">
      <formula>"5 - Несоответствие решений ПД и РД"</formula>
    </cfRule>
  </conditionalFormatting>
  <conditionalFormatting sqref="H26">
    <cfRule type="cellIs" dxfId="8211" priority="331" operator="equal">
      <formula>"5 - Несоответствие решений ПД и РД"</formula>
    </cfRule>
  </conditionalFormatting>
  <conditionalFormatting sqref="H26">
    <cfRule type="cellIs" dxfId="8210" priority="332" operator="equal">
      <formula>"5 - Несоответствие решений ПД и РД"</formula>
    </cfRule>
  </conditionalFormatting>
  <conditionalFormatting sqref="H26">
    <cfRule type="cellIs" dxfId="8209" priority="333" operator="equal">
      <formula>"5 - Несоответствие решений ПД и РД"</formula>
    </cfRule>
  </conditionalFormatting>
  <conditionalFormatting sqref="H26">
    <cfRule type="cellIs" dxfId="8208" priority="334" operator="equal">
      <formula>"5 - Несоответствие решений ПД и РД"</formula>
    </cfRule>
  </conditionalFormatting>
  <conditionalFormatting sqref="H28">
    <cfRule type="cellIs" dxfId="8207" priority="335" operator="equal">
      <formula>"5 - Несоответствие решений ПД и РД"</formula>
    </cfRule>
  </conditionalFormatting>
  <conditionalFormatting sqref="H28">
    <cfRule type="cellIs" dxfId="8206" priority="336" operator="equal">
      <formula>"5 - Несоответствие решений ПД и РД"</formula>
    </cfRule>
  </conditionalFormatting>
  <conditionalFormatting sqref="H28">
    <cfRule type="cellIs" dxfId="8205" priority="337" operator="equal">
      <formula>"5 - Несоответствие решений ПД и РД"</formula>
    </cfRule>
  </conditionalFormatting>
  <conditionalFormatting sqref="H28">
    <cfRule type="cellIs" dxfId="8204" priority="338" operator="equal">
      <formula>"5 - Несоответствие решений ПД и РД"</formula>
    </cfRule>
  </conditionalFormatting>
  <conditionalFormatting sqref="H31">
    <cfRule type="cellIs" dxfId="8203" priority="339" operator="equal">
      <formula>"5 - Несоответствие решений ПД и РД"</formula>
    </cfRule>
  </conditionalFormatting>
  <conditionalFormatting sqref="H31">
    <cfRule type="cellIs" dxfId="8202" priority="340" operator="equal">
      <formula>"5 - Несоответствие решений ПД и РД"</formula>
    </cfRule>
  </conditionalFormatting>
  <conditionalFormatting sqref="H31">
    <cfRule type="cellIs" dxfId="8201" priority="341" operator="equal">
      <formula>"5 - Несоответствие решений ПД и РД"</formula>
    </cfRule>
  </conditionalFormatting>
  <conditionalFormatting sqref="H31">
    <cfRule type="cellIs" dxfId="8200" priority="342" operator="equal">
      <formula>"5 - Несоответствие решений ПД и РД"</formula>
    </cfRule>
  </conditionalFormatting>
  <conditionalFormatting sqref="H34">
    <cfRule type="cellIs" dxfId="8199" priority="343" operator="equal">
      <formula>"5 - Несоответствие решений ПД и РД"</formula>
    </cfRule>
  </conditionalFormatting>
  <conditionalFormatting sqref="H35">
    <cfRule type="cellIs" dxfId="8198" priority="344" operator="equal">
      <formula>"5 - Несоответствие решений ПД и РД"</formula>
    </cfRule>
  </conditionalFormatting>
  <conditionalFormatting sqref="H36">
    <cfRule type="cellIs" dxfId="8197" priority="345" operator="equal">
      <formula>"5 - Несоответствие решений ПД и РД"</formula>
    </cfRule>
  </conditionalFormatting>
  <conditionalFormatting sqref="H37">
    <cfRule type="cellIs" dxfId="8196" priority="346" operator="equal">
      <formula>"5 - Несоответствие решений ПД и РД"</formula>
    </cfRule>
  </conditionalFormatting>
  <conditionalFormatting sqref="H37">
    <cfRule type="cellIs" dxfId="8195" priority="347" operator="equal">
      <formula>"5 - Несоответствие решений ПД и РД"</formula>
    </cfRule>
  </conditionalFormatting>
  <conditionalFormatting sqref="H38">
    <cfRule type="cellIs" dxfId="8194" priority="348" operator="equal">
      <formula>"5 - Несоответствие решений ПД и РД"</formula>
    </cfRule>
  </conditionalFormatting>
  <conditionalFormatting sqref="H38">
    <cfRule type="cellIs" dxfId="8193" priority="349" operator="equal">
      <formula>"5 - Несоответствие решений ПД и РД"</formula>
    </cfRule>
  </conditionalFormatting>
  <conditionalFormatting sqref="H39">
    <cfRule type="cellIs" dxfId="8192" priority="350" operator="equal">
      <formula>"5 - Несоответствие решений ПД и РД"</formula>
    </cfRule>
  </conditionalFormatting>
  <conditionalFormatting sqref="H39">
    <cfRule type="cellIs" dxfId="8191" priority="351" operator="equal">
      <formula>"5 - Несоответствие решений ПД и РД"</formula>
    </cfRule>
  </conditionalFormatting>
  <conditionalFormatting sqref="H40">
    <cfRule type="cellIs" dxfId="8190" priority="352" operator="equal">
      <formula>"5 - Несоответствие решений ПД и РД"</formula>
    </cfRule>
  </conditionalFormatting>
  <conditionalFormatting sqref="H40">
    <cfRule type="cellIs" dxfId="8189" priority="353" operator="equal">
      <formula>"5 - Несоответствие решений ПД и РД"</formula>
    </cfRule>
  </conditionalFormatting>
  <conditionalFormatting sqref="H22">
    <cfRule type="cellIs" dxfId="8188" priority="354" operator="equal">
      <formula>"5 - Несоответствие решений ПД и РД"</formula>
    </cfRule>
  </conditionalFormatting>
  <conditionalFormatting sqref="H22">
    <cfRule type="cellIs" dxfId="8187" priority="355" operator="equal">
      <formula>"5 - Несоответствие решений ПД и РД"</formula>
    </cfRule>
  </conditionalFormatting>
  <conditionalFormatting sqref="H22">
    <cfRule type="cellIs" dxfId="8186" priority="356" operator="equal">
      <formula>"5 - Несоответствие решений ПД и РД"</formula>
    </cfRule>
  </conditionalFormatting>
  <conditionalFormatting sqref="H22">
    <cfRule type="cellIs" dxfId="8185" priority="357" operator="equal">
      <formula>"5 - Несоответствие решений ПД и РД"</formula>
    </cfRule>
  </conditionalFormatting>
  <conditionalFormatting sqref="H22">
    <cfRule type="cellIs" dxfId="8184" priority="358" operator="equal">
      <formula>"5 - Несоответствие решений ПД и РД"</formula>
    </cfRule>
  </conditionalFormatting>
  <conditionalFormatting sqref="H12">
    <cfRule type="cellIs" dxfId="8183" priority="359" operator="equal">
      <formula>"5 - Несоответствие решений ПД и РД"</formula>
    </cfRule>
  </conditionalFormatting>
  <conditionalFormatting sqref="H12">
    <cfRule type="cellIs" dxfId="8182" priority="360" operator="equal">
      <formula>"5 - Несоответствие решений ПД и РД"</formula>
    </cfRule>
  </conditionalFormatting>
  <conditionalFormatting sqref="H41">
    <cfRule type="cellIs" dxfId="8181" priority="361" operator="equal">
      <formula>"5 - Несоответствие решений ПД и РД"</formula>
    </cfRule>
  </conditionalFormatting>
  <conditionalFormatting sqref="H41">
    <cfRule type="cellIs" dxfId="8180" priority="362" operator="equal">
      <formula>"5 - Несоответствие решений ПД и РД"</formula>
    </cfRule>
  </conditionalFormatting>
  <conditionalFormatting sqref="H41">
    <cfRule type="cellIs" dxfId="8179" priority="363" operator="equal">
      <formula>"5 - Несоответствие решений ПД и РД"</formula>
    </cfRule>
  </conditionalFormatting>
  <conditionalFormatting sqref="H21">
    <cfRule type="cellIs" dxfId="8178" priority="364" operator="equal">
      <formula>"5 - Несоответствие решений ПД и РД"</formula>
    </cfRule>
  </conditionalFormatting>
  <conditionalFormatting sqref="H21">
    <cfRule type="cellIs" dxfId="8177" priority="365" operator="equal">
      <formula>"5 - Несоответствие решений ПД и РД"</formula>
    </cfRule>
  </conditionalFormatting>
  <conditionalFormatting sqref="H21">
    <cfRule type="cellIs" dxfId="8176" priority="366" operator="equal">
      <formula>"5 - Несоответствие решений ПД и РД"</formula>
    </cfRule>
  </conditionalFormatting>
  <conditionalFormatting sqref="H21">
    <cfRule type="cellIs" dxfId="8175" priority="367" operator="equal">
      <formula>"5 - Несоответствие решений ПД и РД"</formula>
    </cfRule>
  </conditionalFormatting>
  <conditionalFormatting sqref="H21">
    <cfRule type="cellIs" dxfId="8174" priority="368" operator="equal">
      <formula>"5 - Несоответствие решений ПД и РД"</formula>
    </cfRule>
  </conditionalFormatting>
  <conditionalFormatting sqref="H19">
    <cfRule type="cellIs" dxfId="8173" priority="369" operator="equal">
      <formula>"5 - Несоответствие решений ПД и РД"</formula>
    </cfRule>
  </conditionalFormatting>
  <conditionalFormatting sqref="H19">
    <cfRule type="cellIs" dxfId="8172" priority="370" operator="equal">
      <formula>"5 - Несоответствие решений ПД и РД"</formula>
    </cfRule>
  </conditionalFormatting>
  <conditionalFormatting sqref="H19">
    <cfRule type="cellIs" dxfId="8171" priority="371" operator="equal">
      <formula>"5 - Несоответствие решений ПД и РД"</formula>
    </cfRule>
  </conditionalFormatting>
  <conditionalFormatting sqref="H19">
    <cfRule type="cellIs" dxfId="8170" priority="372" operator="equal">
      <formula>"5 - Несоответствие решений ПД и РД"</formula>
    </cfRule>
  </conditionalFormatting>
  <conditionalFormatting sqref="H30">
    <cfRule type="cellIs" dxfId="8169" priority="373" operator="equal">
      <formula>"5 - Несоответствие решений ПД и РД"</formula>
    </cfRule>
  </conditionalFormatting>
  <conditionalFormatting sqref="G1:H1 H3:X3 H5:H64 A9:G9">
    <cfRule type="cellIs" dxfId="8168" priority="6" operator="equal">
      <formula>"4 - Несоответствие типовым решениям"</formula>
    </cfRule>
  </conditionalFormatting>
  <conditionalFormatting sqref="H57">
    <cfRule type="cellIs" dxfId="8167" priority="374" operator="equal">
      <formula>"4 - Несоответствие типовым решениям"</formula>
    </cfRule>
  </conditionalFormatting>
  <conditionalFormatting sqref="H56">
    <cfRule type="cellIs" dxfId="8166" priority="375" operator="equal">
      <formula>"4 - Несоответствие типовым решениям"</formula>
    </cfRule>
  </conditionalFormatting>
  <conditionalFormatting sqref="H13">
    <cfRule type="cellIs" dxfId="8165" priority="376" operator="equal">
      <formula>"4 - Несоответствие типовым решениям"</formula>
    </cfRule>
  </conditionalFormatting>
  <conditionalFormatting sqref="H42">
    <cfRule type="cellIs" dxfId="8164" priority="377" operator="equal">
      <formula>"4 - Несоответствие типовым решениям"</formula>
    </cfRule>
  </conditionalFormatting>
  <conditionalFormatting sqref="H42">
    <cfRule type="cellIs" dxfId="8163" priority="378" operator="equal">
      <formula>"4 - Несоответствие типовым решениям"</formula>
    </cfRule>
  </conditionalFormatting>
  <conditionalFormatting sqref="H42">
    <cfRule type="cellIs" dxfId="8162" priority="379" operator="equal">
      <formula>"4 - Несоответствие типовым решениям"</formula>
    </cfRule>
  </conditionalFormatting>
  <conditionalFormatting sqref="H43">
    <cfRule type="cellIs" dxfId="8161" priority="380" operator="equal">
      <formula>"4 - Несоответствие типовым решениям"</formula>
    </cfRule>
  </conditionalFormatting>
  <conditionalFormatting sqref="H43">
    <cfRule type="cellIs" dxfId="8160" priority="381" operator="equal">
      <formula>"4 - Несоответствие типовым решениям"</formula>
    </cfRule>
  </conditionalFormatting>
  <conditionalFormatting sqref="H43">
    <cfRule type="cellIs" dxfId="8159" priority="382" operator="equal">
      <formula>"4 - Несоответствие типовым решениям"</formula>
    </cfRule>
  </conditionalFormatting>
  <conditionalFormatting sqref="H44">
    <cfRule type="cellIs" dxfId="8158" priority="383" operator="equal">
      <formula>"4 - Несоответствие типовым решениям"</formula>
    </cfRule>
  </conditionalFormatting>
  <conditionalFormatting sqref="H44">
    <cfRule type="cellIs" dxfId="8157" priority="384" operator="equal">
      <formula>"4 - Несоответствие типовым решениям"</formula>
    </cfRule>
  </conditionalFormatting>
  <conditionalFormatting sqref="H44">
    <cfRule type="cellIs" dxfId="8156" priority="385" operator="equal">
      <formula>"4 - Несоответствие типовым решениям"</formula>
    </cfRule>
  </conditionalFormatting>
  <conditionalFormatting sqref="H46">
    <cfRule type="cellIs" dxfId="8155" priority="386" operator="equal">
      <formula>"4 - Несоответствие типовым решениям"</formula>
    </cfRule>
  </conditionalFormatting>
  <conditionalFormatting sqref="H46">
    <cfRule type="cellIs" dxfId="8154" priority="387" operator="equal">
      <formula>"4 - Несоответствие типовым решениям"</formula>
    </cfRule>
  </conditionalFormatting>
  <conditionalFormatting sqref="H46">
    <cfRule type="cellIs" dxfId="8153" priority="388" operator="equal">
      <formula>"4 - Несоответствие типовым решениям"</formula>
    </cfRule>
  </conditionalFormatting>
  <conditionalFormatting sqref="H48">
    <cfRule type="cellIs" dxfId="8152" priority="389" operator="equal">
      <formula>"4 - Несоответствие типовым решениям"</formula>
    </cfRule>
  </conditionalFormatting>
  <conditionalFormatting sqref="H52">
    <cfRule type="cellIs" dxfId="8151" priority="390" operator="equal">
      <formula>"4 - Несоответствие типовым решениям"</formula>
    </cfRule>
  </conditionalFormatting>
  <conditionalFormatting sqref="H50">
    <cfRule type="cellIs" dxfId="8150" priority="391" operator="equal">
      <formula>"4 - Несоответствие типовым решениям"</formula>
    </cfRule>
  </conditionalFormatting>
  <conditionalFormatting sqref="H53">
    <cfRule type="cellIs" dxfId="8149" priority="392" operator="equal">
      <formula>"4 - Несоответствие типовым решениям"</formula>
    </cfRule>
  </conditionalFormatting>
  <conditionalFormatting sqref="H53">
    <cfRule type="cellIs" dxfId="8148" priority="393" operator="equal">
      <formula>"4 - Несоответствие типовым решениям"</formula>
    </cfRule>
  </conditionalFormatting>
  <conditionalFormatting sqref="H54">
    <cfRule type="cellIs" dxfId="8147" priority="394" operator="equal">
      <formula>"4 - Несоответствие типовым решениям"</formula>
    </cfRule>
  </conditionalFormatting>
  <conditionalFormatting sqref="H55">
    <cfRule type="cellIs" dxfId="8146" priority="395" operator="equal">
      <formula>"4 - Несоответствие типовым решениям"</formula>
    </cfRule>
  </conditionalFormatting>
  <conditionalFormatting sqref="H55">
    <cfRule type="cellIs" dxfId="8145" priority="396" operator="equal">
      <formula>"4 - Несоответствие типовым решениям"</formula>
    </cfRule>
  </conditionalFormatting>
  <conditionalFormatting sqref="L3">
    <cfRule type="cellIs" dxfId="8144" priority="397" operator="equal">
      <formula>"4 - Несоответствие типовым решениям"</formula>
    </cfRule>
  </conditionalFormatting>
  <conditionalFormatting sqref="H11">
    <cfRule type="cellIs" dxfId="8143" priority="398" operator="equal">
      <formula>"4 - Несоответствие типовым решениям"</formula>
    </cfRule>
  </conditionalFormatting>
  <conditionalFormatting sqref="H14">
    <cfRule type="cellIs" dxfId="8142" priority="399" operator="equal">
      <formula>"4 - Несоответствие типовым решениям"</formula>
    </cfRule>
  </conditionalFormatting>
  <conditionalFormatting sqref="H14">
    <cfRule type="cellIs" dxfId="8141" priority="400" operator="equal">
      <formula>"4 - Несоответствие типовым решениям"</formula>
    </cfRule>
  </conditionalFormatting>
  <conditionalFormatting sqref="H15">
    <cfRule type="cellIs" dxfId="8140" priority="401" operator="equal">
      <formula>"4 - Несоответствие типовым решениям"</formula>
    </cfRule>
  </conditionalFormatting>
  <conditionalFormatting sqref="H15">
    <cfRule type="cellIs" dxfId="8139" priority="402" operator="equal">
      <formula>"4 - Несоответствие типовым решениям"</formula>
    </cfRule>
  </conditionalFormatting>
  <conditionalFormatting sqref="H15">
    <cfRule type="cellIs" dxfId="8138" priority="403" operator="equal">
      <formula>"4 - Несоответствие типовым решениям"</formula>
    </cfRule>
  </conditionalFormatting>
  <conditionalFormatting sqref="H16">
    <cfRule type="cellIs" dxfId="8137" priority="404" operator="equal">
      <formula>"4 - Несоответствие типовым решениям"</formula>
    </cfRule>
  </conditionalFormatting>
  <conditionalFormatting sqref="H16">
    <cfRule type="cellIs" dxfId="8136" priority="405" operator="equal">
      <formula>"4 - Несоответствие типовым решениям"</formula>
    </cfRule>
  </conditionalFormatting>
  <conditionalFormatting sqref="H16">
    <cfRule type="cellIs" dxfId="8135" priority="406" operator="equal">
      <formula>"4 - Несоответствие типовым решениям"</formula>
    </cfRule>
  </conditionalFormatting>
  <conditionalFormatting sqref="H17">
    <cfRule type="cellIs" dxfId="8134" priority="407" operator="equal">
      <formula>"4 - Несоответствие типовым решениям"</formula>
    </cfRule>
  </conditionalFormatting>
  <conditionalFormatting sqref="H17">
    <cfRule type="cellIs" dxfId="8133" priority="408" operator="equal">
      <formula>"4 - Несоответствие типовым решениям"</formula>
    </cfRule>
  </conditionalFormatting>
  <conditionalFormatting sqref="H17">
    <cfRule type="cellIs" dxfId="8132" priority="409" operator="equal">
      <formula>"4 - Несоответствие типовым решениям"</formula>
    </cfRule>
  </conditionalFormatting>
  <conditionalFormatting sqref="H18">
    <cfRule type="cellIs" dxfId="8131" priority="410" operator="equal">
      <formula>"4 - Несоответствие типовым решениям"</formula>
    </cfRule>
  </conditionalFormatting>
  <conditionalFormatting sqref="H18">
    <cfRule type="cellIs" dxfId="8130" priority="411" operator="equal">
      <formula>"4 - Несоответствие типовым решениям"</formula>
    </cfRule>
  </conditionalFormatting>
  <conditionalFormatting sqref="H18">
    <cfRule type="cellIs" dxfId="8129" priority="412" operator="equal">
      <formula>"4 - Несоответствие типовым решениям"</formula>
    </cfRule>
  </conditionalFormatting>
  <conditionalFormatting sqref="H18">
    <cfRule type="cellIs" dxfId="8128" priority="413" operator="equal">
      <formula>"4 - Несоответствие типовым решениям"</formula>
    </cfRule>
  </conditionalFormatting>
  <conditionalFormatting sqref="H20">
    <cfRule type="cellIs" dxfId="8127" priority="414" operator="equal">
      <formula>"4 - Несоответствие типовым решениям"</formula>
    </cfRule>
  </conditionalFormatting>
  <conditionalFormatting sqref="H20">
    <cfRule type="cellIs" dxfId="8126" priority="415" operator="equal">
      <formula>"4 - Несоответствие типовым решениям"</formula>
    </cfRule>
  </conditionalFormatting>
  <conditionalFormatting sqref="H20">
    <cfRule type="cellIs" dxfId="8125" priority="416" operator="equal">
      <formula>"4 - Несоответствие типовым решениям"</formula>
    </cfRule>
  </conditionalFormatting>
  <conditionalFormatting sqref="H20">
    <cfRule type="cellIs" dxfId="8124" priority="417" operator="equal">
      <formula>"4 - Несоответствие типовым решениям"</formula>
    </cfRule>
  </conditionalFormatting>
  <conditionalFormatting sqref="H23">
    <cfRule type="cellIs" dxfId="8123" priority="418" operator="equal">
      <formula>"4 - Несоответствие типовым решениям"</formula>
    </cfRule>
  </conditionalFormatting>
  <conditionalFormatting sqref="H23">
    <cfRule type="cellIs" dxfId="8122" priority="419" operator="equal">
      <formula>"4 - Несоответствие типовым решениям"</formula>
    </cfRule>
  </conditionalFormatting>
  <conditionalFormatting sqref="H23">
    <cfRule type="cellIs" dxfId="8121" priority="420" operator="equal">
      <formula>"4 - Несоответствие типовым решениям"</formula>
    </cfRule>
  </conditionalFormatting>
  <conditionalFormatting sqref="H23">
    <cfRule type="cellIs" dxfId="8120" priority="421" operator="equal">
      <formula>"4 - Несоответствие типовым решениям"</formula>
    </cfRule>
  </conditionalFormatting>
  <conditionalFormatting sqref="H24">
    <cfRule type="cellIs" dxfId="8119" priority="422" operator="equal">
      <formula>"4 - Несоответствие типовым решениям"</formula>
    </cfRule>
  </conditionalFormatting>
  <conditionalFormatting sqref="H24">
    <cfRule type="cellIs" dxfId="8118" priority="423" operator="equal">
      <formula>"4 - Несоответствие типовым решениям"</formula>
    </cfRule>
  </conditionalFormatting>
  <conditionalFormatting sqref="H24">
    <cfRule type="cellIs" dxfId="8117" priority="424" operator="equal">
      <formula>"4 - Несоответствие типовым решениям"</formula>
    </cfRule>
  </conditionalFormatting>
  <conditionalFormatting sqref="H24">
    <cfRule type="cellIs" dxfId="8116" priority="425" operator="equal">
      <formula>"4 - Несоответствие типовым решениям"</formula>
    </cfRule>
  </conditionalFormatting>
  <conditionalFormatting sqref="H25">
    <cfRule type="cellIs" dxfId="8115" priority="426" operator="equal">
      <formula>"4 - Несоответствие типовым решениям"</formula>
    </cfRule>
  </conditionalFormatting>
  <conditionalFormatting sqref="H25">
    <cfRule type="cellIs" dxfId="8114" priority="427" operator="equal">
      <formula>"4 - Несоответствие типовым решениям"</formula>
    </cfRule>
  </conditionalFormatting>
  <conditionalFormatting sqref="H25">
    <cfRule type="cellIs" dxfId="8113" priority="428" operator="equal">
      <formula>"4 - Несоответствие типовым решениям"</formula>
    </cfRule>
  </conditionalFormatting>
  <conditionalFormatting sqref="H25">
    <cfRule type="cellIs" dxfId="8112" priority="429" operator="equal">
      <formula>"4 - Несоответствие типовым решениям"</formula>
    </cfRule>
  </conditionalFormatting>
  <conditionalFormatting sqref="H26">
    <cfRule type="cellIs" dxfId="8111" priority="430" operator="equal">
      <formula>"4 - Несоответствие типовым решениям"</formula>
    </cfRule>
  </conditionalFormatting>
  <conditionalFormatting sqref="H26">
    <cfRule type="cellIs" dxfId="8110" priority="431" operator="equal">
      <formula>"4 - Несоответствие типовым решениям"</formula>
    </cfRule>
  </conditionalFormatting>
  <conditionalFormatting sqref="H26">
    <cfRule type="cellIs" dxfId="8109" priority="432" operator="equal">
      <formula>"4 - Несоответствие типовым решениям"</formula>
    </cfRule>
  </conditionalFormatting>
  <conditionalFormatting sqref="H26">
    <cfRule type="cellIs" dxfId="8108" priority="433" operator="equal">
      <formula>"4 - Несоответствие типовым решениям"</formula>
    </cfRule>
  </conditionalFormatting>
  <conditionalFormatting sqref="H28">
    <cfRule type="cellIs" dxfId="8107" priority="434" operator="equal">
      <formula>"4 - Несоответствие типовым решениям"</formula>
    </cfRule>
  </conditionalFormatting>
  <conditionalFormatting sqref="H28">
    <cfRule type="cellIs" dxfId="8106" priority="435" operator="equal">
      <formula>"4 - Несоответствие типовым решениям"</formula>
    </cfRule>
  </conditionalFormatting>
  <conditionalFormatting sqref="H28">
    <cfRule type="cellIs" dxfId="8105" priority="436" operator="equal">
      <formula>"4 - Несоответствие типовым решениям"</formula>
    </cfRule>
  </conditionalFormatting>
  <conditionalFormatting sqref="H28">
    <cfRule type="cellIs" dxfId="8104" priority="437" operator="equal">
      <formula>"4 - Несоответствие типовым решениям"</formula>
    </cfRule>
  </conditionalFormatting>
  <conditionalFormatting sqref="H31">
    <cfRule type="cellIs" dxfId="8103" priority="438" operator="equal">
      <formula>"4 - Несоответствие типовым решениям"</formula>
    </cfRule>
  </conditionalFormatting>
  <conditionalFormatting sqref="H31">
    <cfRule type="cellIs" dxfId="8102" priority="439" operator="equal">
      <formula>"4 - Несоответствие типовым решениям"</formula>
    </cfRule>
  </conditionalFormatting>
  <conditionalFormatting sqref="H31">
    <cfRule type="cellIs" dxfId="8101" priority="440" operator="equal">
      <formula>"4 - Несоответствие типовым решениям"</formula>
    </cfRule>
  </conditionalFormatting>
  <conditionalFormatting sqref="H31">
    <cfRule type="cellIs" dxfId="8100" priority="441" operator="equal">
      <formula>"4 - Несоответствие типовым решениям"</formula>
    </cfRule>
  </conditionalFormatting>
  <conditionalFormatting sqref="H34">
    <cfRule type="cellIs" dxfId="8099" priority="442" operator="equal">
      <formula>"4 - Несоответствие типовым решениям"</formula>
    </cfRule>
  </conditionalFormatting>
  <conditionalFormatting sqref="H35">
    <cfRule type="cellIs" dxfId="8098" priority="443" operator="equal">
      <formula>"4 - Несоответствие типовым решениям"</formula>
    </cfRule>
  </conditionalFormatting>
  <conditionalFormatting sqref="H36">
    <cfRule type="cellIs" dxfId="8097" priority="444" operator="equal">
      <formula>"4 - Несоответствие типовым решениям"</formula>
    </cfRule>
  </conditionalFormatting>
  <conditionalFormatting sqref="H37">
    <cfRule type="cellIs" dxfId="8096" priority="445" operator="equal">
      <formula>"4 - Несоответствие типовым решениям"</formula>
    </cfRule>
  </conditionalFormatting>
  <conditionalFormatting sqref="H37">
    <cfRule type="cellIs" dxfId="8095" priority="446" operator="equal">
      <formula>"4 - Несоответствие типовым решениям"</formula>
    </cfRule>
  </conditionalFormatting>
  <conditionalFormatting sqref="H38">
    <cfRule type="cellIs" dxfId="8094" priority="447" operator="equal">
      <formula>"4 - Несоответствие типовым решениям"</formula>
    </cfRule>
  </conditionalFormatting>
  <conditionalFormatting sqref="H38">
    <cfRule type="cellIs" dxfId="8093" priority="448" operator="equal">
      <formula>"4 - Несоответствие типовым решениям"</formula>
    </cfRule>
  </conditionalFormatting>
  <conditionalFormatting sqref="H39">
    <cfRule type="cellIs" dxfId="8092" priority="449" operator="equal">
      <formula>"4 - Несоответствие типовым решениям"</formula>
    </cfRule>
  </conditionalFormatting>
  <conditionalFormatting sqref="H39">
    <cfRule type="cellIs" dxfId="8091" priority="450" operator="equal">
      <formula>"4 - Несоответствие типовым решениям"</formula>
    </cfRule>
  </conditionalFormatting>
  <conditionalFormatting sqref="H40">
    <cfRule type="cellIs" dxfId="8090" priority="451" operator="equal">
      <formula>"4 - Несоответствие типовым решениям"</formula>
    </cfRule>
  </conditionalFormatting>
  <conditionalFormatting sqref="H40">
    <cfRule type="cellIs" dxfId="8089" priority="452" operator="equal">
      <formula>"4 - Несоответствие типовым решениям"</formula>
    </cfRule>
  </conditionalFormatting>
  <conditionalFormatting sqref="H22">
    <cfRule type="cellIs" dxfId="8088" priority="453" operator="equal">
      <formula>"4 - Несоответствие типовым решениям"</formula>
    </cfRule>
  </conditionalFormatting>
  <conditionalFormatting sqref="H22">
    <cfRule type="cellIs" dxfId="8087" priority="454" operator="equal">
      <formula>"4 - Несоответствие типовым решениям"</formula>
    </cfRule>
  </conditionalFormatting>
  <conditionalFormatting sqref="H22">
    <cfRule type="cellIs" dxfId="8086" priority="455" operator="equal">
      <formula>"4 - Несоответствие типовым решениям"</formula>
    </cfRule>
  </conditionalFormatting>
  <conditionalFormatting sqref="H22">
    <cfRule type="cellIs" dxfId="8085" priority="456" operator="equal">
      <formula>"4 - Несоответствие типовым решениям"</formula>
    </cfRule>
  </conditionalFormatting>
  <conditionalFormatting sqref="H22">
    <cfRule type="cellIs" dxfId="8084" priority="457" operator="equal">
      <formula>"4 - Несоответствие типовым решениям"</formula>
    </cfRule>
  </conditionalFormatting>
  <conditionalFormatting sqref="H12">
    <cfRule type="cellIs" dxfId="8083" priority="458" operator="equal">
      <formula>"4 - Несоответствие типовым решениям"</formula>
    </cfRule>
  </conditionalFormatting>
  <conditionalFormatting sqref="H12">
    <cfRule type="cellIs" dxfId="8082" priority="459" operator="equal">
      <formula>"4 - Несоответствие типовым решениям"</formula>
    </cfRule>
  </conditionalFormatting>
  <conditionalFormatting sqref="H41">
    <cfRule type="cellIs" dxfId="8081" priority="460" operator="equal">
      <formula>"4 - Несоответствие типовым решениям"</formula>
    </cfRule>
  </conditionalFormatting>
  <conditionalFormatting sqref="H41">
    <cfRule type="cellIs" dxfId="8080" priority="461" operator="equal">
      <formula>"4 - Несоответствие типовым решениям"</formula>
    </cfRule>
  </conditionalFormatting>
  <conditionalFormatting sqref="H41">
    <cfRule type="cellIs" dxfId="8079" priority="462" operator="equal">
      <formula>"4 - Несоответствие типовым решениям"</formula>
    </cfRule>
  </conditionalFormatting>
  <conditionalFormatting sqref="H21">
    <cfRule type="cellIs" dxfId="8078" priority="463" operator="equal">
      <formula>"4 - Несоответствие типовым решениям"</formula>
    </cfRule>
  </conditionalFormatting>
  <conditionalFormatting sqref="H21">
    <cfRule type="cellIs" dxfId="8077" priority="464" operator="equal">
      <formula>"4 - Несоответствие типовым решениям"</formula>
    </cfRule>
  </conditionalFormatting>
  <conditionalFormatting sqref="H21">
    <cfRule type="cellIs" dxfId="8076" priority="465" operator="equal">
      <formula>"4 - Несоответствие типовым решениям"</formula>
    </cfRule>
  </conditionalFormatting>
  <conditionalFormatting sqref="H21">
    <cfRule type="cellIs" dxfId="8075" priority="466" operator="equal">
      <formula>"4 - Несоответствие типовым решениям"</formula>
    </cfRule>
  </conditionalFormatting>
  <conditionalFormatting sqref="H21">
    <cfRule type="cellIs" dxfId="8074" priority="467" operator="equal">
      <formula>"4 - Несоответствие типовым решениям"</formula>
    </cfRule>
  </conditionalFormatting>
  <conditionalFormatting sqref="H19">
    <cfRule type="cellIs" dxfId="8073" priority="468" operator="equal">
      <formula>"4 - Несоответствие типовым решениям"</formula>
    </cfRule>
  </conditionalFormatting>
  <conditionalFormatting sqref="H19">
    <cfRule type="cellIs" dxfId="8072" priority="469" operator="equal">
      <formula>"4 - Несоответствие типовым решениям"</formula>
    </cfRule>
  </conditionalFormatting>
  <conditionalFormatting sqref="H19">
    <cfRule type="cellIs" dxfId="8071" priority="470" operator="equal">
      <formula>"4 - Несоответствие типовым решениям"</formula>
    </cfRule>
  </conditionalFormatting>
  <conditionalFormatting sqref="H19">
    <cfRule type="cellIs" dxfId="8070" priority="471" operator="equal">
      <formula>"4 - Несоответствие типовым решениям"</formula>
    </cfRule>
  </conditionalFormatting>
  <conditionalFormatting sqref="H30">
    <cfRule type="cellIs" dxfId="8069" priority="472" operator="equal">
      <formula>"4 - Несоответствие типовым решениям"</formula>
    </cfRule>
  </conditionalFormatting>
  <conditionalFormatting sqref="G1:H1 H3:X3 H5:H64 A9:G9">
    <cfRule type="cellIs" dxfId="8068" priority="5" operator="equal">
      <formula>"3 - Повторяющиеся замечания МФР"</formula>
    </cfRule>
  </conditionalFormatting>
  <conditionalFormatting sqref="H57">
    <cfRule type="cellIs" dxfId="8067" priority="473" operator="equal">
      <formula>"3 - Повторяющиеся замечания МФР"</formula>
    </cfRule>
  </conditionalFormatting>
  <conditionalFormatting sqref="H56">
    <cfRule type="cellIs" dxfId="8066" priority="474" operator="equal">
      <formula>"3 - Повторяющиеся замечания МФР"</formula>
    </cfRule>
  </conditionalFormatting>
  <conditionalFormatting sqref="H13">
    <cfRule type="cellIs" dxfId="8065" priority="475" operator="equal">
      <formula>"3 - Повторяющиеся замечания МФР"</formula>
    </cfRule>
  </conditionalFormatting>
  <conditionalFormatting sqref="H42">
    <cfRule type="cellIs" dxfId="8064" priority="476" operator="equal">
      <formula>"3 - Повторяющиеся замечания МФР"</formula>
    </cfRule>
  </conditionalFormatting>
  <conditionalFormatting sqref="H42">
    <cfRule type="cellIs" dxfId="8063" priority="477" operator="equal">
      <formula>"3 - Повторяющиеся замечания МФР"</formula>
    </cfRule>
  </conditionalFormatting>
  <conditionalFormatting sqref="H42">
    <cfRule type="cellIs" dxfId="8062" priority="478" operator="equal">
      <formula>"3 - Повторяющиеся замечания МФР"</formula>
    </cfRule>
  </conditionalFormatting>
  <conditionalFormatting sqref="H43">
    <cfRule type="cellIs" dxfId="8061" priority="479" operator="equal">
      <formula>"3 - Повторяющиеся замечания МФР"</formula>
    </cfRule>
  </conditionalFormatting>
  <conditionalFormatting sqref="H43">
    <cfRule type="cellIs" dxfId="8060" priority="480" operator="equal">
      <formula>"3 - Повторяющиеся замечания МФР"</formula>
    </cfRule>
  </conditionalFormatting>
  <conditionalFormatting sqref="H43">
    <cfRule type="cellIs" dxfId="8059" priority="481" operator="equal">
      <formula>"3 - Повторяющиеся замечания МФР"</formula>
    </cfRule>
  </conditionalFormatting>
  <conditionalFormatting sqref="H44">
    <cfRule type="cellIs" dxfId="8058" priority="482" operator="equal">
      <formula>"3 - Повторяющиеся замечания МФР"</formula>
    </cfRule>
  </conditionalFormatting>
  <conditionalFormatting sqref="H44">
    <cfRule type="cellIs" dxfId="8057" priority="483" operator="equal">
      <formula>"3 - Повторяющиеся замечания МФР"</formula>
    </cfRule>
  </conditionalFormatting>
  <conditionalFormatting sqref="H44">
    <cfRule type="cellIs" dxfId="8056" priority="484" operator="equal">
      <formula>"3 - Повторяющиеся замечания МФР"</formula>
    </cfRule>
  </conditionalFormatting>
  <conditionalFormatting sqref="H46">
    <cfRule type="cellIs" dxfId="8055" priority="485" operator="equal">
      <formula>"3 - Повторяющиеся замечания МФР"</formula>
    </cfRule>
  </conditionalFormatting>
  <conditionalFormatting sqref="H46">
    <cfRule type="cellIs" dxfId="8054" priority="486" operator="equal">
      <formula>"3 - Повторяющиеся замечания МФР"</formula>
    </cfRule>
  </conditionalFormatting>
  <conditionalFormatting sqref="H46">
    <cfRule type="cellIs" dxfId="8053" priority="487" operator="equal">
      <formula>"3 - Повторяющиеся замечания МФР"</formula>
    </cfRule>
  </conditionalFormatting>
  <conditionalFormatting sqref="H48">
    <cfRule type="cellIs" dxfId="8052" priority="488" operator="equal">
      <formula>"3 - Повторяющиеся замечания МФР"</formula>
    </cfRule>
  </conditionalFormatting>
  <conditionalFormatting sqref="H52">
    <cfRule type="cellIs" dxfId="8051" priority="489" operator="equal">
      <formula>"3 - Повторяющиеся замечания МФР"</formula>
    </cfRule>
  </conditionalFormatting>
  <conditionalFormatting sqref="H50">
    <cfRule type="cellIs" dxfId="8050" priority="490" operator="equal">
      <formula>"3 - Повторяющиеся замечания МФР"</formula>
    </cfRule>
  </conditionalFormatting>
  <conditionalFormatting sqref="H53">
    <cfRule type="cellIs" dxfId="8049" priority="491" operator="equal">
      <formula>"3 - Повторяющиеся замечания МФР"</formula>
    </cfRule>
  </conditionalFormatting>
  <conditionalFormatting sqref="H53">
    <cfRule type="cellIs" dxfId="8048" priority="492" operator="equal">
      <formula>"3 - Повторяющиеся замечания МФР"</formula>
    </cfRule>
  </conditionalFormatting>
  <conditionalFormatting sqref="H54">
    <cfRule type="cellIs" dxfId="8047" priority="493" operator="equal">
      <formula>"3 - Повторяющиеся замечания МФР"</formula>
    </cfRule>
  </conditionalFormatting>
  <conditionalFormatting sqref="H55">
    <cfRule type="cellIs" dxfId="8046" priority="494" operator="equal">
      <formula>"3 - Повторяющиеся замечания МФР"</formula>
    </cfRule>
  </conditionalFormatting>
  <conditionalFormatting sqref="H55">
    <cfRule type="cellIs" dxfId="8045" priority="495" operator="equal">
      <formula>"3 - Повторяющиеся замечания МФР"</formula>
    </cfRule>
  </conditionalFormatting>
  <conditionalFormatting sqref="L3">
    <cfRule type="cellIs" dxfId="8044" priority="496" operator="equal">
      <formula>"3 - Повторяющиеся замечания МФР"</formula>
    </cfRule>
  </conditionalFormatting>
  <conditionalFormatting sqref="H11">
    <cfRule type="cellIs" dxfId="8043" priority="497" operator="equal">
      <formula>"3 - Повторяющиеся замечания МФР"</formula>
    </cfRule>
  </conditionalFormatting>
  <conditionalFormatting sqref="H14">
    <cfRule type="cellIs" dxfId="8042" priority="498" operator="equal">
      <formula>"3 - Повторяющиеся замечания МФР"</formula>
    </cfRule>
  </conditionalFormatting>
  <conditionalFormatting sqref="H14">
    <cfRule type="cellIs" dxfId="8041" priority="499" operator="equal">
      <formula>"3 - Повторяющиеся замечания МФР"</formula>
    </cfRule>
  </conditionalFormatting>
  <conditionalFormatting sqref="H15">
    <cfRule type="cellIs" dxfId="8040" priority="500" operator="equal">
      <formula>"3 - Повторяющиеся замечания МФР"</formula>
    </cfRule>
  </conditionalFormatting>
  <conditionalFormatting sqref="H15">
    <cfRule type="cellIs" dxfId="8039" priority="501" operator="equal">
      <formula>"3 - Повторяющиеся замечания МФР"</formula>
    </cfRule>
  </conditionalFormatting>
  <conditionalFormatting sqref="H15">
    <cfRule type="cellIs" dxfId="8038" priority="502" operator="equal">
      <formula>"3 - Повторяющиеся замечания МФР"</formula>
    </cfRule>
  </conditionalFormatting>
  <conditionalFormatting sqref="H16">
    <cfRule type="cellIs" dxfId="8037" priority="503" operator="equal">
      <formula>"3 - Повторяющиеся замечания МФР"</formula>
    </cfRule>
  </conditionalFormatting>
  <conditionalFormatting sqref="H16">
    <cfRule type="cellIs" dxfId="8036" priority="504" operator="equal">
      <formula>"3 - Повторяющиеся замечания МФР"</formula>
    </cfRule>
  </conditionalFormatting>
  <conditionalFormatting sqref="H16">
    <cfRule type="cellIs" dxfId="8035" priority="505" operator="equal">
      <formula>"3 - Повторяющиеся замечания МФР"</formula>
    </cfRule>
  </conditionalFormatting>
  <conditionalFormatting sqref="H17">
    <cfRule type="cellIs" dxfId="8034" priority="506" operator="equal">
      <formula>"3 - Повторяющиеся замечания МФР"</formula>
    </cfRule>
  </conditionalFormatting>
  <conditionalFormatting sqref="H17">
    <cfRule type="cellIs" dxfId="8033" priority="507" operator="equal">
      <formula>"3 - Повторяющиеся замечания МФР"</formula>
    </cfRule>
  </conditionalFormatting>
  <conditionalFormatting sqref="H17">
    <cfRule type="cellIs" dxfId="8032" priority="508" operator="equal">
      <formula>"3 - Повторяющиеся замечания МФР"</formula>
    </cfRule>
  </conditionalFormatting>
  <conditionalFormatting sqref="H18">
    <cfRule type="cellIs" dxfId="8031" priority="509" operator="equal">
      <formula>"3 - Повторяющиеся замечания МФР"</formula>
    </cfRule>
  </conditionalFormatting>
  <conditionalFormatting sqref="H18">
    <cfRule type="cellIs" dxfId="8030" priority="510" operator="equal">
      <formula>"3 - Повторяющиеся замечания МФР"</formula>
    </cfRule>
  </conditionalFormatting>
  <conditionalFormatting sqref="H18">
    <cfRule type="cellIs" dxfId="8029" priority="511" operator="equal">
      <formula>"3 - Повторяющиеся замечания МФР"</formula>
    </cfRule>
  </conditionalFormatting>
  <conditionalFormatting sqref="H18">
    <cfRule type="cellIs" dxfId="8028" priority="512" operator="equal">
      <formula>"3 - Повторяющиеся замечания МФР"</formula>
    </cfRule>
  </conditionalFormatting>
  <conditionalFormatting sqref="H20">
    <cfRule type="cellIs" dxfId="8027" priority="513" operator="equal">
      <formula>"3 - Повторяющиеся замечания МФР"</formula>
    </cfRule>
  </conditionalFormatting>
  <conditionalFormatting sqref="H20">
    <cfRule type="cellIs" dxfId="8026" priority="514" operator="equal">
      <formula>"3 - Повторяющиеся замечания МФР"</formula>
    </cfRule>
  </conditionalFormatting>
  <conditionalFormatting sqref="H20">
    <cfRule type="cellIs" dxfId="8025" priority="515" operator="equal">
      <formula>"3 - Повторяющиеся замечания МФР"</formula>
    </cfRule>
  </conditionalFormatting>
  <conditionalFormatting sqref="H20">
    <cfRule type="cellIs" dxfId="8024" priority="516" operator="equal">
      <formula>"3 - Повторяющиеся замечания МФР"</formula>
    </cfRule>
  </conditionalFormatting>
  <conditionalFormatting sqref="H23">
    <cfRule type="cellIs" dxfId="8023" priority="517" operator="equal">
      <formula>"3 - Повторяющиеся замечания МФР"</formula>
    </cfRule>
  </conditionalFormatting>
  <conditionalFormatting sqref="H23">
    <cfRule type="cellIs" dxfId="8022" priority="518" operator="equal">
      <formula>"3 - Повторяющиеся замечания МФР"</formula>
    </cfRule>
  </conditionalFormatting>
  <conditionalFormatting sqref="H23">
    <cfRule type="cellIs" dxfId="8021" priority="519" operator="equal">
      <formula>"3 - Повторяющиеся замечания МФР"</formula>
    </cfRule>
  </conditionalFormatting>
  <conditionalFormatting sqref="H23">
    <cfRule type="cellIs" dxfId="8020" priority="520" operator="equal">
      <formula>"3 - Повторяющиеся замечания МФР"</formula>
    </cfRule>
  </conditionalFormatting>
  <conditionalFormatting sqref="H24">
    <cfRule type="cellIs" dxfId="8019" priority="521" operator="equal">
      <formula>"3 - Повторяющиеся замечания МФР"</formula>
    </cfRule>
  </conditionalFormatting>
  <conditionalFormatting sqref="H24">
    <cfRule type="cellIs" dxfId="8018" priority="522" operator="equal">
      <formula>"3 - Повторяющиеся замечания МФР"</formula>
    </cfRule>
  </conditionalFormatting>
  <conditionalFormatting sqref="H24">
    <cfRule type="cellIs" dxfId="8017" priority="523" operator="equal">
      <formula>"3 - Повторяющиеся замечания МФР"</formula>
    </cfRule>
  </conditionalFormatting>
  <conditionalFormatting sqref="H24">
    <cfRule type="cellIs" dxfId="8016" priority="524" operator="equal">
      <formula>"3 - Повторяющиеся замечания МФР"</formula>
    </cfRule>
  </conditionalFormatting>
  <conditionalFormatting sqref="H25">
    <cfRule type="cellIs" dxfId="8015" priority="525" operator="equal">
      <formula>"3 - Повторяющиеся замечания МФР"</formula>
    </cfRule>
  </conditionalFormatting>
  <conditionalFormatting sqref="H25">
    <cfRule type="cellIs" dxfId="8014" priority="526" operator="equal">
      <formula>"3 - Повторяющиеся замечания МФР"</formula>
    </cfRule>
  </conditionalFormatting>
  <conditionalFormatting sqref="H25">
    <cfRule type="cellIs" dxfId="8013" priority="527" operator="equal">
      <formula>"3 - Повторяющиеся замечания МФР"</formula>
    </cfRule>
  </conditionalFormatting>
  <conditionalFormatting sqref="H25">
    <cfRule type="cellIs" dxfId="8012" priority="528" operator="equal">
      <formula>"3 - Повторяющиеся замечания МФР"</formula>
    </cfRule>
  </conditionalFormatting>
  <conditionalFormatting sqref="H26">
    <cfRule type="cellIs" dxfId="8011" priority="529" operator="equal">
      <formula>"3 - Повторяющиеся замечания МФР"</formula>
    </cfRule>
  </conditionalFormatting>
  <conditionalFormatting sqref="H26">
    <cfRule type="cellIs" dxfId="8010" priority="530" operator="equal">
      <formula>"3 - Повторяющиеся замечания МФР"</formula>
    </cfRule>
  </conditionalFormatting>
  <conditionalFormatting sqref="H26">
    <cfRule type="cellIs" dxfId="8009" priority="531" operator="equal">
      <formula>"3 - Повторяющиеся замечания МФР"</formula>
    </cfRule>
  </conditionalFormatting>
  <conditionalFormatting sqref="H26">
    <cfRule type="cellIs" dxfId="8008" priority="532" operator="equal">
      <formula>"3 - Повторяющиеся замечания МФР"</formula>
    </cfRule>
  </conditionalFormatting>
  <conditionalFormatting sqref="H28">
    <cfRule type="cellIs" dxfId="8007" priority="533" operator="equal">
      <formula>"3 - Повторяющиеся замечания МФР"</formula>
    </cfRule>
  </conditionalFormatting>
  <conditionalFormatting sqref="H28">
    <cfRule type="cellIs" dxfId="8006" priority="534" operator="equal">
      <formula>"3 - Повторяющиеся замечания МФР"</formula>
    </cfRule>
  </conditionalFormatting>
  <conditionalFormatting sqref="H28">
    <cfRule type="cellIs" dxfId="8005" priority="535" operator="equal">
      <formula>"3 - Повторяющиеся замечания МФР"</formula>
    </cfRule>
  </conditionalFormatting>
  <conditionalFormatting sqref="H28">
    <cfRule type="cellIs" dxfId="8004" priority="536" operator="equal">
      <formula>"3 - Повторяющиеся замечания МФР"</formula>
    </cfRule>
  </conditionalFormatting>
  <conditionalFormatting sqref="H31">
    <cfRule type="cellIs" dxfId="8003" priority="537" operator="equal">
      <formula>"3 - Повторяющиеся замечания МФР"</formula>
    </cfRule>
  </conditionalFormatting>
  <conditionalFormatting sqref="H31">
    <cfRule type="cellIs" dxfId="8002" priority="538" operator="equal">
      <formula>"3 - Повторяющиеся замечания МФР"</formula>
    </cfRule>
  </conditionalFormatting>
  <conditionalFormatting sqref="H31">
    <cfRule type="cellIs" dxfId="8001" priority="539" operator="equal">
      <formula>"3 - Повторяющиеся замечания МФР"</formula>
    </cfRule>
  </conditionalFormatting>
  <conditionalFormatting sqref="H31">
    <cfRule type="cellIs" dxfId="8000" priority="540" operator="equal">
      <formula>"3 - Повторяющиеся замечания МФР"</formula>
    </cfRule>
  </conditionalFormatting>
  <conditionalFormatting sqref="H34">
    <cfRule type="cellIs" dxfId="7999" priority="541" operator="equal">
      <formula>"3 - Повторяющиеся замечания МФР"</formula>
    </cfRule>
  </conditionalFormatting>
  <conditionalFormatting sqref="H35">
    <cfRule type="cellIs" dxfId="7998" priority="542" operator="equal">
      <formula>"3 - Повторяющиеся замечания МФР"</formula>
    </cfRule>
  </conditionalFormatting>
  <conditionalFormatting sqref="H36">
    <cfRule type="cellIs" dxfId="7997" priority="543" operator="equal">
      <formula>"3 - Повторяющиеся замечания МФР"</formula>
    </cfRule>
  </conditionalFormatting>
  <conditionalFormatting sqref="H37">
    <cfRule type="cellIs" dxfId="7996" priority="544" operator="equal">
      <formula>"3 - Повторяющиеся замечания МФР"</formula>
    </cfRule>
  </conditionalFormatting>
  <conditionalFormatting sqref="H37">
    <cfRule type="cellIs" dxfId="7995" priority="545" operator="equal">
      <formula>"3 - Повторяющиеся замечания МФР"</formula>
    </cfRule>
  </conditionalFormatting>
  <conditionalFormatting sqref="H38">
    <cfRule type="cellIs" dxfId="7994" priority="546" operator="equal">
      <formula>"3 - Повторяющиеся замечания МФР"</formula>
    </cfRule>
  </conditionalFormatting>
  <conditionalFormatting sqref="H38">
    <cfRule type="cellIs" dxfId="7993" priority="547" operator="equal">
      <formula>"3 - Повторяющиеся замечания МФР"</formula>
    </cfRule>
  </conditionalFormatting>
  <conditionalFormatting sqref="H39">
    <cfRule type="cellIs" dxfId="7992" priority="548" operator="equal">
      <formula>"3 - Повторяющиеся замечания МФР"</formula>
    </cfRule>
  </conditionalFormatting>
  <conditionalFormatting sqref="H39">
    <cfRule type="cellIs" dxfId="7991" priority="549" operator="equal">
      <formula>"3 - Повторяющиеся замечания МФР"</formula>
    </cfRule>
  </conditionalFormatting>
  <conditionalFormatting sqref="H40">
    <cfRule type="cellIs" dxfId="7990" priority="550" operator="equal">
      <formula>"3 - Повторяющиеся замечания МФР"</formula>
    </cfRule>
  </conditionalFormatting>
  <conditionalFormatting sqref="H40">
    <cfRule type="cellIs" dxfId="7989" priority="551" operator="equal">
      <formula>"3 - Повторяющиеся замечания МФР"</formula>
    </cfRule>
  </conditionalFormatting>
  <conditionalFormatting sqref="H22">
    <cfRule type="cellIs" dxfId="7988" priority="552" operator="equal">
      <formula>"3 - Повторяющиеся замечания МФР"</formula>
    </cfRule>
  </conditionalFormatting>
  <conditionalFormatting sqref="H22">
    <cfRule type="cellIs" dxfId="7987" priority="553" operator="equal">
      <formula>"3 - Повторяющиеся замечания МФР"</formula>
    </cfRule>
  </conditionalFormatting>
  <conditionalFormatting sqref="H22">
    <cfRule type="cellIs" dxfId="7986" priority="554" operator="equal">
      <formula>"3 - Повторяющиеся замечания МФР"</formula>
    </cfRule>
  </conditionalFormatting>
  <conditionalFormatting sqref="H22">
    <cfRule type="cellIs" dxfId="7985" priority="555" operator="equal">
      <formula>"3 - Повторяющиеся замечания МФР"</formula>
    </cfRule>
  </conditionalFormatting>
  <conditionalFormatting sqref="H22">
    <cfRule type="cellIs" dxfId="7984" priority="556" operator="equal">
      <formula>"3 - Повторяющиеся замечания МФР"</formula>
    </cfRule>
  </conditionalFormatting>
  <conditionalFormatting sqref="H12">
    <cfRule type="cellIs" dxfId="7983" priority="557" operator="equal">
      <formula>"3 - Повторяющиеся замечания МФР"</formula>
    </cfRule>
  </conditionalFormatting>
  <conditionalFormatting sqref="H12">
    <cfRule type="cellIs" dxfId="7982" priority="558" operator="equal">
      <formula>"3 - Повторяющиеся замечания МФР"</formula>
    </cfRule>
  </conditionalFormatting>
  <conditionalFormatting sqref="H41">
    <cfRule type="cellIs" dxfId="7981" priority="559" operator="equal">
      <formula>"3 - Повторяющиеся замечания МФР"</formula>
    </cfRule>
  </conditionalFormatting>
  <conditionalFormatting sqref="H41">
    <cfRule type="cellIs" dxfId="7980" priority="560" operator="equal">
      <formula>"3 - Повторяющиеся замечания МФР"</formula>
    </cfRule>
  </conditionalFormatting>
  <conditionalFormatting sqref="H41">
    <cfRule type="cellIs" dxfId="7979" priority="561" operator="equal">
      <formula>"3 - Повторяющиеся замечания МФР"</formula>
    </cfRule>
  </conditionalFormatting>
  <conditionalFormatting sqref="H21">
    <cfRule type="cellIs" dxfId="7978" priority="562" operator="equal">
      <formula>"3 - Повторяющиеся замечания МФР"</formula>
    </cfRule>
  </conditionalFormatting>
  <conditionalFormatting sqref="H21">
    <cfRule type="cellIs" dxfId="7977" priority="563" operator="equal">
      <formula>"3 - Повторяющиеся замечания МФР"</formula>
    </cfRule>
  </conditionalFormatting>
  <conditionalFormatting sqref="H21">
    <cfRule type="cellIs" dxfId="7976" priority="564" operator="equal">
      <formula>"3 - Повторяющиеся замечания МФР"</formula>
    </cfRule>
  </conditionalFormatting>
  <conditionalFormatting sqref="H21">
    <cfRule type="cellIs" dxfId="7975" priority="565" operator="equal">
      <formula>"3 - Повторяющиеся замечания МФР"</formula>
    </cfRule>
  </conditionalFormatting>
  <conditionalFormatting sqref="H21">
    <cfRule type="cellIs" dxfId="7974" priority="566" operator="equal">
      <formula>"3 - Повторяющиеся замечания МФР"</formula>
    </cfRule>
  </conditionalFormatting>
  <conditionalFormatting sqref="H19">
    <cfRule type="cellIs" dxfId="7973" priority="567" operator="equal">
      <formula>"3 - Повторяющиеся замечания МФР"</formula>
    </cfRule>
  </conditionalFormatting>
  <conditionalFormatting sqref="H19">
    <cfRule type="cellIs" dxfId="7972" priority="568" operator="equal">
      <formula>"3 - Повторяющиеся замечания МФР"</formula>
    </cfRule>
  </conditionalFormatting>
  <conditionalFormatting sqref="H19">
    <cfRule type="cellIs" dxfId="7971" priority="569" operator="equal">
      <formula>"3 - Повторяющиеся замечания МФР"</formula>
    </cfRule>
  </conditionalFormatting>
  <conditionalFormatting sqref="H19">
    <cfRule type="cellIs" dxfId="7970" priority="570" operator="equal">
      <formula>"3 - Повторяющиеся замечания МФР"</formula>
    </cfRule>
  </conditionalFormatting>
  <conditionalFormatting sqref="H30">
    <cfRule type="cellIs" dxfId="7969" priority="571" operator="equal">
      <formula>"3 - Повторяющиеся замечания МФР"</formula>
    </cfRule>
  </conditionalFormatting>
  <conditionalFormatting sqref="G1:H1 H3:X3 H5:H64 A9:G9">
    <cfRule type="cellIs" dxfId="7968" priority="4" operator="equal">
      <formula>"2 - Несоотвествие смежным разделам"</formula>
    </cfRule>
  </conditionalFormatting>
  <conditionalFormatting sqref="H57">
    <cfRule type="cellIs" dxfId="7967" priority="572" operator="equal">
      <formula>"2 - Несоотвествие смежным разделам"</formula>
    </cfRule>
  </conditionalFormatting>
  <conditionalFormatting sqref="H56">
    <cfRule type="cellIs" dxfId="7966" priority="573" operator="equal">
      <formula>"2 - Несоотвествие смежным разделам"</formula>
    </cfRule>
  </conditionalFormatting>
  <conditionalFormatting sqref="H13">
    <cfRule type="cellIs" dxfId="7965" priority="574" operator="equal">
      <formula>"2 - Несоотвествие смежным разделам"</formula>
    </cfRule>
  </conditionalFormatting>
  <conditionalFormatting sqref="H42">
    <cfRule type="cellIs" dxfId="7964" priority="575" operator="equal">
      <formula>"2 - Несоотвествие смежным разделам"</formula>
    </cfRule>
  </conditionalFormatting>
  <conditionalFormatting sqref="H42">
    <cfRule type="cellIs" dxfId="7963" priority="576" operator="equal">
      <formula>"2 - Несоотвествие смежным разделам"</formula>
    </cfRule>
  </conditionalFormatting>
  <conditionalFormatting sqref="H42">
    <cfRule type="cellIs" dxfId="7962" priority="577" operator="equal">
      <formula>"2 - Несоотвествие смежным разделам"</formula>
    </cfRule>
  </conditionalFormatting>
  <conditionalFormatting sqref="H43">
    <cfRule type="cellIs" dxfId="7961" priority="578" operator="equal">
      <formula>"2 - Несоотвествие смежным разделам"</formula>
    </cfRule>
  </conditionalFormatting>
  <conditionalFormatting sqref="H43">
    <cfRule type="cellIs" dxfId="7960" priority="579" operator="equal">
      <formula>"2 - Несоотвествие смежным разделам"</formula>
    </cfRule>
  </conditionalFormatting>
  <conditionalFormatting sqref="H43">
    <cfRule type="cellIs" dxfId="7959" priority="580" operator="equal">
      <formula>"2 - Несоотвествие смежным разделам"</formula>
    </cfRule>
  </conditionalFormatting>
  <conditionalFormatting sqref="H44">
    <cfRule type="cellIs" dxfId="7958" priority="581" operator="equal">
      <formula>"2 - Несоотвествие смежным разделам"</formula>
    </cfRule>
  </conditionalFormatting>
  <conditionalFormatting sqref="H44">
    <cfRule type="cellIs" dxfId="7957" priority="582" operator="equal">
      <formula>"2 - Несоотвествие смежным разделам"</formula>
    </cfRule>
  </conditionalFormatting>
  <conditionalFormatting sqref="H44">
    <cfRule type="cellIs" dxfId="7956" priority="583" operator="equal">
      <formula>"2 - Несоотвествие смежным разделам"</formula>
    </cfRule>
  </conditionalFormatting>
  <conditionalFormatting sqref="H46">
    <cfRule type="cellIs" dxfId="7955" priority="584" operator="equal">
      <formula>"2 - Несоотвествие смежным разделам"</formula>
    </cfRule>
  </conditionalFormatting>
  <conditionalFormatting sqref="H46">
    <cfRule type="cellIs" dxfId="7954" priority="585" operator="equal">
      <formula>"2 - Несоотвествие смежным разделам"</formula>
    </cfRule>
  </conditionalFormatting>
  <conditionalFormatting sqref="H46">
    <cfRule type="cellIs" dxfId="7953" priority="586" operator="equal">
      <formula>"2 - Несоотвествие смежным разделам"</formula>
    </cfRule>
  </conditionalFormatting>
  <conditionalFormatting sqref="H48">
    <cfRule type="cellIs" dxfId="7952" priority="587" operator="equal">
      <formula>"2 - Несоотвествие смежным разделам"</formula>
    </cfRule>
  </conditionalFormatting>
  <conditionalFormatting sqref="H52">
    <cfRule type="cellIs" dxfId="7951" priority="588" operator="equal">
      <formula>"2 - Несоотвествие смежным разделам"</formula>
    </cfRule>
  </conditionalFormatting>
  <conditionalFormatting sqref="H50">
    <cfRule type="cellIs" dxfId="7950" priority="589" operator="equal">
      <formula>"2 - Несоотвествие смежным разделам"</formula>
    </cfRule>
  </conditionalFormatting>
  <conditionalFormatting sqref="H53">
    <cfRule type="cellIs" dxfId="7949" priority="590" operator="equal">
      <formula>"2 - Несоотвествие смежным разделам"</formula>
    </cfRule>
  </conditionalFormatting>
  <conditionalFormatting sqref="H53">
    <cfRule type="cellIs" dxfId="7948" priority="591" operator="equal">
      <formula>"2 - Несоотвествие смежным разделам"</formula>
    </cfRule>
  </conditionalFormatting>
  <conditionalFormatting sqref="H54">
    <cfRule type="cellIs" dxfId="7947" priority="592" operator="equal">
      <formula>"2 - Несоотвествие смежным разделам"</formula>
    </cfRule>
  </conditionalFormatting>
  <conditionalFormatting sqref="H55">
    <cfRule type="cellIs" dxfId="7946" priority="593" operator="equal">
      <formula>"2 - Несоотвествие смежным разделам"</formula>
    </cfRule>
  </conditionalFormatting>
  <conditionalFormatting sqref="H55">
    <cfRule type="cellIs" dxfId="7945" priority="594" operator="equal">
      <formula>"2 - Несоотвествие смежным разделам"</formula>
    </cfRule>
  </conditionalFormatting>
  <conditionalFormatting sqref="L3">
    <cfRule type="cellIs" dxfId="7944" priority="595" operator="equal">
      <formula>"2 - Несоотвествие смежным разделам"</formula>
    </cfRule>
  </conditionalFormatting>
  <conditionalFormatting sqref="H11">
    <cfRule type="cellIs" dxfId="7943" priority="596" operator="equal">
      <formula>"2 - Несоотвествие смежным разделам"</formula>
    </cfRule>
  </conditionalFormatting>
  <conditionalFormatting sqref="H14">
    <cfRule type="cellIs" dxfId="7942" priority="597" operator="equal">
      <formula>"2 - Несоотвествие смежным разделам"</formula>
    </cfRule>
  </conditionalFormatting>
  <conditionalFormatting sqref="H14">
    <cfRule type="cellIs" dxfId="7941" priority="598" operator="equal">
      <formula>"2 - Несоотвествие смежным разделам"</formula>
    </cfRule>
  </conditionalFormatting>
  <conditionalFormatting sqref="H15">
    <cfRule type="cellIs" dxfId="7940" priority="599" operator="equal">
      <formula>"2 - Несоотвествие смежным разделам"</formula>
    </cfRule>
  </conditionalFormatting>
  <conditionalFormatting sqref="H15">
    <cfRule type="cellIs" dxfId="7939" priority="600" operator="equal">
      <formula>"2 - Несоотвествие смежным разделам"</formula>
    </cfRule>
  </conditionalFormatting>
  <conditionalFormatting sqref="H15">
    <cfRule type="cellIs" dxfId="7938" priority="601" operator="equal">
      <formula>"2 - Несоотвествие смежным разделам"</formula>
    </cfRule>
  </conditionalFormatting>
  <conditionalFormatting sqref="H16">
    <cfRule type="cellIs" dxfId="7937" priority="602" operator="equal">
      <formula>"2 - Несоотвествие смежным разделам"</formula>
    </cfRule>
  </conditionalFormatting>
  <conditionalFormatting sqref="H16">
    <cfRule type="cellIs" dxfId="7936" priority="603" operator="equal">
      <formula>"2 - Несоотвествие смежным разделам"</formula>
    </cfRule>
  </conditionalFormatting>
  <conditionalFormatting sqref="H16">
    <cfRule type="cellIs" dxfId="7935" priority="604" operator="equal">
      <formula>"2 - Несоотвествие смежным разделам"</formula>
    </cfRule>
  </conditionalFormatting>
  <conditionalFormatting sqref="H17">
    <cfRule type="cellIs" dxfId="7934" priority="605" operator="equal">
      <formula>"2 - Несоотвествие смежным разделам"</formula>
    </cfRule>
  </conditionalFormatting>
  <conditionalFormatting sqref="H17">
    <cfRule type="cellIs" dxfId="7933" priority="606" operator="equal">
      <formula>"2 - Несоотвествие смежным разделам"</formula>
    </cfRule>
  </conditionalFormatting>
  <conditionalFormatting sqref="H17">
    <cfRule type="cellIs" dxfId="7932" priority="607" operator="equal">
      <formula>"2 - Несоотвествие смежным разделам"</formula>
    </cfRule>
  </conditionalFormatting>
  <conditionalFormatting sqref="H18">
    <cfRule type="cellIs" dxfId="7931" priority="608" operator="equal">
      <formula>"2 - Несоотвествие смежным разделам"</formula>
    </cfRule>
  </conditionalFormatting>
  <conditionalFormatting sqref="H18">
    <cfRule type="cellIs" dxfId="7930" priority="609" operator="equal">
      <formula>"2 - Несоотвествие смежным разделам"</formula>
    </cfRule>
  </conditionalFormatting>
  <conditionalFormatting sqref="H18">
    <cfRule type="cellIs" dxfId="7929" priority="610" operator="equal">
      <formula>"2 - Несоотвествие смежным разделам"</formula>
    </cfRule>
  </conditionalFormatting>
  <conditionalFormatting sqref="H18">
    <cfRule type="cellIs" dxfId="7928" priority="611" operator="equal">
      <formula>"2 - Несоотвествие смежным разделам"</formula>
    </cfRule>
  </conditionalFormatting>
  <conditionalFormatting sqref="H20">
    <cfRule type="cellIs" dxfId="7927" priority="612" operator="equal">
      <formula>"2 - Несоотвествие смежным разделам"</formula>
    </cfRule>
  </conditionalFormatting>
  <conditionalFormatting sqref="H20">
    <cfRule type="cellIs" dxfId="7926" priority="613" operator="equal">
      <formula>"2 - Несоотвествие смежным разделам"</formula>
    </cfRule>
  </conditionalFormatting>
  <conditionalFormatting sqref="H20">
    <cfRule type="cellIs" dxfId="7925" priority="614" operator="equal">
      <formula>"2 - Несоотвествие смежным разделам"</formula>
    </cfRule>
  </conditionalFormatting>
  <conditionalFormatting sqref="H20">
    <cfRule type="cellIs" dxfId="7924" priority="615" operator="equal">
      <formula>"2 - Несоотвествие смежным разделам"</formula>
    </cfRule>
  </conditionalFormatting>
  <conditionalFormatting sqref="H23">
    <cfRule type="cellIs" dxfId="7923" priority="616" operator="equal">
      <formula>"2 - Несоотвествие смежным разделам"</formula>
    </cfRule>
  </conditionalFormatting>
  <conditionalFormatting sqref="H23">
    <cfRule type="cellIs" dxfId="7922" priority="617" operator="equal">
      <formula>"2 - Несоотвествие смежным разделам"</formula>
    </cfRule>
  </conditionalFormatting>
  <conditionalFormatting sqref="H23">
    <cfRule type="cellIs" dxfId="7921" priority="618" operator="equal">
      <formula>"2 - Несоотвествие смежным разделам"</formula>
    </cfRule>
  </conditionalFormatting>
  <conditionalFormatting sqref="H23">
    <cfRule type="cellIs" dxfId="7920" priority="619" operator="equal">
      <formula>"2 - Несоотвествие смежным разделам"</formula>
    </cfRule>
  </conditionalFormatting>
  <conditionalFormatting sqref="H24">
    <cfRule type="cellIs" dxfId="7919" priority="620" operator="equal">
      <formula>"2 - Несоотвествие смежным разделам"</formula>
    </cfRule>
  </conditionalFormatting>
  <conditionalFormatting sqref="H24">
    <cfRule type="cellIs" dxfId="7918" priority="621" operator="equal">
      <formula>"2 - Несоотвествие смежным разделам"</formula>
    </cfRule>
  </conditionalFormatting>
  <conditionalFormatting sqref="H24">
    <cfRule type="cellIs" dxfId="7917" priority="622" operator="equal">
      <formula>"2 - Несоотвествие смежным разделам"</formula>
    </cfRule>
  </conditionalFormatting>
  <conditionalFormatting sqref="H24">
    <cfRule type="cellIs" dxfId="7916" priority="623" operator="equal">
      <formula>"2 - Несоотвествие смежным разделам"</formula>
    </cfRule>
  </conditionalFormatting>
  <conditionalFormatting sqref="H25">
    <cfRule type="cellIs" dxfId="7915" priority="624" operator="equal">
      <formula>"2 - Несоотвествие смежным разделам"</formula>
    </cfRule>
  </conditionalFormatting>
  <conditionalFormatting sqref="H25">
    <cfRule type="cellIs" dxfId="7914" priority="625" operator="equal">
      <formula>"2 - Несоотвествие смежным разделам"</formula>
    </cfRule>
  </conditionalFormatting>
  <conditionalFormatting sqref="H25">
    <cfRule type="cellIs" dxfId="7913" priority="626" operator="equal">
      <formula>"2 - Несоотвествие смежным разделам"</formula>
    </cfRule>
  </conditionalFormatting>
  <conditionalFormatting sqref="H25">
    <cfRule type="cellIs" dxfId="7912" priority="627" operator="equal">
      <formula>"2 - Несоотвествие смежным разделам"</formula>
    </cfRule>
  </conditionalFormatting>
  <conditionalFormatting sqref="H26">
    <cfRule type="cellIs" dxfId="7911" priority="628" operator="equal">
      <formula>"2 - Несоотвествие смежным разделам"</formula>
    </cfRule>
  </conditionalFormatting>
  <conditionalFormatting sqref="H26">
    <cfRule type="cellIs" dxfId="7910" priority="629" operator="equal">
      <formula>"2 - Несоотвествие смежным разделам"</formula>
    </cfRule>
  </conditionalFormatting>
  <conditionalFormatting sqref="H26">
    <cfRule type="cellIs" dxfId="7909" priority="630" operator="equal">
      <formula>"2 - Несоотвествие смежным разделам"</formula>
    </cfRule>
  </conditionalFormatting>
  <conditionalFormatting sqref="H26">
    <cfRule type="cellIs" dxfId="7908" priority="631" operator="equal">
      <formula>"2 - Несоотвествие смежным разделам"</formula>
    </cfRule>
  </conditionalFormatting>
  <conditionalFormatting sqref="H28">
    <cfRule type="cellIs" dxfId="7907" priority="632" operator="equal">
      <formula>"2 - Несоотвествие смежным разделам"</formula>
    </cfRule>
  </conditionalFormatting>
  <conditionalFormatting sqref="H28">
    <cfRule type="cellIs" dxfId="7906" priority="633" operator="equal">
      <formula>"2 - Несоотвествие смежным разделам"</formula>
    </cfRule>
  </conditionalFormatting>
  <conditionalFormatting sqref="H28">
    <cfRule type="cellIs" dxfId="7905" priority="634" operator="equal">
      <formula>"2 - Несоотвествие смежным разделам"</formula>
    </cfRule>
  </conditionalFormatting>
  <conditionalFormatting sqref="H28">
    <cfRule type="cellIs" dxfId="7904" priority="635" operator="equal">
      <formula>"2 - Несоотвествие смежным разделам"</formula>
    </cfRule>
  </conditionalFormatting>
  <conditionalFormatting sqref="H31">
    <cfRule type="cellIs" dxfId="7903" priority="636" operator="equal">
      <formula>"2 - Несоотвествие смежным разделам"</formula>
    </cfRule>
  </conditionalFormatting>
  <conditionalFormatting sqref="H31">
    <cfRule type="cellIs" dxfId="7902" priority="637" operator="equal">
      <formula>"2 - Несоотвествие смежным разделам"</formula>
    </cfRule>
  </conditionalFormatting>
  <conditionalFormatting sqref="H31">
    <cfRule type="cellIs" dxfId="7901" priority="638" operator="equal">
      <formula>"2 - Несоотвествие смежным разделам"</formula>
    </cfRule>
  </conditionalFormatting>
  <conditionalFormatting sqref="H31">
    <cfRule type="cellIs" dxfId="7900" priority="639" operator="equal">
      <formula>"2 - Несоотвествие смежным разделам"</formula>
    </cfRule>
  </conditionalFormatting>
  <conditionalFormatting sqref="H34">
    <cfRule type="cellIs" dxfId="7899" priority="640" operator="equal">
      <formula>"2 - Несоотвествие смежным разделам"</formula>
    </cfRule>
  </conditionalFormatting>
  <conditionalFormatting sqref="H35">
    <cfRule type="cellIs" dxfId="7898" priority="641" operator="equal">
      <formula>"2 - Несоотвествие смежным разделам"</formula>
    </cfRule>
  </conditionalFormatting>
  <conditionalFormatting sqref="H36">
    <cfRule type="cellIs" dxfId="7897" priority="642" operator="equal">
      <formula>"2 - Несоотвествие смежным разделам"</formula>
    </cfRule>
  </conditionalFormatting>
  <conditionalFormatting sqref="H37">
    <cfRule type="cellIs" dxfId="7896" priority="643" operator="equal">
      <formula>"2 - Несоотвествие смежным разделам"</formula>
    </cfRule>
  </conditionalFormatting>
  <conditionalFormatting sqref="H37">
    <cfRule type="cellIs" dxfId="7895" priority="644" operator="equal">
      <formula>"2 - Несоотвествие смежным разделам"</formula>
    </cfRule>
  </conditionalFormatting>
  <conditionalFormatting sqref="H38">
    <cfRule type="cellIs" dxfId="7894" priority="645" operator="equal">
      <formula>"2 - Несоотвествие смежным разделам"</formula>
    </cfRule>
  </conditionalFormatting>
  <conditionalFormatting sqref="H38">
    <cfRule type="cellIs" dxfId="7893" priority="646" operator="equal">
      <formula>"2 - Несоотвествие смежным разделам"</formula>
    </cfRule>
  </conditionalFormatting>
  <conditionalFormatting sqref="H39">
    <cfRule type="cellIs" dxfId="7892" priority="647" operator="equal">
      <formula>"2 - Несоотвествие смежным разделам"</formula>
    </cfRule>
  </conditionalFormatting>
  <conditionalFormatting sqref="H39">
    <cfRule type="cellIs" dxfId="7891" priority="648" operator="equal">
      <formula>"2 - Несоотвествие смежным разделам"</formula>
    </cfRule>
  </conditionalFormatting>
  <conditionalFormatting sqref="H40">
    <cfRule type="cellIs" dxfId="7890" priority="649" operator="equal">
      <formula>"2 - Несоотвествие смежным разделам"</formula>
    </cfRule>
  </conditionalFormatting>
  <conditionalFormatting sqref="H40">
    <cfRule type="cellIs" dxfId="7889" priority="650" operator="equal">
      <formula>"2 - Несоотвествие смежным разделам"</formula>
    </cfRule>
  </conditionalFormatting>
  <conditionalFormatting sqref="H22">
    <cfRule type="cellIs" dxfId="7888" priority="651" operator="equal">
      <formula>"2 - Несоотвествие смежным разделам"</formula>
    </cfRule>
  </conditionalFormatting>
  <conditionalFormatting sqref="H22">
    <cfRule type="cellIs" dxfId="7887" priority="652" operator="equal">
      <formula>"2 - Несоотвествие смежным разделам"</formula>
    </cfRule>
  </conditionalFormatting>
  <conditionalFormatting sqref="H22">
    <cfRule type="cellIs" dxfId="7886" priority="653" operator="equal">
      <formula>"2 - Несоотвествие смежным разделам"</formula>
    </cfRule>
  </conditionalFormatting>
  <conditionalFormatting sqref="H22">
    <cfRule type="cellIs" dxfId="7885" priority="654" operator="equal">
      <formula>"2 - Несоотвествие смежным разделам"</formula>
    </cfRule>
  </conditionalFormatting>
  <conditionalFormatting sqref="H22">
    <cfRule type="cellIs" dxfId="7884" priority="655" operator="equal">
      <formula>"2 - Несоотвествие смежным разделам"</formula>
    </cfRule>
  </conditionalFormatting>
  <conditionalFormatting sqref="H12">
    <cfRule type="cellIs" dxfId="7883" priority="656" operator="equal">
      <formula>"2 - Несоотвествие смежным разделам"</formula>
    </cfRule>
  </conditionalFormatting>
  <conditionalFormatting sqref="H12">
    <cfRule type="cellIs" dxfId="7882" priority="657" operator="equal">
      <formula>"2 - Несоотвествие смежным разделам"</formula>
    </cfRule>
  </conditionalFormatting>
  <conditionalFormatting sqref="H41">
    <cfRule type="cellIs" dxfId="7881" priority="658" operator="equal">
      <formula>"2 - Несоотвествие смежным разделам"</formula>
    </cfRule>
  </conditionalFormatting>
  <conditionalFormatting sqref="H41">
    <cfRule type="cellIs" dxfId="7880" priority="659" operator="equal">
      <formula>"2 - Несоотвествие смежным разделам"</formula>
    </cfRule>
  </conditionalFormatting>
  <conditionalFormatting sqref="H41">
    <cfRule type="cellIs" dxfId="7879" priority="660" operator="equal">
      <formula>"2 - Несоотвествие смежным разделам"</formula>
    </cfRule>
  </conditionalFormatting>
  <conditionalFormatting sqref="H21">
    <cfRule type="cellIs" dxfId="7878" priority="661" operator="equal">
      <formula>"2 - Несоотвествие смежным разделам"</formula>
    </cfRule>
  </conditionalFormatting>
  <conditionalFormatting sqref="H21">
    <cfRule type="cellIs" dxfId="7877" priority="662" operator="equal">
      <formula>"2 - Несоотвествие смежным разделам"</formula>
    </cfRule>
  </conditionalFormatting>
  <conditionalFormatting sqref="H21">
    <cfRule type="cellIs" dxfId="7876" priority="663" operator="equal">
      <formula>"2 - Несоотвествие смежным разделам"</formula>
    </cfRule>
  </conditionalFormatting>
  <conditionalFormatting sqref="H21">
    <cfRule type="cellIs" dxfId="7875" priority="664" operator="equal">
      <formula>"2 - Несоотвествие смежным разделам"</formula>
    </cfRule>
  </conditionalFormatting>
  <conditionalFormatting sqref="H21">
    <cfRule type="cellIs" dxfId="7874" priority="665" operator="equal">
      <formula>"2 - Несоотвествие смежным разделам"</formula>
    </cfRule>
  </conditionalFormatting>
  <conditionalFormatting sqref="H19">
    <cfRule type="cellIs" dxfId="7873" priority="666" operator="equal">
      <formula>"2 - Несоотвествие смежным разделам"</formula>
    </cfRule>
  </conditionalFormatting>
  <conditionalFormatting sqref="H19">
    <cfRule type="cellIs" dxfId="7872" priority="667" operator="equal">
      <formula>"2 - Несоотвествие смежным разделам"</formula>
    </cfRule>
  </conditionalFormatting>
  <conditionalFormatting sqref="H19">
    <cfRule type="cellIs" dxfId="7871" priority="668" operator="equal">
      <formula>"2 - Несоотвествие смежным разделам"</formula>
    </cfRule>
  </conditionalFormatting>
  <conditionalFormatting sqref="H19">
    <cfRule type="cellIs" dxfId="7870" priority="669" operator="equal">
      <formula>"2 - Несоотвествие смежным разделам"</formula>
    </cfRule>
  </conditionalFormatting>
  <conditionalFormatting sqref="H30">
    <cfRule type="cellIs" dxfId="7869" priority="670" operator="equal">
      <formula>"2 - Несоотвествие смежным разделам"</formula>
    </cfRule>
  </conditionalFormatting>
  <conditionalFormatting sqref="G1:H1 H3:X3 H5:H64 A9:G9">
    <cfRule type="cellIs" dxfId="7868" priority="3" operator="equal">
      <formula>"1 - Ошибка проектировщика"</formula>
    </cfRule>
  </conditionalFormatting>
  <conditionalFormatting sqref="H57">
    <cfRule type="cellIs" dxfId="7867" priority="671" operator="equal">
      <formula>"1 - Ошибка проектировщика"</formula>
    </cfRule>
  </conditionalFormatting>
  <conditionalFormatting sqref="H56">
    <cfRule type="cellIs" dxfId="7866" priority="672" operator="equal">
      <formula>"1 - Ошибка проектировщика"</formula>
    </cfRule>
  </conditionalFormatting>
  <conditionalFormatting sqref="H13">
    <cfRule type="cellIs" dxfId="7865" priority="673" operator="equal">
      <formula>"1 - Ошибка проектировщика"</formula>
    </cfRule>
  </conditionalFormatting>
  <conditionalFormatting sqref="H42">
    <cfRule type="cellIs" dxfId="7864" priority="674" operator="equal">
      <formula>"1 - Ошибка проектировщика"</formula>
    </cfRule>
  </conditionalFormatting>
  <conditionalFormatting sqref="H42">
    <cfRule type="cellIs" dxfId="7863" priority="675" operator="equal">
      <formula>"1 - Ошибка проектировщика"</formula>
    </cfRule>
  </conditionalFormatting>
  <conditionalFormatting sqref="H42">
    <cfRule type="cellIs" dxfId="7862" priority="676" operator="equal">
      <formula>"1 - Ошибка проектировщика"</formula>
    </cfRule>
  </conditionalFormatting>
  <conditionalFormatting sqref="H43">
    <cfRule type="cellIs" dxfId="7861" priority="677" operator="equal">
      <formula>"1 - Ошибка проектировщика"</formula>
    </cfRule>
  </conditionalFormatting>
  <conditionalFormatting sqref="H43">
    <cfRule type="cellIs" dxfId="7860" priority="678" operator="equal">
      <formula>"1 - Ошибка проектировщика"</formula>
    </cfRule>
  </conditionalFormatting>
  <conditionalFormatting sqref="H43">
    <cfRule type="cellIs" dxfId="7859" priority="679" operator="equal">
      <formula>"1 - Ошибка проектировщика"</formula>
    </cfRule>
  </conditionalFormatting>
  <conditionalFormatting sqref="H44">
    <cfRule type="cellIs" dxfId="7858" priority="680" operator="equal">
      <formula>"1 - Ошибка проектировщика"</formula>
    </cfRule>
  </conditionalFormatting>
  <conditionalFormatting sqref="H44">
    <cfRule type="cellIs" dxfId="7857" priority="681" operator="equal">
      <formula>"1 - Ошибка проектировщика"</formula>
    </cfRule>
  </conditionalFormatting>
  <conditionalFormatting sqref="H44">
    <cfRule type="cellIs" dxfId="7856" priority="682" operator="equal">
      <formula>"1 - Ошибка проектировщика"</formula>
    </cfRule>
  </conditionalFormatting>
  <conditionalFormatting sqref="H46">
    <cfRule type="cellIs" dxfId="7855" priority="683" operator="equal">
      <formula>"1 - Ошибка проектировщика"</formula>
    </cfRule>
  </conditionalFormatting>
  <conditionalFormatting sqref="H46">
    <cfRule type="cellIs" dxfId="7854" priority="684" operator="equal">
      <formula>"1 - Ошибка проектировщика"</formula>
    </cfRule>
  </conditionalFormatting>
  <conditionalFormatting sqref="H46">
    <cfRule type="cellIs" dxfId="7853" priority="685" operator="equal">
      <formula>"1 - Ошибка проектировщика"</formula>
    </cfRule>
  </conditionalFormatting>
  <conditionalFormatting sqref="H48">
    <cfRule type="cellIs" dxfId="7852" priority="686" operator="equal">
      <formula>"1 - Ошибка проектировщика"</formula>
    </cfRule>
  </conditionalFormatting>
  <conditionalFormatting sqref="H52">
    <cfRule type="cellIs" dxfId="7851" priority="687" operator="equal">
      <formula>"1 - Ошибка проектировщика"</formula>
    </cfRule>
  </conditionalFormatting>
  <conditionalFormatting sqref="H50">
    <cfRule type="cellIs" dxfId="7850" priority="688" operator="equal">
      <formula>"1 - Ошибка проектировщика"</formula>
    </cfRule>
  </conditionalFormatting>
  <conditionalFormatting sqref="H53">
    <cfRule type="cellIs" dxfId="7849" priority="689" operator="equal">
      <formula>"1 - Ошибка проектировщика"</formula>
    </cfRule>
  </conditionalFormatting>
  <conditionalFormatting sqref="H53">
    <cfRule type="cellIs" dxfId="7848" priority="690" operator="equal">
      <formula>"1 - Ошибка проектировщика"</formula>
    </cfRule>
  </conditionalFormatting>
  <conditionalFormatting sqref="H54">
    <cfRule type="cellIs" dxfId="7847" priority="691" operator="equal">
      <formula>"1 - Ошибка проектировщика"</formula>
    </cfRule>
  </conditionalFormatting>
  <conditionalFormatting sqref="H55">
    <cfRule type="cellIs" dxfId="7846" priority="692" operator="equal">
      <formula>"1 - Ошибка проектировщика"</formula>
    </cfRule>
  </conditionalFormatting>
  <conditionalFormatting sqref="H55">
    <cfRule type="cellIs" dxfId="7845" priority="693" operator="equal">
      <formula>"1 - Ошибка проектировщика"</formula>
    </cfRule>
  </conditionalFormatting>
  <conditionalFormatting sqref="L3">
    <cfRule type="cellIs" dxfId="7844" priority="694" operator="equal">
      <formula>"1 - Ошибка проектировщика"</formula>
    </cfRule>
  </conditionalFormatting>
  <conditionalFormatting sqref="H11">
    <cfRule type="cellIs" dxfId="7843" priority="695" operator="equal">
      <formula>"1 - Ошибка проектировщика"</formula>
    </cfRule>
  </conditionalFormatting>
  <conditionalFormatting sqref="H14">
    <cfRule type="cellIs" dxfId="7842" priority="696" operator="equal">
      <formula>"1 - Ошибка проектировщика"</formula>
    </cfRule>
  </conditionalFormatting>
  <conditionalFormatting sqref="H14">
    <cfRule type="cellIs" dxfId="7841" priority="697" operator="equal">
      <formula>"1 - Ошибка проектировщика"</formula>
    </cfRule>
  </conditionalFormatting>
  <conditionalFormatting sqref="H15">
    <cfRule type="cellIs" dxfId="7840" priority="698" operator="equal">
      <formula>"1 - Ошибка проектировщика"</formula>
    </cfRule>
  </conditionalFormatting>
  <conditionalFormatting sqref="H15">
    <cfRule type="cellIs" dxfId="7839" priority="699" operator="equal">
      <formula>"1 - Ошибка проектировщика"</formula>
    </cfRule>
  </conditionalFormatting>
  <conditionalFormatting sqref="H15">
    <cfRule type="cellIs" dxfId="7838" priority="700" operator="equal">
      <formula>"1 - Ошибка проектировщика"</formula>
    </cfRule>
  </conditionalFormatting>
  <conditionalFormatting sqref="H16">
    <cfRule type="cellIs" dxfId="7837" priority="701" operator="equal">
      <formula>"1 - Ошибка проектировщика"</formula>
    </cfRule>
  </conditionalFormatting>
  <conditionalFormatting sqref="H16">
    <cfRule type="cellIs" dxfId="7836" priority="702" operator="equal">
      <formula>"1 - Ошибка проектировщика"</formula>
    </cfRule>
  </conditionalFormatting>
  <conditionalFormatting sqref="H16">
    <cfRule type="cellIs" dxfId="7835" priority="703" operator="equal">
      <formula>"1 - Ошибка проектировщика"</formula>
    </cfRule>
  </conditionalFormatting>
  <conditionalFormatting sqref="H17">
    <cfRule type="cellIs" dxfId="7834" priority="704" operator="equal">
      <formula>"1 - Ошибка проектировщика"</formula>
    </cfRule>
  </conditionalFormatting>
  <conditionalFormatting sqref="H17">
    <cfRule type="cellIs" dxfId="7833" priority="705" operator="equal">
      <formula>"1 - Ошибка проектировщика"</formula>
    </cfRule>
  </conditionalFormatting>
  <conditionalFormatting sqref="H17">
    <cfRule type="cellIs" dxfId="7832" priority="706" operator="equal">
      <formula>"1 - Ошибка проектировщика"</formula>
    </cfRule>
  </conditionalFormatting>
  <conditionalFormatting sqref="H18">
    <cfRule type="cellIs" dxfId="7831" priority="707" operator="equal">
      <formula>"1 - Ошибка проектировщика"</formula>
    </cfRule>
  </conditionalFormatting>
  <conditionalFormatting sqref="H18">
    <cfRule type="cellIs" dxfId="7830" priority="708" operator="equal">
      <formula>"1 - Ошибка проектировщика"</formula>
    </cfRule>
  </conditionalFormatting>
  <conditionalFormatting sqref="H18">
    <cfRule type="cellIs" dxfId="7829" priority="709" operator="equal">
      <formula>"1 - Ошибка проектировщика"</formula>
    </cfRule>
  </conditionalFormatting>
  <conditionalFormatting sqref="H18">
    <cfRule type="cellIs" dxfId="7828" priority="710" operator="equal">
      <formula>"1 - Ошибка проектировщика"</formula>
    </cfRule>
  </conditionalFormatting>
  <conditionalFormatting sqref="H20">
    <cfRule type="cellIs" dxfId="7827" priority="711" operator="equal">
      <formula>"1 - Ошибка проектировщика"</formula>
    </cfRule>
  </conditionalFormatting>
  <conditionalFormatting sqref="H20">
    <cfRule type="cellIs" dxfId="7826" priority="712" operator="equal">
      <formula>"1 - Ошибка проектировщика"</formula>
    </cfRule>
  </conditionalFormatting>
  <conditionalFormatting sqref="H20">
    <cfRule type="cellIs" dxfId="7825" priority="713" operator="equal">
      <formula>"1 - Ошибка проектировщика"</formula>
    </cfRule>
  </conditionalFormatting>
  <conditionalFormatting sqref="H20">
    <cfRule type="cellIs" dxfId="7824" priority="714" operator="equal">
      <formula>"1 - Ошибка проектировщика"</formula>
    </cfRule>
  </conditionalFormatting>
  <conditionalFormatting sqref="H23">
    <cfRule type="cellIs" dxfId="7823" priority="715" operator="equal">
      <formula>"1 - Ошибка проектировщика"</formula>
    </cfRule>
  </conditionalFormatting>
  <conditionalFormatting sqref="H23">
    <cfRule type="cellIs" dxfId="7822" priority="716" operator="equal">
      <formula>"1 - Ошибка проектировщика"</formula>
    </cfRule>
  </conditionalFormatting>
  <conditionalFormatting sqref="H23">
    <cfRule type="cellIs" dxfId="7821" priority="717" operator="equal">
      <formula>"1 - Ошибка проектировщика"</formula>
    </cfRule>
  </conditionalFormatting>
  <conditionalFormatting sqref="H23">
    <cfRule type="cellIs" dxfId="7820" priority="718" operator="equal">
      <formula>"1 - Ошибка проектировщика"</formula>
    </cfRule>
  </conditionalFormatting>
  <conditionalFormatting sqref="H24">
    <cfRule type="cellIs" dxfId="7819" priority="719" operator="equal">
      <formula>"1 - Ошибка проектировщика"</formula>
    </cfRule>
  </conditionalFormatting>
  <conditionalFormatting sqref="H24">
    <cfRule type="cellIs" dxfId="7818" priority="720" operator="equal">
      <formula>"1 - Ошибка проектировщика"</formula>
    </cfRule>
  </conditionalFormatting>
  <conditionalFormatting sqref="H24">
    <cfRule type="cellIs" dxfId="7817" priority="721" operator="equal">
      <formula>"1 - Ошибка проектировщика"</formula>
    </cfRule>
  </conditionalFormatting>
  <conditionalFormatting sqref="H24">
    <cfRule type="cellIs" dxfId="7816" priority="722" operator="equal">
      <formula>"1 - Ошибка проектировщика"</formula>
    </cfRule>
  </conditionalFormatting>
  <conditionalFormatting sqref="H25">
    <cfRule type="cellIs" dxfId="7815" priority="723" operator="equal">
      <formula>"1 - Ошибка проектировщика"</formula>
    </cfRule>
  </conditionalFormatting>
  <conditionalFormatting sqref="H25">
    <cfRule type="cellIs" dxfId="7814" priority="724" operator="equal">
      <formula>"1 - Ошибка проектировщика"</formula>
    </cfRule>
  </conditionalFormatting>
  <conditionalFormatting sqref="H25">
    <cfRule type="cellIs" dxfId="7813" priority="725" operator="equal">
      <formula>"1 - Ошибка проектировщика"</formula>
    </cfRule>
  </conditionalFormatting>
  <conditionalFormatting sqref="H25">
    <cfRule type="cellIs" dxfId="7812" priority="726" operator="equal">
      <formula>"1 - Ошибка проектировщика"</formula>
    </cfRule>
  </conditionalFormatting>
  <conditionalFormatting sqref="H26">
    <cfRule type="cellIs" dxfId="7811" priority="727" operator="equal">
      <formula>"1 - Ошибка проектировщика"</formula>
    </cfRule>
  </conditionalFormatting>
  <conditionalFormatting sqref="H26">
    <cfRule type="cellIs" dxfId="7810" priority="728" operator="equal">
      <formula>"1 - Ошибка проектировщика"</formula>
    </cfRule>
  </conditionalFormatting>
  <conditionalFormatting sqref="H26">
    <cfRule type="cellIs" dxfId="7809" priority="729" operator="equal">
      <formula>"1 - Ошибка проектировщика"</formula>
    </cfRule>
  </conditionalFormatting>
  <conditionalFormatting sqref="H26">
    <cfRule type="cellIs" dxfId="7808" priority="730" operator="equal">
      <formula>"1 - Ошибка проектировщика"</formula>
    </cfRule>
  </conditionalFormatting>
  <conditionalFormatting sqref="H28">
    <cfRule type="cellIs" dxfId="7807" priority="731" operator="equal">
      <formula>"1 - Ошибка проектировщика"</formula>
    </cfRule>
  </conditionalFormatting>
  <conditionalFormatting sqref="H28">
    <cfRule type="cellIs" dxfId="7806" priority="732" operator="equal">
      <formula>"1 - Ошибка проектировщика"</formula>
    </cfRule>
  </conditionalFormatting>
  <conditionalFormatting sqref="H28">
    <cfRule type="cellIs" dxfId="7805" priority="733" operator="equal">
      <formula>"1 - Ошибка проектировщика"</formula>
    </cfRule>
  </conditionalFormatting>
  <conditionalFormatting sqref="H28">
    <cfRule type="cellIs" dxfId="7804" priority="734" operator="equal">
      <formula>"1 - Ошибка проектировщика"</formula>
    </cfRule>
  </conditionalFormatting>
  <conditionalFormatting sqref="H31">
    <cfRule type="cellIs" dxfId="7803" priority="735" operator="equal">
      <formula>"1 - Ошибка проектировщика"</formula>
    </cfRule>
  </conditionalFormatting>
  <conditionalFormatting sqref="H31">
    <cfRule type="cellIs" dxfId="7802" priority="736" operator="equal">
      <formula>"1 - Ошибка проектировщика"</formula>
    </cfRule>
  </conditionalFormatting>
  <conditionalFormatting sqref="H31">
    <cfRule type="cellIs" dxfId="7801" priority="737" operator="equal">
      <formula>"1 - Ошибка проектировщика"</formula>
    </cfRule>
  </conditionalFormatting>
  <conditionalFormatting sqref="H31">
    <cfRule type="cellIs" dxfId="7800" priority="738" operator="equal">
      <formula>"1 - Ошибка проектировщика"</formula>
    </cfRule>
  </conditionalFormatting>
  <conditionalFormatting sqref="H34">
    <cfRule type="cellIs" dxfId="7799" priority="739" operator="equal">
      <formula>"1 - Ошибка проектировщика"</formula>
    </cfRule>
  </conditionalFormatting>
  <conditionalFormatting sqref="H35">
    <cfRule type="cellIs" dxfId="7798" priority="740" operator="equal">
      <formula>"1 - Ошибка проектировщика"</formula>
    </cfRule>
  </conditionalFormatting>
  <conditionalFormatting sqref="H36">
    <cfRule type="cellIs" dxfId="7797" priority="741" operator="equal">
      <formula>"1 - Ошибка проектировщика"</formula>
    </cfRule>
  </conditionalFormatting>
  <conditionalFormatting sqref="H37">
    <cfRule type="cellIs" dxfId="7796" priority="742" operator="equal">
      <formula>"1 - Ошибка проектировщика"</formula>
    </cfRule>
  </conditionalFormatting>
  <conditionalFormatting sqref="H37">
    <cfRule type="cellIs" dxfId="7795" priority="743" operator="equal">
      <formula>"1 - Ошибка проектировщика"</formula>
    </cfRule>
  </conditionalFormatting>
  <conditionalFormatting sqref="H38">
    <cfRule type="cellIs" dxfId="7794" priority="744" operator="equal">
      <formula>"1 - Ошибка проектировщика"</formula>
    </cfRule>
  </conditionalFormatting>
  <conditionalFormatting sqref="H38">
    <cfRule type="cellIs" dxfId="7793" priority="745" operator="equal">
      <formula>"1 - Ошибка проектировщика"</formula>
    </cfRule>
  </conditionalFormatting>
  <conditionalFormatting sqref="H39">
    <cfRule type="cellIs" dxfId="7792" priority="746" operator="equal">
      <formula>"1 - Ошибка проектировщика"</formula>
    </cfRule>
  </conditionalFormatting>
  <conditionalFormatting sqref="H39">
    <cfRule type="cellIs" dxfId="7791" priority="747" operator="equal">
      <formula>"1 - Ошибка проектировщика"</formula>
    </cfRule>
  </conditionalFormatting>
  <conditionalFormatting sqref="H40">
    <cfRule type="cellIs" dxfId="7790" priority="748" operator="equal">
      <formula>"1 - Ошибка проектировщика"</formula>
    </cfRule>
  </conditionalFormatting>
  <conditionalFormatting sqref="H40">
    <cfRule type="cellIs" dxfId="7789" priority="749" operator="equal">
      <formula>"1 - Ошибка проектировщика"</formula>
    </cfRule>
  </conditionalFormatting>
  <conditionalFormatting sqref="H22">
    <cfRule type="cellIs" dxfId="7788" priority="750" operator="equal">
      <formula>"1 - Ошибка проектировщика"</formula>
    </cfRule>
  </conditionalFormatting>
  <conditionalFormatting sqref="H22">
    <cfRule type="cellIs" dxfId="7787" priority="751" operator="equal">
      <formula>"1 - Ошибка проектировщика"</formula>
    </cfRule>
  </conditionalFormatting>
  <conditionalFormatting sqref="H22">
    <cfRule type="cellIs" dxfId="7786" priority="752" operator="equal">
      <formula>"1 - Ошибка проектировщика"</formula>
    </cfRule>
  </conditionalFormatting>
  <conditionalFormatting sqref="H22">
    <cfRule type="cellIs" dxfId="7785" priority="753" operator="equal">
      <formula>"1 - Ошибка проектировщика"</formula>
    </cfRule>
  </conditionalFormatting>
  <conditionalFormatting sqref="H22">
    <cfRule type="cellIs" dxfId="7784" priority="754" operator="equal">
      <formula>"1 - Ошибка проектировщика"</formula>
    </cfRule>
  </conditionalFormatting>
  <conditionalFormatting sqref="H12">
    <cfRule type="cellIs" dxfId="7783" priority="755" operator="equal">
      <formula>"1 - Ошибка проектировщика"</formula>
    </cfRule>
  </conditionalFormatting>
  <conditionalFormatting sqref="H12">
    <cfRule type="cellIs" dxfId="7782" priority="756" operator="equal">
      <formula>"1 - Ошибка проектировщика"</formula>
    </cfRule>
  </conditionalFormatting>
  <conditionalFormatting sqref="H41">
    <cfRule type="cellIs" dxfId="7781" priority="757" operator="equal">
      <formula>"1 - Ошибка проектировщика"</formula>
    </cfRule>
  </conditionalFormatting>
  <conditionalFormatting sqref="H41">
    <cfRule type="cellIs" dxfId="7780" priority="758" operator="equal">
      <formula>"1 - Ошибка проектировщика"</formula>
    </cfRule>
  </conditionalFormatting>
  <conditionalFormatting sqref="H41">
    <cfRule type="cellIs" dxfId="7779" priority="759" operator="equal">
      <formula>"1 - Ошибка проектировщика"</formula>
    </cfRule>
  </conditionalFormatting>
  <conditionalFormatting sqref="H21">
    <cfRule type="cellIs" dxfId="7778" priority="760" operator="equal">
      <formula>"1 - Ошибка проектировщика"</formula>
    </cfRule>
  </conditionalFormatting>
  <conditionalFormatting sqref="H21">
    <cfRule type="cellIs" dxfId="7777" priority="761" operator="equal">
      <formula>"1 - Ошибка проектировщика"</formula>
    </cfRule>
  </conditionalFormatting>
  <conditionalFormatting sqref="H21">
    <cfRule type="cellIs" dxfId="7776" priority="762" operator="equal">
      <formula>"1 - Ошибка проектировщика"</formula>
    </cfRule>
  </conditionalFormatting>
  <conditionalFormatting sqref="H21">
    <cfRule type="cellIs" dxfId="7775" priority="763" operator="equal">
      <formula>"1 - Ошибка проектировщика"</formula>
    </cfRule>
  </conditionalFormatting>
  <conditionalFormatting sqref="H21">
    <cfRule type="cellIs" dxfId="7774" priority="764" operator="equal">
      <formula>"1 - Ошибка проектировщика"</formula>
    </cfRule>
  </conditionalFormatting>
  <conditionalFormatting sqref="H19">
    <cfRule type="cellIs" dxfId="7773" priority="765" operator="equal">
      <formula>"1 - Ошибка проектировщика"</formula>
    </cfRule>
  </conditionalFormatting>
  <conditionalFormatting sqref="H19">
    <cfRule type="cellIs" dxfId="7772" priority="766" operator="equal">
      <formula>"1 - Ошибка проектировщика"</formula>
    </cfRule>
  </conditionalFormatting>
  <conditionalFormatting sqref="H19">
    <cfRule type="cellIs" dxfId="7771" priority="767" operator="equal">
      <formula>"1 - Ошибка проектировщика"</formula>
    </cfRule>
  </conditionalFormatting>
  <conditionalFormatting sqref="H19">
    <cfRule type="cellIs" dxfId="7770" priority="768" operator="equal">
      <formula>"1 - Ошибка проектировщика"</formula>
    </cfRule>
  </conditionalFormatting>
  <conditionalFormatting sqref="H30">
    <cfRule type="cellIs" dxfId="7769" priority="769" operator="equal">
      <formula>"1 - Ошибка проектировщика"</formula>
    </cfRule>
  </conditionalFormatting>
  <conditionalFormatting sqref="K3 K5:K64">
    <cfRule type="containsText" dxfId="7768" priority="2" operator="containsText" text="повторно">
      <formula>NOT(ISERROR(SEARCH(("повторно"),(K3))))</formula>
    </cfRule>
  </conditionalFormatting>
  <conditionalFormatting sqref="K3 K5:K64">
    <cfRule type="containsText" dxfId="7767"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96">
        <x14:dataValidation type="list" allowBlank="1">
          <x14:formula1>
            <xm:f>Списки!$G$2:$G$4</xm:f>
          </x14:formula1>
          <xm:sqref>G10 G53 G57:G64</xm:sqref>
        </x14:dataValidation>
        <x14:dataValidation type="list" allowBlank="1">
          <x14:formula1>
            <xm:f>Списки!$O:$O</xm:f>
          </x14:formula1>
          <xm:sqref>R1 U1 X1</xm:sqref>
        </x14:dataValidation>
        <x14:dataValidation type="list" allowBlank="1">
          <x14:formula1>
            <xm:f>Списки!$E$2:$E$1002</xm:f>
          </x14:formula1>
          <xm:sqref>H10 H58:H64</xm:sqref>
        </x14:dataValidation>
        <x14:dataValidation type="list" allowBlank="1">
          <x14:formula1>
            <xm:f>Списки!$A$2:$A$1002</xm:f>
          </x14:formula1>
          <xm:sqref>K10:K64</xm:sqref>
        </x14:dataValidation>
        <x14:dataValidation type="list" allowBlank="1">
          <x14:formula1>
            <xm:f>Списки!$E$2:$E$1002</xm:f>
          </x14:formula1>
          <xm:sqref>H57</xm:sqref>
        </x14:dataValidation>
        <x14:dataValidation type="list" allowBlank="1">
          <x14:formula1>
            <xm:f>Списки!$G$2:$G$4</xm:f>
          </x14:formula1>
          <xm:sqref>G56</xm:sqref>
        </x14:dataValidation>
        <x14:dataValidation type="list" allowBlank="1">
          <x14:formula1>
            <xm:f>Списки!$E$2:$E$1002</xm:f>
          </x14:formula1>
          <xm:sqref>H56</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G43</xm:sqref>
        </x14:dataValidation>
        <x14:dataValidation type="list" allowBlank="1">
          <x14:formula1>
            <xm:f>Списки!$E$2:$E$1002</xm:f>
          </x14:formula1>
          <xm:sqref>H43</xm:sqref>
        </x14:dataValidation>
        <x14:dataValidation type="list" allowBlank="1">
          <x14:formula1>
            <xm:f>Списки!$G$2:$G$4</xm:f>
          </x14:formula1>
          <xm:sqref>G44</xm:sqref>
        </x14:dataValidation>
        <x14:dataValidation type="list" allowBlank="1">
          <x14:formula1>
            <xm:f>Списки!$E$2:$E$1002</xm:f>
          </x14:formula1>
          <xm:sqref>H44</xm:sqref>
        </x14:dataValidation>
        <x14:dataValidation type="list" allowBlank="1">
          <x14:formula1>
            <xm:f>Списки!$G$2:$G$4</xm:f>
          </x14:formula1>
          <xm:sqref>G45</xm:sqref>
        </x14:dataValidation>
        <x14:dataValidation type="list" allowBlank="1">
          <x14:formula1>
            <xm:f>Списки!$E$2:$E$1002</xm:f>
          </x14:formula1>
          <xm:sqref>H45</xm:sqref>
        </x14:dataValidation>
        <x14:dataValidation type="list" allowBlank="1">
          <x14:formula1>
            <xm:f>Списки!$G$2:$G$4</xm:f>
          </x14:formula1>
          <xm:sqref>G46</xm:sqref>
        </x14:dataValidation>
        <x14:dataValidation type="list" allowBlank="1">
          <x14:formula1>
            <xm:f>Списки!$E$2:$E$1002</xm:f>
          </x14:formula1>
          <xm:sqref>H46</xm:sqref>
        </x14:dataValidation>
        <x14:dataValidation type="list" allowBlank="1">
          <x14:formula1>
            <xm:f>Списки!$G$2:$G$4</xm:f>
          </x14:formula1>
          <xm:sqref>G47</xm:sqref>
        </x14:dataValidation>
        <x14:dataValidation type="list" allowBlank="1">
          <x14:formula1>
            <xm:f>Списки!$E$2:$E$1002</xm:f>
          </x14:formula1>
          <xm:sqref>H47</xm:sqref>
        </x14:dataValidation>
        <x14:dataValidation type="list" allowBlank="1">
          <x14:formula1>
            <xm:f>Списки!$G$2:$G$4</xm:f>
          </x14:formula1>
          <xm:sqref>G48</xm:sqref>
        </x14:dataValidation>
        <x14:dataValidation type="list" allowBlank="1">
          <x14:formula1>
            <xm:f>Списки!$E$2:$E$1002</xm:f>
          </x14:formula1>
          <xm:sqref>H48</xm:sqref>
        </x14:dataValidation>
        <x14:dataValidation type="list" allowBlank="1">
          <x14:formula1>
            <xm:f>Списки!$G$2:$G$4</xm:f>
          </x14:formula1>
          <xm:sqref>G49</xm:sqref>
        </x14:dataValidation>
        <x14:dataValidation type="list" allowBlank="1">
          <x14:formula1>
            <xm:f>Списки!$E$2:$E$1002</xm:f>
          </x14:formula1>
          <xm:sqref>H49</xm:sqref>
        </x14:dataValidation>
        <x14:dataValidation type="list" allowBlank="1">
          <x14:formula1>
            <xm:f>Списки!$G$2:$G$4</xm:f>
          </x14:formula1>
          <xm:sqref>G52</xm:sqref>
        </x14:dataValidation>
        <x14:dataValidation type="list" allowBlank="1">
          <x14:formula1>
            <xm:f>Списки!$E$2:$E$1002</xm:f>
          </x14:formula1>
          <xm:sqref>H52</xm:sqref>
        </x14:dataValidation>
        <x14:dataValidation type="list" allowBlank="1">
          <x14:formula1>
            <xm:f>Списки!$G$2:$G$4</xm:f>
          </x14:formula1>
          <xm:sqref>G50</xm:sqref>
        </x14:dataValidation>
        <x14:dataValidation type="list" allowBlank="1">
          <x14:formula1>
            <xm:f>Списки!$E$2:$E$1002</xm:f>
          </x14:formula1>
          <xm:sqref>H50</xm:sqref>
        </x14:dataValidation>
        <x14:dataValidation type="list" allowBlank="1">
          <x14:formula1>
            <xm:f>Списки!$G$2:$G$4</xm:f>
          </x14:formula1>
          <xm:sqref>G51</xm:sqref>
        </x14:dataValidation>
        <x14:dataValidation type="list" allowBlank="1">
          <x14:formula1>
            <xm:f>Списки!$E$2:$E$1002</xm:f>
          </x14:formula1>
          <xm:sqref>H51</xm:sqref>
        </x14:dataValidation>
        <x14:dataValidation type="list" allowBlank="1">
          <x14:formula1>
            <xm:f>Списки!$E$2:$E$1002</xm:f>
          </x14:formula1>
          <xm:sqref>H53</xm:sqref>
        </x14:dataValidation>
        <x14:dataValidation type="list" allowBlank="1">
          <x14:formula1>
            <xm:f>Списки!$G$2:$G$4</xm:f>
          </x14:formula1>
          <xm:sqref>G54</xm:sqref>
        </x14:dataValidation>
        <x14:dataValidation type="list" allowBlank="1">
          <x14:formula1>
            <xm:f>Списки!$E$2:$E$1002</xm:f>
          </x14:formula1>
          <xm:sqref>H54</xm:sqref>
        </x14:dataValidation>
        <x14:dataValidation type="list" allowBlank="1">
          <x14:formula1>
            <xm:f>Списки!$G$2:$G$4</xm:f>
          </x14:formula1>
          <xm:sqref>G55</xm:sqref>
        </x14:dataValidation>
        <x14:dataValidation type="list" allowBlank="1">
          <x14:formula1>
            <xm:f>Списки!$E$2:$E$1002</xm:f>
          </x14:formula1>
          <xm:sqref>H55</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77"/>
  <sheetViews>
    <sheetView workbookViewId="0">
      <pane ySplit="1" topLeftCell="A42" activePane="bottomLeft" state="frozen"/>
      <selection activeCell="B3" sqref="B3"/>
      <selection pane="bottomLeft" activeCell="L21" sqref="L21"/>
    </sheetView>
  </sheetViews>
  <sheetFormatPr defaultColWidth="12.5703125" defaultRowHeight="15.75" customHeight="1" outlineLevelRow="1" outlineLevelCol="1"/>
  <cols>
    <col min="1" max="1" width="12" style="211" customWidth="1"/>
    <col min="2" max="2" width="18.5703125" style="211" customWidth="1"/>
    <col min="3" max="3" width="10.5703125" style="680" customWidth="1"/>
    <col min="4" max="4" width="62.7109375" style="211" customWidth="1"/>
    <col min="5" max="5" width="56.42578125" style="211" customWidth="1"/>
    <col min="6" max="6" width="21.42578125" style="211" customWidth="1" collapsed="1"/>
    <col min="7" max="7" width="9.7109375" style="211" hidden="1" customWidth="1" outlineLevel="1"/>
    <col min="8" max="8" width="14.140625" style="211" hidden="1" customWidth="1" outlineLevel="1"/>
    <col min="9" max="9" width="14.140625" style="211" customWidth="1"/>
    <col min="10" max="10" width="11.28515625" style="211" customWidth="1"/>
    <col min="11" max="11" width="10.7109375" style="211" customWidth="1"/>
    <col min="12" max="12" width="34.28515625" style="456" customWidth="1"/>
    <col min="13" max="13" width="0" style="211" hidden="1" customWidth="1"/>
    <col min="14" max="14" width="25" style="211" hidden="1" customWidth="1"/>
    <col min="15" max="15" width="39.140625" style="456" hidden="1"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37" width="12.5703125" customWidth="1"/>
  </cols>
  <sheetData>
    <row r="1" spans="1:24" ht="89.25" collapsed="1">
      <c r="A1" s="622" t="s">
        <v>235</v>
      </c>
      <c r="B1" s="622" t="s">
        <v>236</v>
      </c>
      <c r="C1" s="650" t="s">
        <v>237</v>
      </c>
      <c r="D1" s="622" t="s">
        <v>238</v>
      </c>
      <c r="E1" s="622" t="s">
        <v>239</v>
      </c>
      <c r="F1" s="622" t="s">
        <v>240</v>
      </c>
      <c r="G1" s="140" t="s">
        <v>241</v>
      </c>
      <c r="H1" s="140" t="s">
        <v>242</v>
      </c>
      <c r="I1" s="140" t="s">
        <v>5</v>
      </c>
      <c r="J1" s="622" t="s">
        <v>243</v>
      </c>
      <c r="K1" s="622" t="s">
        <v>244</v>
      </c>
      <c r="L1" s="683"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652" t="s">
        <v>249</v>
      </c>
      <c r="D2" s="149" t="s">
        <v>52</v>
      </c>
      <c r="E2" s="149"/>
      <c r="F2" s="624"/>
      <c r="G2" s="435"/>
      <c r="H2" s="151" t="s">
        <v>250</v>
      </c>
      <c r="I2" s="151" t="s">
        <v>13</v>
      </c>
      <c r="J2" s="151" t="s">
        <v>14</v>
      </c>
      <c r="K2" s="151" t="s">
        <v>16</v>
      </c>
      <c r="L2" s="538"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45" hidden="1" outlineLevel="1">
      <c r="A3" s="625"/>
      <c r="B3" s="154" t="s">
        <v>251</v>
      </c>
      <c r="C3" s="653" t="s">
        <v>252</v>
      </c>
      <c r="D3" s="154" t="s">
        <v>35</v>
      </c>
      <c r="E3" s="154"/>
      <c r="F3" s="154"/>
      <c r="G3" s="435"/>
      <c r="H3" s="626">
        <f>COUNTIF($H10:$H58,"1 - Несоответствие продуктовым требованиям ПИК-Стандарт")</f>
        <v>17</v>
      </c>
      <c r="I3" s="626">
        <f>COUNTIF($H10:$H58,"2 - Несоответствие Бренд-листам ПИК")</f>
        <v>0</v>
      </c>
      <c r="J3" s="626">
        <f>COUNTIF($H10:$H58,"3 - Несоответствие Каталогу отделки")</f>
        <v>2</v>
      </c>
      <c r="K3" s="626">
        <f>COUNTIF($H10:$H58,"5 - Ошибка в применении СТМ")</f>
        <v>0</v>
      </c>
      <c r="L3" s="540">
        <f>COUNTIF($H10:$H171,"4 - Несоответствие Каталогу оборудования")</f>
        <v>0</v>
      </c>
      <c r="M3" s="626">
        <f>COUNTIF($H10:$H58,"6 - Ошибка в применении сборных ЛМ")</f>
        <v>0</v>
      </c>
      <c r="N3" s="626">
        <f>COUNTIF($H10:$H58,"7 - Ошибка в применении шкаф-пакетов")</f>
        <v>0</v>
      </c>
      <c r="O3" s="627">
        <f>COUNTIF($H10:$H58,"8 - Ошибка в применении шахт-пакетов")</f>
        <v>0</v>
      </c>
      <c r="P3" s="626">
        <f>COUNTIF($H10:$H58,"9 - Несоответствие типологическим требованиям ПИК-Стандарт")</f>
        <v>0</v>
      </c>
      <c r="Q3" s="626">
        <f>COUNTIF($H10:$H58,"10 - Несоответствие НТД РФ")</f>
        <v>1</v>
      </c>
      <c r="R3" s="626">
        <f>COUNTIF($H10:$H58,"11 - Несоответствие ИРД (кроме ТУ, СТУ), АПР, ПД")</f>
        <v>0</v>
      </c>
      <c r="S3" s="626">
        <f>COUNTIF($H10:$H58,"12 - Несоответствие требованиям ТУ, СТУ")</f>
        <v>0</v>
      </c>
      <c r="T3" s="626">
        <f>COUNTIF($H10:$H58,"13 - Ошибка в технических решениях")</f>
        <v>0</v>
      </c>
      <c r="U3" s="626">
        <f>COUNTIF($H10:$H58,"14 - Неувязка м/у собой комплектов РД")</f>
        <v>2</v>
      </c>
      <c r="V3" s="626">
        <f>COUNTIF($H10:$H58,"15 - Недостаточность информации влияющей на СМР")</f>
        <v>11</v>
      </c>
      <c r="W3" s="626">
        <f>COUNTIF($H10:$H58,"16 - Нерациональное решение")</f>
        <v>0</v>
      </c>
      <c r="X3" s="626">
        <f>COUNTIF($H10:$H58,"17 - Оформление")</f>
        <v>1</v>
      </c>
    </row>
    <row r="4" spans="1:24" ht="25.5" hidden="1" outlineLevel="1">
      <c r="A4" s="147" t="s">
        <v>249</v>
      </c>
      <c r="B4" s="628">
        <v>8</v>
      </c>
      <c r="C4" s="655" t="s">
        <v>2371</v>
      </c>
      <c r="D4" s="629">
        <f>C4/B4</f>
        <v>0.875</v>
      </c>
      <c r="E4" s="629"/>
      <c r="F4" s="630"/>
      <c r="G4" s="435"/>
      <c r="H4" s="149" t="s">
        <v>52</v>
      </c>
      <c r="I4" s="149" t="s">
        <v>52</v>
      </c>
      <c r="J4" s="149" t="s">
        <v>52</v>
      </c>
      <c r="K4" s="149" t="s">
        <v>52</v>
      </c>
      <c r="L4" s="541"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57"/>
      <c r="D5" s="631"/>
      <c r="E5" s="631"/>
      <c r="F5" s="630"/>
      <c r="G5" s="149" t="s">
        <v>52</v>
      </c>
      <c r="H5" s="632"/>
      <c r="I5" s="431"/>
      <c r="J5" s="437"/>
      <c r="K5" s="431"/>
      <c r="L5" s="691"/>
      <c r="M5" s="634"/>
      <c r="N5" s="635"/>
      <c r="O5" s="633"/>
      <c r="P5" s="634"/>
      <c r="Q5" s="635"/>
      <c r="R5" s="634"/>
      <c r="S5" s="634"/>
      <c r="T5" s="635"/>
      <c r="U5" s="635"/>
      <c r="V5" s="635"/>
      <c r="W5" s="635"/>
      <c r="X5" s="635"/>
    </row>
    <row r="6" spans="1:24" ht="22.5" hidden="1" outlineLevel="1">
      <c r="A6" s="154">
        <v>0.2</v>
      </c>
      <c r="B6" s="154">
        <v>0.5</v>
      </c>
      <c r="C6" s="653">
        <v>1</v>
      </c>
      <c r="D6" s="154" t="s">
        <v>39</v>
      </c>
      <c r="E6" s="154"/>
      <c r="F6" s="154" t="s">
        <v>253</v>
      </c>
      <c r="G6" s="636">
        <f>COUNTIFS(G10:G58,"0,2")</f>
        <v>1</v>
      </c>
      <c r="H6" s="632"/>
      <c r="I6" s="431"/>
      <c r="J6" s="437"/>
      <c r="K6" s="431"/>
      <c r="L6" s="659"/>
      <c r="M6" s="634"/>
      <c r="N6" s="635"/>
      <c r="O6" s="633"/>
      <c r="P6" s="634"/>
      <c r="Q6" s="635"/>
      <c r="R6" s="634"/>
      <c r="S6" s="634"/>
      <c r="T6" s="635"/>
      <c r="U6" s="635"/>
      <c r="V6" s="635"/>
      <c r="W6" s="635"/>
      <c r="X6" s="635"/>
    </row>
    <row r="7" spans="1:24" ht="22.5" hidden="1" outlineLevel="1">
      <c r="A7" s="637">
        <f>G6*0.2/B4</f>
        <v>2.5000000000000001E-2</v>
      </c>
      <c r="B7" s="637">
        <f>G7*0.5/B4</f>
        <v>2</v>
      </c>
      <c r="C7" s="637">
        <f>G8*1/B4</f>
        <v>0.125</v>
      </c>
      <c r="D7" s="638">
        <f>(G6*A6+G7*B6+G8*C6)/SUM(G6:G8)</f>
        <v>0.50588235294117645</v>
      </c>
      <c r="E7" s="639"/>
      <c r="F7" s="178" t="s">
        <v>254</v>
      </c>
      <c r="G7" s="636">
        <f>COUNTIFS(G10:G58,"0,5")</f>
        <v>32</v>
      </c>
      <c r="H7" s="632"/>
      <c r="I7" s="640"/>
      <c r="J7" s="640"/>
      <c r="K7" s="640"/>
      <c r="L7" s="660"/>
      <c r="M7" s="643"/>
      <c r="N7" s="643"/>
      <c r="O7" s="642"/>
      <c r="P7" s="643"/>
      <c r="Q7" s="643"/>
      <c r="R7" s="643"/>
      <c r="S7" s="643"/>
      <c r="T7" s="643"/>
      <c r="U7" s="643"/>
      <c r="V7" s="643"/>
      <c r="W7" s="643"/>
      <c r="X7" s="643"/>
    </row>
    <row r="8" spans="1:24" ht="22.5" hidden="1" outlineLevel="1">
      <c r="A8" s="149" t="s">
        <v>52</v>
      </c>
      <c r="B8" s="149" t="s">
        <v>52</v>
      </c>
      <c r="C8" s="661" t="s">
        <v>52</v>
      </c>
      <c r="D8" s="149" t="s">
        <v>52</v>
      </c>
      <c r="E8" s="149"/>
      <c r="F8" s="154" t="s">
        <v>255</v>
      </c>
      <c r="G8" s="636">
        <f>COUNTIFS(G10:G58,"1")</f>
        <v>1</v>
      </c>
      <c r="H8" s="632"/>
      <c r="I8" s="431"/>
      <c r="J8" s="437"/>
      <c r="K8" s="431"/>
      <c r="L8" s="659"/>
      <c r="M8" s="634"/>
      <c r="N8" s="635"/>
      <c r="O8" s="633"/>
      <c r="P8" s="634"/>
      <c r="Q8" s="635"/>
      <c r="R8" s="634"/>
      <c r="S8" s="634"/>
      <c r="T8" s="635"/>
      <c r="U8" s="635"/>
      <c r="V8" s="635"/>
      <c r="W8" s="635"/>
      <c r="X8" s="635"/>
    </row>
    <row r="9" spans="1:24" ht="12.75">
      <c r="A9" s="182"/>
      <c r="B9" s="182"/>
      <c r="C9" s="663"/>
      <c r="D9" s="182"/>
      <c r="E9" s="182"/>
      <c r="F9" s="182"/>
      <c r="G9" s="182"/>
      <c r="H9" s="182"/>
      <c r="I9" s="184"/>
      <c r="J9" s="185"/>
      <c r="K9" s="184"/>
      <c r="L9" s="692"/>
      <c r="M9" s="469"/>
      <c r="N9" s="471"/>
      <c r="O9" s="495"/>
      <c r="P9" s="469"/>
      <c r="Q9" s="471"/>
      <c r="R9" s="469"/>
      <c r="S9" s="469"/>
      <c r="T9" s="471"/>
      <c r="U9" s="471"/>
      <c r="V9" s="471"/>
      <c r="W9" s="471"/>
      <c r="X9" s="471"/>
    </row>
    <row r="10" spans="1:24" ht="63.75">
      <c r="A10" s="431">
        <v>1</v>
      </c>
      <c r="B10" s="644" t="s">
        <v>2372</v>
      </c>
      <c r="C10" s="665" t="s">
        <v>2373</v>
      </c>
      <c r="D10" s="433" t="s">
        <v>2300</v>
      </c>
      <c r="E10" s="433"/>
      <c r="F10" s="433"/>
      <c r="G10" s="435">
        <v>0.5</v>
      </c>
      <c r="H10" s="436" t="s">
        <v>250</v>
      </c>
      <c r="I10" s="431" t="s">
        <v>197</v>
      </c>
      <c r="J10" s="437">
        <v>45387</v>
      </c>
      <c r="K10" s="431"/>
      <c r="L10" s="691" t="s">
        <v>2374</v>
      </c>
      <c r="M10" s="634"/>
      <c r="N10" s="635"/>
      <c r="O10" s="633"/>
      <c r="P10" s="634"/>
      <c r="Q10" s="635"/>
      <c r="R10" s="634"/>
      <c r="S10" s="634"/>
      <c r="T10" s="635"/>
      <c r="U10" s="635"/>
      <c r="V10" s="635"/>
      <c r="W10" s="635"/>
      <c r="X10" s="635"/>
    </row>
    <row r="11" spans="1:24" ht="25.5">
      <c r="A11" s="431">
        <v>2</v>
      </c>
      <c r="B11" s="644" t="s">
        <v>2372</v>
      </c>
      <c r="C11" s="665" t="s">
        <v>402</v>
      </c>
      <c r="D11" s="433" t="s">
        <v>2375</v>
      </c>
      <c r="E11" s="433"/>
      <c r="F11" s="433"/>
      <c r="G11" s="435">
        <v>0.2</v>
      </c>
      <c r="H11" s="436" t="s">
        <v>32</v>
      </c>
      <c r="I11" s="431" t="s">
        <v>197</v>
      </c>
      <c r="J11" s="437">
        <v>45387</v>
      </c>
      <c r="K11" s="431"/>
      <c r="L11" s="659" t="s">
        <v>2303</v>
      </c>
      <c r="M11" s="634"/>
      <c r="N11" s="635"/>
      <c r="O11" s="633"/>
      <c r="P11" s="634"/>
      <c r="Q11" s="635"/>
      <c r="R11" s="634"/>
      <c r="S11" s="634"/>
      <c r="T11" s="635"/>
      <c r="U11" s="635"/>
      <c r="V11" s="635"/>
      <c r="W11" s="635"/>
      <c r="X11" s="635"/>
    </row>
    <row r="12" spans="1:24" ht="56.25">
      <c r="A12" s="431">
        <v>3</v>
      </c>
      <c r="B12" s="644" t="s">
        <v>2372</v>
      </c>
      <c r="C12" s="665" t="s">
        <v>402</v>
      </c>
      <c r="D12" s="433" t="s">
        <v>2376</v>
      </c>
      <c r="E12" s="433"/>
      <c r="F12" s="433"/>
      <c r="G12" s="435">
        <v>0.5</v>
      </c>
      <c r="H12" s="436" t="s">
        <v>29</v>
      </c>
      <c r="I12" s="431" t="s">
        <v>197</v>
      </c>
      <c r="J12" s="437">
        <v>45387</v>
      </c>
      <c r="K12" s="431"/>
      <c r="L12" s="668" t="s">
        <v>2377</v>
      </c>
      <c r="M12" s="635"/>
      <c r="N12" s="635"/>
      <c r="O12" s="645"/>
      <c r="P12" s="635"/>
      <c r="Q12" s="635"/>
      <c r="R12" s="635"/>
      <c r="S12" s="635"/>
      <c r="T12" s="635"/>
      <c r="U12" s="635"/>
      <c r="V12" s="635"/>
      <c r="W12" s="635"/>
      <c r="X12" s="635"/>
    </row>
    <row r="13" spans="1:24" ht="63.75">
      <c r="A13" s="431">
        <v>4</v>
      </c>
      <c r="B13" s="644" t="s">
        <v>2372</v>
      </c>
      <c r="C13" s="665" t="s">
        <v>402</v>
      </c>
      <c r="D13" s="221" t="s">
        <v>2306</v>
      </c>
      <c r="E13" s="433"/>
      <c r="F13" s="433"/>
      <c r="G13" s="435">
        <v>0.5</v>
      </c>
      <c r="H13" s="436" t="s">
        <v>29</v>
      </c>
      <c r="I13" s="431" t="s">
        <v>197</v>
      </c>
      <c r="J13" s="437">
        <v>45387</v>
      </c>
      <c r="K13" s="431"/>
      <c r="L13" s="669" t="s">
        <v>2307</v>
      </c>
      <c r="M13" s="635"/>
      <c r="N13" s="635"/>
      <c r="O13" s="645"/>
      <c r="P13" s="635"/>
      <c r="Q13" s="635"/>
      <c r="R13" s="635"/>
      <c r="S13" s="635"/>
      <c r="T13" s="635"/>
      <c r="U13" s="635"/>
      <c r="V13" s="635"/>
      <c r="W13" s="635"/>
      <c r="X13" s="635"/>
    </row>
    <row r="14" spans="1:24" ht="56.25">
      <c r="A14" s="431">
        <v>5</v>
      </c>
      <c r="B14" s="644" t="s">
        <v>2372</v>
      </c>
      <c r="C14" s="665" t="s">
        <v>402</v>
      </c>
      <c r="D14" s="433" t="s">
        <v>2378</v>
      </c>
      <c r="E14" s="433"/>
      <c r="F14" s="433"/>
      <c r="G14" s="435">
        <v>0.5</v>
      </c>
      <c r="H14" s="436" t="s">
        <v>29</v>
      </c>
      <c r="I14" s="431" t="s">
        <v>197</v>
      </c>
      <c r="J14" s="437">
        <v>45387</v>
      </c>
      <c r="K14" s="431"/>
      <c r="L14" s="669" t="s">
        <v>2309</v>
      </c>
      <c r="M14" s="635"/>
      <c r="N14" s="635"/>
      <c r="O14" s="645"/>
      <c r="P14" s="635"/>
      <c r="Q14" s="635"/>
      <c r="R14" s="635"/>
      <c r="S14" s="635"/>
      <c r="T14" s="635"/>
      <c r="U14" s="635"/>
      <c r="V14" s="635"/>
      <c r="W14" s="635"/>
      <c r="X14" s="635"/>
    </row>
    <row r="15" spans="1:24" ht="80.25" customHeight="1">
      <c r="A15" s="431">
        <v>6</v>
      </c>
      <c r="B15" s="644" t="s">
        <v>2372</v>
      </c>
      <c r="C15" s="665" t="s">
        <v>402</v>
      </c>
      <c r="D15" s="433" t="s">
        <v>2379</v>
      </c>
      <c r="E15" s="433"/>
      <c r="F15" s="433"/>
      <c r="G15" s="435">
        <v>0.5</v>
      </c>
      <c r="H15" s="436" t="s">
        <v>250</v>
      </c>
      <c r="I15" s="431" t="s">
        <v>197</v>
      </c>
      <c r="J15" s="437">
        <v>45387</v>
      </c>
      <c r="K15" s="431"/>
      <c r="L15" s="669" t="s">
        <v>2380</v>
      </c>
      <c r="M15" s="635"/>
      <c r="N15" s="635"/>
      <c r="O15" s="645"/>
      <c r="P15" s="635"/>
      <c r="Q15" s="635"/>
      <c r="R15" s="635"/>
      <c r="S15" s="635"/>
      <c r="T15" s="635"/>
      <c r="U15" s="635"/>
      <c r="V15" s="635"/>
      <c r="W15" s="635"/>
      <c r="X15" s="635"/>
    </row>
    <row r="16" spans="1:24" ht="56.25">
      <c r="A16" s="431">
        <v>7</v>
      </c>
      <c r="B16" s="644" t="s">
        <v>2372</v>
      </c>
      <c r="C16" s="665" t="s">
        <v>402</v>
      </c>
      <c r="D16" s="433" t="s">
        <v>2381</v>
      </c>
      <c r="E16" s="433"/>
      <c r="F16" s="433"/>
      <c r="G16" s="435">
        <v>0.5</v>
      </c>
      <c r="H16" s="436" t="s">
        <v>29</v>
      </c>
      <c r="I16" s="431" t="s">
        <v>197</v>
      </c>
      <c r="J16" s="437">
        <v>45387</v>
      </c>
      <c r="K16" s="431"/>
      <c r="L16" s="668" t="s">
        <v>2382</v>
      </c>
      <c r="M16" s="635"/>
      <c r="N16" s="635"/>
      <c r="O16" s="645"/>
      <c r="P16" s="635"/>
      <c r="Q16" s="635"/>
      <c r="R16" s="635"/>
      <c r="S16" s="635"/>
      <c r="T16" s="635"/>
      <c r="U16" s="635"/>
      <c r="V16" s="635"/>
      <c r="W16" s="635"/>
      <c r="X16" s="635"/>
    </row>
    <row r="17" spans="1:24" ht="128.25" customHeight="1">
      <c r="A17" s="431">
        <v>8</v>
      </c>
      <c r="B17" s="644" t="s">
        <v>2372</v>
      </c>
      <c r="C17" s="665" t="s">
        <v>402</v>
      </c>
      <c r="D17" s="694" t="s">
        <v>2383</v>
      </c>
      <c r="E17" s="433"/>
      <c r="F17" s="433"/>
      <c r="G17" s="435">
        <v>0.5</v>
      </c>
      <c r="H17" s="436" t="s">
        <v>250</v>
      </c>
      <c r="I17" s="431" t="s">
        <v>197</v>
      </c>
      <c r="J17" s="437">
        <v>45387</v>
      </c>
      <c r="K17" s="431"/>
      <c r="L17" s="669" t="s">
        <v>2315</v>
      </c>
      <c r="M17" s="635"/>
      <c r="N17" s="635"/>
      <c r="O17" s="645"/>
      <c r="P17" s="635"/>
      <c r="Q17" s="635"/>
      <c r="R17" s="635"/>
      <c r="S17" s="635"/>
      <c r="T17" s="635"/>
      <c r="U17" s="635"/>
      <c r="V17" s="635"/>
      <c r="W17" s="635"/>
      <c r="X17" s="635"/>
    </row>
    <row r="18" spans="1:24" ht="81.75" customHeight="1">
      <c r="A18" s="431">
        <v>9</v>
      </c>
      <c r="B18" s="644" t="s">
        <v>2372</v>
      </c>
      <c r="C18" s="665" t="s">
        <v>402</v>
      </c>
      <c r="D18" s="695" t="s">
        <v>2384</v>
      </c>
      <c r="E18" s="433"/>
      <c r="F18" s="433"/>
      <c r="G18" s="435">
        <v>0.5</v>
      </c>
      <c r="H18" s="436" t="s">
        <v>250</v>
      </c>
      <c r="I18" s="431" t="s">
        <v>197</v>
      </c>
      <c r="J18" s="437">
        <v>45387</v>
      </c>
      <c r="K18" s="431"/>
      <c r="L18" s="669" t="s">
        <v>2317</v>
      </c>
      <c r="M18" s="635"/>
      <c r="N18" s="635"/>
      <c r="O18" s="645"/>
      <c r="P18" s="635"/>
      <c r="Q18" s="635"/>
      <c r="R18" s="635"/>
      <c r="S18" s="635"/>
      <c r="T18" s="635"/>
      <c r="U18" s="635"/>
      <c r="V18" s="635"/>
      <c r="W18" s="635"/>
      <c r="X18" s="635"/>
    </row>
    <row r="19" spans="1:24" ht="56.25">
      <c r="A19" s="431">
        <v>10</v>
      </c>
      <c r="B19" s="644" t="s">
        <v>2372</v>
      </c>
      <c r="C19" s="665" t="s">
        <v>402</v>
      </c>
      <c r="D19" s="433" t="s">
        <v>2318</v>
      </c>
      <c r="E19" s="433"/>
      <c r="F19" s="433"/>
      <c r="G19" s="435">
        <v>0.5</v>
      </c>
      <c r="H19" s="436" t="s">
        <v>29</v>
      </c>
      <c r="I19" s="431" t="s">
        <v>197</v>
      </c>
      <c r="J19" s="437">
        <v>45387</v>
      </c>
      <c r="K19" s="431"/>
      <c r="L19" s="669" t="s">
        <v>2319</v>
      </c>
      <c r="M19" s="635"/>
      <c r="N19" s="635"/>
      <c r="O19" s="645"/>
      <c r="P19" s="635"/>
      <c r="Q19" s="635"/>
      <c r="R19" s="635"/>
      <c r="S19" s="635"/>
      <c r="T19" s="635"/>
      <c r="U19" s="635"/>
      <c r="V19" s="635"/>
      <c r="W19" s="635"/>
      <c r="X19" s="635"/>
    </row>
    <row r="20" spans="1:24" ht="140.25">
      <c r="A20" s="431">
        <v>11</v>
      </c>
      <c r="B20" s="644" t="s">
        <v>2372</v>
      </c>
      <c r="C20" s="665" t="s">
        <v>2320</v>
      </c>
      <c r="D20" s="433" t="s">
        <v>2321</v>
      </c>
      <c r="E20" s="433"/>
      <c r="F20" s="433"/>
      <c r="G20" s="435">
        <v>0.5</v>
      </c>
      <c r="H20" s="436" t="s">
        <v>250</v>
      </c>
      <c r="I20" s="431" t="s">
        <v>197</v>
      </c>
      <c r="J20" s="437">
        <v>45387</v>
      </c>
      <c r="K20" s="431"/>
      <c r="L20" s="669"/>
      <c r="M20" s="635"/>
      <c r="N20" s="635"/>
      <c r="O20" s="645"/>
      <c r="P20" s="635"/>
      <c r="Q20" s="635"/>
      <c r="R20" s="635"/>
      <c r="S20" s="635"/>
      <c r="T20" s="635"/>
      <c r="U20" s="635"/>
      <c r="V20" s="635"/>
      <c r="W20" s="635"/>
      <c r="X20" s="635"/>
    </row>
    <row r="21" spans="1:24" ht="150" customHeight="1">
      <c r="A21" s="431">
        <v>12</v>
      </c>
      <c r="B21" s="644" t="s">
        <v>2372</v>
      </c>
      <c r="C21" s="665" t="s">
        <v>2320</v>
      </c>
      <c r="D21" s="433" t="s">
        <v>2322</v>
      </c>
      <c r="E21" s="433"/>
      <c r="F21" s="433"/>
      <c r="G21" s="435">
        <v>0.5</v>
      </c>
      <c r="H21" s="436" t="s">
        <v>29</v>
      </c>
      <c r="I21" s="431" t="s">
        <v>197</v>
      </c>
      <c r="J21" s="437">
        <v>45387</v>
      </c>
      <c r="K21" s="431"/>
      <c r="L21" s="669" t="s">
        <v>2323</v>
      </c>
      <c r="M21" s="635"/>
      <c r="N21" s="635"/>
      <c r="O21" s="645"/>
      <c r="P21" s="635"/>
      <c r="Q21" s="635"/>
      <c r="R21" s="635"/>
      <c r="S21" s="635"/>
      <c r="T21" s="635"/>
      <c r="U21" s="635"/>
      <c r="V21" s="635"/>
      <c r="W21" s="635"/>
      <c r="X21" s="635"/>
    </row>
    <row r="22" spans="1:24" ht="38.25">
      <c r="A22" s="431">
        <v>13</v>
      </c>
      <c r="B22" s="644" t="s">
        <v>2372</v>
      </c>
      <c r="C22" s="665" t="s">
        <v>2320</v>
      </c>
      <c r="D22" s="433" t="s">
        <v>2324</v>
      </c>
      <c r="E22" s="433"/>
      <c r="F22" s="433"/>
      <c r="G22" s="435">
        <v>0.5</v>
      </c>
      <c r="H22" s="436" t="s">
        <v>28</v>
      </c>
      <c r="I22" s="431" t="s">
        <v>197</v>
      </c>
      <c r="J22" s="437">
        <v>45387</v>
      </c>
      <c r="K22" s="431"/>
      <c r="L22" s="669" t="s">
        <v>2325</v>
      </c>
      <c r="M22" s="635"/>
      <c r="N22" s="635"/>
      <c r="O22" s="645"/>
      <c r="P22" s="635"/>
      <c r="Q22" s="635"/>
      <c r="R22" s="635"/>
      <c r="S22" s="635"/>
      <c r="T22" s="635"/>
      <c r="U22" s="635"/>
      <c r="V22" s="635"/>
      <c r="W22" s="635"/>
      <c r="X22" s="635"/>
    </row>
    <row r="23" spans="1:24" ht="171.75" customHeight="1">
      <c r="A23" s="431">
        <v>14</v>
      </c>
      <c r="B23" s="644" t="s">
        <v>2372</v>
      </c>
      <c r="C23" s="665" t="s">
        <v>2320</v>
      </c>
      <c r="D23" s="441" t="s">
        <v>2326</v>
      </c>
      <c r="E23" s="433"/>
      <c r="F23" s="433"/>
      <c r="G23" s="435">
        <v>0.5</v>
      </c>
      <c r="H23" s="436" t="s">
        <v>250</v>
      </c>
      <c r="I23" s="431" t="s">
        <v>197</v>
      </c>
      <c r="J23" s="437">
        <v>45387</v>
      </c>
      <c r="K23" s="431"/>
      <c r="L23" s="669" t="s">
        <v>2327</v>
      </c>
      <c r="M23" s="635"/>
      <c r="N23" s="635"/>
      <c r="O23" s="645"/>
      <c r="P23" s="635"/>
      <c r="Q23" s="635"/>
      <c r="R23" s="635"/>
      <c r="S23" s="635"/>
      <c r="T23" s="635"/>
      <c r="U23" s="635"/>
      <c r="V23" s="635"/>
      <c r="W23" s="635"/>
      <c r="X23" s="635"/>
    </row>
    <row r="24" spans="1:24" ht="224.25" customHeight="1">
      <c r="A24" s="431">
        <v>15</v>
      </c>
      <c r="B24" s="644" t="s">
        <v>2372</v>
      </c>
      <c r="C24" s="665" t="s">
        <v>2320</v>
      </c>
      <c r="D24" s="441" t="s">
        <v>2328</v>
      </c>
      <c r="E24" s="433"/>
      <c r="F24" s="433"/>
      <c r="G24" s="435">
        <v>0.5</v>
      </c>
      <c r="H24" s="436" t="s">
        <v>250</v>
      </c>
      <c r="I24" s="431" t="s">
        <v>197</v>
      </c>
      <c r="J24" s="437">
        <v>45387</v>
      </c>
      <c r="K24" s="431"/>
      <c r="L24" s="669" t="s">
        <v>2329</v>
      </c>
      <c r="M24" s="635"/>
      <c r="N24" s="635"/>
      <c r="O24" s="645"/>
      <c r="P24" s="635"/>
      <c r="Q24" s="635"/>
      <c r="R24" s="635"/>
      <c r="S24" s="635"/>
      <c r="T24" s="635"/>
      <c r="U24" s="635"/>
      <c r="V24" s="635"/>
      <c r="W24" s="635"/>
      <c r="X24" s="635"/>
    </row>
    <row r="25" spans="1:24" ht="94.5" customHeight="1">
      <c r="A25" s="431">
        <v>16</v>
      </c>
      <c r="B25" s="644" t="s">
        <v>2372</v>
      </c>
      <c r="C25" s="665" t="s">
        <v>417</v>
      </c>
      <c r="D25" s="433" t="s">
        <v>2330</v>
      </c>
      <c r="E25" s="433"/>
      <c r="F25" s="433"/>
      <c r="G25" s="435">
        <v>0.5</v>
      </c>
      <c r="H25" s="436" t="s">
        <v>250</v>
      </c>
      <c r="I25" s="431" t="s">
        <v>197</v>
      </c>
      <c r="J25" s="437">
        <v>45387</v>
      </c>
      <c r="K25" s="431"/>
      <c r="L25" s="669" t="s">
        <v>2331</v>
      </c>
      <c r="M25" s="635"/>
      <c r="N25" s="635"/>
      <c r="O25" s="645"/>
      <c r="P25" s="635"/>
      <c r="Q25" s="635"/>
      <c r="R25" s="635"/>
      <c r="S25" s="635"/>
      <c r="T25" s="635"/>
      <c r="U25" s="635"/>
      <c r="V25" s="635"/>
      <c r="W25" s="635"/>
      <c r="X25" s="635"/>
    </row>
    <row r="26" spans="1:24" ht="123" customHeight="1">
      <c r="A26" s="431">
        <v>17</v>
      </c>
      <c r="B26" s="644" t="s">
        <v>2372</v>
      </c>
      <c r="C26" s="665" t="s">
        <v>417</v>
      </c>
      <c r="D26" s="433" t="s">
        <v>2332</v>
      </c>
      <c r="E26" s="433"/>
      <c r="F26" s="433"/>
      <c r="G26" s="435">
        <v>0.5</v>
      </c>
      <c r="H26" s="436" t="s">
        <v>250</v>
      </c>
      <c r="I26" s="431" t="s">
        <v>197</v>
      </c>
      <c r="J26" s="437">
        <v>45387</v>
      </c>
      <c r="K26" s="431"/>
      <c r="L26" s="669" t="s">
        <v>2333</v>
      </c>
      <c r="M26" s="635"/>
      <c r="N26" s="635"/>
      <c r="O26" s="645"/>
      <c r="P26" s="635"/>
      <c r="Q26" s="635"/>
      <c r="R26" s="635"/>
      <c r="S26" s="635"/>
      <c r="T26" s="635"/>
      <c r="U26" s="635"/>
      <c r="V26" s="635"/>
      <c r="W26" s="635"/>
      <c r="X26" s="635"/>
    </row>
    <row r="27" spans="1:24" ht="56.25">
      <c r="A27" s="431">
        <v>18</v>
      </c>
      <c r="B27" s="644" t="s">
        <v>2372</v>
      </c>
      <c r="C27" s="665" t="s">
        <v>417</v>
      </c>
      <c r="D27" s="433" t="s">
        <v>2334</v>
      </c>
      <c r="E27" s="433"/>
      <c r="F27" s="433"/>
      <c r="G27" s="435">
        <v>0.5</v>
      </c>
      <c r="H27" s="436" t="s">
        <v>250</v>
      </c>
      <c r="I27" s="431" t="s">
        <v>197</v>
      </c>
      <c r="J27" s="437">
        <v>45387</v>
      </c>
      <c r="K27" s="431"/>
      <c r="L27" s="669" t="s">
        <v>2335</v>
      </c>
      <c r="M27" s="635"/>
      <c r="N27" s="635"/>
      <c r="O27" s="645"/>
      <c r="P27" s="635"/>
      <c r="Q27" s="635"/>
      <c r="R27" s="635"/>
      <c r="S27" s="635"/>
      <c r="T27" s="635"/>
      <c r="U27" s="635"/>
      <c r="V27" s="635"/>
      <c r="W27" s="635"/>
      <c r="X27" s="635"/>
    </row>
    <row r="28" spans="1:24" ht="95.25" customHeight="1">
      <c r="A28" s="431">
        <v>19</v>
      </c>
      <c r="B28" s="644" t="s">
        <v>2372</v>
      </c>
      <c r="C28" s="665" t="s">
        <v>417</v>
      </c>
      <c r="D28" s="433" t="s">
        <v>2385</v>
      </c>
      <c r="E28" s="433"/>
      <c r="F28" s="433"/>
      <c r="G28" s="435">
        <v>0.5</v>
      </c>
      <c r="H28" s="436" t="s">
        <v>250</v>
      </c>
      <c r="I28" s="431" t="s">
        <v>197</v>
      </c>
      <c r="J28" s="437">
        <v>45387</v>
      </c>
      <c r="K28" s="431"/>
      <c r="L28" s="669" t="s">
        <v>2337</v>
      </c>
      <c r="M28" s="635"/>
      <c r="N28" s="635"/>
      <c r="O28" s="645"/>
      <c r="P28" s="635"/>
      <c r="Q28" s="635"/>
      <c r="R28" s="635"/>
      <c r="S28" s="635"/>
      <c r="T28" s="635"/>
      <c r="U28" s="635"/>
      <c r="V28" s="635"/>
      <c r="W28" s="635"/>
      <c r="X28" s="635"/>
    </row>
    <row r="29" spans="1:24" ht="165.75">
      <c r="A29" s="431">
        <v>20</v>
      </c>
      <c r="B29" s="644" t="s">
        <v>2372</v>
      </c>
      <c r="C29" s="665" t="s">
        <v>417</v>
      </c>
      <c r="D29" s="441" t="s">
        <v>2338</v>
      </c>
      <c r="E29" s="433"/>
      <c r="F29" s="433"/>
      <c r="G29" s="435">
        <v>0.5</v>
      </c>
      <c r="H29" s="436" t="s">
        <v>250</v>
      </c>
      <c r="I29" s="431" t="s">
        <v>197</v>
      </c>
      <c r="J29" s="437">
        <v>45387</v>
      </c>
      <c r="K29" s="431"/>
      <c r="L29" s="668" t="s">
        <v>2339</v>
      </c>
      <c r="M29" s="635"/>
      <c r="N29" s="635"/>
      <c r="O29" s="645"/>
      <c r="P29" s="635"/>
      <c r="Q29" s="635"/>
      <c r="R29" s="635"/>
      <c r="S29" s="635"/>
      <c r="T29" s="635"/>
      <c r="U29" s="635"/>
      <c r="V29" s="635"/>
      <c r="W29" s="635"/>
      <c r="X29" s="635"/>
    </row>
    <row r="30" spans="1:24" ht="48" customHeight="1">
      <c r="A30" s="431">
        <v>21</v>
      </c>
      <c r="B30" s="644" t="s">
        <v>2372</v>
      </c>
      <c r="C30" s="665" t="s">
        <v>417</v>
      </c>
      <c r="D30" s="433" t="s">
        <v>2340</v>
      </c>
      <c r="E30" s="433"/>
      <c r="F30" s="433"/>
      <c r="G30" s="435">
        <v>0.5</v>
      </c>
      <c r="H30" s="436" t="s">
        <v>29</v>
      </c>
      <c r="I30" s="431" t="s">
        <v>197</v>
      </c>
      <c r="J30" s="437">
        <v>45387</v>
      </c>
      <c r="K30" s="431"/>
      <c r="L30" s="668" t="s">
        <v>2341</v>
      </c>
      <c r="M30" s="635"/>
      <c r="N30" s="635"/>
      <c r="O30" s="645"/>
      <c r="P30" s="635"/>
      <c r="Q30" s="635"/>
      <c r="R30" s="635"/>
      <c r="S30" s="635"/>
      <c r="T30" s="635"/>
      <c r="U30" s="635"/>
      <c r="V30" s="635"/>
      <c r="W30" s="635"/>
      <c r="X30" s="635"/>
    </row>
    <row r="31" spans="1:24" ht="56.25">
      <c r="A31" s="431">
        <v>22</v>
      </c>
      <c r="B31" s="644" t="s">
        <v>2372</v>
      </c>
      <c r="C31" s="665" t="s">
        <v>1402</v>
      </c>
      <c r="D31" s="433" t="s">
        <v>2386</v>
      </c>
      <c r="E31" s="433"/>
      <c r="F31" s="433"/>
      <c r="G31" s="435">
        <v>0.5</v>
      </c>
      <c r="H31" s="436" t="s">
        <v>250</v>
      </c>
      <c r="I31" s="431" t="s">
        <v>197</v>
      </c>
      <c r="J31" s="437">
        <v>45387</v>
      </c>
      <c r="K31" s="431"/>
      <c r="L31" s="668" t="s">
        <v>2344</v>
      </c>
      <c r="M31" s="635"/>
      <c r="N31" s="635"/>
      <c r="O31" s="645"/>
      <c r="P31" s="635"/>
      <c r="Q31" s="635"/>
      <c r="R31" s="635"/>
      <c r="S31" s="635"/>
      <c r="T31" s="635"/>
      <c r="U31" s="635"/>
      <c r="V31" s="635"/>
      <c r="W31" s="635"/>
      <c r="X31" s="635"/>
    </row>
    <row r="32" spans="1:24" ht="38.25">
      <c r="A32" s="431">
        <v>23</v>
      </c>
      <c r="B32" s="644" t="s">
        <v>2372</v>
      </c>
      <c r="C32" s="665" t="s">
        <v>1402</v>
      </c>
      <c r="D32" s="433" t="s">
        <v>2346</v>
      </c>
      <c r="E32" s="433"/>
      <c r="F32" s="433"/>
      <c r="G32" s="435">
        <v>0.5</v>
      </c>
      <c r="H32" s="436" t="s">
        <v>14</v>
      </c>
      <c r="I32" s="431" t="s">
        <v>197</v>
      </c>
      <c r="J32" s="437">
        <v>45387</v>
      </c>
      <c r="K32" s="431"/>
      <c r="L32" s="668" t="s">
        <v>2347</v>
      </c>
      <c r="M32" s="635"/>
      <c r="N32" s="635"/>
      <c r="O32" s="645"/>
      <c r="P32" s="635"/>
      <c r="Q32" s="635"/>
      <c r="R32" s="635"/>
      <c r="S32" s="635"/>
      <c r="T32" s="635"/>
      <c r="U32" s="635"/>
      <c r="V32" s="635"/>
      <c r="W32" s="635"/>
      <c r="X32" s="635"/>
    </row>
    <row r="33" spans="1:24" ht="56.25">
      <c r="A33" s="431">
        <v>24</v>
      </c>
      <c r="B33" s="644" t="s">
        <v>2372</v>
      </c>
      <c r="C33" s="665" t="s">
        <v>1402</v>
      </c>
      <c r="D33" s="433" t="s">
        <v>2348</v>
      </c>
      <c r="E33" s="433"/>
      <c r="F33" s="433"/>
      <c r="G33" s="435">
        <v>0.5</v>
      </c>
      <c r="H33" s="436" t="s">
        <v>250</v>
      </c>
      <c r="I33" s="431" t="s">
        <v>197</v>
      </c>
      <c r="J33" s="437">
        <v>45387</v>
      </c>
      <c r="K33" s="431"/>
      <c r="L33" s="668" t="s">
        <v>2349</v>
      </c>
      <c r="M33" s="622"/>
      <c r="N33" s="635"/>
      <c r="O33" s="645"/>
      <c r="P33" s="635"/>
      <c r="Q33" s="635"/>
      <c r="R33" s="635"/>
      <c r="S33" s="635"/>
      <c r="T33" s="635"/>
      <c r="U33" s="635"/>
      <c r="V33" s="635"/>
      <c r="W33" s="635"/>
      <c r="X33" s="635"/>
    </row>
    <row r="34" spans="1:24" ht="51">
      <c r="A34" s="431">
        <v>25</v>
      </c>
      <c r="B34" s="644" t="s">
        <v>2372</v>
      </c>
      <c r="C34" s="665" t="s">
        <v>1402</v>
      </c>
      <c r="D34" s="433" t="s">
        <v>2387</v>
      </c>
      <c r="E34" s="433"/>
      <c r="F34" s="433"/>
      <c r="G34" s="435">
        <v>0.5</v>
      </c>
      <c r="H34" s="436" t="s">
        <v>14</v>
      </c>
      <c r="I34" s="431" t="s">
        <v>197</v>
      </c>
      <c r="J34" s="437">
        <v>45387</v>
      </c>
      <c r="K34" s="431"/>
      <c r="L34" s="669" t="s">
        <v>2388</v>
      </c>
      <c r="M34" s="635"/>
      <c r="N34" s="635"/>
      <c r="O34" s="645"/>
      <c r="P34" s="635"/>
      <c r="Q34" s="635"/>
      <c r="R34" s="635"/>
      <c r="S34" s="635"/>
      <c r="T34" s="635"/>
      <c r="U34" s="635"/>
      <c r="V34" s="635"/>
      <c r="W34" s="635"/>
      <c r="X34" s="635"/>
    </row>
    <row r="35" spans="1:24" ht="105.75" customHeight="1">
      <c r="A35" s="431">
        <v>26</v>
      </c>
      <c r="B35" s="644" t="s">
        <v>2372</v>
      </c>
      <c r="C35" s="665" t="s">
        <v>1402</v>
      </c>
      <c r="D35" s="433" t="s">
        <v>2352</v>
      </c>
      <c r="E35" s="433"/>
      <c r="F35" s="433"/>
      <c r="G35" s="435">
        <v>0.5</v>
      </c>
      <c r="H35" s="436" t="s">
        <v>250</v>
      </c>
      <c r="I35" s="431" t="s">
        <v>197</v>
      </c>
      <c r="J35" s="437">
        <v>45387</v>
      </c>
      <c r="K35" s="431"/>
      <c r="L35" s="669" t="s">
        <v>2389</v>
      </c>
      <c r="M35" s="635"/>
      <c r="N35" s="635"/>
      <c r="O35" s="645"/>
      <c r="P35" s="635"/>
      <c r="Q35" s="635"/>
      <c r="R35" s="635"/>
      <c r="S35" s="635"/>
      <c r="T35" s="635"/>
      <c r="U35" s="635"/>
      <c r="V35" s="635"/>
      <c r="W35" s="635"/>
      <c r="X35" s="635"/>
    </row>
    <row r="36" spans="1:24" ht="135" customHeight="1">
      <c r="A36" s="431">
        <v>27</v>
      </c>
      <c r="B36" s="644" t="s">
        <v>2372</v>
      </c>
      <c r="C36" s="665" t="s">
        <v>1402</v>
      </c>
      <c r="D36" s="433" t="s">
        <v>2354</v>
      </c>
      <c r="E36" s="433"/>
      <c r="F36" s="433"/>
      <c r="G36" s="435">
        <v>0.5</v>
      </c>
      <c r="H36" s="436" t="s">
        <v>29</v>
      </c>
      <c r="I36" s="431" t="s">
        <v>197</v>
      </c>
      <c r="J36" s="437">
        <v>45387</v>
      </c>
      <c r="K36" s="431"/>
      <c r="L36" s="668" t="s">
        <v>2390</v>
      </c>
      <c r="M36" s="635"/>
      <c r="N36" s="635"/>
      <c r="O36" s="645"/>
      <c r="P36" s="635"/>
      <c r="Q36" s="635"/>
      <c r="R36" s="635"/>
      <c r="S36" s="635"/>
      <c r="T36" s="635"/>
      <c r="U36" s="635"/>
      <c r="V36" s="635"/>
      <c r="W36" s="635"/>
      <c r="X36" s="635"/>
    </row>
    <row r="37" spans="1:24" ht="56.25">
      <c r="A37" s="431">
        <v>28</v>
      </c>
      <c r="B37" s="644" t="s">
        <v>2372</v>
      </c>
      <c r="C37" s="672" t="s">
        <v>2297</v>
      </c>
      <c r="D37" s="433" t="s">
        <v>2357</v>
      </c>
      <c r="E37" s="672"/>
      <c r="F37" s="433"/>
      <c r="G37" s="435">
        <v>0.5</v>
      </c>
      <c r="H37" s="436" t="s">
        <v>29</v>
      </c>
      <c r="I37" s="431" t="s">
        <v>197</v>
      </c>
      <c r="J37" s="437">
        <v>45387</v>
      </c>
      <c r="K37" s="431"/>
      <c r="L37" s="669" t="s">
        <v>2391</v>
      </c>
      <c r="M37" s="635"/>
      <c r="N37" s="635"/>
      <c r="O37" s="645"/>
      <c r="P37" s="635"/>
      <c r="Q37" s="635"/>
      <c r="R37" s="635"/>
      <c r="S37" s="635"/>
      <c r="T37" s="635"/>
      <c r="U37" s="635"/>
      <c r="V37" s="635"/>
      <c r="W37" s="635"/>
      <c r="X37" s="635"/>
    </row>
    <row r="38" spans="1:24" ht="56.25">
      <c r="A38" s="431">
        <v>29</v>
      </c>
      <c r="B38" s="644" t="s">
        <v>2372</v>
      </c>
      <c r="C38" s="672" t="s">
        <v>2297</v>
      </c>
      <c r="D38" s="433" t="s">
        <v>2359</v>
      </c>
      <c r="E38" s="672"/>
      <c r="F38" s="433"/>
      <c r="G38" s="435">
        <v>0.5</v>
      </c>
      <c r="H38" s="436" t="s">
        <v>250</v>
      </c>
      <c r="I38" s="431" t="s">
        <v>197</v>
      </c>
      <c r="J38" s="437">
        <v>45387</v>
      </c>
      <c r="K38" s="431"/>
      <c r="L38" s="669" t="s">
        <v>2392</v>
      </c>
      <c r="M38" s="635"/>
      <c r="N38" s="635"/>
      <c r="O38" s="645"/>
      <c r="P38" s="635"/>
      <c r="Q38" s="635"/>
      <c r="R38" s="635"/>
      <c r="S38" s="635"/>
      <c r="T38" s="635"/>
      <c r="U38" s="635"/>
      <c r="V38" s="635"/>
      <c r="W38" s="635"/>
      <c r="X38" s="635"/>
    </row>
    <row r="39" spans="1:24" ht="63.75">
      <c r="A39" s="431">
        <v>30</v>
      </c>
      <c r="B39" s="644" t="s">
        <v>2372</v>
      </c>
      <c r="C39" s="672" t="s">
        <v>2297</v>
      </c>
      <c r="D39" s="433" t="s">
        <v>2361</v>
      </c>
      <c r="E39" s="433"/>
      <c r="F39" s="433"/>
      <c r="G39" s="435">
        <v>0.5</v>
      </c>
      <c r="H39" s="436" t="s">
        <v>250</v>
      </c>
      <c r="I39" s="431" t="s">
        <v>197</v>
      </c>
      <c r="J39" s="437">
        <v>45387</v>
      </c>
      <c r="K39" s="431"/>
      <c r="L39" s="668" t="s">
        <v>2393</v>
      </c>
      <c r="M39" s="635"/>
      <c r="N39" s="635"/>
      <c r="O39" s="645"/>
      <c r="P39" s="635"/>
      <c r="Q39" s="635"/>
      <c r="R39" s="635"/>
      <c r="S39" s="635"/>
      <c r="T39" s="635"/>
      <c r="U39" s="635"/>
      <c r="V39" s="635"/>
      <c r="W39" s="635"/>
      <c r="X39" s="635"/>
    </row>
    <row r="40" spans="1:24" ht="102">
      <c r="A40" s="431">
        <v>31</v>
      </c>
      <c r="B40" s="644" t="s">
        <v>2372</v>
      </c>
      <c r="C40" s="672" t="s">
        <v>2297</v>
      </c>
      <c r="D40" s="433" t="s">
        <v>2363</v>
      </c>
      <c r="E40" s="433"/>
      <c r="F40" s="433"/>
      <c r="G40" s="435">
        <v>0.5</v>
      </c>
      <c r="H40" s="436" t="s">
        <v>29</v>
      </c>
      <c r="I40" s="431" t="s">
        <v>197</v>
      </c>
      <c r="J40" s="437">
        <v>45387</v>
      </c>
      <c r="K40" s="431"/>
      <c r="L40" s="668" t="s">
        <v>2394</v>
      </c>
      <c r="M40" s="635"/>
      <c r="N40" s="635"/>
      <c r="O40" s="645"/>
      <c r="P40" s="635"/>
      <c r="Q40" s="635"/>
      <c r="R40" s="635"/>
      <c r="S40" s="635"/>
      <c r="T40" s="635"/>
      <c r="U40" s="635"/>
      <c r="V40" s="635"/>
      <c r="W40" s="635"/>
      <c r="X40" s="635"/>
    </row>
    <row r="41" spans="1:24" ht="164.25" customHeight="1">
      <c r="A41" s="431">
        <v>32</v>
      </c>
      <c r="B41" s="644" t="s">
        <v>2372</v>
      </c>
      <c r="C41" s="672" t="s">
        <v>2297</v>
      </c>
      <c r="D41" s="433" t="s">
        <v>2365</v>
      </c>
      <c r="E41" s="433"/>
      <c r="F41" s="433"/>
      <c r="G41" s="435">
        <v>0.5</v>
      </c>
      <c r="H41" s="436" t="s">
        <v>29</v>
      </c>
      <c r="I41" s="431" t="s">
        <v>197</v>
      </c>
      <c r="J41" s="437">
        <v>45387</v>
      </c>
      <c r="K41" s="431"/>
      <c r="L41" s="669" t="s">
        <v>2395</v>
      </c>
      <c r="M41" s="635"/>
      <c r="N41" s="635"/>
      <c r="O41" s="645"/>
      <c r="P41" s="635"/>
      <c r="Q41" s="635"/>
      <c r="R41" s="635"/>
      <c r="S41" s="635"/>
      <c r="T41" s="635"/>
      <c r="U41" s="635"/>
      <c r="V41" s="635"/>
      <c r="W41" s="635"/>
      <c r="X41" s="635"/>
    </row>
    <row r="42" spans="1:24" s="697" customFormat="1" ht="38.25">
      <c r="A42" s="431">
        <v>33</v>
      </c>
      <c r="B42" s="644" t="s">
        <v>2372</v>
      </c>
      <c r="C42" s="665" t="s">
        <v>402</v>
      </c>
      <c r="D42" s="441" t="s">
        <v>2396</v>
      </c>
      <c r="E42" s="433"/>
      <c r="F42" s="433"/>
      <c r="G42" s="435">
        <v>0.5</v>
      </c>
      <c r="H42" s="436" t="s">
        <v>28</v>
      </c>
      <c r="I42" s="431" t="s">
        <v>197</v>
      </c>
      <c r="J42" s="703">
        <v>45415</v>
      </c>
      <c r="K42" s="696"/>
      <c r="L42" s="668" t="s">
        <v>2397</v>
      </c>
      <c r="M42" s="705"/>
      <c r="N42" s="705"/>
      <c r="O42" s="706"/>
      <c r="P42" s="705"/>
      <c r="Q42" s="705"/>
      <c r="R42" s="705"/>
      <c r="S42" s="705"/>
      <c r="T42" s="705"/>
      <c r="U42" s="705"/>
      <c r="V42" s="705"/>
      <c r="W42" s="705"/>
      <c r="X42" s="705"/>
    </row>
    <row r="43" spans="1:24" ht="115.5" customHeight="1">
      <c r="A43" s="431">
        <v>34</v>
      </c>
      <c r="B43" s="644" t="s">
        <v>2372</v>
      </c>
      <c r="C43" s="665" t="s">
        <v>402</v>
      </c>
      <c r="D43" s="433" t="s">
        <v>2398</v>
      </c>
      <c r="E43" s="433"/>
      <c r="F43" s="433"/>
      <c r="G43" s="435">
        <v>1</v>
      </c>
      <c r="H43" s="436" t="s">
        <v>23</v>
      </c>
      <c r="I43" s="431" t="s">
        <v>197</v>
      </c>
      <c r="J43" s="437">
        <v>45439</v>
      </c>
      <c r="K43" s="431"/>
      <c r="L43" s="669" t="s">
        <v>2370</v>
      </c>
      <c r="M43" s="635"/>
      <c r="N43" s="635"/>
      <c r="O43" s="645"/>
      <c r="P43" s="635"/>
      <c r="Q43" s="635"/>
      <c r="R43" s="635"/>
      <c r="S43" s="635"/>
      <c r="T43" s="635"/>
      <c r="U43" s="635"/>
      <c r="V43" s="635"/>
      <c r="W43" s="635"/>
      <c r="X43" s="635"/>
    </row>
    <row r="44" spans="1:24" ht="12.75">
      <c r="A44" s="431"/>
      <c r="B44" s="644"/>
      <c r="C44" s="665"/>
      <c r="D44" s="433"/>
      <c r="E44" s="433"/>
      <c r="F44" s="433"/>
      <c r="G44" s="435"/>
      <c r="H44" s="436"/>
      <c r="I44" s="431"/>
      <c r="J44" s="437"/>
      <c r="K44" s="431"/>
      <c r="L44" s="669"/>
      <c r="M44" s="635"/>
      <c r="N44" s="635"/>
      <c r="O44" s="645"/>
      <c r="P44" s="635"/>
      <c r="Q44" s="635"/>
      <c r="R44" s="635"/>
      <c r="S44" s="635"/>
      <c r="T44" s="635"/>
      <c r="U44" s="635"/>
      <c r="V44" s="635"/>
      <c r="W44" s="635"/>
      <c r="X44" s="635"/>
    </row>
    <row r="45" spans="1:24" ht="12.75">
      <c r="A45" s="431"/>
      <c r="B45" s="644"/>
      <c r="C45" s="665"/>
      <c r="D45" s="441"/>
      <c r="E45" s="433"/>
      <c r="F45" s="433"/>
      <c r="G45" s="435"/>
      <c r="H45" s="436"/>
      <c r="I45" s="431"/>
      <c r="J45" s="437"/>
      <c r="K45" s="431"/>
      <c r="L45" s="668"/>
      <c r="M45" s="635"/>
      <c r="N45" s="635"/>
      <c r="O45" s="645"/>
      <c r="P45" s="635"/>
      <c r="Q45" s="635"/>
      <c r="R45" s="635"/>
      <c r="S45" s="635"/>
      <c r="T45" s="635"/>
      <c r="U45" s="635"/>
      <c r="V45" s="635"/>
      <c r="W45" s="635"/>
      <c r="X45" s="635"/>
    </row>
    <row r="46" spans="1:24" ht="12.75">
      <c r="A46" s="431"/>
      <c r="B46" s="644"/>
      <c r="C46" s="665"/>
      <c r="D46" s="433"/>
      <c r="E46" s="433"/>
      <c r="F46" s="433"/>
      <c r="G46" s="435"/>
      <c r="H46" s="436"/>
      <c r="I46" s="431"/>
      <c r="J46" s="437"/>
      <c r="K46" s="431"/>
      <c r="L46" s="669"/>
      <c r="M46" s="635"/>
      <c r="N46" s="635"/>
      <c r="O46" s="645"/>
      <c r="P46" s="635"/>
      <c r="Q46" s="635"/>
      <c r="R46" s="635"/>
      <c r="S46" s="635"/>
      <c r="T46" s="635"/>
      <c r="U46" s="635"/>
      <c r="V46" s="635"/>
      <c r="W46" s="635"/>
      <c r="X46" s="635"/>
    </row>
    <row r="47" spans="1:24" ht="12.75">
      <c r="A47" s="431"/>
      <c r="B47" s="644"/>
      <c r="C47" s="665"/>
      <c r="D47" s="433"/>
      <c r="E47" s="433"/>
      <c r="F47" s="433"/>
      <c r="G47" s="435"/>
      <c r="H47" s="436"/>
      <c r="I47" s="431"/>
      <c r="J47" s="437"/>
      <c r="K47" s="431"/>
      <c r="L47" s="668"/>
      <c r="M47" s="635"/>
      <c r="N47" s="635"/>
      <c r="O47" s="645"/>
      <c r="P47" s="635"/>
      <c r="Q47" s="635"/>
      <c r="R47" s="635"/>
      <c r="S47" s="635"/>
      <c r="T47" s="635"/>
      <c r="U47" s="635"/>
      <c r="V47" s="635"/>
      <c r="W47" s="635"/>
      <c r="X47" s="635"/>
    </row>
    <row r="48" spans="1:24" ht="12.75">
      <c r="A48" s="431"/>
      <c r="B48" s="644"/>
      <c r="C48" s="665"/>
      <c r="D48" s="433"/>
      <c r="E48" s="433"/>
      <c r="F48" s="433"/>
      <c r="G48" s="435"/>
      <c r="H48" s="436"/>
      <c r="I48" s="431"/>
      <c r="J48" s="437"/>
      <c r="K48" s="431"/>
      <c r="L48" s="669"/>
      <c r="M48" s="635"/>
      <c r="N48" s="635"/>
      <c r="O48" s="645"/>
      <c r="P48" s="635"/>
      <c r="Q48" s="635"/>
      <c r="R48" s="635"/>
      <c r="S48" s="635"/>
      <c r="T48" s="635"/>
      <c r="U48" s="635"/>
      <c r="V48" s="635"/>
      <c r="W48" s="635"/>
      <c r="X48" s="635"/>
    </row>
    <row r="49" spans="1:24" ht="12.75">
      <c r="A49" s="431"/>
      <c r="B49" s="644"/>
      <c r="C49" s="665"/>
      <c r="D49" s="433"/>
      <c r="E49" s="433"/>
      <c r="F49" s="433"/>
      <c r="G49" s="435"/>
      <c r="H49" s="436"/>
      <c r="I49" s="431"/>
      <c r="J49" s="437"/>
      <c r="K49" s="431"/>
      <c r="L49" s="668"/>
      <c r="M49" s="635"/>
      <c r="N49" s="635"/>
      <c r="O49" s="645"/>
      <c r="P49" s="635"/>
      <c r="Q49" s="635"/>
      <c r="R49" s="635"/>
      <c r="S49" s="635"/>
      <c r="T49" s="635"/>
      <c r="U49" s="635"/>
      <c r="V49" s="635"/>
      <c r="W49" s="635"/>
      <c r="X49" s="635"/>
    </row>
    <row r="50" spans="1:24" ht="12.75">
      <c r="A50" s="431"/>
      <c r="B50" s="644"/>
      <c r="C50" s="665"/>
      <c r="D50" s="204"/>
      <c r="E50" s="433"/>
      <c r="F50" s="433"/>
      <c r="G50" s="435"/>
      <c r="H50" s="436"/>
      <c r="I50" s="431"/>
      <c r="J50" s="437"/>
      <c r="K50" s="431"/>
      <c r="L50" s="668"/>
      <c r="M50" s="635"/>
      <c r="N50" s="635"/>
      <c r="O50" s="645"/>
      <c r="P50" s="635"/>
      <c r="Q50" s="635"/>
      <c r="R50" s="635"/>
      <c r="S50" s="635"/>
      <c r="T50" s="635"/>
      <c r="U50" s="635"/>
      <c r="V50" s="635"/>
      <c r="W50" s="635"/>
      <c r="X50" s="635"/>
    </row>
    <row r="51" spans="1:24" ht="12.75">
      <c r="A51" s="696"/>
      <c r="B51" s="644"/>
      <c r="C51" s="665"/>
      <c r="D51" s="204"/>
      <c r="E51" s="433"/>
      <c r="F51" s="433"/>
      <c r="G51" s="435"/>
      <c r="H51" s="436"/>
      <c r="I51" s="431"/>
      <c r="J51" s="437"/>
      <c r="K51" s="431"/>
      <c r="L51" s="668"/>
      <c r="M51" s="635"/>
      <c r="N51" s="635"/>
      <c r="O51" s="645"/>
      <c r="P51" s="635"/>
      <c r="Q51" s="635"/>
      <c r="R51" s="635"/>
      <c r="S51" s="635"/>
      <c r="T51" s="635"/>
      <c r="U51" s="635"/>
      <c r="V51" s="635"/>
      <c r="W51" s="635"/>
      <c r="X51" s="635"/>
    </row>
    <row r="52" spans="1:24" ht="12.75">
      <c r="A52" s="431"/>
      <c r="B52" s="644"/>
      <c r="C52" s="665"/>
      <c r="D52" s="204"/>
      <c r="E52" s="433"/>
      <c r="F52" s="433"/>
      <c r="G52" s="435"/>
      <c r="H52" s="436"/>
      <c r="I52" s="431"/>
      <c r="J52" s="437"/>
      <c r="K52" s="431"/>
      <c r="L52" s="675"/>
      <c r="M52" s="635"/>
      <c r="N52" s="635"/>
      <c r="O52" s="645"/>
      <c r="P52" s="635"/>
      <c r="Q52" s="635"/>
      <c r="R52" s="635"/>
      <c r="S52" s="635"/>
      <c r="T52" s="635"/>
      <c r="U52" s="635"/>
      <c r="V52" s="635"/>
      <c r="W52" s="635"/>
      <c r="X52" s="635"/>
    </row>
    <row r="53" spans="1:24" ht="12.75">
      <c r="A53" s="431"/>
      <c r="B53" s="644"/>
      <c r="C53" s="665"/>
      <c r="D53" s="433"/>
      <c r="E53" s="433"/>
      <c r="F53" s="433"/>
      <c r="G53" s="435"/>
      <c r="H53" s="436"/>
      <c r="I53" s="431"/>
      <c r="J53" s="437"/>
      <c r="K53" s="431"/>
      <c r="L53" s="675"/>
      <c r="M53" s="635"/>
      <c r="N53" s="635"/>
      <c r="O53" s="645"/>
      <c r="P53" s="635"/>
      <c r="Q53" s="635"/>
      <c r="R53" s="635"/>
      <c r="S53" s="635"/>
      <c r="T53" s="635"/>
      <c r="U53" s="635"/>
      <c r="V53" s="635"/>
      <c r="W53" s="635"/>
      <c r="X53" s="635"/>
    </row>
    <row r="54" spans="1:24" ht="12.75">
      <c r="A54" s="431"/>
      <c r="B54" s="644"/>
      <c r="C54" s="665"/>
      <c r="D54" s="433"/>
      <c r="E54" s="433"/>
      <c r="F54" s="433"/>
      <c r="G54" s="435"/>
      <c r="H54" s="436"/>
      <c r="I54" s="431"/>
      <c r="J54" s="437"/>
      <c r="K54" s="431"/>
      <c r="L54" s="548"/>
      <c r="M54" s="635"/>
      <c r="N54" s="635"/>
      <c r="O54" s="645"/>
      <c r="P54" s="635"/>
      <c r="Q54" s="635"/>
      <c r="R54" s="635"/>
      <c r="S54" s="635"/>
      <c r="T54" s="635"/>
      <c r="U54" s="635"/>
      <c r="V54" s="635"/>
      <c r="W54" s="635"/>
      <c r="X54" s="635"/>
    </row>
    <row r="55" spans="1:24" ht="12.75">
      <c r="A55" s="431"/>
      <c r="B55" s="644"/>
      <c r="C55" s="665"/>
      <c r="D55" s="433"/>
      <c r="E55" s="433"/>
      <c r="F55" s="433"/>
      <c r="G55" s="435"/>
      <c r="H55" s="436"/>
      <c r="I55" s="431"/>
      <c r="J55" s="437"/>
      <c r="K55" s="431"/>
      <c r="L55" s="548"/>
      <c r="M55" s="635"/>
      <c r="N55" s="635"/>
      <c r="O55" s="645"/>
      <c r="P55" s="635"/>
      <c r="Q55" s="635"/>
      <c r="R55" s="635"/>
      <c r="S55" s="635"/>
      <c r="T55" s="635"/>
      <c r="U55" s="635"/>
      <c r="V55" s="635"/>
      <c r="W55" s="635"/>
      <c r="X55" s="635"/>
    </row>
    <row r="56" spans="1:24" ht="12.75">
      <c r="A56" s="431"/>
      <c r="B56" s="644"/>
      <c r="C56" s="665"/>
      <c r="D56" s="433"/>
      <c r="E56" s="433"/>
      <c r="F56" s="433"/>
      <c r="G56" s="435"/>
      <c r="H56" s="436"/>
      <c r="I56" s="431"/>
      <c r="J56" s="437"/>
      <c r="K56" s="431"/>
      <c r="L56" s="548"/>
      <c r="M56" s="635"/>
      <c r="N56" s="635"/>
      <c r="O56" s="645"/>
      <c r="P56" s="635"/>
      <c r="Q56" s="635"/>
      <c r="R56" s="635"/>
      <c r="S56" s="635"/>
      <c r="T56" s="635"/>
      <c r="U56" s="635"/>
      <c r="V56" s="635"/>
      <c r="W56" s="635"/>
      <c r="X56" s="635"/>
    </row>
    <row r="57" spans="1:24" ht="12.75">
      <c r="A57" s="431"/>
      <c r="B57" s="644"/>
      <c r="C57" s="665"/>
      <c r="D57" s="433"/>
      <c r="E57" s="433"/>
      <c r="F57" s="433"/>
      <c r="G57" s="435"/>
      <c r="H57" s="436"/>
      <c r="I57" s="431"/>
      <c r="J57" s="437"/>
      <c r="K57" s="431"/>
      <c r="L57" s="548"/>
      <c r="M57" s="635"/>
      <c r="N57" s="635"/>
      <c r="O57" s="645"/>
      <c r="P57" s="635"/>
      <c r="Q57" s="635"/>
      <c r="R57" s="635"/>
      <c r="S57" s="635"/>
      <c r="T57" s="635"/>
      <c r="U57" s="635"/>
      <c r="V57" s="635"/>
      <c r="W57" s="635"/>
      <c r="X57" s="635"/>
    </row>
    <row r="58" spans="1:24" ht="12.75">
      <c r="A58" s="431"/>
      <c r="B58" s="644"/>
      <c r="C58" s="665"/>
      <c r="D58" s="433"/>
      <c r="E58" s="433"/>
      <c r="F58" s="433"/>
      <c r="G58" s="435"/>
      <c r="H58" s="436"/>
      <c r="I58" s="431"/>
      <c r="J58" s="437"/>
      <c r="K58" s="431"/>
      <c r="L58" s="548"/>
      <c r="M58" s="635"/>
      <c r="N58" s="635"/>
      <c r="O58" s="645"/>
      <c r="P58" s="635"/>
      <c r="Q58" s="635"/>
      <c r="R58" s="635"/>
      <c r="S58" s="635"/>
      <c r="T58" s="635"/>
      <c r="U58" s="635"/>
      <c r="V58" s="635"/>
      <c r="W58" s="635"/>
      <c r="X58" s="635"/>
    </row>
    <row r="59" spans="1:24" ht="15.75" customHeight="1">
      <c r="B59" s="644"/>
      <c r="I59" s="431"/>
      <c r="J59" s="437"/>
    </row>
    <row r="60" spans="1:24" ht="15.75" customHeight="1">
      <c r="B60" s="644"/>
      <c r="I60" s="431"/>
      <c r="J60" s="437"/>
    </row>
    <row r="61" spans="1:24" ht="15.75" customHeight="1">
      <c r="B61" s="644"/>
    </row>
    <row r="62" spans="1:24" ht="15.75" customHeight="1">
      <c r="B62" s="644"/>
    </row>
    <row r="63" spans="1:24" ht="15.75" customHeight="1">
      <c r="B63" s="644"/>
    </row>
    <row r="64" spans="1:24" ht="15.75" customHeight="1">
      <c r="B64" s="644"/>
    </row>
    <row r="65" spans="2:2" ht="15.75" customHeight="1">
      <c r="B65" s="644"/>
    </row>
    <row r="66" spans="2:2" ht="15.75" customHeight="1">
      <c r="B66" s="644"/>
    </row>
    <row r="67" spans="2:2" ht="15.75" customHeight="1">
      <c r="B67" s="644"/>
    </row>
    <row r="68" spans="2:2" ht="15.75" customHeight="1">
      <c r="B68" s="644"/>
    </row>
    <row r="69" spans="2:2" ht="15.75" customHeight="1">
      <c r="B69" s="644"/>
    </row>
    <row r="70" spans="2:2" ht="15.75" customHeight="1">
      <c r="B70" s="644"/>
    </row>
    <row r="71" spans="2:2" ht="15.75" customHeight="1">
      <c r="B71" s="644"/>
    </row>
    <row r="72" spans="2:2" ht="15.75" customHeight="1">
      <c r="B72" s="644"/>
    </row>
    <row r="73" spans="2:2" ht="15.75" customHeight="1">
      <c r="B73" s="644"/>
    </row>
    <row r="74" spans="2:2" ht="15.75" customHeight="1">
      <c r="B74" s="644"/>
    </row>
    <row r="75" spans="2:2" ht="15.75" customHeight="1">
      <c r="B75" s="644"/>
    </row>
    <row r="76" spans="2:2" ht="15.75" customHeight="1">
      <c r="B76" s="644"/>
    </row>
    <row r="77" spans="2:2" ht="15.75" customHeight="1">
      <c r="B77" s="644"/>
    </row>
  </sheetData>
  <sheetProtection selectLockedCells="1" selectUnlockedCells="1"/>
  <conditionalFormatting sqref="M1:N1 R1 U1:X1">
    <cfRule type="containsText" dxfId="7766" priority="13" operator="containsText" text="ответ субподрядчика">
      <formula>NOT(ISERROR(SEARCH(("ответ субподрядчика"),(M1))))</formula>
    </cfRule>
  </conditionalFormatting>
  <conditionalFormatting sqref="G10:G58">
    <cfRule type="cellIs" dxfId="7765" priority="12" operator="equal">
      <formula>1</formula>
    </cfRule>
  </conditionalFormatting>
  <conditionalFormatting sqref="G45">
    <cfRule type="cellIs" dxfId="7764" priority="14" operator="equal">
      <formula>1</formula>
    </cfRule>
  </conditionalFormatting>
  <conditionalFormatting sqref="G11">
    <cfRule type="cellIs" dxfId="7763" priority="15" operator="equal">
      <formula>1</formula>
    </cfRule>
  </conditionalFormatting>
  <conditionalFormatting sqref="G14">
    <cfRule type="cellIs" dxfId="7762" priority="16" operator="equal">
      <formula>1</formula>
    </cfRule>
  </conditionalFormatting>
  <conditionalFormatting sqref="G16">
    <cfRule type="cellIs" dxfId="7761" priority="17" operator="equal">
      <formula>1</formula>
    </cfRule>
  </conditionalFormatting>
  <conditionalFormatting sqref="G18">
    <cfRule type="cellIs" dxfId="7760" priority="18" operator="equal">
      <formula>1</formula>
    </cfRule>
  </conditionalFormatting>
  <conditionalFormatting sqref="G20">
    <cfRule type="cellIs" dxfId="7759" priority="19" operator="equal">
      <formula>1</formula>
    </cfRule>
  </conditionalFormatting>
  <conditionalFormatting sqref="G25">
    <cfRule type="cellIs" dxfId="7758" priority="20" operator="equal">
      <formula>1</formula>
    </cfRule>
  </conditionalFormatting>
  <conditionalFormatting sqref="G26">
    <cfRule type="cellIs" dxfId="7757" priority="21" operator="equal">
      <formula>1</formula>
    </cfRule>
  </conditionalFormatting>
  <conditionalFormatting sqref="G26">
    <cfRule type="cellIs" dxfId="7756" priority="22" operator="equal">
      <formula>1</formula>
    </cfRule>
  </conditionalFormatting>
  <conditionalFormatting sqref="G29">
    <cfRule type="cellIs" dxfId="7755" priority="23" operator="equal">
      <formula>1</formula>
    </cfRule>
  </conditionalFormatting>
  <conditionalFormatting sqref="G31">
    <cfRule type="cellIs" dxfId="7754" priority="24" operator="equal">
      <formula>1</formula>
    </cfRule>
  </conditionalFormatting>
  <conditionalFormatting sqref="G32">
    <cfRule type="cellIs" dxfId="7753" priority="25" operator="equal">
      <formula>1</formula>
    </cfRule>
  </conditionalFormatting>
  <conditionalFormatting sqref="G33">
    <cfRule type="cellIs" dxfId="7752" priority="26" operator="equal">
      <formula>1</formula>
    </cfRule>
  </conditionalFormatting>
  <conditionalFormatting sqref="G35">
    <cfRule type="cellIs" dxfId="7751" priority="27" operator="equal">
      <formula>1</formula>
    </cfRule>
  </conditionalFormatting>
  <conditionalFormatting sqref="G37">
    <cfRule type="cellIs" dxfId="7750" priority="28" operator="equal">
      <formula>1</formula>
    </cfRule>
  </conditionalFormatting>
  <conditionalFormatting sqref="G41">
    <cfRule type="cellIs" dxfId="7749" priority="29" operator="equal">
      <formula>1</formula>
    </cfRule>
  </conditionalFormatting>
  <conditionalFormatting sqref="G39">
    <cfRule type="cellIs" dxfId="7748" priority="30" operator="equal">
      <formula>1</formula>
    </cfRule>
  </conditionalFormatting>
  <conditionalFormatting sqref="G43">
    <cfRule type="cellIs" dxfId="7747" priority="31" operator="equal">
      <formula>1</formula>
    </cfRule>
  </conditionalFormatting>
  <conditionalFormatting sqref="G44">
    <cfRule type="cellIs" dxfId="7746" priority="32" operator="equal">
      <formula>1</formula>
    </cfRule>
  </conditionalFormatting>
  <conditionalFormatting sqref="G44">
    <cfRule type="cellIs" dxfId="7745" priority="33" operator="equal">
      <formula>1</formula>
    </cfRule>
  </conditionalFormatting>
  <conditionalFormatting sqref="G10:G52">
    <cfRule type="cellIs" dxfId="7744" priority="34" operator="equal">
      <formula>1</formula>
    </cfRule>
  </conditionalFormatting>
  <conditionalFormatting sqref="G13">
    <cfRule type="cellIs" dxfId="7743" priority="35" operator="equal">
      <formula>1</formula>
    </cfRule>
  </conditionalFormatting>
  <conditionalFormatting sqref="G42">
    <cfRule type="cellIs" dxfId="7742" priority="36" operator="equal">
      <formula>1</formula>
    </cfRule>
  </conditionalFormatting>
  <conditionalFormatting sqref="G43">
    <cfRule type="cellIs" dxfId="7741" priority="37" operator="equal">
      <formula>1</formula>
    </cfRule>
  </conditionalFormatting>
  <conditionalFormatting sqref="G44">
    <cfRule type="cellIs" dxfId="7740" priority="38" operator="equal">
      <formula>1</formula>
    </cfRule>
  </conditionalFormatting>
  <conditionalFormatting sqref="G46">
    <cfRule type="cellIs" dxfId="7739" priority="39" operator="equal">
      <formula>1</formula>
    </cfRule>
  </conditionalFormatting>
  <conditionalFormatting sqref="G48">
    <cfRule type="cellIs" dxfId="7738" priority="40" operator="equal">
      <formula>1</formula>
    </cfRule>
  </conditionalFormatting>
  <conditionalFormatting sqref="G52">
    <cfRule type="cellIs" dxfId="7737" priority="41" operator="equal">
      <formula>1</formula>
    </cfRule>
  </conditionalFormatting>
  <conditionalFormatting sqref="G50">
    <cfRule type="cellIs" dxfId="7736" priority="42" operator="equal">
      <formula>1</formula>
    </cfRule>
  </conditionalFormatting>
  <conditionalFormatting sqref="G11">
    <cfRule type="cellIs" dxfId="7735" priority="43" operator="equal">
      <formula>1</formula>
    </cfRule>
  </conditionalFormatting>
  <conditionalFormatting sqref="G14">
    <cfRule type="cellIs" dxfId="7734" priority="44" operator="equal">
      <formula>1</formula>
    </cfRule>
  </conditionalFormatting>
  <conditionalFormatting sqref="G14">
    <cfRule type="cellIs" dxfId="7733" priority="45" operator="equal">
      <formula>1</formula>
    </cfRule>
  </conditionalFormatting>
  <conditionalFormatting sqref="G15">
    <cfRule type="cellIs" dxfId="7732" priority="46" operator="equal">
      <formula>1</formula>
    </cfRule>
  </conditionalFormatting>
  <conditionalFormatting sqref="G15">
    <cfRule type="cellIs" dxfId="7731" priority="47" operator="equal">
      <formula>1</formula>
    </cfRule>
  </conditionalFormatting>
  <conditionalFormatting sqref="G15">
    <cfRule type="cellIs" dxfId="7730" priority="48" operator="equal">
      <formula>1</formula>
    </cfRule>
  </conditionalFormatting>
  <conditionalFormatting sqref="G16">
    <cfRule type="cellIs" dxfId="7729" priority="49" operator="equal">
      <formula>1</formula>
    </cfRule>
  </conditionalFormatting>
  <conditionalFormatting sqref="G16">
    <cfRule type="cellIs" dxfId="7728" priority="50" operator="equal">
      <formula>1</formula>
    </cfRule>
  </conditionalFormatting>
  <conditionalFormatting sqref="G16">
    <cfRule type="cellIs" dxfId="7727" priority="51" operator="equal">
      <formula>1</formula>
    </cfRule>
  </conditionalFormatting>
  <conditionalFormatting sqref="G17">
    <cfRule type="cellIs" dxfId="7726" priority="52" operator="equal">
      <formula>1</formula>
    </cfRule>
  </conditionalFormatting>
  <conditionalFormatting sqref="G17">
    <cfRule type="cellIs" dxfId="7725" priority="53" operator="equal">
      <formula>1</formula>
    </cfRule>
  </conditionalFormatting>
  <conditionalFormatting sqref="G17">
    <cfRule type="cellIs" dxfId="7724" priority="54" operator="equal">
      <formula>1</formula>
    </cfRule>
  </conditionalFormatting>
  <conditionalFormatting sqref="G18">
    <cfRule type="cellIs" dxfId="7723" priority="55" operator="equal">
      <formula>1</formula>
    </cfRule>
  </conditionalFormatting>
  <conditionalFormatting sqref="G18">
    <cfRule type="cellIs" dxfId="7722" priority="56" operator="equal">
      <formula>1</formula>
    </cfRule>
  </conditionalFormatting>
  <conditionalFormatting sqref="G18">
    <cfRule type="cellIs" dxfId="7721" priority="57" operator="equal">
      <formula>1</formula>
    </cfRule>
  </conditionalFormatting>
  <conditionalFormatting sqref="G18">
    <cfRule type="cellIs" dxfId="7720" priority="58" operator="equal">
      <formula>1</formula>
    </cfRule>
  </conditionalFormatting>
  <conditionalFormatting sqref="G20">
    <cfRule type="cellIs" dxfId="7719" priority="59" operator="equal">
      <formula>1</formula>
    </cfRule>
  </conditionalFormatting>
  <conditionalFormatting sqref="G20">
    <cfRule type="cellIs" dxfId="7718" priority="60" operator="equal">
      <formula>1</formula>
    </cfRule>
  </conditionalFormatting>
  <conditionalFormatting sqref="G20">
    <cfRule type="cellIs" dxfId="7717" priority="61" operator="equal">
      <formula>1</formula>
    </cfRule>
  </conditionalFormatting>
  <conditionalFormatting sqref="G20">
    <cfRule type="cellIs" dxfId="7716" priority="62" operator="equal">
      <formula>1</formula>
    </cfRule>
  </conditionalFormatting>
  <conditionalFormatting sqref="G23">
    <cfRule type="cellIs" dxfId="7715" priority="63" operator="equal">
      <formula>1</formula>
    </cfRule>
  </conditionalFormatting>
  <conditionalFormatting sqref="G23">
    <cfRule type="cellIs" dxfId="7714" priority="64" operator="equal">
      <formula>1</formula>
    </cfRule>
  </conditionalFormatting>
  <conditionalFormatting sqref="G23">
    <cfRule type="cellIs" dxfId="7713" priority="65" operator="equal">
      <formula>1</formula>
    </cfRule>
  </conditionalFormatting>
  <conditionalFormatting sqref="G23">
    <cfRule type="cellIs" dxfId="7712" priority="66" operator="equal">
      <formula>1</formula>
    </cfRule>
  </conditionalFormatting>
  <conditionalFormatting sqref="G24">
    <cfRule type="cellIs" dxfId="7711" priority="67" operator="equal">
      <formula>1</formula>
    </cfRule>
  </conditionalFormatting>
  <conditionalFormatting sqref="G24">
    <cfRule type="cellIs" dxfId="7710" priority="68" operator="equal">
      <formula>1</formula>
    </cfRule>
  </conditionalFormatting>
  <conditionalFormatting sqref="G24">
    <cfRule type="cellIs" dxfId="7709" priority="69" operator="equal">
      <formula>1</formula>
    </cfRule>
  </conditionalFormatting>
  <conditionalFormatting sqref="G24">
    <cfRule type="cellIs" dxfId="7708" priority="70" operator="equal">
      <formula>1</formula>
    </cfRule>
  </conditionalFormatting>
  <conditionalFormatting sqref="G25">
    <cfRule type="cellIs" dxfId="7707" priority="71" operator="equal">
      <formula>1</formula>
    </cfRule>
  </conditionalFormatting>
  <conditionalFormatting sqref="G25">
    <cfRule type="cellIs" dxfId="7706" priority="72" operator="equal">
      <formula>1</formula>
    </cfRule>
  </conditionalFormatting>
  <conditionalFormatting sqref="G25">
    <cfRule type="cellIs" dxfId="7705" priority="73" operator="equal">
      <formula>1</formula>
    </cfRule>
  </conditionalFormatting>
  <conditionalFormatting sqref="G25">
    <cfRule type="cellIs" dxfId="7704" priority="74" operator="equal">
      <formula>1</formula>
    </cfRule>
  </conditionalFormatting>
  <conditionalFormatting sqref="G26">
    <cfRule type="cellIs" dxfId="7703" priority="75" operator="equal">
      <formula>1</formula>
    </cfRule>
  </conditionalFormatting>
  <conditionalFormatting sqref="G26">
    <cfRule type="cellIs" dxfId="7702" priority="76" operator="equal">
      <formula>1</formula>
    </cfRule>
  </conditionalFormatting>
  <conditionalFormatting sqref="G26">
    <cfRule type="cellIs" dxfId="7701" priority="77" operator="equal">
      <formula>1</formula>
    </cfRule>
  </conditionalFormatting>
  <conditionalFormatting sqref="G26">
    <cfRule type="cellIs" dxfId="7700" priority="78" operator="equal">
      <formula>1</formula>
    </cfRule>
  </conditionalFormatting>
  <conditionalFormatting sqref="G28">
    <cfRule type="cellIs" dxfId="7699" priority="79" operator="equal">
      <formula>1</formula>
    </cfRule>
  </conditionalFormatting>
  <conditionalFormatting sqref="G28">
    <cfRule type="cellIs" dxfId="7698" priority="80" operator="equal">
      <formula>1</formula>
    </cfRule>
  </conditionalFormatting>
  <conditionalFormatting sqref="G28">
    <cfRule type="cellIs" dxfId="7697" priority="81" operator="equal">
      <formula>1</formula>
    </cfRule>
  </conditionalFormatting>
  <conditionalFormatting sqref="G28">
    <cfRule type="cellIs" dxfId="7696" priority="82" operator="equal">
      <formula>1</formula>
    </cfRule>
  </conditionalFormatting>
  <conditionalFormatting sqref="G31">
    <cfRule type="cellIs" dxfId="7695" priority="83" operator="equal">
      <formula>1</formula>
    </cfRule>
  </conditionalFormatting>
  <conditionalFormatting sqref="G31">
    <cfRule type="cellIs" dxfId="7694" priority="84" operator="equal">
      <formula>1</formula>
    </cfRule>
  </conditionalFormatting>
  <conditionalFormatting sqref="G31">
    <cfRule type="cellIs" dxfId="7693" priority="85" operator="equal">
      <formula>1</formula>
    </cfRule>
  </conditionalFormatting>
  <conditionalFormatting sqref="G31">
    <cfRule type="cellIs" dxfId="7692" priority="86" operator="equal">
      <formula>1</formula>
    </cfRule>
  </conditionalFormatting>
  <conditionalFormatting sqref="G34">
    <cfRule type="cellIs" dxfId="7691" priority="87" operator="equal">
      <formula>1</formula>
    </cfRule>
  </conditionalFormatting>
  <conditionalFormatting sqref="G35">
    <cfRule type="cellIs" dxfId="7690" priority="88" operator="equal">
      <formula>1</formula>
    </cfRule>
  </conditionalFormatting>
  <conditionalFormatting sqref="G36">
    <cfRule type="cellIs" dxfId="7689" priority="89" operator="equal">
      <formula>1</formula>
    </cfRule>
  </conditionalFormatting>
  <conditionalFormatting sqref="G37">
    <cfRule type="cellIs" dxfId="7688" priority="90" operator="equal">
      <formula>1</formula>
    </cfRule>
  </conditionalFormatting>
  <conditionalFormatting sqref="G37">
    <cfRule type="cellIs" dxfId="7687" priority="91" operator="equal">
      <formula>1</formula>
    </cfRule>
  </conditionalFormatting>
  <conditionalFormatting sqref="G38">
    <cfRule type="cellIs" dxfId="7686" priority="92" operator="equal">
      <formula>1</formula>
    </cfRule>
  </conditionalFormatting>
  <conditionalFormatting sqref="G38">
    <cfRule type="cellIs" dxfId="7685" priority="93" operator="equal">
      <formula>1</formula>
    </cfRule>
  </conditionalFormatting>
  <conditionalFormatting sqref="G39">
    <cfRule type="cellIs" dxfId="7684" priority="94" operator="equal">
      <formula>1</formula>
    </cfRule>
  </conditionalFormatting>
  <conditionalFormatting sqref="G39">
    <cfRule type="cellIs" dxfId="7683" priority="95" operator="equal">
      <formula>1</formula>
    </cfRule>
  </conditionalFormatting>
  <conditionalFormatting sqref="G40">
    <cfRule type="cellIs" dxfId="7682" priority="96" operator="equal">
      <formula>1</formula>
    </cfRule>
  </conditionalFormatting>
  <conditionalFormatting sqref="G40">
    <cfRule type="cellIs" dxfId="7681" priority="97" operator="equal">
      <formula>1</formula>
    </cfRule>
  </conditionalFormatting>
  <conditionalFormatting sqref="G22">
    <cfRule type="cellIs" dxfId="7680" priority="98" operator="equal">
      <formula>1</formula>
    </cfRule>
  </conditionalFormatting>
  <conditionalFormatting sqref="G22">
    <cfRule type="cellIs" dxfId="7679" priority="99" operator="equal">
      <formula>1</formula>
    </cfRule>
  </conditionalFormatting>
  <conditionalFormatting sqref="G22">
    <cfRule type="cellIs" dxfId="7678" priority="100" operator="equal">
      <formula>1</formula>
    </cfRule>
  </conditionalFormatting>
  <conditionalFormatting sqref="G22">
    <cfRule type="cellIs" dxfId="7677" priority="101" operator="equal">
      <formula>1</formula>
    </cfRule>
  </conditionalFormatting>
  <conditionalFormatting sqref="G22">
    <cfRule type="cellIs" dxfId="7676" priority="102" operator="equal">
      <formula>1</formula>
    </cfRule>
  </conditionalFormatting>
  <conditionalFormatting sqref="G12">
    <cfRule type="cellIs" dxfId="7675" priority="103" operator="equal">
      <formula>1</formula>
    </cfRule>
  </conditionalFormatting>
  <conditionalFormatting sqref="G12">
    <cfRule type="cellIs" dxfId="7674" priority="104" operator="equal">
      <formula>1</formula>
    </cfRule>
  </conditionalFormatting>
  <conditionalFormatting sqref="G41">
    <cfRule type="cellIs" dxfId="7673" priority="105" operator="equal">
      <formula>1</formula>
    </cfRule>
  </conditionalFormatting>
  <conditionalFormatting sqref="G41">
    <cfRule type="cellIs" dxfId="7672" priority="106" operator="equal">
      <formula>1</formula>
    </cfRule>
  </conditionalFormatting>
  <conditionalFormatting sqref="G41">
    <cfRule type="cellIs" dxfId="7671" priority="107" operator="equal">
      <formula>1</formula>
    </cfRule>
  </conditionalFormatting>
  <conditionalFormatting sqref="G21">
    <cfRule type="cellIs" dxfId="7670" priority="108" operator="equal">
      <formula>1</formula>
    </cfRule>
  </conditionalFormatting>
  <conditionalFormatting sqref="G21">
    <cfRule type="cellIs" dxfId="7669" priority="109" operator="equal">
      <formula>1</formula>
    </cfRule>
  </conditionalFormatting>
  <conditionalFormatting sqref="G21">
    <cfRule type="cellIs" dxfId="7668" priority="110" operator="equal">
      <formula>1</formula>
    </cfRule>
  </conditionalFormatting>
  <conditionalFormatting sqref="G21">
    <cfRule type="cellIs" dxfId="7667" priority="111" operator="equal">
      <formula>1</formula>
    </cfRule>
  </conditionalFormatting>
  <conditionalFormatting sqref="G21">
    <cfRule type="cellIs" dxfId="7666" priority="112" operator="equal">
      <formula>1</formula>
    </cfRule>
  </conditionalFormatting>
  <conditionalFormatting sqref="G21">
    <cfRule type="cellIs" dxfId="7665" priority="113" operator="equal">
      <formula>1</formula>
    </cfRule>
  </conditionalFormatting>
  <conditionalFormatting sqref="G21">
    <cfRule type="cellIs" dxfId="7664" priority="114" operator="equal">
      <formula>1</formula>
    </cfRule>
  </conditionalFormatting>
  <conditionalFormatting sqref="G19">
    <cfRule type="cellIs" dxfId="7663" priority="115" operator="equal">
      <formula>1</formula>
    </cfRule>
  </conditionalFormatting>
  <conditionalFormatting sqref="G19">
    <cfRule type="cellIs" dxfId="7662" priority="116" operator="equal">
      <formula>1</formula>
    </cfRule>
  </conditionalFormatting>
  <conditionalFormatting sqref="G19">
    <cfRule type="cellIs" dxfId="7661" priority="117" operator="equal">
      <formula>1</formula>
    </cfRule>
  </conditionalFormatting>
  <conditionalFormatting sqref="G19">
    <cfRule type="cellIs" dxfId="7660" priority="118" operator="equal">
      <formula>1</formula>
    </cfRule>
  </conditionalFormatting>
  <conditionalFormatting sqref="G19">
    <cfRule type="cellIs" dxfId="7659" priority="119" operator="equal">
      <formula>1</formula>
    </cfRule>
  </conditionalFormatting>
  <conditionalFormatting sqref="G19">
    <cfRule type="cellIs" dxfId="7658" priority="120" operator="equal">
      <formula>1</formula>
    </cfRule>
  </conditionalFormatting>
  <conditionalFormatting sqref="G19">
    <cfRule type="cellIs" dxfId="7657" priority="121" operator="equal">
      <formula>1</formula>
    </cfRule>
  </conditionalFormatting>
  <conditionalFormatting sqref="G19">
    <cfRule type="cellIs" dxfId="7656" priority="122" operator="equal">
      <formula>1</formula>
    </cfRule>
  </conditionalFormatting>
  <conditionalFormatting sqref="G19">
    <cfRule type="cellIs" dxfId="7655" priority="123" operator="equal">
      <formula>1</formula>
    </cfRule>
  </conditionalFormatting>
  <conditionalFormatting sqref="G30">
    <cfRule type="cellIs" dxfId="7654" priority="124" operator="equal">
      <formula>1</formula>
    </cfRule>
  </conditionalFormatting>
  <conditionalFormatting sqref="G30">
    <cfRule type="cellIs" dxfId="7653" priority="125" operator="equal">
      <formula>1</formula>
    </cfRule>
  </conditionalFormatting>
  <conditionalFormatting sqref="G30">
    <cfRule type="cellIs" dxfId="7652" priority="126" operator="equal">
      <formula>1</formula>
    </cfRule>
  </conditionalFormatting>
  <conditionalFormatting sqref="G10:G58">
    <cfRule type="cellIs" dxfId="7651" priority="11" operator="equal">
      <formula>0.5</formula>
    </cfRule>
  </conditionalFormatting>
  <conditionalFormatting sqref="G45">
    <cfRule type="cellIs" dxfId="7650" priority="127" operator="equal">
      <formula>0.5</formula>
    </cfRule>
  </conditionalFormatting>
  <conditionalFormatting sqref="G11">
    <cfRule type="cellIs" dxfId="7649" priority="128" operator="equal">
      <formula>0.5</formula>
    </cfRule>
  </conditionalFormatting>
  <conditionalFormatting sqref="G14">
    <cfRule type="cellIs" dxfId="7648" priority="129" operator="equal">
      <formula>0.5</formula>
    </cfRule>
  </conditionalFormatting>
  <conditionalFormatting sqref="G16">
    <cfRule type="cellIs" dxfId="7647" priority="130" operator="equal">
      <formula>0.5</formula>
    </cfRule>
  </conditionalFormatting>
  <conditionalFormatting sqref="G18">
    <cfRule type="cellIs" dxfId="7646" priority="131" operator="equal">
      <formula>0.5</formula>
    </cfRule>
  </conditionalFormatting>
  <conditionalFormatting sqref="G20">
    <cfRule type="cellIs" dxfId="7645" priority="132" operator="equal">
      <formula>0.5</formula>
    </cfRule>
  </conditionalFormatting>
  <conditionalFormatting sqref="G25">
    <cfRule type="cellIs" dxfId="7644" priority="133" operator="equal">
      <formula>0.5</formula>
    </cfRule>
  </conditionalFormatting>
  <conditionalFormatting sqref="G26">
    <cfRule type="cellIs" dxfId="7643" priority="134" operator="equal">
      <formula>0.5</formula>
    </cfRule>
  </conditionalFormatting>
  <conditionalFormatting sqref="G26">
    <cfRule type="cellIs" dxfId="7642" priority="135" operator="equal">
      <formula>0.5</formula>
    </cfRule>
  </conditionalFormatting>
  <conditionalFormatting sqref="G29">
    <cfRule type="cellIs" dxfId="7641" priority="136" operator="equal">
      <formula>0.5</formula>
    </cfRule>
  </conditionalFormatting>
  <conditionalFormatting sqref="G31">
    <cfRule type="cellIs" dxfId="7640" priority="137" operator="equal">
      <formula>0.5</formula>
    </cfRule>
  </conditionalFormatting>
  <conditionalFormatting sqref="G32">
    <cfRule type="cellIs" dxfId="7639" priority="138" operator="equal">
      <formula>0.5</formula>
    </cfRule>
  </conditionalFormatting>
  <conditionalFormatting sqref="G33">
    <cfRule type="cellIs" dxfId="7638" priority="139" operator="equal">
      <formula>0.5</formula>
    </cfRule>
  </conditionalFormatting>
  <conditionalFormatting sqref="G35">
    <cfRule type="cellIs" dxfId="7637" priority="140" operator="equal">
      <formula>0.5</formula>
    </cfRule>
  </conditionalFormatting>
  <conditionalFormatting sqref="G37">
    <cfRule type="cellIs" dxfId="7636" priority="141" operator="equal">
      <formula>0.5</formula>
    </cfRule>
  </conditionalFormatting>
  <conditionalFormatting sqref="G41">
    <cfRule type="cellIs" dxfId="7635" priority="142" operator="equal">
      <formula>0.5</formula>
    </cfRule>
  </conditionalFormatting>
  <conditionalFormatting sqref="G39">
    <cfRule type="cellIs" dxfId="7634" priority="143" operator="equal">
      <formula>0.5</formula>
    </cfRule>
  </conditionalFormatting>
  <conditionalFormatting sqref="G43">
    <cfRule type="cellIs" dxfId="7633" priority="144" operator="equal">
      <formula>0.5</formula>
    </cfRule>
  </conditionalFormatting>
  <conditionalFormatting sqref="G44">
    <cfRule type="cellIs" dxfId="7632" priority="145" operator="equal">
      <formula>0.5</formula>
    </cfRule>
  </conditionalFormatting>
  <conditionalFormatting sqref="G44">
    <cfRule type="cellIs" dxfId="7631" priority="146" operator="equal">
      <formula>0.5</formula>
    </cfRule>
  </conditionalFormatting>
  <conditionalFormatting sqref="G10:G52">
    <cfRule type="cellIs" dxfId="7630" priority="147" operator="equal">
      <formula>0.5</formula>
    </cfRule>
  </conditionalFormatting>
  <conditionalFormatting sqref="G13">
    <cfRule type="cellIs" dxfId="7629" priority="148" operator="equal">
      <formula>0.5</formula>
    </cfRule>
  </conditionalFormatting>
  <conditionalFormatting sqref="G42">
    <cfRule type="cellIs" dxfId="7628" priority="149" operator="equal">
      <formula>0.5</formula>
    </cfRule>
  </conditionalFormatting>
  <conditionalFormatting sqref="G43">
    <cfRule type="cellIs" dxfId="7627" priority="150" operator="equal">
      <formula>0.5</formula>
    </cfRule>
  </conditionalFormatting>
  <conditionalFormatting sqref="G44">
    <cfRule type="cellIs" dxfId="7626" priority="151" operator="equal">
      <formula>0.5</formula>
    </cfRule>
  </conditionalFormatting>
  <conditionalFormatting sqref="G46">
    <cfRule type="cellIs" dxfId="7625" priority="152" operator="equal">
      <formula>0.5</formula>
    </cfRule>
  </conditionalFormatting>
  <conditionalFormatting sqref="G48">
    <cfRule type="cellIs" dxfId="7624" priority="153" operator="equal">
      <formula>0.5</formula>
    </cfRule>
  </conditionalFormatting>
  <conditionalFormatting sqref="G52">
    <cfRule type="cellIs" dxfId="7623" priority="154" operator="equal">
      <formula>0.5</formula>
    </cfRule>
  </conditionalFormatting>
  <conditionalFormatting sqref="G50">
    <cfRule type="cellIs" dxfId="7622" priority="155" operator="equal">
      <formula>0.5</formula>
    </cfRule>
  </conditionalFormatting>
  <conditionalFormatting sqref="G11">
    <cfRule type="cellIs" dxfId="7621" priority="156" operator="equal">
      <formula>0.5</formula>
    </cfRule>
  </conditionalFormatting>
  <conditionalFormatting sqref="G14">
    <cfRule type="cellIs" dxfId="7620" priority="157" operator="equal">
      <formula>0.5</formula>
    </cfRule>
  </conditionalFormatting>
  <conditionalFormatting sqref="G14">
    <cfRule type="cellIs" dxfId="7619" priority="158" operator="equal">
      <formula>0.5</formula>
    </cfRule>
  </conditionalFormatting>
  <conditionalFormatting sqref="G15">
    <cfRule type="cellIs" dxfId="7618" priority="159" operator="equal">
      <formula>0.5</formula>
    </cfRule>
  </conditionalFormatting>
  <conditionalFormatting sqref="G15">
    <cfRule type="cellIs" dxfId="7617" priority="160" operator="equal">
      <formula>0.5</formula>
    </cfRule>
  </conditionalFormatting>
  <conditionalFormatting sqref="G15">
    <cfRule type="cellIs" dxfId="7616" priority="161" operator="equal">
      <formula>0.5</formula>
    </cfRule>
  </conditionalFormatting>
  <conditionalFormatting sqref="G16">
    <cfRule type="cellIs" dxfId="7615" priority="162" operator="equal">
      <formula>0.5</formula>
    </cfRule>
  </conditionalFormatting>
  <conditionalFormatting sqref="G16">
    <cfRule type="cellIs" dxfId="7614" priority="163" operator="equal">
      <formula>0.5</formula>
    </cfRule>
  </conditionalFormatting>
  <conditionalFormatting sqref="G16">
    <cfRule type="cellIs" dxfId="7613" priority="164" operator="equal">
      <formula>0.5</formula>
    </cfRule>
  </conditionalFormatting>
  <conditionalFormatting sqref="G17">
    <cfRule type="cellIs" dxfId="7612" priority="165" operator="equal">
      <formula>0.5</formula>
    </cfRule>
  </conditionalFormatting>
  <conditionalFormatting sqref="G17">
    <cfRule type="cellIs" dxfId="7611" priority="166" operator="equal">
      <formula>0.5</formula>
    </cfRule>
  </conditionalFormatting>
  <conditionalFormatting sqref="G17">
    <cfRule type="cellIs" dxfId="7610" priority="167" operator="equal">
      <formula>0.5</formula>
    </cfRule>
  </conditionalFormatting>
  <conditionalFormatting sqref="G18">
    <cfRule type="cellIs" dxfId="7609" priority="168" operator="equal">
      <formula>0.5</formula>
    </cfRule>
  </conditionalFormatting>
  <conditionalFormatting sqref="G18">
    <cfRule type="cellIs" dxfId="7608" priority="169" operator="equal">
      <formula>0.5</formula>
    </cfRule>
  </conditionalFormatting>
  <conditionalFormatting sqref="G18">
    <cfRule type="cellIs" dxfId="7607" priority="170" operator="equal">
      <formula>0.5</formula>
    </cfRule>
  </conditionalFormatting>
  <conditionalFormatting sqref="G18">
    <cfRule type="cellIs" dxfId="7606" priority="171" operator="equal">
      <formula>0.5</formula>
    </cfRule>
  </conditionalFormatting>
  <conditionalFormatting sqref="G20">
    <cfRule type="cellIs" dxfId="7605" priority="172" operator="equal">
      <formula>0.5</formula>
    </cfRule>
  </conditionalFormatting>
  <conditionalFormatting sqref="G20">
    <cfRule type="cellIs" dxfId="7604" priority="173" operator="equal">
      <formula>0.5</formula>
    </cfRule>
  </conditionalFormatting>
  <conditionalFormatting sqref="G20">
    <cfRule type="cellIs" dxfId="7603" priority="174" operator="equal">
      <formula>0.5</formula>
    </cfRule>
  </conditionalFormatting>
  <conditionalFormatting sqref="G20">
    <cfRule type="cellIs" dxfId="7602" priority="175" operator="equal">
      <formula>0.5</formula>
    </cfRule>
  </conditionalFormatting>
  <conditionalFormatting sqref="G23">
    <cfRule type="cellIs" dxfId="7601" priority="176" operator="equal">
      <formula>0.5</formula>
    </cfRule>
  </conditionalFormatting>
  <conditionalFormatting sqref="G23">
    <cfRule type="cellIs" dxfId="7600" priority="177" operator="equal">
      <formula>0.5</formula>
    </cfRule>
  </conditionalFormatting>
  <conditionalFormatting sqref="G23">
    <cfRule type="cellIs" dxfId="7599" priority="178" operator="equal">
      <formula>0.5</formula>
    </cfRule>
  </conditionalFormatting>
  <conditionalFormatting sqref="G23">
    <cfRule type="cellIs" dxfId="7598" priority="179" operator="equal">
      <formula>0.5</formula>
    </cfRule>
  </conditionalFormatting>
  <conditionalFormatting sqref="G24">
    <cfRule type="cellIs" dxfId="7597" priority="180" operator="equal">
      <formula>0.5</formula>
    </cfRule>
  </conditionalFormatting>
  <conditionalFormatting sqref="G24">
    <cfRule type="cellIs" dxfId="7596" priority="181" operator="equal">
      <formula>0.5</formula>
    </cfRule>
  </conditionalFormatting>
  <conditionalFormatting sqref="G24">
    <cfRule type="cellIs" dxfId="7595" priority="182" operator="equal">
      <formula>0.5</formula>
    </cfRule>
  </conditionalFormatting>
  <conditionalFormatting sqref="G24">
    <cfRule type="cellIs" dxfId="7594" priority="183" operator="equal">
      <formula>0.5</formula>
    </cfRule>
  </conditionalFormatting>
  <conditionalFormatting sqref="G25">
    <cfRule type="cellIs" dxfId="7593" priority="184" operator="equal">
      <formula>0.5</formula>
    </cfRule>
  </conditionalFormatting>
  <conditionalFormatting sqref="G25">
    <cfRule type="cellIs" dxfId="7592" priority="185" operator="equal">
      <formula>0.5</formula>
    </cfRule>
  </conditionalFormatting>
  <conditionalFormatting sqref="G25">
    <cfRule type="cellIs" dxfId="7591" priority="186" operator="equal">
      <formula>0.5</formula>
    </cfRule>
  </conditionalFormatting>
  <conditionalFormatting sqref="G25">
    <cfRule type="cellIs" dxfId="7590" priority="187" operator="equal">
      <formula>0.5</formula>
    </cfRule>
  </conditionalFormatting>
  <conditionalFormatting sqref="G26">
    <cfRule type="cellIs" dxfId="7589" priority="188" operator="equal">
      <formula>0.5</formula>
    </cfRule>
  </conditionalFormatting>
  <conditionalFormatting sqref="G26">
    <cfRule type="cellIs" dxfId="7588" priority="189" operator="equal">
      <formula>0.5</formula>
    </cfRule>
  </conditionalFormatting>
  <conditionalFormatting sqref="G26">
    <cfRule type="cellIs" dxfId="7587" priority="190" operator="equal">
      <formula>0.5</formula>
    </cfRule>
  </conditionalFormatting>
  <conditionalFormatting sqref="G26">
    <cfRule type="cellIs" dxfId="7586" priority="191" operator="equal">
      <formula>0.5</formula>
    </cfRule>
  </conditionalFormatting>
  <conditionalFormatting sqref="G28">
    <cfRule type="cellIs" dxfId="7585" priority="192" operator="equal">
      <formula>0.5</formula>
    </cfRule>
  </conditionalFormatting>
  <conditionalFormatting sqref="G28">
    <cfRule type="cellIs" dxfId="7584" priority="193" operator="equal">
      <formula>0.5</formula>
    </cfRule>
  </conditionalFormatting>
  <conditionalFormatting sqref="G28">
    <cfRule type="cellIs" dxfId="7583" priority="194" operator="equal">
      <formula>0.5</formula>
    </cfRule>
  </conditionalFormatting>
  <conditionalFormatting sqref="G28">
    <cfRule type="cellIs" dxfId="7582" priority="195" operator="equal">
      <formula>0.5</formula>
    </cfRule>
  </conditionalFormatting>
  <conditionalFormatting sqref="G31">
    <cfRule type="cellIs" dxfId="7581" priority="196" operator="equal">
      <formula>0.5</formula>
    </cfRule>
  </conditionalFormatting>
  <conditionalFormatting sqref="G31">
    <cfRule type="cellIs" dxfId="7580" priority="197" operator="equal">
      <formula>0.5</formula>
    </cfRule>
  </conditionalFormatting>
  <conditionalFormatting sqref="G31">
    <cfRule type="cellIs" dxfId="7579" priority="198" operator="equal">
      <formula>0.5</formula>
    </cfRule>
  </conditionalFormatting>
  <conditionalFormatting sqref="G31">
    <cfRule type="cellIs" dxfId="7578" priority="199" operator="equal">
      <formula>0.5</formula>
    </cfRule>
  </conditionalFormatting>
  <conditionalFormatting sqref="G34">
    <cfRule type="cellIs" dxfId="7577" priority="200" operator="equal">
      <formula>0.5</formula>
    </cfRule>
  </conditionalFormatting>
  <conditionalFormatting sqref="G35">
    <cfRule type="cellIs" dxfId="7576" priority="201" operator="equal">
      <formula>0.5</formula>
    </cfRule>
  </conditionalFormatting>
  <conditionalFormatting sqref="G36">
    <cfRule type="cellIs" dxfId="7575" priority="202" operator="equal">
      <formula>0.5</formula>
    </cfRule>
  </conditionalFormatting>
  <conditionalFormatting sqref="G37">
    <cfRule type="cellIs" dxfId="7574" priority="203" operator="equal">
      <formula>0.5</formula>
    </cfRule>
  </conditionalFormatting>
  <conditionalFormatting sqref="G37">
    <cfRule type="cellIs" dxfId="7573" priority="204" operator="equal">
      <formula>0.5</formula>
    </cfRule>
  </conditionalFormatting>
  <conditionalFormatting sqref="G38">
    <cfRule type="cellIs" dxfId="7572" priority="205" operator="equal">
      <formula>0.5</formula>
    </cfRule>
  </conditionalFormatting>
  <conditionalFormatting sqref="G38">
    <cfRule type="cellIs" dxfId="7571" priority="206" operator="equal">
      <formula>0.5</formula>
    </cfRule>
  </conditionalFormatting>
  <conditionalFormatting sqref="G39">
    <cfRule type="cellIs" dxfId="7570" priority="207" operator="equal">
      <formula>0.5</formula>
    </cfRule>
  </conditionalFormatting>
  <conditionalFormatting sqref="G39">
    <cfRule type="cellIs" dxfId="7569" priority="208" operator="equal">
      <formula>0.5</formula>
    </cfRule>
  </conditionalFormatting>
  <conditionalFormatting sqref="G40">
    <cfRule type="cellIs" dxfId="7568" priority="209" operator="equal">
      <formula>0.5</formula>
    </cfRule>
  </conditionalFormatting>
  <conditionalFormatting sqref="G40">
    <cfRule type="cellIs" dxfId="7567" priority="210" operator="equal">
      <formula>0.5</formula>
    </cfRule>
  </conditionalFormatting>
  <conditionalFormatting sqref="G22">
    <cfRule type="cellIs" dxfId="7566" priority="211" operator="equal">
      <formula>0.5</formula>
    </cfRule>
  </conditionalFormatting>
  <conditionalFormatting sqref="G22">
    <cfRule type="cellIs" dxfId="7565" priority="212" operator="equal">
      <formula>0.5</formula>
    </cfRule>
  </conditionalFormatting>
  <conditionalFormatting sqref="G22">
    <cfRule type="cellIs" dxfId="7564" priority="213" operator="equal">
      <formula>0.5</formula>
    </cfRule>
  </conditionalFormatting>
  <conditionalFormatting sqref="G22">
    <cfRule type="cellIs" dxfId="7563" priority="214" operator="equal">
      <formula>0.5</formula>
    </cfRule>
  </conditionalFormatting>
  <conditionalFormatting sqref="G22">
    <cfRule type="cellIs" dxfId="7562" priority="215" operator="equal">
      <formula>0.5</formula>
    </cfRule>
  </conditionalFormatting>
  <conditionalFormatting sqref="G12">
    <cfRule type="cellIs" dxfId="7561" priority="216" operator="equal">
      <formula>0.5</formula>
    </cfRule>
  </conditionalFormatting>
  <conditionalFormatting sqref="G12">
    <cfRule type="cellIs" dxfId="7560" priority="217" operator="equal">
      <formula>0.5</formula>
    </cfRule>
  </conditionalFormatting>
  <conditionalFormatting sqref="G41">
    <cfRule type="cellIs" dxfId="7559" priority="218" operator="equal">
      <formula>0.5</formula>
    </cfRule>
  </conditionalFormatting>
  <conditionalFormatting sqref="G41">
    <cfRule type="cellIs" dxfId="7558" priority="219" operator="equal">
      <formula>0.5</formula>
    </cfRule>
  </conditionalFormatting>
  <conditionalFormatting sqref="G41">
    <cfRule type="cellIs" dxfId="7557" priority="220" operator="equal">
      <formula>0.5</formula>
    </cfRule>
  </conditionalFormatting>
  <conditionalFormatting sqref="G21">
    <cfRule type="cellIs" dxfId="7556" priority="221" operator="equal">
      <formula>0.5</formula>
    </cfRule>
  </conditionalFormatting>
  <conditionalFormatting sqref="G21">
    <cfRule type="cellIs" dxfId="7555" priority="222" operator="equal">
      <formula>0.5</formula>
    </cfRule>
  </conditionalFormatting>
  <conditionalFormatting sqref="G21">
    <cfRule type="cellIs" dxfId="7554" priority="223" operator="equal">
      <formula>0.5</formula>
    </cfRule>
  </conditionalFormatting>
  <conditionalFormatting sqref="G21">
    <cfRule type="cellIs" dxfId="7553" priority="224" operator="equal">
      <formula>0.5</formula>
    </cfRule>
  </conditionalFormatting>
  <conditionalFormatting sqref="G21">
    <cfRule type="cellIs" dxfId="7552" priority="225" operator="equal">
      <formula>0.5</formula>
    </cfRule>
  </conditionalFormatting>
  <conditionalFormatting sqref="G21">
    <cfRule type="cellIs" dxfId="7551" priority="226" operator="equal">
      <formula>0.5</formula>
    </cfRule>
  </conditionalFormatting>
  <conditionalFormatting sqref="G21">
    <cfRule type="cellIs" dxfId="7550" priority="227" operator="equal">
      <formula>0.5</formula>
    </cfRule>
  </conditionalFormatting>
  <conditionalFormatting sqref="G19">
    <cfRule type="cellIs" dxfId="7549" priority="228" operator="equal">
      <formula>0.5</formula>
    </cfRule>
  </conditionalFormatting>
  <conditionalFormatting sqref="G19">
    <cfRule type="cellIs" dxfId="7548" priority="229" operator="equal">
      <formula>0.5</formula>
    </cfRule>
  </conditionalFormatting>
  <conditionalFormatting sqref="G19">
    <cfRule type="cellIs" dxfId="7547" priority="230" operator="equal">
      <formula>0.5</formula>
    </cfRule>
  </conditionalFormatting>
  <conditionalFormatting sqref="G19">
    <cfRule type="cellIs" dxfId="7546" priority="231" operator="equal">
      <formula>0.5</formula>
    </cfRule>
  </conditionalFormatting>
  <conditionalFormatting sqref="G19">
    <cfRule type="cellIs" dxfId="7545" priority="232" operator="equal">
      <formula>0.5</formula>
    </cfRule>
  </conditionalFormatting>
  <conditionalFormatting sqref="G19">
    <cfRule type="cellIs" dxfId="7544" priority="233" operator="equal">
      <formula>0.5</formula>
    </cfRule>
  </conditionalFormatting>
  <conditionalFormatting sqref="G19">
    <cfRule type="cellIs" dxfId="7543" priority="234" operator="equal">
      <formula>0.5</formula>
    </cfRule>
  </conditionalFormatting>
  <conditionalFormatting sqref="G19">
    <cfRule type="cellIs" dxfId="7542" priority="235" operator="equal">
      <formula>0.5</formula>
    </cfRule>
  </conditionalFormatting>
  <conditionalFormatting sqref="G19">
    <cfRule type="cellIs" dxfId="7541" priority="236" operator="equal">
      <formula>0.5</formula>
    </cfRule>
  </conditionalFormatting>
  <conditionalFormatting sqref="G30">
    <cfRule type="cellIs" dxfId="7540" priority="237" operator="equal">
      <formula>0.5</formula>
    </cfRule>
  </conditionalFormatting>
  <conditionalFormatting sqref="G30">
    <cfRule type="cellIs" dxfId="7539" priority="238" operator="equal">
      <formula>0.5</formula>
    </cfRule>
  </conditionalFormatting>
  <conditionalFormatting sqref="G30">
    <cfRule type="cellIs" dxfId="7538" priority="239" operator="equal">
      <formula>0.5</formula>
    </cfRule>
  </conditionalFormatting>
  <conditionalFormatting sqref="G10:G58">
    <cfRule type="cellIs" dxfId="7537" priority="10" operator="equal">
      <formula>0.2</formula>
    </cfRule>
  </conditionalFormatting>
  <conditionalFormatting sqref="G45">
    <cfRule type="cellIs" dxfId="7536" priority="240" operator="equal">
      <formula>0.2</formula>
    </cfRule>
  </conditionalFormatting>
  <conditionalFormatting sqref="G11">
    <cfRule type="cellIs" dxfId="7535" priority="241" operator="equal">
      <formula>0.2</formula>
    </cfRule>
  </conditionalFormatting>
  <conditionalFormatting sqref="G14">
    <cfRule type="cellIs" dxfId="7534" priority="242" operator="equal">
      <formula>0.2</formula>
    </cfRule>
  </conditionalFormatting>
  <conditionalFormatting sqref="G16">
    <cfRule type="cellIs" dxfId="7533" priority="243" operator="equal">
      <formula>0.2</formula>
    </cfRule>
  </conditionalFormatting>
  <conditionalFormatting sqref="G18">
    <cfRule type="cellIs" dxfId="7532" priority="244" operator="equal">
      <formula>0.2</formula>
    </cfRule>
  </conditionalFormatting>
  <conditionalFormatting sqref="G20">
    <cfRule type="cellIs" dxfId="7531" priority="245" operator="equal">
      <formula>0.2</formula>
    </cfRule>
  </conditionalFormatting>
  <conditionalFormatting sqref="G25">
    <cfRule type="cellIs" dxfId="7530" priority="246" operator="equal">
      <formula>0.2</formula>
    </cfRule>
  </conditionalFormatting>
  <conditionalFormatting sqref="G26">
    <cfRule type="cellIs" dxfId="7529" priority="247" operator="equal">
      <formula>0.2</formula>
    </cfRule>
  </conditionalFormatting>
  <conditionalFormatting sqref="G26">
    <cfRule type="cellIs" dxfId="7528" priority="248" operator="equal">
      <formula>0.2</formula>
    </cfRule>
  </conditionalFormatting>
  <conditionalFormatting sqref="G29">
    <cfRule type="cellIs" dxfId="7527" priority="249" operator="equal">
      <formula>0.2</formula>
    </cfRule>
  </conditionalFormatting>
  <conditionalFormatting sqref="G31">
    <cfRule type="cellIs" dxfId="7526" priority="250" operator="equal">
      <formula>0.2</formula>
    </cfRule>
  </conditionalFormatting>
  <conditionalFormatting sqref="G32">
    <cfRule type="cellIs" dxfId="7525" priority="251" operator="equal">
      <formula>0.2</formula>
    </cfRule>
  </conditionalFormatting>
  <conditionalFormatting sqref="G33">
    <cfRule type="cellIs" dxfId="7524" priority="252" operator="equal">
      <formula>0.2</formula>
    </cfRule>
  </conditionalFormatting>
  <conditionalFormatting sqref="G35">
    <cfRule type="cellIs" dxfId="7523" priority="253" operator="equal">
      <formula>0.2</formula>
    </cfRule>
  </conditionalFormatting>
  <conditionalFormatting sqref="G37">
    <cfRule type="cellIs" dxfId="7522" priority="254" operator="equal">
      <formula>0.2</formula>
    </cfRule>
  </conditionalFormatting>
  <conditionalFormatting sqref="G41">
    <cfRule type="cellIs" dxfId="7521" priority="255" operator="equal">
      <formula>0.2</formula>
    </cfRule>
  </conditionalFormatting>
  <conditionalFormatting sqref="G39">
    <cfRule type="cellIs" dxfId="7520" priority="256" operator="equal">
      <formula>0.2</formula>
    </cfRule>
  </conditionalFormatting>
  <conditionalFormatting sqref="G43">
    <cfRule type="cellIs" dxfId="7519" priority="257" operator="equal">
      <formula>0.2</formula>
    </cfRule>
  </conditionalFormatting>
  <conditionalFormatting sqref="G44">
    <cfRule type="cellIs" dxfId="7518" priority="258" operator="equal">
      <formula>0.2</formula>
    </cfRule>
  </conditionalFormatting>
  <conditionalFormatting sqref="G44">
    <cfRule type="cellIs" dxfId="7517" priority="259" operator="equal">
      <formula>0.2</formula>
    </cfRule>
  </conditionalFormatting>
  <conditionalFormatting sqref="G10:G52">
    <cfRule type="cellIs" dxfId="7516" priority="260" operator="equal">
      <formula>0.2</formula>
    </cfRule>
  </conditionalFormatting>
  <conditionalFormatting sqref="G13">
    <cfRule type="cellIs" dxfId="7515" priority="261" operator="equal">
      <formula>0.2</formula>
    </cfRule>
  </conditionalFormatting>
  <conditionalFormatting sqref="G42">
    <cfRule type="cellIs" dxfId="7514" priority="262" operator="equal">
      <formula>0.2</formula>
    </cfRule>
  </conditionalFormatting>
  <conditionalFormatting sqref="G43">
    <cfRule type="cellIs" dxfId="7513" priority="263" operator="equal">
      <formula>0.2</formula>
    </cfRule>
  </conditionalFormatting>
  <conditionalFormatting sqref="G44">
    <cfRule type="cellIs" dxfId="7512" priority="264" operator="equal">
      <formula>0.2</formula>
    </cfRule>
  </conditionalFormatting>
  <conditionalFormatting sqref="G46">
    <cfRule type="cellIs" dxfId="7511" priority="265" operator="equal">
      <formula>0.2</formula>
    </cfRule>
  </conditionalFormatting>
  <conditionalFormatting sqref="G48">
    <cfRule type="cellIs" dxfId="7510" priority="266" operator="equal">
      <formula>0.2</formula>
    </cfRule>
  </conditionalFormatting>
  <conditionalFormatting sqref="G52">
    <cfRule type="cellIs" dxfId="7509" priority="267" operator="equal">
      <formula>0.2</formula>
    </cfRule>
  </conditionalFormatting>
  <conditionalFormatting sqref="G50">
    <cfRule type="cellIs" dxfId="7508" priority="268" operator="equal">
      <formula>0.2</formula>
    </cfRule>
  </conditionalFormatting>
  <conditionalFormatting sqref="G11">
    <cfRule type="cellIs" dxfId="7507" priority="269" operator="equal">
      <formula>0.2</formula>
    </cfRule>
  </conditionalFormatting>
  <conditionalFormatting sqref="G14">
    <cfRule type="cellIs" dxfId="7506" priority="270" operator="equal">
      <formula>0.2</formula>
    </cfRule>
  </conditionalFormatting>
  <conditionalFormatting sqref="G14">
    <cfRule type="cellIs" dxfId="7505" priority="271" operator="equal">
      <formula>0.2</formula>
    </cfRule>
  </conditionalFormatting>
  <conditionalFormatting sqref="G15">
    <cfRule type="cellIs" dxfId="7504" priority="272" operator="equal">
      <formula>0.2</formula>
    </cfRule>
  </conditionalFormatting>
  <conditionalFormatting sqref="G15">
    <cfRule type="cellIs" dxfId="7503" priority="273" operator="equal">
      <formula>0.2</formula>
    </cfRule>
  </conditionalFormatting>
  <conditionalFormatting sqref="G15">
    <cfRule type="cellIs" dxfId="7502" priority="274" operator="equal">
      <formula>0.2</formula>
    </cfRule>
  </conditionalFormatting>
  <conditionalFormatting sqref="G16">
    <cfRule type="cellIs" dxfId="7501" priority="275" operator="equal">
      <formula>0.2</formula>
    </cfRule>
  </conditionalFormatting>
  <conditionalFormatting sqref="G16">
    <cfRule type="cellIs" dxfId="7500" priority="276" operator="equal">
      <formula>0.2</formula>
    </cfRule>
  </conditionalFormatting>
  <conditionalFormatting sqref="G16">
    <cfRule type="cellIs" dxfId="7499" priority="277" operator="equal">
      <formula>0.2</formula>
    </cfRule>
  </conditionalFormatting>
  <conditionalFormatting sqref="G17">
    <cfRule type="cellIs" dxfId="7498" priority="278" operator="equal">
      <formula>0.2</formula>
    </cfRule>
  </conditionalFormatting>
  <conditionalFormatting sqref="G17">
    <cfRule type="cellIs" dxfId="7497" priority="279" operator="equal">
      <formula>0.2</formula>
    </cfRule>
  </conditionalFormatting>
  <conditionalFormatting sqref="G17">
    <cfRule type="cellIs" dxfId="7496" priority="280" operator="equal">
      <formula>0.2</formula>
    </cfRule>
  </conditionalFormatting>
  <conditionalFormatting sqref="G18">
    <cfRule type="cellIs" dxfId="7495" priority="281" operator="equal">
      <formula>0.2</formula>
    </cfRule>
  </conditionalFormatting>
  <conditionalFormatting sqref="G18">
    <cfRule type="cellIs" dxfId="7494" priority="282" operator="equal">
      <formula>0.2</formula>
    </cfRule>
  </conditionalFormatting>
  <conditionalFormatting sqref="G18">
    <cfRule type="cellIs" dxfId="7493" priority="283" operator="equal">
      <formula>0.2</formula>
    </cfRule>
  </conditionalFormatting>
  <conditionalFormatting sqref="G18">
    <cfRule type="cellIs" dxfId="7492" priority="284" operator="equal">
      <formula>0.2</formula>
    </cfRule>
  </conditionalFormatting>
  <conditionalFormatting sqref="G20">
    <cfRule type="cellIs" dxfId="7491" priority="285" operator="equal">
      <formula>0.2</formula>
    </cfRule>
  </conditionalFormatting>
  <conditionalFormatting sqref="G20">
    <cfRule type="cellIs" dxfId="7490" priority="286" operator="equal">
      <formula>0.2</formula>
    </cfRule>
  </conditionalFormatting>
  <conditionalFormatting sqref="G20">
    <cfRule type="cellIs" dxfId="7489" priority="287" operator="equal">
      <formula>0.2</formula>
    </cfRule>
  </conditionalFormatting>
  <conditionalFormatting sqref="G20">
    <cfRule type="cellIs" dxfId="7488" priority="288" operator="equal">
      <formula>0.2</formula>
    </cfRule>
  </conditionalFormatting>
  <conditionalFormatting sqref="G23">
    <cfRule type="cellIs" dxfId="7487" priority="289" operator="equal">
      <formula>0.2</formula>
    </cfRule>
  </conditionalFormatting>
  <conditionalFormatting sqref="G23">
    <cfRule type="cellIs" dxfId="7486" priority="290" operator="equal">
      <formula>0.2</formula>
    </cfRule>
  </conditionalFormatting>
  <conditionalFormatting sqref="G23">
    <cfRule type="cellIs" dxfId="7485" priority="291" operator="equal">
      <formula>0.2</formula>
    </cfRule>
  </conditionalFormatting>
  <conditionalFormatting sqref="G23">
    <cfRule type="cellIs" dxfId="7484" priority="292" operator="equal">
      <formula>0.2</formula>
    </cfRule>
  </conditionalFormatting>
  <conditionalFormatting sqref="G24">
    <cfRule type="cellIs" dxfId="7483" priority="293" operator="equal">
      <formula>0.2</formula>
    </cfRule>
  </conditionalFormatting>
  <conditionalFormatting sqref="G24">
    <cfRule type="cellIs" dxfId="7482" priority="294" operator="equal">
      <formula>0.2</formula>
    </cfRule>
  </conditionalFormatting>
  <conditionalFormatting sqref="G24">
    <cfRule type="cellIs" dxfId="7481" priority="295" operator="equal">
      <formula>0.2</formula>
    </cfRule>
  </conditionalFormatting>
  <conditionalFormatting sqref="G24">
    <cfRule type="cellIs" dxfId="7480" priority="296" operator="equal">
      <formula>0.2</formula>
    </cfRule>
  </conditionalFormatting>
  <conditionalFormatting sqref="G25">
    <cfRule type="cellIs" dxfId="7479" priority="297" operator="equal">
      <formula>0.2</formula>
    </cfRule>
  </conditionalFormatting>
  <conditionalFormatting sqref="G25">
    <cfRule type="cellIs" dxfId="7478" priority="298" operator="equal">
      <formula>0.2</formula>
    </cfRule>
  </conditionalFormatting>
  <conditionalFormatting sqref="G25">
    <cfRule type="cellIs" dxfId="7477" priority="299" operator="equal">
      <formula>0.2</formula>
    </cfRule>
  </conditionalFormatting>
  <conditionalFormatting sqref="G25">
    <cfRule type="cellIs" dxfId="7476" priority="300" operator="equal">
      <formula>0.2</formula>
    </cfRule>
  </conditionalFormatting>
  <conditionalFormatting sqref="G26">
    <cfRule type="cellIs" dxfId="7475" priority="301" operator="equal">
      <formula>0.2</formula>
    </cfRule>
  </conditionalFormatting>
  <conditionalFormatting sqref="G26">
    <cfRule type="cellIs" dxfId="7474" priority="302" operator="equal">
      <formula>0.2</formula>
    </cfRule>
  </conditionalFormatting>
  <conditionalFormatting sqref="G26">
    <cfRule type="cellIs" dxfId="7473" priority="303" operator="equal">
      <formula>0.2</formula>
    </cfRule>
  </conditionalFormatting>
  <conditionalFormatting sqref="G26">
    <cfRule type="cellIs" dxfId="7472" priority="304" operator="equal">
      <formula>0.2</formula>
    </cfRule>
  </conditionalFormatting>
  <conditionalFormatting sqref="G28">
    <cfRule type="cellIs" dxfId="7471" priority="305" operator="equal">
      <formula>0.2</formula>
    </cfRule>
  </conditionalFormatting>
  <conditionalFormatting sqref="G28">
    <cfRule type="cellIs" dxfId="7470" priority="306" operator="equal">
      <formula>0.2</formula>
    </cfRule>
  </conditionalFormatting>
  <conditionalFormatting sqref="G28">
    <cfRule type="cellIs" dxfId="7469" priority="307" operator="equal">
      <formula>0.2</formula>
    </cfRule>
  </conditionalFormatting>
  <conditionalFormatting sqref="G28">
    <cfRule type="cellIs" dxfId="7468" priority="308" operator="equal">
      <formula>0.2</formula>
    </cfRule>
  </conditionalFormatting>
  <conditionalFormatting sqref="G31">
    <cfRule type="cellIs" dxfId="7467" priority="309" operator="equal">
      <formula>0.2</formula>
    </cfRule>
  </conditionalFormatting>
  <conditionalFormatting sqref="G31">
    <cfRule type="cellIs" dxfId="7466" priority="310" operator="equal">
      <formula>0.2</formula>
    </cfRule>
  </conditionalFormatting>
  <conditionalFormatting sqref="G31">
    <cfRule type="cellIs" dxfId="7465" priority="311" operator="equal">
      <formula>0.2</formula>
    </cfRule>
  </conditionalFormatting>
  <conditionalFormatting sqref="G31">
    <cfRule type="cellIs" dxfId="7464" priority="312" operator="equal">
      <formula>0.2</formula>
    </cfRule>
  </conditionalFormatting>
  <conditionalFormatting sqref="G34">
    <cfRule type="cellIs" dxfId="7463" priority="313" operator="equal">
      <formula>0.2</formula>
    </cfRule>
  </conditionalFormatting>
  <conditionalFormatting sqref="G35">
    <cfRule type="cellIs" dxfId="7462" priority="314" operator="equal">
      <formula>0.2</formula>
    </cfRule>
  </conditionalFormatting>
  <conditionalFormatting sqref="G36">
    <cfRule type="cellIs" dxfId="7461" priority="315" operator="equal">
      <formula>0.2</formula>
    </cfRule>
  </conditionalFormatting>
  <conditionalFormatting sqref="G37">
    <cfRule type="cellIs" dxfId="7460" priority="316" operator="equal">
      <formula>0.2</formula>
    </cfRule>
  </conditionalFormatting>
  <conditionalFormatting sqref="G37">
    <cfRule type="cellIs" dxfId="7459" priority="317" operator="equal">
      <formula>0.2</formula>
    </cfRule>
  </conditionalFormatting>
  <conditionalFormatting sqref="G38">
    <cfRule type="cellIs" dxfId="7458" priority="318" operator="equal">
      <formula>0.2</formula>
    </cfRule>
  </conditionalFormatting>
  <conditionalFormatting sqref="G38">
    <cfRule type="cellIs" dxfId="7457" priority="319" operator="equal">
      <formula>0.2</formula>
    </cfRule>
  </conditionalFormatting>
  <conditionalFormatting sqref="G39">
    <cfRule type="cellIs" dxfId="7456" priority="320" operator="equal">
      <formula>0.2</formula>
    </cfRule>
  </conditionalFormatting>
  <conditionalFormatting sqref="G39">
    <cfRule type="cellIs" dxfId="7455" priority="321" operator="equal">
      <formula>0.2</formula>
    </cfRule>
  </conditionalFormatting>
  <conditionalFormatting sqref="G40">
    <cfRule type="cellIs" dxfId="7454" priority="322" operator="equal">
      <formula>0.2</formula>
    </cfRule>
  </conditionalFormatting>
  <conditionalFormatting sqref="G40">
    <cfRule type="cellIs" dxfId="7453" priority="323" operator="equal">
      <formula>0.2</formula>
    </cfRule>
  </conditionalFormatting>
  <conditionalFormatting sqref="G22">
    <cfRule type="cellIs" dxfId="7452" priority="324" operator="equal">
      <formula>0.2</formula>
    </cfRule>
  </conditionalFormatting>
  <conditionalFormatting sqref="G22">
    <cfRule type="cellIs" dxfId="7451" priority="325" operator="equal">
      <formula>0.2</formula>
    </cfRule>
  </conditionalFormatting>
  <conditionalFormatting sqref="G22">
    <cfRule type="cellIs" dxfId="7450" priority="326" operator="equal">
      <formula>0.2</formula>
    </cfRule>
  </conditionalFormatting>
  <conditionalFormatting sqref="G22">
    <cfRule type="cellIs" dxfId="7449" priority="327" operator="equal">
      <formula>0.2</formula>
    </cfRule>
  </conditionalFormatting>
  <conditionalFormatting sqref="G22">
    <cfRule type="cellIs" dxfId="7448" priority="328" operator="equal">
      <formula>0.2</formula>
    </cfRule>
  </conditionalFormatting>
  <conditionalFormatting sqref="G12">
    <cfRule type="cellIs" dxfId="7447" priority="329" operator="equal">
      <formula>0.2</formula>
    </cfRule>
  </conditionalFormatting>
  <conditionalFormatting sqref="G12">
    <cfRule type="cellIs" dxfId="7446" priority="330" operator="equal">
      <formula>0.2</formula>
    </cfRule>
  </conditionalFormatting>
  <conditionalFormatting sqref="G41">
    <cfRule type="cellIs" dxfId="7445" priority="331" operator="equal">
      <formula>0.2</formula>
    </cfRule>
  </conditionalFormatting>
  <conditionalFormatting sqref="G41">
    <cfRule type="cellIs" dxfId="7444" priority="332" operator="equal">
      <formula>0.2</formula>
    </cfRule>
  </conditionalFormatting>
  <conditionalFormatting sqref="G41">
    <cfRule type="cellIs" dxfId="7443" priority="333" operator="equal">
      <formula>0.2</formula>
    </cfRule>
  </conditionalFormatting>
  <conditionalFormatting sqref="G21">
    <cfRule type="cellIs" dxfId="7442" priority="334" operator="equal">
      <formula>0.2</formula>
    </cfRule>
  </conditionalFormatting>
  <conditionalFormatting sqref="G21">
    <cfRule type="cellIs" dxfId="7441" priority="335" operator="equal">
      <formula>0.2</formula>
    </cfRule>
  </conditionalFormatting>
  <conditionalFormatting sqref="G21">
    <cfRule type="cellIs" dxfId="7440" priority="336" operator="equal">
      <formula>0.2</formula>
    </cfRule>
  </conditionalFormatting>
  <conditionalFormatting sqref="G21">
    <cfRule type="cellIs" dxfId="7439" priority="337" operator="equal">
      <formula>0.2</formula>
    </cfRule>
  </conditionalFormatting>
  <conditionalFormatting sqref="G21">
    <cfRule type="cellIs" dxfId="7438" priority="338" operator="equal">
      <formula>0.2</formula>
    </cfRule>
  </conditionalFormatting>
  <conditionalFormatting sqref="G21">
    <cfRule type="cellIs" dxfId="7437" priority="339" operator="equal">
      <formula>0.2</formula>
    </cfRule>
  </conditionalFormatting>
  <conditionalFormatting sqref="G21">
    <cfRule type="cellIs" dxfId="7436" priority="340" operator="equal">
      <formula>0.2</formula>
    </cfRule>
  </conditionalFormatting>
  <conditionalFormatting sqref="G19">
    <cfRule type="cellIs" dxfId="7435" priority="341" operator="equal">
      <formula>0.2</formula>
    </cfRule>
  </conditionalFormatting>
  <conditionalFormatting sqref="G19">
    <cfRule type="cellIs" dxfId="7434" priority="342" operator="equal">
      <formula>0.2</formula>
    </cfRule>
  </conditionalFormatting>
  <conditionalFormatting sqref="G19">
    <cfRule type="cellIs" dxfId="7433" priority="343" operator="equal">
      <formula>0.2</formula>
    </cfRule>
  </conditionalFormatting>
  <conditionalFormatting sqref="G19">
    <cfRule type="cellIs" dxfId="7432" priority="344" operator="equal">
      <formula>0.2</formula>
    </cfRule>
  </conditionalFormatting>
  <conditionalFormatting sqref="G19">
    <cfRule type="cellIs" dxfId="7431" priority="345" operator="equal">
      <formula>0.2</formula>
    </cfRule>
  </conditionalFormatting>
  <conditionalFormatting sqref="G19">
    <cfRule type="cellIs" dxfId="7430" priority="346" operator="equal">
      <formula>0.2</formula>
    </cfRule>
  </conditionalFormatting>
  <conditionalFormatting sqref="G19">
    <cfRule type="cellIs" dxfId="7429" priority="347" operator="equal">
      <formula>0.2</formula>
    </cfRule>
  </conditionalFormatting>
  <conditionalFormatting sqref="G19">
    <cfRule type="cellIs" dxfId="7428" priority="348" operator="equal">
      <formula>0.2</formula>
    </cfRule>
  </conditionalFormatting>
  <conditionalFormatting sqref="G19">
    <cfRule type="cellIs" dxfId="7427" priority="349" operator="equal">
      <formula>0.2</formula>
    </cfRule>
  </conditionalFormatting>
  <conditionalFormatting sqref="G30">
    <cfRule type="cellIs" dxfId="7426" priority="350" operator="equal">
      <formula>0.2</formula>
    </cfRule>
  </conditionalFormatting>
  <conditionalFormatting sqref="G30">
    <cfRule type="cellIs" dxfId="7425" priority="351" operator="equal">
      <formula>0.2</formula>
    </cfRule>
  </conditionalFormatting>
  <conditionalFormatting sqref="G30">
    <cfRule type="cellIs" dxfId="7424" priority="352" operator="equal">
      <formula>0.2</formula>
    </cfRule>
  </conditionalFormatting>
  <conditionalFormatting sqref="K3 K5:K58">
    <cfRule type="containsText" dxfId="7423" priority="9" operator="containsText" text="ПД">
      <formula>NOT(ISERROR(SEARCH(("ПД"),(K3))))</formula>
    </cfRule>
  </conditionalFormatting>
  <conditionalFormatting sqref="K3 K5:K58">
    <cfRule type="containsText" dxfId="7422" priority="8" operator="containsText" text="отменено">
      <formula>NOT(ISERROR(SEARCH(("отменено"),(K3))))</formula>
    </cfRule>
  </conditionalFormatting>
  <conditionalFormatting sqref="G1:H1 H3:X3 H5:H58 A9:G9">
    <cfRule type="cellIs" dxfId="7421" priority="7" operator="equal">
      <formula>"5 - Несоответствие решений ПД и РД"</formula>
    </cfRule>
  </conditionalFormatting>
  <conditionalFormatting sqref="H46">
    <cfRule type="cellIs" dxfId="7420" priority="353" operator="equal">
      <formula>"5 - Несоответствие решений ПД и РД"</formula>
    </cfRule>
  </conditionalFormatting>
  <conditionalFormatting sqref="H45">
    <cfRule type="cellIs" dxfId="7419" priority="354" operator="equal">
      <formula>"5 - Несоответствие решений ПД и РД"</formula>
    </cfRule>
  </conditionalFormatting>
  <conditionalFormatting sqref="H11">
    <cfRule type="cellIs" dxfId="7418" priority="355" operator="equal">
      <formula>"5 - Несоответствие решений ПД и РД"</formula>
    </cfRule>
  </conditionalFormatting>
  <conditionalFormatting sqref="H14">
    <cfRule type="cellIs" dxfId="7417" priority="356" operator="equal">
      <formula>"5 - Несоответствие решений ПД и РД"</formula>
    </cfRule>
  </conditionalFormatting>
  <conditionalFormatting sqref="H16">
    <cfRule type="cellIs" dxfId="7416" priority="357" operator="equal">
      <formula>"5 - Несоответствие решений ПД и РД"</formula>
    </cfRule>
  </conditionalFormatting>
  <conditionalFormatting sqref="H18">
    <cfRule type="cellIs" dxfId="7415" priority="358" operator="equal">
      <formula>"5 - Несоответствие решений ПД и РД"</formula>
    </cfRule>
  </conditionalFormatting>
  <conditionalFormatting sqref="H20">
    <cfRule type="cellIs" dxfId="7414" priority="359" operator="equal">
      <formula>"5 - Несоответствие решений ПД и РД"</formula>
    </cfRule>
  </conditionalFormatting>
  <conditionalFormatting sqref="H25">
    <cfRule type="cellIs" dxfId="7413" priority="360" operator="equal">
      <formula>"5 - Несоответствие решений ПД и РД"</formula>
    </cfRule>
  </conditionalFormatting>
  <conditionalFormatting sqref="H26">
    <cfRule type="cellIs" dxfId="7412" priority="361" operator="equal">
      <formula>"5 - Несоответствие решений ПД и РД"</formula>
    </cfRule>
  </conditionalFormatting>
  <conditionalFormatting sqref="H26">
    <cfRule type="cellIs" dxfId="7411" priority="362" operator="equal">
      <formula>"5 - Несоответствие решений ПД и РД"</formula>
    </cfRule>
  </conditionalFormatting>
  <conditionalFormatting sqref="H28">
    <cfRule type="cellIs" dxfId="7410" priority="363" operator="equal">
      <formula>"5 - Несоответствие решений ПД и РД"</formula>
    </cfRule>
  </conditionalFormatting>
  <conditionalFormatting sqref="H28">
    <cfRule type="cellIs" dxfId="7409" priority="364" operator="equal">
      <formula>"5 - Несоответствие решений ПД и РД"</formula>
    </cfRule>
  </conditionalFormatting>
  <conditionalFormatting sqref="H29">
    <cfRule type="cellIs" dxfId="7408" priority="365" operator="equal">
      <formula>"5 - Несоответствие решений ПД и РД"</formula>
    </cfRule>
  </conditionalFormatting>
  <conditionalFormatting sqref="H29">
    <cfRule type="cellIs" dxfId="7407" priority="366" operator="equal">
      <formula>"5 - Несоответствие решений ПД и РД"</formula>
    </cfRule>
  </conditionalFormatting>
  <conditionalFormatting sqref="H29">
    <cfRule type="cellIs" dxfId="7406" priority="367" operator="equal">
      <formula>"5 - Несоответствие решений ПД и РД"</formula>
    </cfRule>
  </conditionalFormatting>
  <conditionalFormatting sqref="H31">
    <cfRule type="cellIs" dxfId="7405" priority="368" operator="equal">
      <formula>"5 - Несоответствие решений ПД и РД"</formula>
    </cfRule>
  </conditionalFormatting>
  <conditionalFormatting sqref="H31">
    <cfRule type="cellIs" dxfId="7404" priority="369" operator="equal">
      <formula>"5 - Несоответствие решений ПД и РД"</formula>
    </cfRule>
  </conditionalFormatting>
  <conditionalFormatting sqref="H31">
    <cfRule type="cellIs" dxfId="7403" priority="370" operator="equal">
      <formula>"5 - Несоответствие решений ПД и РД"</formula>
    </cfRule>
  </conditionalFormatting>
  <conditionalFormatting sqref="H32">
    <cfRule type="cellIs" dxfId="7402" priority="371" operator="equal">
      <formula>"5 - Несоответствие решений ПД и РД"</formula>
    </cfRule>
  </conditionalFormatting>
  <conditionalFormatting sqref="H32">
    <cfRule type="cellIs" dxfId="7401" priority="372" operator="equal">
      <formula>"5 - Несоответствие решений ПД и РД"</formula>
    </cfRule>
  </conditionalFormatting>
  <conditionalFormatting sqref="H32">
    <cfRule type="cellIs" dxfId="7400" priority="373" operator="equal">
      <formula>"5 - Несоответствие решений ПД и РД"</formula>
    </cfRule>
  </conditionalFormatting>
  <conditionalFormatting sqref="H33">
    <cfRule type="cellIs" dxfId="7399" priority="374" operator="equal">
      <formula>"5 - Несоответствие решений ПД и РД"</formula>
    </cfRule>
  </conditionalFormatting>
  <conditionalFormatting sqref="H33">
    <cfRule type="cellIs" dxfId="7398" priority="375" operator="equal">
      <formula>"5 - Несоответствие решений ПД и РД"</formula>
    </cfRule>
  </conditionalFormatting>
  <conditionalFormatting sqref="H33">
    <cfRule type="cellIs" dxfId="7397" priority="376" operator="equal">
      <formula>"5 - Несоответствие решений ПД и РД"</formula>
    </cfRule>
  </conditionalFormatting>
  <conditionalFormatting sqref="H35">
    <cfRule type="cellIs" dxfId="7396" priority="377" operator="equal">
      <formula>"5 - Несоответствие решений ПД и РД"</formula>
    </cfRule>
  </conditionalFormatting>
  <conditionalFormatting sqref="H35">
    <cfRule type="cellIs" dxfId="7395" priority="378" operator="equal">
      <formula>"5 - Несоответствие решений ПД и РД"</formula>
    </cfRule>
  </conditionalFormatting>
  <conditionalFormatting sqref="H35">
    <cfRule type="cellIs" dxfId="7394" priority="379" operator="equal">
      <formula>"5 - Несоответствие решений ПД и РД"</formula>
    </cfRule>
  </conditionalFormatting>
  <conditionalFormatting sqref="H37">
    <cfRule type="cellIs" dxfId="7393" priority="380" operator="equal">
      <formula>"5 - Несоответствие решений ПД и РД"</formula>
    </cfRule>
  </conditionalFormatting>
  <conditionalFormatting sqref="H41">
    <cfRule type="cellIs" dxfId="7392" priority="381" operator="equal">
      <formula>"5 - Несоответствие решений ПД и РД"</formula>
    </cfRule>
  </conditionalFormatting>
  <conditionalFormatting sqref="H39">
    <cfRule type="cellIs" dxfId="7391" priority="382" operator="equal">
      <formula>"5 - Несоответствие решений ПД и РД"</formula>
    </cfRule>
  </conditionalFormatting>
  <conditionalFormatting sqref="H42">
    <cfRule type="cellIs" dxfId="7390" priority="383" operator="equal">
      <formula>"5 - Несоответствие решений ПД и РД"</formula>
    </cfRule>
  </conditionalFormatting>
  <conditionalFormatting sqref="H42">
    <cfRule type="cellIs" dxfId="7389" priority="384" operator="equal">
      <formula>"5 - Несоответствие решений ПД и РД"</formula>
    </cfRule>
  </conditionalFormatting>
  <conditionalFormatting sqref="H43">
    <cfRule type="cellIs" dxfId="7388" priority="385" operator="equal">
      <formula>"5 - Несоответствие решений ПД и РД"</formula>
    </cfRule>
  </conditionalFormatting>
  <conditionalFormatting sqref="H44">
    <cfRule type="cellIs" dxfId="7387" priority="386" operator="equal">
      <formula>"5 - Несоответствие решений ПД и РД"</formula>
    </cfRule>
  </conditionalFormatting>
  <conditionalFormatting sqref="H44">
    <cfRule type="cellIs" dxfId="7386" priority="387" operator="equal">
      <formula>"5 - Несоответствие решений ПД и РД"</formula>
    </cfRule>
  </conditionalFormatting>
  <conditionalFormatting sqref="L3">
    <cfRule type="cellIs" dxfId="7385" priority="388" operator="equal">
      <formula>"5 - Несоответствие решений ПД и РД"</formula>
    </cfRule>
  </conditionalFormatting>
  <conditionalFormatting sqref="H10:H52">
    <cfRule type="cellIs" dxfId="7384" priority="389" operator="equal">
      <formula>"5 - Несоответствие решений ПД и РД"</formula>
    </cfRule>
  </conditionalFormatting>
  <conditionalFormatting sqref="H13">
    <cfRule type="cellIs" dxfId="7383" priority="390" operator="equal">
      <formula>"5 - Несоответствие решений ПД и РД"</formula>
    </cfRule>
  </conditionalFormatting>
  <conditionalFormatting sqref="H42">
    <cfRule type="cellIs" dxfId="7382" priority="391" operator="equal">
      <formula>"5 - Несоответствие решений ПД и РД"</formula>
    </cfRule>
  </conditionalFormatting>
  <conditionalFormatting sqref="H42">
    <cfRule type="cellIs" dxfId="7381" priority="392" operator="equal">
      <formula>"5 - Несоответствие решений ПД и РД"</formula>
    </cfRule>
  </conditionalFormatting>
  <conditionalFormatting sqref="H42">
    <cfRule type="cellIs" dxfId="7380" priority="393" operator="equal">
      <formula>"5 - Несоответствие решений ПД и РД"</formula>
    </cfRule>
  </conditionalFormatting>
  <conditionalFormatting sqref="H43">
    <cfRule type="cellIs" dxfId="7379" priority="394" operator="equal">
      <formula>"5 - Несоответствие решений ПД и РД"</formula>
    </cfRule>
  </conditionalFormatting>
  <conditionalFormatting sqref="H43">
    <cfRule type="cellIs" dxfId="7378" priority="395" operator="equal">
      <formula>"5 - Несоответствие решений ПД и РД"</formula>
    </cfRule>
  </conditionalFormatting>
  <conditionalFormatting sqref="H43">
    <cfRule type="cellIs" dxfId="7377" priority="396" operator="equal">
      <formula>"5 - Несоответствие решений ПД и РД"</formula>
    </cfRule>
  </conditionalFormatting>
  <conditionalFormatting sqref="H44">
    <cfRule type="cellIs" dxfId="7376" priority="397" operator="equal">
      <formula>"5 - Несоответствие решений ПД и РД"</formula>
    </cfRule>
  </conditionalFormatting>
  <conditionalFormatting sqref="H44">
    <cfRule type="cellIs" dxfId="7375" priority="398" operator="equal">
      <formula>"5 - Несоответствие решений ПД и РД"</formula>
    </cfRule>
  </conditionalFormatting>
  <conditionalFormatting sqref="H44">
    <cfRule type="cellIs" dxfId="7374" priority="399" operator="equal">
      <formula>"5 - Несоответствие решений ПД и РД"</formula>
    </cfRule>
  </conditionalFormatting>
  <conditionalFormatting sqref="H46">
    <cfRule type="cellIs" dxfId="7373" priority="400" operator="equal">
      <formula>"5 - Несоответствие решений ПД и РД"</formula>
    </cfRule>
  </conditionalFormatting>
  <conditionalFormatting sqref="H46">
    <cfRule type="cellIs" dxfId="7372" priority="401" operator="equal">
      <formula>"5 - Несоответствие решений ПД и РД"</formula>
    </cfRule>
  </conditionalFormatting>
  <conditionalFormatting sqref="H46">
    <cfRule type="cellIs" dxfId="7371" priority="402" operator="equal">
      <formula>"5 - Несоответствие решений ПД и РД"</formula>
    </cfRule>
  </conditionalFormatting>
  <conditionalFormatting sqref="H48">
    <cfRule type="cellIs" dxfId="7370" priority="403" operator="equal">
      <formula>"5 - Несоответствие решений ПД и РД"</formula>
    </cfRule>
  </conditionalFormatting>
  <conditionalFormatting sqref="H52">
    <cfRule type="cellIs" dxfId="7369" priority="404" operator="equal">
      <formula>"5 - Несоответствие решений ПД и РД"</formula>
    </cfRule>
  </conditionalFormatting>
  <conditionalFormatting sqref="H50">
    <cfRule type="cellIs" dxfId="7368" priority="405" operator="equal">
      <formula>"5 - Несоответствие решений ПД и РД"</formula>
    </cfRule>
  </conditionalFormatting>
  <conditionalFormatting sqref="H11">
    <cfRule type="cellIs" dxfId="7367" priority="406" operator="equal">
      <formula>"5 - Несоответствие решений ПД и РД"</formula>
    </cfRule>
  </conditionalFormatting>
  <conditionalFormatting sqref="H14">
    <cfRule type="cellIs" dxfId="7366" priority="407" operator="equal">
      <formula>"5 - Несоответствие решений ПД и РД"</formula>
    </cfRule>
  </conditionalFormatting>
  <conditionalFormatting sqref="H14">
    <cfRule type="cellIs" dxfId="7365" priority="408" operator="equal">
      <formula>"5 - Несоответствие решений ПД и РД"</formula>
    </cfRule>
  </conditionalFormatting>
  <conditionalFormatting sqref="H15">
    <cfRule type="cellIs" dxfId="7364" priority="409" operator="equal">
      <formula>"5 - Несоответствие решений ПД и РД"</formula>
    </cfRule>
  </conditionalFormatting>
  <conditionalFormatting sqref="H15">
    <cfRule type="cellIs" dxfId="7363" priority="410" operator="equal">
      <formula>"5 - Несоответствие решений ПД и РД"</formula>
    </cfRule>
  </conditionalFormatting>
  <conditionalFormatting sqref="H15">
    <cfRule type="cellIs" dxfId="7362" priority="411" operator="equal">
      <formula>"5 - Несоответствие решений ПД и РД"</formula>
    </cfRule>
  </conditionalFormatting>
  <conditionalFormatting sqref="H16">
    <cfRule type="cellIs" dxfId="7361" priority="412" operator="equal">
      <formula>"5 - Несоответствие решений ПД и РД"</formula>
    </cfRule>
  </conditionalFormatting>
  <conditionalFormatting sqref="H16">
    <cfRule type="cellIs" dxfId="7360" priority="413" operator="equal">
      <formula>"5 - Несоответствие решений ПД и РД"</formula>
    </cfRule>
  </conditionalFormatting>
  <conditionalFormatting sqref="H16">
    <cfRule type="cellIs" dxfId="7359" priority="414" operator="equal">
      <formula>"5 - Несоответствие решений ПД и РД"</formula>
    </cfRule>
  </conditionalFormatting>
  <conditionalFormatting sqref="H17">
    <cfRule type="cellIs" dxfId="7358" priority="415" operator="equal">
      <formula>"5 - Несоответствие решений ПД и РД"</formula>
    </cfRule>
  </conditionalFormatting>
  <conditionalFormatting sqref="H17">
    <cfRule type="cellIs" dxfId="7357" priority="416" operator="equal">
      <formula>"5 - Несоответствие решений ПД и РД"</formula>
    </cfRule>
  </conditionalFormatting>
  <conditionalFormatting sqref="H17">
    <cfRule type="cellIs" dxfId="7356" priority="417" operator="equal">
      <formula>"5 - Несоответствие решений ПД и РД"</formula>
    </cfRule>
  </conditionalFormatting>
  <conditionalFormatting sqref="H18">
    <cfRule type="cellIs" dxfId="7355" priority="418" operator="equal">
      <formula>"5 - Несоответствие решений ПД и РД"</formula>
    </cfRule>
  </conditionalFormatting>
  <conditionalFormatting sqref="H18">
    <cfRule type="cellIs" dxfId="7354" priority="419" operator="equal">
      <formula>"5 - Несоответствие решений ПД и РД"</formula>
    </cfRule>
  </conditionalFormatting>
  <conditionalFormatting sqref="H18">
    <cfRule type="cellIs" dxfId="7353" priority="420" operator="equal">
      <formula>"5 - Несоответствие решений ПД и РД"</formula>
    </cfRule>
  </conditionalFormatting>
  <conditionalFormatting sqref="H18">
    <cfRule type="cellIs" dxfId="7352" priority="421" operator="equal">
      <formula>"5 - Несоответствие решений ПД и РД"</formula>
    </cfRule>
  </conditionalFormatting>
  <conditionalFormatting sqref="H20">
    <cfRule type="cellIs" dxfId="7351" priority="422" operator="equal">
      <formula>"5 - Несоответствие решений ПД и РД"</formula>
    </cfRule>
  </conditionalFormatting>
  <conditionalFormatting sqref="H20">
    <cfRule type="cellIs" dxfId="7350" priority="423" operator="equal">
      <formula>"5 - Несоответствие решений ПД и РД"</formula>
    </cfRule>
  </conditionalFormatting>
  <conditionalFormatting sqref="H20">
    <cfRule type="cellIs" dxfId="7349" priority="424" operator="equal">
      <formula>"5 - Несоответствие решений ПД и РД"</formula>
    </cfRule>
  </conditionalFormatting>
  <conditionalFormatting sqref="H20">
    <cfRule type="cellIs" dxfId="7348" priority="425" operator="equal">
      <formula>"5 - Несоответствие решений ПД и РД"</formula>
    </cfRule>
  </conditionalFormatting>
  <conditionalFormatting sqref="H23">
    <cfRule type="cellIs" dxfId="7347" priority="426" operator="equal">
      <formula>"5 - Несоответствие решений ПД и РД"</formula>
    </cfRule>
  </conditionalFormatting>
  <conditionalFormatting sqref="H23">
    <cfRule type="cellIs" dxfId="7346" priority="427" operator="equal">
      <formula>"5 - Несоответствие решений ПД и РД"</formula>
    </cfRule>
  </conditionalFormatting>
  <conditionalFormatting sqref="H23">
    <cfRule type="cellIs" dxfId="7345" priority="428" operator="equal">
      <formula>"5 - Несоответствие решений ПД и РД"</formula>
    </cfRule>
  </conditionalFormatting>
  <conditionalFormatting sqref="H23">
    <cfRule type="cellIs" dxfId="7344" priority="429" operator="equal">
      <formula>"5 - Несоответствие решений ПД и РД"</formula>
    </cfRule>
  </conditionalFormatting>
  <conditionalFormatting sqref="H24">
    <cfRule type="cellIs" dxfId="7343" priority="430" operator="equal">
      <formula>"5 - Несоответствие решений ПД и РД"</formula>
    </cfRule>
  </conditionalFormatting>
  <conditionalFormatting sqref="H24">
    <cfRule type="cellIs" dxfId="7342" priority="431" operator="equal">
      <formula>"5 - Несоответствие решений ПД и РД"</formula>
    </cfRule>
  </conditionalFormatting>
  <conditionalFormatting sqref="H24">
    <cfRule type="cellIs" dxfId="7341" priority="432" operator="equal">
      <formula>"5 - Несоответствие решений ПД и РД"</formula>
    </cfRule>
  </conditionalFormatting>
  <conditionalFormatting sqref="H24">
    <cfRule type="cellIs" dxfId="7340" priority="433" operator="equal">
      <formula>"5 - Несоответствие решений ПД и РД"</formula>
    </cfRule>
  </conditionalFormatting>
  <conditionalFormatting sqref="H25">
    <cfRule type="cellIs" dxfId="7339" priority="434" operator="equal">
      <formula>"5 - Несоответствие решений ПД и РД"</formula>
    </cfRule>
  </conditionalFormatting>
  <conditionalFormatting sqref="H25">
    <cfRule type="cellIs" dxfId="7338" priority="435" operator="equal">
      <formula>"5 - Несоответствие решений ПД и РД"</formula>
    </cfRule>
  </conditionalFormatting>
  <conditionalFormatting sqref="H25">
    <cfRule type="cellIs" dxfId="7337" priority="436" operator="equal">
      <formula>"5 - Несоответствие решений ПД и РД"</formula>
    </cfRule>
  </conditionalFormatting>
  <conditionalFormatting sqref="H25">
    <cfRule type="cellIs" dxfId="7336" priority="437" operator="equal">
      <formula>"5 - Несоответствие решений ПД и РД"</formula>
    </cfRule>
  </conditionalFormatting>
  <conditionalFormatting sqref="H26">
    <cfRule type="cellIs" dxfId="7335" priority="438" operator="equal">
      <formula>"5 - Несоответствие решений ПД и РД"</formula>
    </cfRule>
  </conditionalFormatting>
  <conditionalFormatting sqref="H26">
    <cfRule type="cellIs" dxfId="7334" priority="439" operator="equal">
      <formula>"5 - Несоответствие решений ПД и РД"</formula>
    </cfRule>
  </conditionalFormatting>
  <conditionalFormatting sqref="H26">
    <cfRule type="cellIs" dxfId="7333" priority="440" operator="equal">
      <formula>"5 - Несоответствие решений ПД и РД"</formula>
    </cfRule>
  </conditionalFormatting>
  <conditionalFormatting sqref="H26">
    <cfRule type="cellIs" dxfId="7332" priority="441" operator="equal">
      <formula>"5 - Несоответствие решений ПД и РД"</formula>
    </cfRule>
  </conditionalFormatting>
  <conditionalFormatting sqref="H28">
    <cfRule type="cellIs" dxfId="7331" priority="442" operator="equal">
      <formula>"5 - Несоответствие решений ПД и РД"</formula>
    </cfRule>
  </conditionalFormatting>
  <conditionalFormatting sqref="H28">
    <cfRule type="cellIs" dxfId="7330" priority="443" operator="equal">
      <formula>"5 - Несоответствие решений ПД и РД"</formula>
    </cfRule>
  </conditionalFormatting>
  <conditionalFormatting sqref="H28">
    <cfRule type="cellIs" dxfId="7329" priority="444" operator="equal">
      <formula>"5 - Несоответствие решений ПД и РД"</formula>
    </cfRule>
  </conditionalFormatting>
  <conditionalFormatting sqref="H28">
    <cfRule type="cellIs" dxfId="7328" priority="445" operator="equal">
      <formula>"5 - Несоответствие решений ПД и РД"</formula>
    </cfRule>
  </conditionalFormatting>
  <conditionalFormatting sqref="H31">
    <cfRule type="cellIs" dxfId="7327" priority="446" operator="equal">
      <formula>"5 - Несоответствие решений ПД и РД"</formula>
    </cfRule>
  </conditionalFormatting>
  <conditionalFormatting sqref="H31">
    <cfRule type="cellIs" dxfId="7326" priority="447" operator="equal">
      <formula>"5 - Несоответствие решений ПД и РД"</formula>
    </cfRule>
  </conditionalFormatting>
  <conditionalFormatting sqref="H31">
    <cfRule type="cellIs" dxfId="7325" priority="448" operator="equal">
      <formula>"5 - Несоответствие решений ПД и РД"</formula>
    </cfRule>
  </conditionalFormatting>
  <conditionalFormatting sqref="H31">
    <cfRule type="cellIs" dxfId="7324" priority="449" operator="equal">
      <formula>"5 - Несоответствие решений ПД и РД"</formula>
    </cfRule>
  </conditionalFormatting>
  <conditionalFormatting sqref="H34">
    <cfRule type="cellIs" dxfId="7323" priority="450" operator="equal">
      <formula>"5 - Несоответствие решений ПД и РД"</formula>
    </cfRule>
  </conditionalFormatting>
  <conditionalFormatting sqref="H35">
    <cfRule type="cellIs" dxfId="7322" priority="451" operator="equal">
      <formula>"5 - Несоответствие решений ПД и РД"</formula>
    </cfRule>
  </conditionalFormatting>
  <conditionalFormatting sqref="H36">
    <cfRule type="cellIs" dxfId="7321" priority="452" operator="equal">
      <formula>"5 - Несоответствие решений ПД и РД"</formula>
    </cfRule>
  </conditionalFormatting>
  <conditionalFormatting sqref="H37">
    <cfRule type="cellIs" dxfId="7320" priority="453" operator="equal">
      <formula>"5 - Несоответствие решений ПД и РД"</formula>
    </cfRule>
  </conditionalFormatting>
  <conditionalFormatting sqref="H37">
    <cfRule type="cellIs" dxfId="7319" priority="454" operator="equal">
      <formula>"5 - Несоответствие решений ПД и РД"</formula>
    </cfRule>
  </conditionalFormatting>
  <conditionalFormatting sqref="H38">
    <cfRule type="cellIs" dxfId="7318" priority="455" operator="equal">
      <formula>"5 - Несоответствие решений ПД и РД"</formula>
    </cfRule>
  </conditionalFormatting>
  <conditionalFormatting sqref="H38">
    <cfRule type="cellIs" dxfId="7317" priority="456" operator="equal">
      <formula>"5 - Несоответствие решений ПД и РД"</formula>
    </cfRule>
  </conditionalFormatting>
  <conditionalFormatting sqref="H39">
    <cfRule type="cellIs" dxfId="7316" priority="457" operator="equal">
      <formula>"5 - Несоответствие решений ПД и РД"</formula>
    </cfRule>
  </conditionalFormatting>
  <conditionalFormatting sqref="H39">
    <cfRule type="cellIs" dxfId="7315" priority="458" operator="equal">
      <formula>"5 - Несоответствие решений ПД и РД"</formula>
    </cfRule>
  </conditionalFormatting>
  <conditionalFormatting sqref="H40">
    <cfRule type="cellIs" dxfId="7314" priority="459" operator="equal">
      <formula>"5 - Несоответствие решений ПД и РД"</formula>
    </cfRule>
  </conditionalFormatting>
  <conditionalFormatting sqref="H40">
    <cfRule type="cellIs" dxfId="7313" priority="460" operator="equal">
      <formula>"5 - Несоответствие решений ПД и РД"</formula>
    </cfRule>
  </conditionalFormatting>
  <conditionalFormatting sqref="H22">
    <cfRule type="cellIs" dxfId="7312" priority="461" operator="equal">
      <formula>"5 - Несоответствие решений ПД и РД"</formula>
    </cfRule>
  </conditionalFormatting>
  <conditionalFormatting sqref="H22">
    <cfRule type="cellIs" dxfId="7311" priority="462" operator="equal">
      <formula>"5 - Несоответствие решений ПД и РД"</formula>
    </cfRule>
  </conditionalFormatting>
  <conditionalFormatting sqref="H22">
    <cfRule type="cellIs" dxfId="7310" priority="463" operator="equal">
      <formula>"5 - Несоответствие решений ПД и РД"</formula>
    </cfRule>
  </conditionalFormatting>
  <conditionalFormatting sqref="H22">
    <cfRule type="cellIs" dxfId="7309" priority="464" operator="equal">
      <formula>"5 - Несоответствие решений ПД и РД"</formula>
    </cfRule>
  </conditionalFormatting>
  <conditionalFormatting sqref="H22">
    <cfRule type="cellIs" dxfId="7308" priority="465" operator="equal">
      <formula>"5 - Несоответствие решений ПД и РД"</formula>
    </cfRule>
  </conditionalFormatting>
  <conditionalFormatting sqref="H12">
    <cfRule type="cellIs" dxfId="7307" priority="466" operator="equal">
      <formula>"5 - Несоответствие решений ПД и РД"</formula>
    </cfRule>
  </conditionalFormatting>
  <conditionalFormatting sqref="H12">
    <cfRule type="cellIs" dxfId="7306" priority="467" operator="equal">
      <formula>"5 - Несоответствие решений ПД и РД"</formula>
    </cfRule>
  </conditionalFormatting>
  <conditionalFormatting sqref="H41">
    <cfRule type="cellIs" dxfId="7305" priority="468" operator="equal">
      <formula>"5 - Несоответствие решений ПД и РД"</formula>
    </cfRule>
  </conditionalFormatting>
  <conditionalFormatting sqref="H41">
    <cfRule type="cellIs" dxfId="7304" priority="469" operator="equal">
      <formula>"5 - Несоответствие решений ПД и РД"</formula>
    </cfRule>
  </conditionalFormatting>
  <conditionalFormatting sqref="H41">
    <cfRule type="cellIs" dxfId="7303" priority="470" operator="equal">
      <formula>"5 - Несоответствие решений ПД и РД"</formula>
    </cfRule>
  </conditionalFormatting>
  <conditionalFormatting sqref="H21">
    <cfRule type="cellIs" dxfId="7302" priority="471" operator="equal">
      <formula>"5 - Несоответствие решений ПД и РД"</formula>
    </cfRule>
  </conditionalFormatting>
  <conditionalFormatting sqref="H21">
    <cfRule type="cellIs" dxfId="7301" priority="472" operator="equal">
      <formula>"5 - Несоответствие решений ПД и РД"</formula>
    </cfRule>
  </conditionalFormatting>
  <conditionalFormatting sqref="H21">
    <cfRule type="cellIs" dxfId="7300" priority="473" operator="equal">
      <formula>"5 - Несоответствие решений ПД и РД"</formula>
    </cfRule>
  </conditionalFormatting>
  <conditionalFormatting sqref="H21">
    <cfRule type="cellIs" dxfId="7299" priority="474" operator="equal">
      <formula>"5 - Несоответствие решений ПД и РД"</formula>
    </cfRule>
  </conditionalFormatting>
  <conditionalFormatting sqref="H21">
    <cfRule type="cellIs" dxfId="7298" priority="475" operator="equal">
      <formula>"5 - Несоответствие решений ПД и РД"</formula>
    </cfRule>
  </conditionalFormatting>
  <conditionalFormatting sqref="H21">
    <cfRule type="cellIs" dxfId="7297" priority="476" operator="equal">
      <formula>"5 - Несоответствие решений ПД и РД"</formula>
    </cfRule>
  </conditionalFormatting>
  <conditionalFormatting sqref="H21">
    <cfRule type="cellIs" dxfId="7296" priority="477" operator="equal">
      <formula>"5 - Несоответствие решений ПД и РД"</formula>
    </cfRule>
  </conditionalFormatting>
  <conditionalFormatting sqref="H19">
    <cfRule type="cellIs" dxfId="7295" priority="478" operator="equal">
      <formula>"5 - Несоответствие решений ПД и РД"</formula>
    </cfRule>
  </conditionalFormatting>
  <conditionalFormatting sqref="H19">
    <cfRule type="cellIs" dxfId="7294" priority="479" operator="equal">
      <formula>"5 - Несоответствие решений ПД и РД"</formula>
    </cfRule>
  </conditionalFormatting>
  <conditionalFormatting sqref="H19">
    <cfRule type="cellIs" dxfId="7293" priority="480" operator="equal">
      <formula>"5 - Несоответствие решений ПД и РД"</formula>
    </cfRule>
  </conditionalFormatting>
  <conditionalFormatting sqref="H19">
    <cfRule type="cellIs" dxfId="7292" priority="481" operator="equal">
      <formula>"5 - Несоответствие решений ПД и РД"</formula>
    </cfRule>
  </conditionalFormatting>
  <conditionalFormatting sqref="H19">
    <cfRule type="cellIs" dxfId="7291" priority="482" operator="equal">
      <formula>"5 - Несоответствие решений ПД и РД"</formula>
    </cfRule>
  </conditionalFormatting>
  <conditionalFormatting sqref="H19">
    <cfRule type="cellIs" dxfId="7290" priority="483" operator="equal">
      <formula>"5 - Несоответствие решений ПД и РД"</formula>
    </cfRule>
  </conditionalFormatting>
  <conditionalFormatting sqref="H19">
    <cfRule type="cellIs" dxfId="7289" priority="484" operator="equal">
      <formula>"5 - Несоответствие решений ПД и РД"</formula>
    </cfRule>
  </conditionalFormatting>
  <conditionalFormatting sqref="H19">
    <cfRule type="cellIs" dxfId="7288" priority="485" operator="equal">
      <formula>"5 - Несоответствие решений ПД и РД"</formula>
    </cfRule>
  </conditionalFormatting>
  <conditionalFormatting sqref="H19">
    <cfRule type="cellIs" dxfId="7287" priority="486" operator="equal">
      <formula>"5 - Несоответствие решений ПД и РД"</formula>
    </cfRule>
  </conditionalFormatting>
  <conditionalFormatting sqref="H30">
    <cfRule type="cellIs" dxfId="7286" priority="487" operator="equal">
      <formula>"5 - Несоответствие решений ПД и РД"</formula>
    </cfRule>
  </conditionalFormatting>
  <conditionalFormatting sqref="H30">
    <cfRule type="cellIs" dxfId="7285" priority="488" operator="equal">
      <formula>"5 - Несоответствие решений ПД и РД"</formula>
    </cfRule>
  </conditionalFormatting>
  <conditionalFormatting sqref="H30">
    <cfRule type="cellIs" dxfId="7284" priority="489" operator="equal">
      <formula>"5 - Несоответствие решений ПД и РД"</formula>
    </cfRule>
  </conditionalFormatting>
  <conditionalFormatting sqref="H30">
    <cfRule type="cellIs" dxfId="7283" priority="490" operator="equal">
      <formula>"5 - Несоответствие решений ПД и РД"</formula>
    </cfRule>
  </conditionalFormatting>
  <conditionalFormatting sqref="H30">
    <cfRule type="cellIs" dxfId="7282" priority="491" operator="equal">
      <formula>"5 - Несоответствие решений ПД и РД"</formula>
    </cfRule>
  </conditionalFormatting>
  <conditionalFormatting sqref="G1:H1 H3:X3 H5:H58 A9:G9">
    <cfRule type="cellIs" dxfId="7281" priority="6" operator="equal">
      <formula>"4 - Несоответствие типовым решениям"</formula>
    </cfRule>
  </conditionalFormatting>
  <conditionalFormatting sqref="H46">
    <cfRule type="cellIs" dxfId="7280" priority="492" operator="equal">
      <formula>"4 - Несоответствие типовым решениям"</formula>
    </cfRule>
  </conditionalFormatting>
  <conditionalFormatting sqref="H45">
    <cfRule type="cellIs" dxfId="7279" priority="493" operator="equal">
      <formula>"4 - Несоответствие типовым решениям"</formula>
    </cfRule>
  </conditionalFormatting>
  <conditionalFormatting sqref="H11">
    <cfRule type="cellIs" dxfId="7278" priority="494" operator="equal">
      <formula>"4 - Несоответствие типовым решениям"</formula>
    </cfRule>
  </conditionalFormatting>
  <conditionalFormatting sqref="H14">
    <cfRule type="cellIs" dxfId="7277" priority="495" operator="equal">
      <formula>"4 - Несоответствие типовым решениям"</formula>
    </cfRule>
  </conditionalFormatting>
  <conditionalFormatting sqref="H16">
    <cfRule type="cellIs" dxfId="7276" priority="496" operator="equal">
      <formula>"4 - Несоответствие типовым решениям"</formula>
    </cfRule>
  </conditionalFormatting>
  <conditionalFormatting sqref="H18">
    <cfRule type="cellIs" dxfId="7275" priority="497" operator="equal">
      <formula>"4 - Несоответствие типовым решениям"</formula>
    </cfRule>
  </conditionalFormatting>
  <conditionalFormatting sqref="H20">
    <cfRule type="cellIs" dxfId="7274" priority="498" operator="equal">
      <formula>"4 - Несоответствие типовым решениям"</formula>
    </cfRule>
  </conditionalFormatting>
  <conditionalFormatting sqref="H25">
    <cfRule type="cellIs" dxfId="7273" priority="499" operator="equal">
      <formula>"4 - Несоответствие типовым решениям"</formula>
    </cfRule>
  </conditionalFormatting>
  <conditionalFormatting sqref="H26">
    <cfRule type="cellIs" dxfId="7272" priority="500" operator="equal">
      <formula>"4 - Несоответствие типовым решениям"</formula>
    </cfRule>
  </conditionalFormatting>
  <conditionalFormatting sqref="H26">
    <cfRule type="cellIs" dxfId="7271" priority="501" operator="equal">
      <formula>"4 - Несоответствие типовым решениям"</formula>
    </cfRule>
  </conditionalFormatting>
  <conditionalFormatting sqref="H28">
    <cfRule type="cellIs" dxfId="7270" priority="502" operator="equal">
      <formula>"4 - Несоответствие типовым решениям"</formula>
    </cfRule>
  </conditionalFormatting>
  <conditionalFormatting sqref="H28">
    <cfRule type="cellIs" dxfId="7269" priority="503" operator="equal">
      <formula>"4 - Несоответствие типовым решениям"</formula>
    </cfRule>
  </conditionalFormatting>
  <conditionalFormatting sqref="H29">
    <cfRule type="cellIs" dxfId="7268" priority="504" operator="equal">
      <formula>"4 - Несоответствие типовым решениям"</formula>
    </cfRule>
  </conditionalFormatting>
  <conditionalFormatting sqref="H29">
    <cfRule type="cellIs" dxfId="7267" priority="505" operator="equal">
      <formula>"4 - Несоответствие типовым решениям"</formula>
    </cfRule>
  </conditionalFormatting>
  <conditionalFormatting sqref="H29">
    <cfRule type="cellIs" dxfId="7266" priority="506" operator="equal">
      <formula>"4 - Несоответствие типовым решениям"</formula>
    </cfRule>
  </conditionalFormatting>
  <conditionalFormatting sqref="H31">
    <cfRule type="cellIs" dxfId="7265" priority="507" operator="equal">
      <formula>"4 - Несоответствие типовым решениям"</formula>
    </cfRule>
  </conditionalFormatting>
  <conditionalFormatting sqref="H31">
    <cfRule type="cellIs" dxfId="7264" priority="508" operator="equal">
      <formula>"4 - Несоответствие типовым решениям"</formula>
    </cfRule>
  </conditionalFormatting>
  <conditionalFormatting sqref="H31">
    <cfRule type="cellIs" dxfId="7263" priority="509" operator="equal">
      <formula>"4 - Несоответствие типовым решениям"</formula>
    </cfRule>
  </conditionalFormatting>
  <conditionalFormatting sqref="H32">
    <cfRule type="cellIs" dxfId="7262" priority="510" operator="equal">
      <formula>"4 - Несоответствие типовым решениям"</formula>
    </cfRule>
  </conditionalFormatting>
  <conditionalFormatting sqref="H32">
    <cfRule type="cellIs" dxfId="7261" priority="511" operator="equal">
      <formula>"4 - Несоответствие типовым решениям"</formula>
    </cfRule>
  </conditionalFormatting>
  <conditionalFormatting sqref="H32">
    <cfRule type="cellIs" dxfId="7260" priority="512" operator="equal">
      <formula>"4 - Несоответствие типовым решениям"</formula>
    </cfRule>
  </conditionalFormatting>
  <conditionalFormatting sqref="H33">
    <cfRule type="cellIs" dxfId="7259" priority="513" operator="equal">
      <formula>"4 - Несоответствие типовым решениям"</formula>
    </cfRule>
  </conditionalFormatting>
  <conditionalFormatting sqref="H33">
    <cfRule type="cellIs" dxfId="7258" priority="514" operator="equal">
      <formula>"4 - Несоответствие типовым решениям"</formula>
    </cfRule>
  </conditionalFormatting>
  <conditionalFormatting sqref="H33">
    <cfRule type="cellIs" dxfId="7257" priority="515" operator="equal">
      <formula>"4 - Несоответствие типовым решениям"</formula>
    </cfRule>
  </conditionalFormatting>
  <conditionalFormatting sqref="H35">
    <cfRule type="cellIs" dxfId="7256" priority="516" operator="equal">
      <formula>"4 - Несоответствие типовым решениям"</formula>
    </cfRule>
  </conditionalFormatting>
  <conditionalFormatting sqref="H35">
    <cfRule type="cellIs" dxfId="7255" priority="517" operator="equal">
      <formula>"4 - Несоответствие типовым решениям"</formula>
    </cfRule>
  </conditionalFormatting>
  <conditionalFormatting sqref="H35">
    <cfRule type="cellIs" dxfId="7254" priority="518" operator="equal">
      <formula>"4 - Несоответствие типовым решениям"</formula>
    </cfRule>
  </conditionalFormatting>
  <conditionalFormatting sqref="H37">
    <cfRule type="cellIs" dxfId="7253" priority="519" operator="equal">
      <formula>"4 - Несоответствие типовым решениям"</formula>
    </cfRule>
  </conditionalFormatting>
  <conditionalFormatting sqref="H41">
    <cfRule type="cellIs" dxfId="7252" priority="520" operator="equal">
      <formula>"4 - Несоответствие типовым решениям"</formula>
    </cfRule>
  </conditionalFormatting>
  <conditionalFormatting sqref="H39">
    <cfRule type="cellIs" dxfId="7251" priority="521" operator="equal">
      <formula>"4 - Несоответствие типовым решениям"</formula>
    </cfRule>
  </conditionalFormatting>
  <conditionalFormatting sqref="H42">
    <cfRule type="cellIs" dxfId="7250" priority="522" operator="equal">
      <formula>"4 - Несоответствие типовым решениям"</formula>
    </cfRule>
  </conditionalFormatting>
  <conditionalFormatting sqref="H42">
    <cfRule type="cellIs" dxfId="7249" priority="523" operator="equal">
      <formula>"4 - Несоответствие типовым решениям"</formula>
    </cfRule>
  </conditionalFormatting>
  <conditionalFormatting sqref="H43">
    <cfRule type="cellIs" dxfId="7248" priority="524" operator="equal">
      <formula>"4 - Несоответствие типовым решениям"</formula>
    </cfRule>
  </conditionalFormatting>
  <conditionalFormatting sqref="H44">
    <cfRule type="cellIs" dxfId="7247" priority="525" operator="equal">
      <formula>"4 - Несоответствие типовым решениям"</formula>
    </cfRule>
  </conditionalFormatting>
  <conditionalFormatting sqref="H44">
    <cfRule type="cellIs" dxfId="7246" priority="526" operator="equal">
      <formula>"4 - Несоответствие типовым решениям"</formula>
    </cfRule>
  </conditionalFormatting>
  <conditionalFormatting sqref="L3">
    <cfRule type="cellIs" dxfId="7245" priority="527" operator="equal">
      <formula>"4 - Несоответствие типовым решениям"</formula>
    </cfRule>
  </conditionalFormatting>
  <conditionalFormatting sqref="H10:H52">
    <cfRule type="cellIs" dxfId="7244" priority="528" operator="equal">
      <formula>"4 - Несоответствие типовым решениям"</formula>
    </cfRule>
  </conditionalFormatting>
  <conditionalFormatting sqref="H13">
    <cfRule type="cellIs" dxfId="7243" priority="529" operator="equal">
      <formula>"4 - Несоответствие типовым решениям"</formula>
    </cfRule>
  </conditionalFormatting>
  <conditionalFormatting sqref="H42">
    <cfRule type="cellIs" dxfId="7242" priority="530" operator="equal">
      <formula>"4 - Несоответствие типовым решениям"</formula>
    </cfRule>
  </conditionalFormatting>
  <conditionalFormatting sqref="H42">
    <cfRule type="cellIs" dxfId="7241" priority="531" operator="equal">
      <formula>"4 - Несоответствие типовым решениям"</formula>
    </cfRule>
  </conditionalFormatting>
  <conditionalFormatting sqref="H42">
    <cfRule type="cellIs" dxfId="7240" priority="532" operator="equal">
      <formula>"4 - Несоответствие типовым решениям"</formula>
    </cfRule>
  </conditionalFormatting>
  <conditionalFormatting sqref="H43">
    <cfRule type="cellIs" dxfId="7239" priority="533" operator="equal">
      <formula>"4 - Несоответствие типовым решениям"</formula>
    </cfRule>
  </conditionalFormatting>
  <conditionalFormatting sqref="H43">
    <cfRule type="cellIs" dxfId="7238" priority="534" operator="equal">
      <formula>"4 - Несоответствие типовым решениям"</formula>
    </cfRule>
  </conditionalFormatting>
  <conditionalFormatting sqref="H43">
    <cfRule type="cellIs" dxfId="7237" priority="535" operator="equal">
      <formula>"4 - Несоответствие типовым решениям"</formula>
    </cfRule>
  </conditionalFormatting>
  <conditionalFormatting sqref="H44">
    <cfRule type="cellIs" dxfId="7236" priority="536" operator="equal">
      <formula>"4 - Несоответствие типовым решениям"</formula>
    </cfRule>
  </conditionalFormatting>
  <conditionalFormatting sqref="H44">
    <cfRule type="cellIs" dxfId="7235" priority="537" operator="equal">
      <formula>"4 - Несоответствие типовым решениям"</formula>
    </cfRule>
  </conditionalFormatting>
  <conditionalFormatting sqref="H44">
    <cfRule type="cellIs" dxfId="7234" priority="538" operator="equal">
      <formula>"4 - Несоответствие типовым решениям"</formula>
    </cfRule>
  </conditionalFormatting>
  <conditionalFormatting sqref="H46">
    <cfRule type="cellIs" dxfId="7233" priority="539" operator="equal">
      <formula>"4 - Несоответствие типовым решениям"</formula>
    </cfRule>
  </conditionalFormatting>
  <conditionalFormatting sqref="H46">
    <cfRule type="cellIs" dxfId="7232" priority="540" operator="equal">
      <formula>"4 - Несоответствие типовым решениям"</formula>
    </cfRule>
  </conditionalFormatting>
  <conditionalFormatting sqref="H46">
    <cfRule type="cellIs" dxfId="7231" priority="541" operator="equal">
      <formula>"4 - Несоответствие типовым решениям"</formula>
    </cfRule>
  </conditionalFormatting>
  <conditionalFormatting sqref="H48">
    <cfRule type="cellIs" dxfId="7230" priority="542" operator="equal">
      <formula>"4 - Несоответствие типовым решениям"</formula>
    </cfRule>
  </conditionalFormatting>
  <conditionalFormatting sqref="H52">
    <cfRule type="cellIs" dxfId="7229" priority="543" operator="equal">
      <formula>"4 - Несоответствие типовым решениям"</formula>
    </cfRule>
  </conditionalFormatting>
  <conditionalFormatting sqref="H50">
    <cfRule type="cellIs" dxfId="7228" priority="544" operator="equal">
      <formula>"4 - Несоответствие типовым решениям"</formula>
    </cfRule>
  </conditionalFormatting>
  <conditionalFormatting sqref="H11">
    <cfRule type="cellIs" dxfId="7227" priority="545" operator="equal">
      <formula>"4 - Несоответствие типовым решениям"</formula>
    </cfRule>
  </conditionalFormatting>
  <conditionalFormatting sqref="H14">
    <cfRule type="cellIs" dxfId="7226" priority="546" operator="equal">
      <formula>"4 - Несоответствие типовым решениям"</formula>
    </cfRule>
  </conditionalFormatting>
  <conditionalFormatting sqref="H14">
    <cfRule type="cellIs" dxfId="7225" priority="547" operator="equal">
      <formula>"4 - Несоответствие типовым решениям"</formula>
    </cfRule>
  </conditionalFormatting>
  <conditionalFormatting sqref="H15">
    <cfRule type="cellIs" dxfId="7224" priority="548" operator="equal">
      <formula>"4 - Несоответствие типовым решениям"</formula>
    </cfRule>
  </conditionalFormatting>
  <conditionalFormatting sqref="H15">
    <cfRule type="cellIs" dxfId="7223" priority="549" operator="equal">
      <formula>"4 - Несоответствие типовым решениям"</formula>
    </cfRule>
  </conditionalFormatting>
  <conditionalFormatting sqref="H15">
    <cfRule type="cellIs" dxfId="7222" priority="550" operator="equal">
      <formula>"4 - Несоответствие типовым решениям"</formula>
    </cfRule>
  </conditionalFormatting>
  <conditionalFormatting sqref="H16">
    <cfRule type="cellIs" dxfId="7221" priority="551" operator="equal">
      <formula>"4 - Несоответствие типовым решениям"</formula>
    </cfRule>
  </conditionalFormatting>
  <conditionalFormatting sqref="H16">
    <cfRule type="cellIs" dxfId="7220" priority="552" operator="equal">
      <formula>"4 - Несоответствие типовым решениям"</formula>
    </cfRule>
  </conditionalFormatting>
  <conditionalFormatting sqref="H16">
    <cfRule type="cellIs" dxfId="7219" priority="553" operator="equal">
      <formula>"4 - Несоответствие типовым решениям"</formula>
    </cfRule>
  </conditionalFormatting>
  <conditionalFormatting sqref="H17">
    <cfRule type="cellIs" dxfId="7218" priority="554" operator="equal">
      <formula>"4 - Несоответствие типовым решениям"</formula>
    </cfRule>
  </conditionalFormatting>
  <conditionalFormatting sqref="H17">
    <cfRule type="cellIs" dxfId="7217" priority="555" operator="equal">
      <formula>"4 - Несоответствие типовым решениям"</formula>
    </cfRule>
  </conditionalFormatting>
  <conditionalFormatting sqref="H17">
    <cfRule type="cellIs" dxfId="7216" priority="556" operator="equal">
      <formula>"4 - Несоответствие типовым решениям"</formula>
    </cfRule>
  </conditionalFormatting>
  <conditionalFormatting sqref="H18">
    <cfRule type="cellIs" dxfId="7215" priority="557" operator="equal">
      <formula>"4 - Несоответствие типовым решениям"</formula>
    </cfRule>
  </conditionalFormatting>
  <conditionalFormatting sqref="H18">
    <cfRule type="cellIs" dxfId="7214" priority="558" operator="equal">
      <formula>"4 - Несоответствие типовым решениям"</formula>
    </cfRule>
  </conditionalFormatting>
  <conditionalFormatting sqref="H18">
    <cfRule type="cellIs" dxfId="7213" priority="559" operator="equal">
      <formula>"4 - Несоответствие типовым решениям"</formula>
    </cfRule>
  </conditionalFormatting>
  <conditionalFormatting sqref="H18">
    <cfRule type="cellIs" dxfId="7212" priority="560" operator="equal">
      <formula>"4 - Несоответствие типовым решениям"</formula>
    </cfRule>
  </conditionalFormatting>
  <conditionalFormatting sqref="H20">
    <cfRule type="cellIs" dxfId="7211" priority="561" operator="equal">
      <formula>"4 - Несоответствие типовым решениям"</formula>
    </cfRule>
  </conditionalFormatting>
  <conditionalFormatting sqref="H20">
    <cfRule type="cellIs" dxfId="7210" priority="562" operator="equal">
      <formula>"4 - Несоответствие типовым решениям"</formula>
    </cfRule>
  </conditionalFormatting>
  <conditionalFormatting sqref="H20">
    <cfRule type="cellIs" dxfId="7209" priority="563" operator="equal">
      <formula>"4 - Несоответствие типовым решениям"</formula>
    </cfRule>
  </conditionalFormatting>
  <conditionalFormatting sqref="H20">
    <cfRule type="cellIs" dxfId="7208" priority="564" operator="equal">
      <formula>"4 - Несоответствие типовым решениям"</formula>
    </cfRule>
  </conditionalFormatting>
  <conditionalFormatting sqref="H23">
    <cfRule type="cellIs" dxfId="7207" priority="565" operator="equal">
      <formula>"4 - Несоответствие типовым решениям"</formula>
    </cfRule>
  </conditionalFormatting>
  <conditionalFormatting sqref="H23">
    <cfRule type="cellIs" dxfId="7206" priority="566" operator="equal">
      <formula>"4 - Несоответствие типовым решениям"</formula>
    </cfRule>
  </conditionalFormatting>
  <conditionalFormatting sqref="H23">
    <cfRule type="cellIs" dxfId="7205" priority="567" operator="equal">
      <formula>"4 - Несоответствие типовым решениям"</formula>
    </cfRule>
  </conditionalFormatting>
  <conditionalFormatting sqref="H23">
    <cfRule type="cellIs" dxfId="7204" priority="568" operator="equal">
      <formula>"4 - Несоответствие типовым решениям"</formula>
    </cfRule>
  </conditionalFormatting>
  <conditionalFormatting sqref="H24">
    <cfRule type="cellIs" dxfId="7203" priority="569" operator="equal">
      <formula>"4 - Несоответствие типовым решениям"</formula>
    </cfRule>
  </conditionalFormatting>
  <conditionalFormatting sqref="H24">
    <cfRule type="cellIs" dxfId="7202" priority="570" operator="equal">
      <formula>"4 - Несоответствие типовым решениям"</formula>
    </cfRule>
  </conditionalFormatting>
  <conditionalFormatting sqref="H24">
    <cfRule type="cellIs" dxfId="7201" priority="571" operator="equal">
      <formula>"4 - Несоответствие типовым решениям"</formula>
    </cfRule>
  </conditionalFormatting>
  <conditionalFormatting sqref="H24">
    <cfRule type="cellIs" dxfId="7200" priority="572" operator="equal">
      <formula>"4 - Несоответствие типовым решениям"</formula>
    </cfRule>
  </conditionalFormatting>
  <conditionalFormatting sqref="H25">
    <cfRule type="cellIs" dxfId="7199" priority="573" operator="equal">
      <formula>"4 - Несоответствие типовым решениям"</formula>
    </cfRule>
  </conditionalFormatting>
  <conditionalFormatting sqref="H25">
    <cfRule type="cellIs" dxfId="7198" priority="574" operator="equal">
      <formula>"4 - Несоответствие типовым решениям"</formula>
    </cfRule>
  </conditionalFormatting>
  <conditionalFormatting sqref="H25">
    <cfRule type="cellIs" dxfId="7197" priority="575" operator="equal">
      <formula>"4 - Несоответствие типовым решениям"</formula>
    </cfRule>
  </conditionalFormatting>
  <conditionalFormatting sqref="H25">
    <cfRule type="cellIs" dxfId="7196" priority="576" operator="equal">
      <formula>"4 - Несоответствие типовым решениям"</formula>
    </cfRule>
  </conditionalFormatting>
  <conditionalFormatting sqref="H26">
    <cfRule type="cellIs" dxfId="7195" priority="577" operator="equal">
      <formula>"4 - Несоответствие типовым решениям"</formula>
    </cfRule>
  </conditionalFormatting>
  <conditionalFormatting sqref="H26">
    <cfRule type="cellIs" dxfId="7194" priority="578" operator="equal">
      <formula>"4 - Несоответствие типовым решениям"</formula>
    </cfRule>
  </conditionalFormatting>
  <conditionalFormatting sqref="H26">
    <cfRule type="cellIs" dxfId="7193" priority="579" operator="equal">
      <formula>"4 - Несоответствие типовым решениям"</formula>
    </cfRule>
  </conditionalFormatting>
  <conditionalFormatting sqref="H26">
    <cfRule type="cellIs" dxfId="7192" priority="580" operator="equal">
      <formula>"4 - Несоответствие типовым решениям"</formula>
    </cfRule>
  </conditionalFormatting>
  <conditionalFormatting sqref="H28">
    <cfRule type="cellIs" dxfId="7191" priority="581" operator="equal">
      <formula>"4 - Несоответствие типовым решениям"</formula>
    </cfRule>
  </conditionalFormatting>
  <conditionalFormatting sqref="H28">
    <cfRule type="cellIs" dxfId="7190" priority="582" operator="equal">
      <formula>"4 - Несоответствие типовым решениям"</formula>
    </cfRule>
  </conditionalFormatting>
  <conditionalFormatting sqref="H28">
    <cfRule type="cellIs" dxfId="7189" priority="583" operator="equal">
      <formula>"4 - Несоответствие типовым решениям"</formula>
    </cfRule>
  </conditionalFormatting>
  <conditionalFormatting sqref="H28">
    <cfRule type="cellIs" dxfId="7188" priority="584" operator="equal">
      <formula>"4 - Несоответствие типовым решениям"</formula>
    </cfRule>
  </conditionalFormatting>
  <conditionalFormatting sqref="H31">
    <cfRule type="cellIs" dxfId="7187" priority="585" operator="equal">
      <formula>"4 - Несоответствие типовым решениям"</formula>
    </cfRule>
  </conditionalFormatting>
  <conditionalFormatting sqref="H31">
    <cfRule type="cellIs" dxfId="7186" priority="586" operator="equal">
      <formula>"4 - Несоответствие типовым решениям"</formula>
    </cfRule>
  </conditionalFormatting>
  <conditionalFormatting sqref="H31">
    <cfRule type="cellIs" dxfId="7185" priority="587" operator="equal">
      <formula>"4 - Несоответствие типовым решениям"</formula>
    </cfRule>
  </conditionalFormatting>
  <conditionalFormatting sqref="H31">
    <cfRule type="cellIs" dxfId="7184" priority="588" operator="equal">
      <formula>"4 - Несоответствие типовым решениям"</formula>
    </cfRule>
  </conditionalFormatting>
  <conditionalFormatting sqref="H34">
    <cfRule type="cellIs" dxfId="7183" priority="589" operator="equal">
      <formula>"4 - Несоответствие типовым решениям"</formula>
    </cfRule>
  </conditionalFormatting>
  <conditionalFormatting sqref="H35">
    <cfRule type="cellIs" dxfId="7182" priority="590" operator="equal">
      <formula>"4 - Несоответствие типовым решениям"</formula>
    </cfRule>
  </conditionalFormatting>
  <conditionalFormatting sqref="H36">
    <cfRule type="cellIs" dxfId="7181" priority="591" operator="equal">
      <formula>"4 - Несоответствие типовым решениям"</formula>
    </cfRule>
  </conditionalFormatting>
  <conditionalFormatting sqref="H37">
    <cfRule type="cellIs" dxfId="7180" priority="592" operator="equal">
      <formula>"4 - Несоответствие типовым решениям"</formula>
    </cfRule>
  </conditionalFormatting>
  <conditionalFormatting sqref="H37">
    <cfRule type="cellIs" dxfId="7179" priority="593" operator="equal">
      <formula>"4 - Несоответствие типовым решениям"</formula>
    </cfRule>
  </conditionalFormatting>
  <conditionalFormatting sqref="H38">
    <cfRule type="cellIs" dxfId="7178" priority="594" operator="equal">
      <formula>"4 - Несоответствие типовым решениям"</formula>
    </cfRule>
  </conditionalFormatting>
  <conditionalFormatting sqref="H38">
    <cfRule type="cellIs" dxfId="7177" priority="595" operator="equal">
      <formula>"4 - Несоответствие типовым решениям"</formula>
    </cfRule>
  </conditionalFormatting>
  <conditionalFormatting sqref="H39">
    <cfRule type="cellIs" dxfId="7176" priority="596" operator="equal">
      <formula>"4 - Несоответствие типовым решениям"</formula>
    </cfRule>
  </conditionalFormatting>
  <conditionalFormatting sqref="H39">
    <cfRule type="cellIs" dxfId="7175" priority="597" operator="equal">
      <formula>"4 - Несоответствие типовым решениям"</formula>
    </cfRule>
  </conditionalFormatting>
  <conditionalFormatting sqref="H40">
    <cfRule type="cellIs" dxfId="7174" priority="598" operator="equal">
      <formula>"4 - Несоответствие типовым решениям"</formula>
    </cfRule>
  </conditionalFormatting>
  <conditionalFormatting sqref="H40">
    <cfRule type="cellIs" dxfId="7173" priority="599" operator="equal">
      <formula>"4 - Несоответствие типовым решениям"</formula>
    </cfRule>
  </conditionalFormatting>
  <conditionalFormatting sqref="H22">
    <cfRule type="cellIs" dxfId="7172" priority="600" operator="equal">
      <formula>"4 - Несоответствие типовым решениям"</formula>
    </cfRule>
  </conditionalFormatting>
  <conditionalFormatting sqref="H22">
    <cfRule type="cellIs" dxfId="7171" priority="601" operator="equal">
      <formula>"4 - Несоответствие типовым решениям"</formula>
    </cfRule>
  </conditionalFormatting>
  <conditionalFormatting sqref="H22">
    <cfRule type="cellIs" dxfId="7170" priority="602" operator="equal">
      <formula>"4 - Несоответствие типовым решениям"</formula>
    </cfRule>
  </conditionalFormatting>
  <conditionalFormatting sqref="H22">
    <cfRule type="cellIs" dxfId="7169" priority="603" operator="equal">
      <formula>"4 - Несоответствие типовым решениям"</formula>
    </cfRule>
  </conditionalFormatting>
  <conditionalFormatting sqref="H22">
    <cfRule type="cellIs" dxfId="7168" priority="604" operator="equal">
      <formula>"4 - Несоответствие типовым решениям"</formula>
    </cfRule>
  </conditionalFormatting>
  <conditionalFormatting sqref="H12">
    <cfRule type="cellIs" dxfId="7167" priority="605" operator="equal">
      <formula>"4 - Несоответствие типовым решениям"</formula>
    </cfRule>
  </conditionalFormatting>
  <conditionalFormatting sqref="H12">
    <cfRule type="cellIs" dxfId="7166" priority="606" operator="equal">
      <formula>"4 - Несоответствие типовым решениям"</formula>
    </cfRule>
  </conditionalFormatting>
  <conditionalFormatting sqref="H41">
    <cfRule type="cellIs" dxfId="7165" priority="607" operator="equal">
      <formula>"4 - Несоответствие типовым решениям"</formula>
    </cfRule>
  </conditionalFormatting>
  <conditionalFormatting sqref="H41">
    <cfRule type="cellIs" dxfId="7164" priority="608" operator="equal">
      <formula>"4 - Несоответствие типовым решениям"</formula>
    </cfRule>
  </conditionalFormatting>
  <conditionalFormatting sqref="H41">
    <cfRule type="cellIs" dxfId="7163" priority="609" operator="equal">
      <formula>"4 - Несоответствие типовым решениям"</formula>
    </cfRule>
  </conditionalFormatting>
  <conditionalFormatting sqref="H21">
    <cfRule type="cellIs" dxfId="7162" priority="610" operator="equal">
      <formula>"4 - Несоответствие типовым решениям"</formula>
    </cfRule>
  </conditionalFormatting>
  <conditionalFormatting sqref="H21">
    <cfRule type="cellIs" dxfId="7161" priority="611" operator="equal">
      <formula>"4 - Несоответствие типовым решениям"</formula>
    </cfRule>
  </conditionalFormatting>
  <conditionalFormatting sqref="H21">
    <cfRule type="cellIs" dxfId="7160" priority="612" operator="equal">
      <formula>"4 - Несоответствие типовым решениям"</formula>
    </cfRule>
  </conditionalFormatting>
  <conditionalFormatting sqref="H21">
    <cfRule type="cellIs" dxfId="7159" priority="613" operator="equal">
      <formula>"4 - Несоответствие типовым решениям"</formula>
    </cfRule>
  </conditionalFormatting>
  <conditionalFormatting sqref="H21">
    <cfRule type="cellIs" dxfId="7158" priority="614" operator="equal">
      <formula>"4 - Несоответствие типовым решениям"</formula>
    </cfRule>
  </conditionalFormatting>
  <conditionalFormatting sqref="H21">
    <cfRule type="cellIs" dxfId="7157" priority="615" operator="equal">
      <formula>"4 - Несоответствие типовым решениям"</formula>
    </cfRule>
  </conditionalFormatting>
  <conditionalFormatting sqref="H21">
    <cfRule type="cellIs" dxfId="7156" priority="616" operator="equal">
      <formula>"4 - Несоответствие типовым решениям"</formula>
    </cfRule>
  </conditionalFormatting>
  <conditionalFormatting sqref="H19">
    <cfRule type="cellIs" dxfId="7155" priority="617" operator="equal">
      <formula>"4 - Несоответствие типовым решениям"</formula>
    </cfRule>
  </conditionalFormatting>
  <conditionalFormatting sqref="H19">
    <cfRule type="cellIs" dxfId="7154" priority="618" operator="equal">
      <formula>"4 - Несоответствие типовым решениям"</formula>
    </cfRule>
  </conditionalFormatting>
  <conditionalFormatting sqref="H19">
    <cfRule type="cellIs" dxfId="7153" priority="619" operator="equal">
      <formula>"4 - Несоответствие типовым решениям"</formula>
    </cfRule>
  </conditionalFormatting>
  <conditionalFormatting sqref="H19">
    <cfRule type="cellIs" dxfId="7152" priority="620" operator="equal">
      <formula>"4 - Несоответствие типовым решениям"</formula>
    </cfRule>
  </conditionalFormatting>
  <conditionalFormatting sqref="H19">
    <cfRule type="cellIs" dxfId="7151" priority="621" operator="equal">
      <formula>"4 - Несоответствие типовым решениям"</formula>
    </cfRule>
  </conditionalFormatting>
  <conditionalFormatting sqref="H19">
    <cfRule type="cellIs" dxfId="7150" priority="622" operator="equal">
      <formula>"4 - Несоответствие типовым решениям"</formula>
    </cfRule>
  </conditionalFormatting>
  <conditionalFormatting sqref="H19">
    <cfRule type="cellIs" dxfId="7149" priority="623" operator="equal">
      <formula>"4 - Несоответствие типовым решениям"</formula>
    </cfRule>
  </conditionalFormatting>
  <conditionalFormatting sqref="H19">
    <cfRule type="cellIs" dxfId="7148" priority="624" operator="equal">
      <formula>"4 - Несоответствие типовым решениям"</formula>
    </cfRule>
  </conditionalFormatting>
  <conditionalFormatting sqref="H19">
    <cfRule type="cellIs" dxfId="7147" priority="625" operator="equal">
      <formula>"4 - Несоответствие типовым решениям"</formula>
    </cfRule>
  </conditionalFormatting>
  <conditionalFormatting sqref="H30">
    <cfRule type="cellIs" dxfId="7146" priority="626" operator="equal">
      <formula>"4 - Несоответствие типовым решениям"</formula>
    </cfRule>
  </conditionalFormatting>
  <conditionalFormatting sqref="H30">
    <cfRule type="cellIs" dxfId="7145" priority="627" operator="equal">
      <formula>"4 - Несоответствие типовым решениям"</formula>
    </cfRule>
  </conditionalFormatting>
  <conditionalFormatting sqref="H30">
    <cfRule type="cellIs" dxfId="7144" priority="628" operator="equal">
      <formula>"4 - Несоответствие типовым решениям"</formula>
    </cfRule>
  </conditionalFormatting>
  <conditionalFormatting sqref="H30">
    <cfRule type="cellIs" dxfId="7143" priority="629" operator="equal">
      <formula>"4 - Несоответствие типовым решениям"</formula>
    </cfRule>
  </conditionalFormatting>
  <conditionalFormatting sqref="H30">
    <cfRule type="cellIs" dxfId="7142" priority="630" operator="equal">
      <formula>"4 - Несоответствие типовым решениям"</formula>
    </cfRule>
  </conditionalFormatting>
  <conditionalFormatting sqref="G1:H1 H3:X3 H5:H58 A9:G9">
    <cfRule type="cellIs" dxfId="7141" priority="5" operator="equal">
      <formula>"3 - Повторяющиеся замечания МФР"</formula>
    </cfRule>
  </conditionalFormatting>
  <conditionalFormatting sqref="H46">
    <cfRule type="cellIs" dxfId="7140" priority="631" operator="equal">
      <formula>"3 - Повторяющиеся замечания МФР"</formula>
    </cfRule>
  </conditionalFormatting>
  <conditionalFormatting sqref="H45">
    <cfRule type="cellIs" dxfId="7139" priority="632" operator="equal">
      <formula>"3 - Повторяющиеся замечания МФР"</formula>
    </cfRule>
  </conditionalFormatting>
  <conditionalFormatting sqref="H11">
    <cfRule type="cellIs" dxfId="7138" priority="633" operator="equal">
      <formula>"3 - Повторяющиеся замечания МФР"</formula>
    </cfRule>
  </conditionalFormatting>
  <conditionalFormatting sqref="H14">
    <cfRule type="cellIs" dxfId="7137" priority="634" operator="equal">
      <formula>"3 - Повторяющиеся замечания МФР"</formula>
    </cfRule>
  </conditionalFormatting>
  <conditionalFormatting sqref="H16">
    <cfRule type="cellIs" dxfId="7136" priority="635" operator="equal">
      <formula>"3 - Повторяющиеся замечания МФР"</formula>
    </cfRule>
  </conditionalFormatting>
  <conditionalFormatting sqref="H18">
    <cfRule type="cellIs" dxfId="7135" priority="636" operator="equal">
      <formula>"3 - Повторяющиеся замечания МФР"</formula>
    </cfRule>
  </conditionalFormatting>
  <conditionalFormatting sqref="H20">
    <cfRule type="cellIs" dxfId="7134" priority="637" operator="equal">
      <formula>"3 - Повторяющиеся замечания МФР"</formula>
    </cfRule>
  </conditionalFormatting>
  <conditionalFormatting sqref="H25">
    <cfRule type="cellIs" dxfId="7133" priority="638" operator="equal">
      <formula>"3 - Повторяющиеся замечания МФР"</formula>
    </cfRule>
  </conditionalFormatting>
  <conditionalFormatting sqref="H26">
    <cfRule type="cellIs" dxfId="7132" priority="639" operator="equal">
      <formula>"3 - Повторяющиеся замечания МФР"</formula>
    </cfRule>
  </conditionalFormatting>
  <conditionalFormatting sqref="H26">
    <cfRule type="cellIs" dxfId="7131" priority="640" operator="equal">
      <formula>"3 - Повторяющиеся замечания МФР"</formula>
    </cfRule>
  </conditionalFormatting>
  <conditionalFormatting sqref="H28">
    <cfRule type="cellIs" dxfId="7130" priority="641" operator="equal">
      <formula>"3 - Повторяющиеся замечания МФР"</formula>
    </cfRule>
  </conditionalFormatting>
  <conditionalFormatting sqref="H28">
    <cfRule type="cellIs" dxfId="7129" priority="642" operator="equal">
      <formula>"3 - Повторяющиеся замечания МФР"</formula>
    </cfRule>
  </conditionalFormatting>
  <conditionalFormatting sqref="H29">
    <cfRule type="cellIs" dxfId="7128" priority="643" operator="equal">
      <formula>"3 - Повторяющиеся замечания МФР"</formula>
    </cfRule>
  </conditionalFormatting>
  <conditionalFormatting sqref="H29">
    <cfRule type="cellIs" dxfId="7127" priority="644" operator="equal">
      <formula>"3 - Повторяющиеся замечания МФР"</formula>
    </cfRule>
  </conditionalFormatting>
  <conditionalFormatting sqref="H29">
    <cfRule type="cellIs" dxfId="7126" priority="645" operator="equal">
      <formula>"3 - Повторяющиеся замечания МФР"</formula>
    </cfRule>
  </conditionalFormatting>
  <conditionalFormatting sqref="H31">
    <cfRule type="cellIs" dxfId="7125" priority="646" operator="equal">
      <formula>"3 - Повторяющиеся замечания МФР"</formula>
    </cfRule>
  </conditionalFormatting>
  <conditionalFormatting sqref="H31">
    <cfRule type="cellIs" dxfId="7124" priority="647" operator="equal">
      <formula>"3 - Повторяющиеся замечания МФР"</formula>
    </cfRule>
  </conditionalFormatting>
  <conditionalFormatting sqref="H31">
    <cfRule type="cellIs" dxfId="7123" priority="648" operator="equal">
      <formula>"3 - Повторяющиеся замечания МФР"</formula>
    </cfRule>
  </conditionalFormatting>
  <conditionalFormatting sqref="H32">
    <cfRule type="cellIs" dxfId="7122" priority="649" operator="equal">
      <formula>"3 - Повторяющиеся замечания МФР"</formula>
    </cfRule>
  </conditionalFormatting>
  <conditionalFormatting sqref="H32">
    <cfRule type="cellIs" dxfId="7121" priority="650" operator="equal">
      <formula>"3 - Повторяющиеся замечания МФР"</formula>
    </cfRule>
  </conditionalFormatting>
  <conditionalFormatting sqref="H32">
    <cfRule type="cellIs" dxfId="7120" priority="651" operator="equal">
      <formula>"3 - Повторяющиеся замечания МФР"</formula>
    </cfRule>
  </conditionalFormatting>
  <conditionalFormatting sqref="H33">
    <cfRule type="cellIs" dxfId="7119" priority="652" operator="equal">
      <formula>"3 - Повторяющиеся замечания МФР"</formula>
    </cfRule>
  </conditionalFormatting>
  <conditionalFormatting sqref="H33">
    <cfRule type="cellIs" dxfId="7118" priority="653" operator="equal">
      <formula>"3 - Повторяющиеся замечания МФР"</formula>
    </cfRule>
  </conditionalFormatting>
  <conditionalFormatting sqref="H33">
    <cfRule type="cellIs" dxfId="7117" priority="654" operator="equal">
      <formula>"3 - Повторяющиеся замечания МФР"</formula>
    </cfRule>
  </conditionalFormatting>
  <conditionalFormatting sqref="H35">
    <cfRule type="cellIs" dxfId="7116" priority="655" operator="equal">
      <formula>"3 - Повторяющиеся замечания МФР"</formula>
    </cfRule>
  </conditionalFormatting>
  <conditionalFormatting sqref="H35">
    <cfRule type="cellIs" dxfId="7115" priority="656" operator="equal">
      <formula>"3 - Повторяющиеся замечания МФР"</formula>
    </cfRule>
  </conditionalFormatting>
  <conditionalFormatting sqref="H35">
    <cfRule type="cellIs" dxfId="7114" priority="657" operator="equal">
      <formula>"3 - Повторяющиеся замечания МФР"</formula>
    </cfRule>
  </conditionalFormatting>
  <conditionalFormatting sqref="H37">
    <cfRule type="cellIs" dxfId="7113" priority="658" operator="equal">
      <formula>"3 - Повторяющиеся замечания МФР"</formula>
    </cfRule>
  </conditionalFormatting>
  <conditionalFormatting sqref="H41">
    <cfRule type="cellIs" dxfId="7112" priority="659" operator="equal">
      <formula>"3 - Повторяющиеся замечания МФР"</formula>
    </cfRule>
  </conditionalFormatting>
  <conditionalFormatting sqref="H39">
    <cfRule type="cellIs" dxfId="7111" priority="660" operator="equal">
      <formula>"3 - Повторяющиеся замечания МФР"</formula>
    </cfRule>
  </conditionalFormatting>
  <conditionalFormatting sqref="H42">
    <cfRule type="cellIs" dxfId="7110" priority="661" operator="equal">
      <formula>"3 - Повторяющиеся замечания МФР"</formula>
    </cfRule>
  </conditionalFormatting>
  <conditionalFormatting sqref="H42">
    <cfRule type="cellIs" dxfId="7109" priority="662" operator="equal">
      <formula>"3 - Повторяющиеся замечания МФР"</formula>
    </cfRule>
  </conditionalFormatting>
  <conditionalFormatting sqref="H43">
    <cfRule type="cellIs" dxfId="7108" priority="663" operator="equal">
      <formula>"3 - Повторяющиеся замечания МФР"</formula>
    </cfRule>
  </conditionalFormatting>
  <conditionalFormatting sqref="H44">
    <cfRule type="cellIs" dxfId="7107" priority="664" operator="equal">
      <formula>"3 - Повторяющиеся замечания МФР"</formula>
    </cfRule>
  </conditionalFormatting>
  <conditionalFormatting sqref="H44">
    <cfRule type="cellIs" dxfId="7106" priority="665" operator="equal">
      <formula>"3 - Повторяющиеся замечания МФР"</formula>
    </cfRule>
  </conditionalFormatting>
  <conditionalFormatting sqref="L3">
    <cfRule type="cellIs" dxfId="7105" priority="666" operator="equal">
      <formula>"3 - Повторяющиеся замечания МФР"</formula>
    </cfRule>
  </conditionalFormatting>
  <conditionalFormatting sqref="H10:H52">
    <cfRule type="cellIs" dxfId="7104" priority="667" operator="equal">
      <formula>"3 - Повторяющиеся замечания МФР"</formula>
    </cfRule>
  </conditionalFormatting>
  <conditionalFormatting sqref="H13">
    <cfRule type="cellIs" dxfId="7103" priority="668" operator="equal">
      <formula>"3 - Повторяющиеся замечания МФР"</formula>
    </cfRule>
  </conditionalFormatting>
  <conditionalFormatting sqref="H42">
    <cfRule type="cellIs" dxfId="7102" priority="669" operator="equal">
      <formula>"3 - Повторяющиеся замечания МФР"</formula>
    </cfRule>
  </conditionalFormatting>
  <conditionalFormatting sqref="H42">
    <cfRule type="cellIs" dxfId="7101" priority="670" operator="equal">
      <formula>"3 - Повторяющиеся замечания МФР"</formula>
    </cfRule>
  </conditionalFormatting>
  <conditionalFormatting sqref="H42">
    <cfRule type="cellIs" dxfId="7100" priority="671" operator="equal">
      <formula>"3 - Повторяющиеся замечания МФР"</formula>
    </cfRule>
  </conditionalFormatting>
  <conditionalFormatting sqref="H43">
    <cfRule type="cellIs" dxfId="7099" priority="672" operator="equal">
      <formula>"3 - Повторяющиеся замечания МФР"</formula>
    </cfRule>
  </conditionalFormatting>
  <conditionalFormatting sqref="H43">
    <cfRule type="cellIs" dxfId="7098" priority="673" operator="equal">
      <formula>"3 - Повторяющиеся замечания МФР"</formula>
    </cfRule>
  </conditionalFormatting>
  <conditionalFormatting sqref="H43">
    <cfRule type="cellIs" dxfId="7097" priority="674" operator="equal">
      <formula>"3 - Повторяющиеся замечания МФР"</formula>
    </cfRule>
  </conditionalFormatting>
  <conditionalFormatting sqref="H44">
    <cfRule type="cellIs" dxfId="7096" priority="675" operator="equal">
      <formula>"3 - Повторяющиеся замечания МФР"</formula>
    </cfRule>
  </conditionalFormatting>
  <conditionalFormatting sqref="H44">
    <cfRule type="cellIs" dxfId="7095" priority="676" operator="equal">
      <formula>"3 - Повторяющиеся замечания МФР"</formula>
    </cfRule>
  </conditionalFormatting>
  <conditionalFormatting sqref="H44">
    <cfRule type="cellIs" dxfId="7094" priority="677" operator="equal">
      <formula>"3 - Повторяющиеся замечания МФР"</formula>
    </cfRule>
  </conditionalFormatting>
  <conditionalFormatting sqref="H46">
    <cfRule type="cellIs" dxfId="7093" priority="678" operator="equal">
      <formula>"3 - Повторяющиеся замечания МФР"</formula>
    </cfRule>
  </conditionalFormatting>
  <conditionalFormatting sqref="H46">
    <cfRule type="cellIs" dxfId="7092" priority="679" operator="equal">
      <formula>"3 - Повторяющиеся замечания МФР"</formula>
    </cfRule>
  </conditionalFormatting>
  <conditionalFormatting sqref="H46">
    <cfRule type="cellIs" dxfId="7091" priority="680" operator="equal">
      <formula>"3 - Повторяющиеся замечания МФР"</formula>
    </cfRule>
  </conditionalFormatting>
  <conditionalFormatting sqref="H48">
    <cfRule type="cellIs" dxfId="7090" priority="681" operator="equal">
      <formula>"3 - Повторяющиеся замечания МФР"</formula>
    </cfRule>
  </conditionalFormatting>
  <conditionalFormatting sqref="H52">
    <cfRule type="cellIs" dxfId="7089" priority="682" operator="equal">
      <formula>"3 - Повторяющиеся замечания МФР"</formula>
    </cfRule>
  </conditionalFormatting>
  <conditionalFormatting sqref="H50">
    <cfRule type="cellIs" dxfId="7088" priority="683" operator="equal">
      <formula>"3 - Повторяющиеся замечания МФР"</formula>
    </cfRule>
  </conditionalFormatting>
  <conditionalFormatting sqref="H11">
    <cfRule type="cellIs" dxfId="7087" priority="684" operator="equal">
      <formula>"3 - Повторяющиеся замечания МФР"</formula>
    </cfRule>
  </conditionalFormatting>
  <conditionalFormatting sqref="H14">
    <cfRule type="cellIs" dxfId="7086" priority="685" operator="equal">
      <formula>"3 - Повторяющиеся замечания МФР"</formula>
    </cfRule>
  </conditionalFormatting>
  <conditionalFormatting sqref="H14">
    <cfRule type="cellIs" dxfId="7085" priority="686" operator="equal">
      <formula>"3 - Повторяющиеся замечания МФР"</formula>
    </cfRule>
  </conditionalFormatting>
  <conditionalFormatting sqref="H15">
    <cfRule type="cellIs" dxfId="7084" priority="687" operator="equal">
      <formula>"3 - Повторяющиеся замечания МФР"</formula>
    </cfRule>
  </conditionalFormatting>
  <conditionalFormatting sqref="H15">
    <cfRule type="cellIs" dxfId="7083" priority="688" operator="equal">
      <formula>"3 - Повторяющиеся замечания МФР"</formula>
    </cfRule>
  </conditionalFormatting>
  <conditionalFormatting sqref="H15">
    <cfRule type="cellIs" dxfId="7082" priority="689" operator="equal">
      <formula>"3 - Повторяющиеся замечания МФР"</formula>
    </cfRule>
  </conditionalFormatting>
  <conditionalFormatting sqref="H16">
    <cfRule type="cellIs" dxfId="7081" priority="690" operator="equal">
      <formula>"3 - Повторяющиеся замечания МФР"</formula>
    </cfRule>
  </conditionalFormatting>
  <conditionalFormatting sqref="H16">
    <cfRule type="cellIs" dxfId="7080" priority="691" operator="equal">
      <formula>"3 - Повторяющиеся замечания МФР"</formula>
    </cfRule>
  </conditionalFormatting>
  <conditionalFormatting sqref="H16">
    <cfRule type="cellIs" dxfId="7079" priority="692" operator="equal">
      <formula>"3 - Повторяющиеся замечания МФР"</formula>
    </cfRule>
  </conditionalFormatting>
  <conditionalFormatting sqref="H17">
    <cfRule type="cellIs" dxfId="7078" priority="693" operator="equal">
      <formula>"3 - Повторяющиеся замечания МФР"</formula>
    </cfRule>
  </conditionalFormatting>
  <conditionalFormatting sqref="H17">
    <cfRule type="cellIs" dxfId="7077" priority="694" operator="equal">
      <formula>"3 - Повторяющиеся замечания МФР"</formula>
    </cfRule>
  </conditionalFormatting>
  <conditionalFormatting sqref="H17">
    <cfRule type="cellIs" dxfId="7076" priority="695" operator="equal">
      <formula>"3 - Повторяющиеся замечания МФР"</formula>
    </cfRule>
  </conditionalFormatting>
  <conditionalFormatting sqref="H18">
    <cfRule type="cellIs" dxfId="7075" priority="696" operator="equal">
      <formula>"3 - Повторяющиеся замечания МФР"</formula>
    </cfRule>
  </conditionalFormatting>
  <conditionalFormatting sqref="H18">
    <cfRule type="cellIs" dxfId="7074" priority="697" operator="equal">
      <formula>"3 - Повторяющиеся замечания МФР"</formula>
    </cfRule>
  </conditionalFormatting>
  <conditionalFormatting sqref="H18">
    <cfRule type="cellIs" dxfId="7073" priority="698" operator="equal">
      <formula>"3 - Повторяющиеся замечания МФР"</formula>
    </cfRule>
  </conditionalFormatting>
  <conditionalFormatting sqref="H18">
    <cfRule type="cellIs" dxfId="7072" priority="699" operator="equal">
      <formula>"3 - Повторяющиеся замечания МФР"</formula>
    </cfRule>
  </conditionalFormatting>
  <conditionalFormatting sqref="H20">
    <cfRule type="cellIs" dxfId="7071" priority="700" operator="equal">
      <formula>"3 - Повторяющиеся замечания МФР"</formula>
    </cfRule>
  </conditionalFormatting>
  <conditionalFormatting sqref="H20">
    <cfRule type="cellIs" dxfId="7070" priority="701" operator="equal">
      <formula>"3 - Повторяющиеся замечания МФР"</formula>
    </cfRule>
  </conditionalFormatting>
  <conditionalFormatting sqref="H20">
    <cfRule type="cellIs" dxfId="7069" priority="702" operator="equal">
      <formula>"3 - Повторяющиеся замечания МФР"</formula>
    </cfRule>
  </conditionalFormatting>
  <conditionalFormatting sqref="H20">
    <cfRule type="cellIs" dxfId="7068" priority="703" operator="equal">
      <formula>"3 - Повторяющиеся замечания МФР"</formula>
    </cfRule>
  </conditionalFormatting>
  <conditionalFormatting sqref="H23">
    <cfRule type="cellIs" dxfId="7067" priority="704" operator="equal">
      <formula>"3 - Повторяющиеся замечания МФР"</formula>
    </cfRule>
  </conditionalFormatting>
  <conditionalFormatting sqref="H23">
    <cfRule type="cellIs" dxfId="7066" priority="705" operator="equal">
      <formula>"3 - Повторяющиеся замечания МФР"</formula>
    </cfRule>
  </conditionalFormatting>
  <conditionalFormatting sqref="H23">
    <cfRule type="cellIs" dxfId="7065" priority="706" operator="equal">
      <formula>"3 - Повторяющиеся замечания МФР"</formula>
    </cfRule>
  </conditionalFormatting>
  <conditionalFormatting sqref="H23">
    <cfRule type="cellIs" dxfId="7064" priority="707" operator="equal">
      <formula>"3 - Повторяющиеся замечания МФР"</formula>
    </cfRule>
  </conditionalFormatting>
  <conditionalFormatting sqref="H24">
    <cfRule type="cellIs" dxfId="7063" priority="708" operator="equal">
      <formula>"3 - Повторяющиеся замечания МФР"</formula>
    </cfRule>
  </conditionalFormatting>
  <conditionalFormatting sqref="H24">
    <cfRule type="cellIs" dxfId="7062" priority="709" operator="equal">
      <formula>"3 - Повторяющиеся замечания МФР"</formula>
    </cfRule>
  </conditionalFormatting>
  <conditionalFormatting sqref="H24">
    <cfRule type="cellIs" dxfId="7061" priority="710" operator="equal">
      <formula>"3 - Повторяющиеся замечания МФР"</formula>
    </cfRule>
  </conditionalFormatting>
  <conditionalFormatting sqref="H24">
    <cfRule type="cellIs" dxfId="7060" priority="711" operator="equal">
      <formula>"3 - Повторяющиеся замечания МФР"</formula>
    </cfRule>
  </conditionalFormatting>
  <conditionalFormatting sqref="H25">
    <cfRule type="cellIs" dxfId="7059" priority="712" operator="equal">
      <formula>"3 - Повторяющиеся замечания МФР"</formula>
    </cfRule>
  </conditionalFormatting>
  <conditionalFormatting sqref="H25">
    <cfRule type="cellIs" dxfId="7058" priority="713" operator="equal">
      <formula>"3 - Повторяющиеся замечания МФР"</formula>
    </cfRule>
  </conditionalFormatting>
  <conditionalFormatting sqref="H25">
    <cfRule type="cellIs" dxfId="7057" priority="714" operator="equal">
      <formula>"3 - Повторяющиеся замечания МФР"</formula>
    </cfRule>
  </conditionalFormatting>
  <conditionalFormatting sqref="H25">
    <cfRule type="cellIs" dxfId="7056" priority="715" operator="equal">
      <formula>"3 - Повторяющиеся замечания МФР"</formula>
    </cfRule>
  </conditionalFormatting>
  <conditionalFormatting sqref="H26">
    <cfRule type="cellIs" dxfId="7055" priority="716" operator="equal">
      <formula>"3 - Повторяющиеся замечания МФР"</formula>
    </cfRule>
  </conditionalFormatting>
  <conditionalFormatting sqref="H26">
    <cfRule type="cellIs" dxfId="7054" priority="717" operator="equal">
      <formula>"3 - Повторяющиеся замечания МФР"</formula>
    </cfRule>
  </conditionalFormatting>
  <conditionalFormatting sqref="H26">
    <cfRule type="cellIs" dxfId="7053" priority="718" operator="equal">
      <formula>"3 - Повторяющиеся замечания МФР"</formula>
    </cfRule>
  </conditionalFormatting>
  <conditionalFormatting sqref="H26">
    <cfRule type="cellIs" dxfId="7052" priority="719" operator="equal">
      <formula>"3 - Повторяющиеся замечания МФР"</formula>
    </cfRule>
  </conditionalFormatting>
  <conditionalFormatting sqref="H28">
    <cfRule type="cellIs" dxfId="7051" priority="720" operator="equal">
      <formula>"3 - Повторяющиеся замечания МФР"</formula>
    </cfRule>
  </conditionalFormatting>
  <conditionalFormatting sqref="H28">
    <cfRule type="cellIs" dxfId="7050" priority="721" operator="equal">
      <formula>"3 - Повторяющиеся замечания МФР"</formula>
    </cfRule>
  </conditionalFormatting>
  <conditionalFormatting sqref="H28">
    <cfRule type="cellIs" dxfId="7049" priority="722" operator="equal">
      <formula>"3 - Повторяющиеся замечания МФР"</formula>
    </cfRule>
  </conditionalFormatting>
  <conditionalFormatting sqref="H28">
    <cfRule type="cellIs" dxfId="7048" priority="723" operator="equal">
      <formula>"3 - Повторяющиеся замечания МФР"</formula>
    </cfRule>
  </conditionalFormatting>
  <conditionalFormatting sqref="H31">
    <cfRule type="cellIs" dxfId="7047" priority="724" operator="equal">
      <formula>"3 - Повторяющиеся замечания МФР"</formula>
    </cfRule>
  </conditionalFormatting>
  <conditionalFormatting sqref="H31">
    <cfRule type="cellIs" dxfId="7046" priority="725" operator="equal">
      <formula>"3 - Повторяющиеся замечания МФР"</formula>
    </cfRule>
  </conditionalFormatting>
  <conditionalFormatting sqref="H31">
    <cfRule type="cellIs" dxfId="7045" priority="726" operator="equal">
      <formula>"3 - Повторяющиеся замечания МФР"</formula>
    </cfRule>
  </conditionalFormatting>
  <conditionalFormatting sqref="H31">
    <cfRule type="cellIs" dxfId="7044" priority="727" operator="equal">
      <formula>"3 - Повторяющиеся замечания МФР"</formula>
    </cfRule>
  </conditionalFormatting>
  <conditionalFormatting sqref="H34">
    <cfRule type="cellIs" dxfId="7043" priority="728" operator="equal">
      <formula>"3 - Повторяющиеся замечания МФР"</formula>
    </cfRule>
  </conditionalFormatting>
  <conditionalFormatting sqref="H35">
    <cfRule type="cellIs" dxfId="7042" priority="729" operator="equal">
      <formula>"3 - Повторяющиеся замечания МФР"</formula>
    </cfRule>
  </conditionalFormatting>
  <conditionalFormatting sqref="H36">
    <cfRule type="cellIs" dxfId="7041" priority="730" operator="equal">
      <formula>"3 - Повторяющиеся замечания МФР"</formula>
    </cfRule>
  </conditionalFormatting>
  <conditionalFormatting sqref="H37">
    <cfRule type="cellIs" dxfId="7040" priority="731" operator="equal">
      <formula>"3 - Повторяющиеся замечания МФР"</formula>
    </cfRule>
  </conditionalFormatting>
  <conditionalFormatting sqref="H37">
    <cfRule type="cellIs" dxfId="7039" priority="732" operator="equal">
      <formula>"3 - Повторяющиеся замечания МФР"</formula>
    </cfRule>
  </conditionalFormatting>
  <conditionalFormatting sqref="H38">
    <cfRule type="cellIs" dxfId="7038" priority="733" operator="equal">
      <formula>"3 - Повторяющиеся замечания МФР"</formula>
    </cfRule>
  </conditionalFormatting>
  <conditionalFormatting sqref="H38">
    <cfRule type="cellIs" dxfId="7037" priority="734" operator="equal">
      <formula>"3 - Повторяющиеся замечания МФР"</formula>
    </cfRule>
  </conditionalFormatting>
  <conditionalFormatting sqref="H39">
    <cfRule type="cellIs" dxfId="7036" priority="735" operator="equal">
      <formula>"3 - Повторяющиеся замечания МФР"</formula>
    </cfRule>
  </conditionalFormatting>
  <conditionalFormatting sqref="H39">
    <cfRule type="cellIs" dxfId="7035" priority="736" operator="equal">
      <formula>"3 - Повторяющиеся замечания МФР"</formula>
    </cfRule>
  </conditionalFormatting>
  <conditionalFormatting sqref="H40">
    <cfRule type="cellIs" dxfId="7034" priority="737" operator="equal">
      <formula>"3 - Повторяющиеся замечания МФР"</formula>
    </cfRule>
  </conditionalFormatting>
  <conditionalFormatting sqref="H40">
    <cfRule type="cellIs" dxfId="7033" priority="738" operator="equal">
      <formula>"3 - Повторяющиеся замечания МФР"</formula>
    </cfRule>
  </conditionalFormatting>
  <conditionalFormatting sqref="H22">
    <cfRule type="cellIs" dxfId="7032" priority="739" operator="equal">
      <formula>"3 - Повторяющиеся замечания МФР"</formula>
    </cfRule>
  </conditionalFormatting>
  <conditionalFormatting sqref="H22">
    <cfRule type="cellIs" dxfId="7031" priority="740" operator="equal">
      <formula>"3 - Повторяющиеся замечания МФР"</formula>
    </cfRule>
  </conditionalFormatting>
  <conditionalFormatting sqref="H22">
    <cfRule type="cellIs" dxfId="7030" priority="741" operator="equal">
      <formula>"3 - Повторяющиеся замечания МФР"</formula>
    </cfRule>
  </conditionalFormatting>
  <conditionalFormatting sqref="H22">
    <cfRule type="cellIs" dxfId="7029" priority="742" operator="equal">
      <formula>"3 - Повторяющиеся замечания МФР"</formula>
    </cfRule>
  </conditionalFormatting>
  <conditionalFormatting sqref="H22">
    <cfRule type="cellIs" dxfId="7028" priority="743" operator="equal">
      <formula>"3 - Повторяющиеся замечания МФР"</formula>
    </cfRule>
  </conditionalFormatting>
  <conditionalFormatting sqref="H12">
    <cfRule type="cellIs" dxfId="7027" priority="744" operator="equal">
      <formula>"3 - Повторяющиеся замечания МФР"</formula>
    </cfRule>
  </conditionalFormatting>
  <conditionalFormatting sqref="H12">
    <cfRule type="cellIs" dxfId="7026" priority="745" operator="equal">
      <formula>"3 - Повторяющиеся замечания МФР"</formula>
    </cfRule>
  </conditionalFormatting>
  <conditionalFormatting sqref="H41">
    <cfRule type="cellIs" dxfId="7025" priority="746" operator="equal">
      <formula>"3 - Повторяющиеся замечания МФР"</formula>
    </cfRule>
  </conditionalFormatting>
  <conditionalFormatting sqref="H41">
    <cfRule type="cellIs" dxfId="7024" priority="747" operator="equal">
      <formula>"3 - Повторяющиеся замечания МФР"</formula>
    </cfRule>
  </conditionalFormatting>
  <conditionalFormatting sqref="H41">
    <cfRule type="cellIs" dxfId="7023" priority="748" operator="equal">
      <formula>"3 - Повторяющиеся замечания МФР"</formula>
    </cfRule>
  </conditionalFormatting>
  <conditionalFormatting sqref="H21">
    <cfRule type="cellIs" dxfId="7022" priority="749" operator="equal">
      <formula>"3 - Повторяющиеся замечания МФР"</formula>
    </cfRule>
  </conditionalFormatting>
  <conditionalFormatting sqref="H21">
    <cfRule type="cellIs" dxfId="7021" priority="750" operator="equal">
      <formula>"3 - Повторяющиеся замечания МФР"</formula>
    </cfRule>
  </conditionalFormatting>
  <conditionalFormatting sqref="H21">
    <cfRule type="cellIs" dxfId="7020" priority="751" operator="equal">
      <formula>"3 - Повторяющиеся замечания МФР"</formula>
    </cfRule>
  </conditionalFormatting>
  <conditionalFormatting sqref="H21">
    <cfRule type="cellIs" dxfId="7019" priority="752" operator="equal">
      <formula>"3 - Повторяющиеся замечания МФР"</formula>
    </cfRule>
  </conditionalFormatting>
  <conditionalFormatting sqref="H21">
    <cfRule type="cellIs" dxfId="7018" priority="753" operator="equal">
      <formula>"3 - Повторяющиеся замечания МФР"</formula>
    </cfRule>
  </conditionalFormatting>
  <conditionalFormatting sqref="H21">
    <cfRule type="cellIs" dxfId="7017" priority="754" operator="equal">
      <formula>"3 - Повторяющиеся замечания МФР"</formula>
    </cfRule>
  </conditionalFormatting>
  <conditionalFormatting sqref="H21">
    <cfRule type="cellIs" dxfId="7016" priority="755" operator="equal">
      <formula>"3 - Повторяющиеся замечания МФР"</formula>
    </cfRule>
  </conditionalFormatting>
  <conditionalFormatting sqref="H19">
    <cfRule type="cellIs" dxfId="7015" priority="756" operator="equal">
      <formula>"3 - Повторяющиеся замечания МФР"</formula>
    </cfRule>
  </conditionalFormatting>
  <conditionalFormatting sqref="H19">
    <cfRule type="cellIs" dxfId="7014" priority="757" operator="equal">
      <formula>"3 - Повторяющиеся замечания МФР"</formula>
    </cfRule>
  </conditionalFormatting>
  <conditionalFormatting sqref="H19">
    <cfRule type="cellIs" dxfId="7013" priority="758" operator="equal">
      <formula>"3 - Повторяющиеся замечания МФР"</formula>
    </cfRule>
  </conditionalFormatting>
  <conditionalFormatting sqref="H19">
    <cfRule type="cellIs" dxfId="7012" priority="759" operator="equal">
      <formula>"3 - Повторяющиеся замечания МФР"</formula>
    </cfRule>
  </conditionalFormatting>
  <conditionalFormatting sqref="H19">
    <cfRule type="cellIs" dxfId="7011" priority="760" operator="equal">
      <formula>"3 - Повторяющиеся замечания МФР"</formula>
    </cfRule>
  </conditionalFormatting>
  <conditionalFormatting sqref="H19">
    <cfRule type="cellIs" dxfId="7010" priority="761" operator="equal">
      <formula>"3 - Повторяющиеся замечания МФР"</formula>
    </cfRule>
  </conditionalFormatting>
  <conditionalFormatting sqref="H19">
    <cfRule type="cellIs" dxfId="7009" priority="762" operator="equal">
      <formula>"3 - Повторяющиеся замечания МФР"</formula>
    </cfRule>
  </conditionalFormatting>
  <conditionalFormatting sqref="H19">
    <cfRule type="cellIs" dxfId="7008" priority="763" operator="equal">
      <formula>"3 - Повторяющиеся замечания МФР"</formula>
    </cfRule>
  </conditionalFormatting>
  <conditionalFormatting sqref="H19">
    <cfRule type="cellIs" dxfId="7007" priority="764" operator="equal">
      <formula>"3 - Повторяющиеся замечания МФР"</formula>
    </cfRule>
  </conditionalFormatting>
  <conditionalFormatting sqref="H30">
    <cfRule type="cellIs" dxfId="7006" priority="765" operator="equal">
      <formula>"3 - Повторяющиеся замечания МФР"</formula>
    </cfRule>
  </conditionalFormatting>
  <conditionalFormatting sqref="H30">
    <cfRule type="cellIs" dxfId="7005" priority="766" operator="equal">
      <formula>"3 - Повторяющиеся замечания МФР"</formula>
    </cfRule>
  </conditionalFormatting>
  <conditionalFormatting sqref="H30">
    <cfRule type="cellIs" dxfId="7004" priority="767" operator="equal">
      <formula>"3 - Повторяющиеся замечания МФР"</formula>
    </cfRule>
  </conditionalFormatting>
  <conditionalFormatting sqref="H30">
    <cfRule type="cellIs" dxfId="7003" priority="768" operator="equal">
      <formula>"3 - Повторяющиеся замечания МФР"</formula>
    </cfRule>
  </conditionalFormatting>
  <conditionalFormatting sqref="H30">
    <cfRule type="cellIs" dxfId="7002" priority="769" operator="equal">
      <formula>"3 - Повторяющиеся замечания МФР"</formula>
    </cfRule>
  </conditionalFormatting>
  <conditionalFormatting sqref="G1:H1 H3:X3 H5:H58 A9:G9">
    <cfRule type="cellIs" dxfId="7001" priority="4" operator="equal">
      <formula>"2 - Несоотвествие смежным разделам"</formula>
    </cfRule>
  </conditionalFormatting>
  <conditionalFormatting sqref="H46">
    <cfRule type="cellIs" dxfId="7000" priority="770" operator="equal">
      <formula>"2 - Несоотвествие смежным разделам"</formula>
    </cfRule>
  </conditionalFormatting>
  <conditionalFormatting sqref="H45">
    <cfRule type="cellIs" dxfId="6999" priority="771" operator="equal">
      <formula>"2 - Несоотвествие смежным разделам"</formula>
    </cfRule>
  </conditionalFormatting>
  <conditionalFormatting sqref="H11">
    <cfRule type="cellIs" dxfId="6998" priority="772" operator="equal">
      <formula>"2 - Несоотвествие смежным разделам"</formula>
    </cfRule>
  </conditionalFormatting>
  <conditionalFormatting sqref="H14">
    <cfRule type="cellIs" dxfId="6997" priority="773" operator="equal">
      <formula>"2 - Несоотвествие смежным разделам"</formula>
    </cfRule>
  </conditionalFormatting>
  <conditionalFormatting sqref="H16">
    <cfRule type="cellIs" dxfId="6996" priority="774" operator="equal">
      <formula>"2 - Несоотвествие смежным разделам"</formula>
    </cfRule>
  </conditionalFormatting>
  <conditionalFormatting sqref="H18">
    <cfRule type="cellIs" dxfId="6995" priority="775" operator="equal">
      <formula>"2 - Несоотвествие смежным разделам"</formula>
    </cfRule>
  </conditionalFormatting>
  <conditionalFormatting sqref="H20">
    <cfRule type="cellIs" dxfId="6994" priority="776" operator="equal">
      <formula>"2 - Несоотвествие смежным разделам"</formula>
    </cfRule>
  </conditionalFormatting>
  <conditionalFormatting sqref="H25">
    <cfRule type="cellIs" dxfId="6993" priority="777" operator="equal">
      <formula>"2 - Несоотвествие смежным разделам"</formula>
    </cfRule>
  </conditionalFormatting>
  <conditionalFormatting sqref="H26">
    <cfRule type="cellIs" dxfId="6992" priority="778" operator="equal">
      <formula>"2 - Несоотвествие смежным разделам"</formula>
    </cfRule>
  </conditionalFormatting>
  <conditionalFormatting sqref="H26">
    <cfRule type="cellIs" dxfId="6991" priority="779" operator="equal">
      <formula>"2 - Несоотвествие смежным разделам"</formula>
    </cfRule>
  </conditionalFormatting>
  <conditionalFormatting sqref="H28">
    <cfRule type="cellIs" dxfId="6990" priority="780" operator="equal">
      <formula>"2 - Несоотвествие смежным разделам"</formula>
    </cfRule>
  </conditionalFormatting>
  <conditionalFormatting sqref="H28">
    <cfRule type="cellIs" dxfId="6989" priority="781" operator="equal">
      <formula>"2 - Несоотвествие смежным разделам"</formula>
    </cfRule>
  </conditionalFormatting>
  <conditionalFormatting sqref="H29">
    <cfRule type="cellIs" dxfId="6988" priority="782" operator="equal">
      <formula>"2 - Несоотвествие смежным разделам"</formula>
    </cfRule>
  </conditionalFormatting>
  <conditionalFormatting sqref="H29">
    <cfRule type="cellIs" dxfId="6987" priority="783" operator="equal">
      <formula>"2 - Несоотвествие смежным разделам"</formula>
    </cfRule>
  </conditionalFormatting>
  <conditionalFormatting sqref="H29">
    <cfRule type="cellIs" dxfId="6986" priority="784" operator="equal">
      <formula>"2 - Несоотвествие смежным разделам"</formula>
    </cfRule>
  </conditionalFormatting>
  <conditionalFormatting sqref="H31">
    <cfRule type="cellIs" dxfId="6985" priority="785" operator="equal">
      <formula>"2 - Несоотвествие смежным разделам"</formula>
    </cfRule>
  </conditionalFormatting>
  <conditionalFormatting sqref="H31">
    <cfRule type="cellIs" dxfId="6984" priority="786" operator="equal">
      <formula>"2 - Несоотвествие смежным разделам"</formula>
    </cfRule>
  </conditionalFormatting>
  <conditionalFormatting sqref="H31">
    <cfRule type="cellIs" dxfId="6983" priority="787" operator="equal">
      <formula>"2 - Несоотвествие смежным разделам"</formula>
    </cfRule>
  </conditionalFormatting>
  <conditionalFormatting sqref="H32">
    <cfRule type="cellIs" dxfId="6982" priority="788" operator="equal">
      <formula>"2 - Несоотвествие смежным разделам"</formula>
    </cfRule>
  </conditionalFormatting>
  <conditionalFormatting sqref="H32">
    <cfRule type="cellIs" dxfId="6981" priority="789" operator="equal">
      <formula>"2 - Несоотвествие смежным разделам"</formula>
    </cfRule>
  </conditionalFormatting>
  <conditionalFormatting sqref="H32">
    <cfRule type="cellIs" dxfId="6980" priority="790" operator="equal">
      <formula>"2 - Несоотвествие смежным разделам"</formula>
    </cfRule>
  </conditionalFormatting>
  <conditionalFormatting sqref="H33">
    <cfRule type="cellIs" dxfId="6979" priority="791" operator="equal">
      <formula>"2 - Несоотвествие смежным разделам"</formula>
    </cfRule>
  </conditionalFormatting>
  <conditionalFormatting sqref="H33">
    <cfRule type="cellIs" dxfId="6978" priority="792" operator="equal">
      <formula>"2 - Несоотвествие смежным разделам"</formula>
    </cfRule>
  </conditionalFormatting>
  <conditionalFormatting sqref="H33">
    <cfRule type="cellIs" dxfId="6977" priority="793" operator="equal">
      <formula>"2 - Несоотвествие смежным разделам"</formula>
    </cfRule>
  </conditionalFormatting>
  <conditionalFormatting sqref="H35">
    <cfRule type="cellIs" dxfId="6976" priority="794" operator="equal">
      <formula>"2 - Несоотвествие смежным разделам"</formula>
    </cfRule>
  </conditionalFormatting>
  <conditionalFormatting sqref="H35">
    <cfRule type="cellIs" dxfId="6975" priority="795" operator="equal">
      <formula>"2 - Несоотвествие смежным разделам"</formula>
    </cfRule>
  </conditionalFormatting>
  <conditionalFormatting sqref="H35">
    <cfRule type="cellIs" dxfId="6974" priority="796" operator="equal">
      <formula>"2 - Несоотвествие смежным разделам"</formula>
    </cfRule>
  </conditionalFormatting>
  <conditionalFormatting sqref="H37">
    <cfRule type="cellIs" dxfId="6973" priority="797" operator="equal">
      <formula>"2 - Несоотвествие смежным разделам"</formula>
    </cfRule>
  </conditionalFormatting>
  <conditionalFormatting sqref="H41">
    <cfRule type="cellIs" dxfId="6972" priority="798" operator="equal">
      <formula>"2 - Несоотвествие смежным разделам"</formula>
    </cfRule>
  </conditionalFormatting>
  <conditionalFormatting sqref="H39">
    <cfRule type="cellIs" dxfId="6971" priority="799" operator="equal">
      <formula>"2 - Несоотвествие смежным разделам"</formula>
    </cfRule>
  </conditionalFormatting>
  <conditionalFormatting sqref="H42">
    <cfRule type="cellIs" dxfId="6970" priority="800" operator="equal">
      <formula>"2 - Несоотвествие смежным разделам"</formula>
    </cfRule>
  </conditionalFormatting>
  <conditionalFormatting sqref="H42">
    <cfRule type="cellIs" dxfId="6969" priority="801" operator="equal">
      <formula>"2 - Несоотвествие смежным разделам"</formula>
    </cfRule>
  </conditionalFormatting>
  <conditionalFormatting sqref="H43">
    <cfRule type="cellIs" dxfId="6968" priority="802" operator="equal">
      <formula>"2 - Несоотвествие смежным разделам"</formula>
    </cfRule>
  </conditionalFormatting>
  <conditionalFormatting sqref="H44">
    <cfRule type="cellIs" dxfId="6967" priority="803" operator="equal">
      <formula>"2 - Несоотвествие смежным разделам"</formula>
    </cfRule>
  </conditionalFormatting>
  <conditionalFormatting sqref="H44">
    <cfRule type="cellIs" dxfId="6966" priority="804" operator="equal">
      <formula>"2 - Несоотвествие смежным разделам"</formula>
    </cfRule>
  </conditionalFormatting>
  <conditionalFormatting sqref="L3">
    <cfRule type="cellIs" dxfId="6965" priority="805" operator="equal">
      <formula>"2 - Несоотвествие смежным разделам"</formula>
    </cfRule>
  </conditionalFormatting>
  <conditionalFormatting sqref="H10:H52">
    <cfRule type="cellIs" dxfId="6964" priority="806" operator="equal">
      <formula>"2 - Несоотвествие смежным разделам"</formula>
    </cfRule>
  </conditionalFormatting>
  <conditionalFormatting sqref="H13">
    <cfRule type="cellIs" dxfId="6963" priority="807" operator="equal">
      <formula>"2 - Несоотвествие смежным разделам"</formula>
    </cfRule>
  </conditionalFormatting>
  <conditionalFormatting sqref="H42">
    <cfRule type="cellIs" dxfId="6962" priority="808" operator="equal">
      <formula>"2 - Несоотвествие смежным разделам"</formula>
    </cfRule>
  </conditionalFormatting>
  <conditionalFormatting sqref="H42">
    <cfRule type="cellIs" dxfId="6961" priority="809" operator="equal">
      <formula>"2 - Несоотвествие смежным разделам"</formula>
    </cfRule>
  </conditionalFormatting>
  <conditionalFormatting sqref="H42">
    <cfRule type="cellIs" dxfId="6960" priority="810" operator="equal">
      <formula>"2 - Несоотвествие смежным разделам"</formula>
    </cfRule>
  </conditionalFormatting>
  <conditionalFormatting sqref="H43">
    <cfRule type="cellIs" dxfId="6959" priority="811" operator="equal">
      <formula>"2 - Несоотвествие смежным разделам"</formula>
    </cfRule>
  </conditionalFormatting>
  <conditionalFormatting sqref="H43">
    <cfRule type="cellIs" dxfId="6958" priority="812" operator="equal">
      <formula>"2 - Несоотвествие смежным разделам"</formula>
    </cfRule>
  </conditionalFormatting>
  <conditionalFormatting sqref="H43">
    <cfRule type="cellIs" dxfId="6957" priority="813" operator="equal">
      <formula>"2 - Несоотвествие смежным разделам"</formula>
    </cfRule>
  </conditionalFormatting>
  <conditionalFormatting sqref="H44">
    <cfRule type="cellIs" dxfId="6956" priority="814" operator="equal">
      <formula>"2 - Несоотвествие смежным разделам"</formula>
    </cfRule>
  </conditionalFormatting>
  <conditionalFormatting sqref="H44">
    <cfRule type="cellIs" dxfId="6955" priority="815" operator="equal">
      <formula>"2 - Несоотвествие смежным разделам"</formula>
    </cfRule>
  </conditionalFormatting>
  <conditionalFormatting sqref="H44">
    <cfRule type="cellIs" dxfId="6954" priority="816" operator="equal">
      <formula>"2 - Несоотвествие смежным разделам"</formula>
    </cfRule>
  </conditionalFormatting>
  <conditionalFormatting sqref="H46">
    <cfRule type="cellIs" dxfId="6953" priority="817" operator="equal">
      <formula>"2 - Несоотвествие смежным разделам"</formula>
    </cfRule>
  </conditionalFormatting>
  <conditionalFormatting sqref="H46">
    <cfRule type="cellIs" dxfId="6952" priority="818" operator="equal">
      <formula>"2 - Несоотвествие смежным разделам"</formula>
    </cfRule>
  </conditionalFormatting>
  <conditionalFormatting sqref="H46">
    <cfRule type="cellIs" dxfId="6951" priority="819" operator="equal">
      <formula>"2 - Несоотвествие смежным разделам"</formula>
    </cfRule>
  </conditionalFormatting>
  <conditionalFormatting sqref="H48">
    <cfRule type="cellIs" dxfId="6950" priority="820" operator="equal">
      <formula>"2 - Несоотвествие смежным разделам"</formula>
    </cfRule>
  </conditionalFormatting>
  <conditionalFormatting sqref="H52">
    <cfRule type="cellIs" dxfId="6949" priority="821" operator="equal">
      <formula>"2 - Несоотвествие смежным разделам"</formula>
    </cfRule>
  </conditionalFormatting>
  <conditionalFormatting sqref="H50">
    <cfRule type="cellIs" dxfId="6948" priority="822" operator="equal">
      <formula>"2 - Несоотвествие смежным разделам"</formula>
    </cfRule>
  </conditionalFormatting>
  <conditionalFormatting sqref="H11">
    <cfRule type="cellIs" dxfId="6947" priority="823" operator="equal">
      <formula>"2 - Несоотвествие смежным разделам"</formula>
    </cfRule>
  </conditionalFormatting>
  <conditionalFormatting sqref="H14">
    <cfRule type="cellIs" dxfId="6946" priority="824" operator="equal">
      <formula>"2 - Несоотвествие смежным разделам"</formula>
    </cfRule>
  </conditionalFormatting>
  <conditionalFormatting sqref="H14">
    <cfRule type="cellIs" dxfId="6945" priority="825" operator="equal">
      <formula>"2 - Несоотвествие смежным разделам"</formula>
    </cfRule>
  </conditionalFormatting>
  <conditionalFormatting sqref="H15">
    <cfRule type="cellIs" dxfId="6944" priority="826" operator="equal">
      <formula>"2 - Несоотвествие смежным разделам"</formula>
    </cfRule>
  </conditionalFormatting>
  <conditionalFormatting sqref="H15">
    <cfRule type="cellIs" dxfId="6943" priority="827" operator="equal">
      <formula>"2 - Несоотвествие смежным разделам"</formula>
    </cfRule>
  </conditionalFormatting>
  <conditionalFormatting sqref="H15">
    <cfRule type="cellIs" dxfId="6942" priority="828" operator="equal">
      <formula>"2 - Несоотвествие смежным разделам"</formula>
    </cfRule>
  </conditionalFormatting>
  <conditionalFormatting sqref="H16">
    <cfRule type="cellIs" dxfId="6941" priority="829" operator="equal">
      <formula>"2 - Несоотвествие смежным разделам"</formula>
    </cfRule>
  </conditionalFormatting>
  <conditionalFormatting sqref="H16">
    <cfRule type="cellIs" dxfId="6940" priority="830" operator="equal">
      <formula>"2 - Несоотвествие смежным разделам"</formula>
    </cfRule>
  </conditionalFormatting>
  <conditionalFormatting sqref="H16">
    <cfRule type="cellIs" dxfId="6939" priority="831" operator="equal">
      <formula>"2 - Несоотвествие смежным разделам"</formula>
    </cfRule>
  </conditionalFormatting>
  <conditionalFormatting sqref="H17">
    <cfRule type="cellIs" dxfId="6938" priority="832" operator="equal">
      <formula>"2 - Несоотвествие смежным разделам"</formula>
    </cfRule>
  </conditionalFormatting>
  <conditionalFormatting sqref="H17">
    <cfRule type="cellIs" dxfId="6937" priority="833" operator="equal">
      <formula>"2 - Несоотвествие смежным разделам"</formula>
    </cfRule>
  </conditionalFormatting>
  <conditionalFormatting sqref="H17">
    <cfRule type="cellIs" dxfId="6936" priority="834" operator="equal">
      <formula>"2 - Несоотвествие смежным разделам"</formula>
    </cfRule>
  </conditionalFormatting>
  <conditionalFormatting sqref="H18">
    <cfRule type="cellIs" dxfId="6935" priority="835" operator="equal">
      <formula>"2 - Несоотвествие смежным разделам"</formula>
    </cfRule>
  </conditionalFormatting>
  <conditionalFormatting sqref="H18">
    <cfRule type="cellIs" dxfId="6934" priority="836" operator="equal">
      <formula>"2 - Несоотвествие смежным разделам"</formula>
    </cfRule>
  </conditionalFormatting>
  <conditionalFormatting sqref="H18">
    <cfRule type="cellIs" dxfId="6933" priority="837" operator="equal">
      <formula>"2 - Несоотвествие смежным разделам"</formula>
    </cfRule>
  </conditionalFormatting>
  <conditionalFormatting sqref="H18">
    <cfRule type="cellIs" dxfId="6932" priority="838" operator="equal">
      <formula>"2 - Несоотвествие смежным разделам"</formula>
    </cfRule>
  </conditionalFormatting>
  <conditionalFormatting sqref="H20">
    <cfRule type="cellIs" dxfId="6931" priority="839" operator="equal">
      <formula>"2 - Несоотвествие смежным разделам"</formula>
    </cfRule>
  </conditionalFormatting>
  <conditionalFormatting sqref="H20">
    <cfRule type="cellIs" dxfId="6930" priority="840" operator="equal">
      <formula>"2 - Несоотвествие смежным разделам"</formula>
    </cfRule>
  </conditionalFormatting>
  <conditionalFormatting sqref="H20">
    <cfRule type="cellIs" dxfId="6929" priority="841" operator="equal">
      <formula>"2 - Несоотвествие смежным разделам"</formula>
    </cfRule>
  </conditionalFormatting>
  <conditionalFormatting sqref="H20">
    <cfRule type="cellIs" dxfId="6928" priority="842" operator="equal">
      <formula>"2 - Несоотвествие смежным разделам"</formula>
    </cfRule>
  </conditionalFormatting>
  <conditionalFormatting sqref="H23">
    <cfRule type="cellIs" dxfId="6927" priority="843" operator="equal">
      <formula>"2 - Несоотвествие смежным разделам"</formula>
    </cfRule>
  </conditionalFormatting>
  <conditionalFormatting sqref="H23">
    <cfRule type="cellIs" dxfId="6926" priority="844" operator="equal">
      <formula>"2 - Несоотвествие смежным разделам"</formula>
    </cfRule>
  </conditionalFormatting>
  <conditionalFormatting sqref="H23">
    <cfRule type="cellIs" dxfId="6925" priority="845" operator="equal">
      <formula>"2 - Несоотвествие смежным разделам"</formula>
    </cfRule>
  </conditionalFormatting>
  <conditionalFormatting sqref="H23">
    <cfRule type="cellIs" dxfId="6924" priority="846" operator="equal">
      <formula>"2 - Несоотвествие смежным разделам"</formula>
    </cfRule>
  </conditionalFormatting>
  <conditionalFormatting sqref="H24">
    <cfRule type="cellIs" dxfId="6923" priority="847" operator="equal">
      <formula>"2 - Несоотвествие смежным разделам"</formula>
    </cfRule>
  </conditionalFormatting>
  <conditionalFormatting sqref="H24">
    <cfRule type="cellIs" dxfId="6922" priority="848" operator="equal">
      <formula>"2 - Несоотвествие смежным разделам"</formula>
    </cfRule>
  </conditionalFormatting>
  <conditionalFormatting sqref="H24">
    <cfRule type="cellIs" dxfId="6921" priority="849" operator="equal">
      <formula>"2 - Несоотвествие смежным разделам"</formula>
    </cfRule>
  </conditionalFormatting>
  <conditionalFormatting sqref="H24">
    <cfRule type="cellIs" dxfId="6920" priority="850" operator="equal">
      <formula>"2 - Несоотвествие смежным разделам"</formula>
    </cfRule>
  </conditionalFormatting>
  <conditionalFormatting sqref="H25">
    <cfRule type="cellIs" dxfId="6919" priority="851" operator="equal">
      <formula>"2 - Несоотвествие смежным разделам"</formula>
    </cfRule>
  </conditionalFormatting>
  <conditionalFormatting sqref="H25">
    <cfRule type="cellIs" dxfId="6918" priority="852" operator="equal">
      <formula>"2 - Несоотвествие смежным разделам"</formula>
    </cfRule>
  </conditionalFormatting>
  <conditionalFormatting sqref="H25">
    <cfRule type="cellIs" dxfId="6917" priority="853" operator="equal">
      <formula>"2 - Несоотвествие смежным разделам"</formula>
    </cfRule>
  </conditionalFormatting>
  <conditionalFormatting sqref="H25">
    <cfRule type="cellIs" dxfId="6916" priority="854" operator="equal">
      <formula>"2 - Несоотвествие смежным разделам"</formula>
    </cfRule>
  </conditionalFormatting>
  <conditionalFormatting sqref="H26">
    <cfRule type="cellIs" dxfId="6915" priority="855" operator="equal">
      <formula>"2 - Несоотвествие смежным разделам"</formula>
    </cfRule>
  </conditionalFormatting>
  <conditionalFormatting sqref="H26">
    <cfRule type="cellIs" dxfId="6914" priority="856" operator="equal">
      <formula>"2 - Несоотвествие смежным разделам"</formula>
    </cfRule>
  </conditionalFormatting>
  <conditionalFormatting sqref="H26">
    <cfRule type="cellIs" dxfId="6913" priority="857" operator="equal">
      <formula>"2 - Несоотвествие смежным разделам"</formula>
    </cfRule>
  </conditionalFormatting>
  <conditionalFormatting sqref="H26">
    <cfRule type="cellIs" dxfId="6912" priority="858" operator="equal">
      <formula>"2 - Несоотвествие смежным разделам"</formula>
    </cfRule>
  </conditionalFormatting>
  <conditionalFormatting sqref="H28">
    <cfRule type="cellIs" dxfId="6911" priority="859" operator="equal">
      <formula>"2 - Несоотвествие смежным разделам"</formula>
    </cfRule>
  </conditionalFormatting>
  <conditionalFormatting sqref="H28">
    <cfRule type="cellIs" dxfId="6910" priority="860" operator="equal">
      <formula>"2 - Несоотвествие смежным разделам"</formula>
    </cfRule>
  </conditionalFormatting>
  <conditionalFormatting sqref="H28">
    <cfRule type="cellIs" dxfId="6909" priority="861" operator="equal">
      <formula>"2 - Несоотвествие смежным разделам"</formula>
    </cfRule>
  </conditionalFormatting>
  <conditionalFormatting sqref="H28">
    <cfRule type="cellIs" dxfId="6908" priority="862" operator="equal">
      <formula>"2 - Несоотвествие смежным разделам"</formula>
    </cfRule>
  </conditionalFormatting>
  <conditionalFormatting sqref="H31">
    <cfRule type="cellIs" dxfId="6907" priority="863" operator="equal">
      <formula>"2 - Несоотвествие смежным разделам"</formula>
    </cfRule>
  </conditionalFormatting>
  <conditionalFormatting sqref="H31">
    <cfRule type="cellIs" dxfId="6906" priority="864" operator="equal">
      <formula>"2 - Несоотвествие смежным разделам"</formula>
    </cfRule>
  </conditionalFormatting>
  <conditionalFormatting sqref="H31">
    <cfRule type="cellIs" dxfId="6905" priority="865" operator="equal">
      <formula>"2 - Несоотвествие смежным разделам"</formula>
    </cfRule>
  </conditionalFormatting>
  <conditionalFormatting sqref="H31">
    <cfRule type="cellIs" dxfId="6904" priority="866" operator="equal">
      <formula>"2 - Несоотвествие смежным разделам"</formula>
    </cfRule>
  </conditionalFormatting>
  <conditionalFormatting sqref="H34">
    <cfRule type="cellIs" dxfId="6903" priority="867" operator="equal">
      <formula>"2 - Несоотвествие смежным разделам"</formula>
    </cfRule>
  </conditionalFormatting>
  <conditionalFormatting sqref="H35">
    <cfRule type="cellIs" dxfId="6902" priority="868" operator="equal">
      <formula>"2 - Несоотвествие смежным разделам"</formula>
    </cfRule>
  </conditionalFormatting>
  <conditionalFormatting sqref="H36">
    <cfRule type="cellIs" dxfId="6901" priority="869" operator="equal">
      <formula>"2 - Несоотвествие смежным разделам"</formula>
    </cfRule>
  </conditionalFormatting>
  <conditionalFormatting sqref="H37">
    <cfRule type="cellIs" dxfId="6900" priority="870" operator="equal">
      <formula>"2 - Несоотвествие смежным разделам"</formula>
    </cfRule>
  </conditionalFormatting>
  <conditionalFormatting sqref="H37">
    <cfRule type="cellIs" dxfId="6899" priority="871" operator="equal">
      <formula>"2 - Несоотвествие смежным разделам"</formula>
    </cfRule>
  </conditionalFormatting>
  <conditionalFormatting sqref="H38">
    <cfRule type="cellIs" dxfId="6898" priority="872" operator="equal">
      <formula>"2 - Несоотвествие смежным разделам"</formula>
    </cfRule>
  </conditionalFormatting>
  <conditionalFormatting sqref="H38">
    <cfRule type="cellIs" dxfId="6897" priority="873" operator="equal">
      <formula>"2 - Несоотвествие смежным разделам"</formula>
    </cfRule>
  </conditionalFormatting>
  <conditionalFormatting sqref="H39">
    <cfRule type="cellIs" dxfId="6896" priority="874" operator="equal">
      <formula>"2 - Несоотвествие смежным разделам"</formula>
    </cfRule>
  </conditionalFormatting>
  <conditionalFormatting sqref="H39">
    <cfRule type="cellIs" dxfId="6895" priority="875" operator="equal">
      <formula>"2 - Несоотвествие смежным разделам"</formula>
    </cfRule>
  </conditionalFormatting>
  <conditionalFormatting sqref="H40">
    <cfRule type="cellIs" dxfId="6894" priority="876" operator="equal">
      <formula>"2 - Несоотвествие смежным разделам"</formula>
    </cfRule>
  </conditionalFormatting>
  <conditionalFormatting sqref="H40">
    <cfRule type="cellIs" dxfId="6893" priority="877" operator="equal">
      <formula>"2 - Несоотвествие смежным разделам"</formula>
    </cfRule>
  </conditionalFormatting>
  <conditionalFormatting sqref="H22">
    <cfRule type="cellIs" dxfId="6892" priority="878" operator="equal">
      <formula>"2 - Несоотвествие смежным разделам"</formula>
    </cfRule>
  </conditionalFormatting>
  <conditionalFormatting sqref="H22">
    <cfRule type="cellIs" dxfId="6891" priority="879" operator="equal">
      <formula>"2 - Несоотвествие смежным разделам"</formula>
    </cfRule>
  </conditionalFormatting>
  <conditionalFormatting sqref="H22">
    <cfRule type="cellIs" dxfId="6890" priority="880" operator="equal">
      <formula>"2 - Несоотвествие смежным разделам"</formula>
    </cfRule>
  </conditionalFormatting>
  <conditionalFormatting sqref="H22">
    <cfRule type="cellIs" dxfId="6889" priority="881" operator="equal">
      <formula>"2 - Несоотвествие смежным разделам"</formula>
    </cfRule>
  </conditionalFormatting>
  <conditionalFormatting sqref="H22">
    <cfRule type="cellIs" dxfId="6888" priority="882" operator="equal">
      <formula>"2 - Несоотвествие смежным разделам"</formula>
    </cfRule>
  </conditionalFormatting>
  <conditionalFormatting sqref="H12">
    <cfRule type="cellIs" dxfId="6887" priority="883" operator="equal">
      <formula>"2 - Несоотвествие смежным разделам"</formula>
    </cfRule>
  </conditionalFormatting>
  <conditionalFormatting sqref="H12">
    <cfRule type="cellIs" dxfId="6886" priority="884" operator="equal">
      <formula>"2 - Несоотвествие смежным разделам"</formula>
    </cfRule>
  </conditionalFormatting>
  <conditionalFormatting sqref="H41">
    <cfRule type="cellIs" dxfId="6885" priority="885" operator="equal">
      <formula>"2 - Несоотвествие смежным разделам"</formula>
    </cfRule>
  </conditionalFormatting>
  <conditionalFormatting sqref="H41">
    <cfRule type="cellIs" dxfId="6884" priority="886" operator="equal">
      <formula>"2 - Несоотвествие смежным разделам"</formula>
    </cfRule>
  </conditionalFormatting>
  <conditionalFormatting sqref="H41">
    <cfRule type="cellIs" dxfId="6883" priority="887" operator="equal">
      <formula>"2 - Несоотвествие смежным разделам"</formula>
    </cfRule>
  </conditionalFormatting>
  <conditionalFormatting sqref="H21">
    <cfRule type="cellIs" dxfId="6882" priority="888" operator="equal">
      <formula>"2 - Несоотвествие смежным разделам"</formula>
    </cfRule>
  </conditionalFormatting>
  <conditionalFormatting sqref="H21">
    <cfRule type="cellIs" dxfId="6881" priority="889" operator="equal">
      <formula>"2 - Несоотвествие смежным разделам"</formula>
    </cfRule>
  </conditionalFormatting>
  <conditionalFormatting sqref="H21">
    <cfRule type="cellIs" dxfId="6880" priority="890" operator="equal">
      <formula>"2 - Несоотвествие смежным разделам"</formula>
    </cfRule>
  </conditionalFormatting>
  <conditionalFormatting sqref="H21">
    <cfRule type="cellIs" dxfId="6879" priority="891" operator="equal">
      <formula>"2 - Несоотвествие смежным разделам"</formula>
    </cfRule>
  </conditionalFormatting>
  <conditionalFormatting sqref="H21">
    <cfRule type="cellIs" dxfId="6878" priority="892" operator="equal">
      <formula>"2 - Несоотвествие смежным разделам"</formula>
    </cfRule>
  </conditionalFormatting>
  <conditionalFormatting sqref="H21">
    <cfRule type="cellIs" dxfId="6877" priority="893" operator="equal">
      <formula>"2 - Несоотвествие смежным разделам"</formula>
    </cfRule>
  </conditionalFormatting>
  <conditionalFormatting sqref="H21">
    <cfRule type="cellIs" dxfId="6876" priority="894" operator="equal">
      <formula>"2 - Несоотвествие смежным разделам"</formula>
    </cfRule>
  </conditionalFormatting>
  <conditionalFormatting sqref="H19">
    <cfRule type="cellIs" dxfId="6875" priority="895" operator="equal">
      <formula>"2 - Несоотвествие смежным разделам"</formula>
    </cfRule>
  </conditionalFormatting>
  <conditionalFormatting sqref="H19">
    <cfRule type="cellIs" dxfId="6874" priority="896" operator="equal">
      <formula>"2 - Несоотвествие смежным разделам"</formula>
    </cfRule>
  </conditionalFormatting>
  <conditionalFormatting sqref="H19">
    <cfRule type="cellIs" dxfId="6873" priority="897" operator="equal">
      <formula>"2 - Несоотвествие смежным разделам"</formula>
    </cfRule>
  </conditionalFormatting>
  <conditionalFormatting sqref="H19">
    <cfRule type="cellIs" dxfId="6872" priority="898" operator="equal">
      <formula>"2 - Несоотвествие смежным разделам"</formula>
    </cfRule>
  </conditionalFormatting>
  <conditionalFormatting sqref="H19">
    <cfRule type="cellIs" dxfId="6871" priority="899" operator="equal">
      <formula>"2 - Несоотвествие смежным разделам"</formula>
    </cfRule>
  </conditionalFormatting>
  <conditionalFormatting sqref="H19">
    <cfRule type="cellIs" dxfId="6870" priority="900" operator="equal">
      <formula>"2 - Несоотвествие смежным разделам"</formula>
    </cfRule>
  </conditionalFormatting>
  <conditionalFormatting sqref="H19">
    <cfRule type="cellIs" dxfId="6869" priority="901" operator="equal">
      <formula>"2 - Несоотвествие смежным разделам"</formula>
    </cfRule>
  </conditionalFormatting>
  <conditionalFormatting sqref="H19">
    <cfRule type="cellIs" dxfId="6868" priority="902" operator="equal">
      <formula>"2 - Несоотвествие смежным разделам"</formula>
    </cfRule>
  </conditionalFormatting>
  <conditionalFormatting sqref="H19">
    <cfRule type="cellIs" dxfId="6867" priority="903" operator="equal">
      <formula>"2 - Несоотвествие смежным разделам"</formula>
    </cfRule>
  </conditionalFormatting>
  <conditionalFormatting sqref="H30">
    <cfRule type="cellIs" dxfId="6866" priority="904" operator="equal">
      <formula>"2 - Несоотвествие смежным разделам"</formula>
    </cfRule>
  </conditionalFormatting>
  <conditionalFormatting sqref="H30">
    <cfRule type="cellIs" dxfId="6865" priority="905" operator="equal">
      <formula>"2 - Несоотвествие смежным разделам"</formula>
    </cfRule>
  </conditionalFormatting>
  <conditionalFormatting sqref="H30">
    <cfRule type="cellIs" dxfId="6864" priority="906" operator="equal">
      <formula>"2 - Несоотвествие смежным разделам"</formula>
    </cfRule>
  </conditionalFormatting>
  <conditionalFormatting sqref="H30">
    <cfRule type="cellIs" dxfId="6863" priority="907" operator="equal">
      <formula>"2 - Несоотвествие смежным разделам"</formula>
    </cfRule>
  </conditionalFormatting>
  <conditionalFormatting sqref="H30">
    <cfRule type="cellIs" dxfId="6862" priority="908" operator="equal">
      <formula>"2 - Несоотвествие смежным разделам"</formula>
    </cfRule>
  </conditionalFormatting>
  <conditionalFormatting sqref="G1:H1 H3:X3 H5:H58 A9:G9">
    <cfRule type="cellIs" dxfId="6861" priority="3" operator="equal">
      <formula>"1 - Ошибка проектировщика"</formula>
    </cfRule>
  </conditionalFormatting>
  <conditionalFormatting sqref="H46">
    <cfRule type="cellIs" dxfId="6860" priority="909" operator="equal">
      <formula>"1 - Ошибка проектировщика"</formula>
    </cfRule>
  </conditionalFormatting>
  <conditionalFormatting sqref="H45">
    <cfRule type="cellIs" dxfId="6859" priority="910" operator="equal">
      <formula>"1 - Ошибка проектировщика"</formula>
    </cfRule>
  </conditionalFormatting>
  <conditionalFormatting sqref="H11">
    <cfRule type="cellIs" dxfId="6858" priority="911" operator="equal">
      <formula>"1 - Ошибка проектировщика"</formula>
    </cfRule>
  </conditionalFormatting>
  <conditionalFormatting sqref="H14">
    <cfRule type="cellIs" dxfId="6857" priority="912" operator="equal">
      <formula>"1 - Ошибка проектировщика"</formula>
    </cfRule>
  </conditionalFormatting>
  <conditionalFormatting sqref="H16">
    <cfRule type="cellIs" dxfId="6856" priority="913" operator="equal">
      <formula>"1 - Ошибка проектировщика"</formula>
    </cfRule>
  </conditionalFormatting>
  <conditionalFormatting sqref="H18">
    <cfRule type="cellIs" dxfId="6855" priority="914" operator="equal">
      <formula>"1 - Ошибка проектировщика"</formula>
    </cfRule>
  </conditionalFormatting>
  <conditionalFormatting sqref="H20">
    <cfRule type="cellIs" dxfId="6854" priority="915" operator="equal">
      <formula>"1 - Ошибка проектировщика"</formula>
    </cfRule>
  </conditionalFormatting>
  <conditionalFormatting sqref="H25">
    <cfRule type="cellIs" dxfId="6853" priority="916" operator="equal">
      <formula>"1 - Ошибка проектировщика"</formula>
    </cfRule>
  </conditionalFormatting>
  <conditionalFormatting sqref="H26">
    <cfRule type="cellIs" dxfId="6852" priority="917" operator="equal">
      <formula>"1 - Ошибка проектировщика"</formula>
    </cfRule>
  </conditionalFormatting>
  <conditionalFormatting sqref="H26">
    <cfRule type="cellIs" dxfId="6851" priority="918" operator="equal">
      <formula>"1 - Ошибка проектировщика"</formula>
    </cfRule>
  </conditionalFormatting>
  <conditionalFormatting sqref="H28">
    <cfRule type="cellIs" dxfId="6850" priority="919" operator="equal">
      <formula>"1 - Ошибка проектировщика"</formula>
    </cfRule>
  </conditionalFormatting>
  <conditionalFormatting sqref="H28">
    <cfRule type="cellIs" dxfId="6849" priority="920" operator="equal">
      <formula>"1 - Ошибка проектировщика"</formula>
    </cfRule>
  </conditionalFormatting>
  <conditionalFormatting sqref="H29">
    <cfRule type="cellIs" dxfId="6848" priority="921" operator="equal">
      <formula>"1 - Ошибка проектировщика"</formula>
    </cfRule>
  </conditionalFormatting>
  <conditionalFormatting sqref="H29">
    <cfRule type="cellIs" dxfId="6847" priority="922" operator="equal">
      <formula>"1 - Ошибка проектировщика"</formula>
    </cfRule>
  </conditionalFormatting>
  <conditionalFormatting sqref="H29">
    <cfRule type="cellIs" dxfId="6846" priority="923" operator="equal">
      <formula>"1 - Ошибка проектировщика"</formula>
    </cfRule>
  </conditionalFormatting>
  <conditionalFormatting sqref="H31">
    <cfRule type="cellIs" dxfId="6845" priority="924" operator="equal">
      <formula>"1 - Ошибка проектировщика"</formula>
    </cfRule>
  </conditionalFormatting>
  <conditionalFormatting sqref="H31">
    <cfRule type="cellIs" dxfId="6844" priority="925" operator="equal">
      <formula>"1 - Ошибка проектировщика"</formula>
    </cfRule>
  </conditionalFormatting>
  <conditionalFormatting sqref="H31">
    <cfRule type="cellIs" dxfId="6843" priority="926" operator="equal">
      <formula>"1 - Ошибка проектировщика"</formula>
    </cfRule>
  </conditionalFormatting>
  <conditionalFormatting sqref="H32">
    <cfRule type="cellIs" dxfId="6842" priority="927" operator="equal">
      <formula>"1 - Ошибка проектировщика"</formula>
    </cfRule>
  </conditionalFormatting>
  <conditionalFormatting sqref="H32">
    <cfRule type="cellIs" dxfId="6841" priority="928" operator="equal">
      <formula>"1 - Ошибка проектировщика"</formula>
    </cfRule>
  </conditionalFormatting>
  <conditionalFormatting sqref="H32">
    <cfRule type="cellIs" dxfId="6840" priority="929" operator="equal">
      <formula>"1 - Ошибка проектировщика"</formula>
    </cfRule>
  </conditionalFormatting>
  <conditionalFormatting sqref="H33">
    <cfRule type="cellIs" dxfId="6839" priority="930" operator="equal">
      <formula>"1 - Ошибка проектировщика"</formula>
    </cfRule>
  </conditionalFormatting>
  <conditionalFormatting sqref="H33">
    <cfRule type="cellIs" dxfId="6838" priority="931" operator="equal">
      <formula>"1 - Ошибка проектировщика"</formula>
    </cfRule>
  </conditionalFormatting>
  <conditionalFormatting sqref="H33">
    <cfRule type="cellIs" dxfId="6837" priority="932" operator="equal">
      <formula>"1 - Ошибка проектировщика"</formula>
    </cfRule>
  </conditionalFormatting>
  <conditionalFormatting sqref="H35">
    <cfRule type="cellIs" dxfId="6836" priority="933" operator="equal">
      <formula>"1 - Ошибка проектировщика"</formula>
    </cfRule>
  </conditionalFormatting>
  <conditionalFormatting sqref="H35">
    <cfRule type="cellIs" dxfId="6835" priority="934" operator="equal">
      <formula>"1 - Ошибка проектировщика"</formula>
    </cfRule>
  </conditionalFormatting>
  <conditionalFormatting sqref="H35">
    <cfRule type="cellIs" dxfId="6834" priority="935" operator="equal">
      <formula>"1 - Ошибка проектировщика"</formula>
    </cfRule>
  </conditionalFormatting>
  <conditionalFormatting sqref="H37">
    <cfRule type="cellIs" dxfId="6833" priority="936" operator="equal">
      <formula>"1 - Ошибка проектировщика"</formula>
    </cfRule>
  </conditionalFormatting>
  <conditionalFormatting sqref="H41">
    <cfRule type="cellIs" dxfId="6832" priority="937" operator="equal">
      <formula>"1 - Ошибка проектировщика"</formula>
    </cfRule>
  </conditionalFormatting>
  <conditionalFormatting sqref="H39">
    <cfRule type="cellIs" dxfId="6831" priority="938" operator="equal">
      <formula>"1 - Ошибка проектировщика"</formula>
    </cfRule>
  </conditionalFormatting>
  <conditionalFormatting sqref="H42">
    <cfRule type="cellIs" dxfId="6830" priority="939" operator="equal">
      <formula>"1 - Ошибка проектировщика"</formula>
    </cfRule>
  </conditionalFormatting>
  <conditionalFormatting sqref="H42">
    <cfRule type="cellIs" dxfId="6829" priority="940" operator="equal">
      <formula>"1 - Ошибка проектировщика"</formula>
    </cfRule>
  </conditionalFormatting>
  <conditionalFormatting sqref="H43">
    <cfRule type="cellIs" dxfId="6828" priority="941" operator="equal">
      <formula>"1 - Ошибка проектировщика"</formula>
    </cfRule>
  </conditionalFormatting>
  <conditionalFormatting sqref="H44">
    <cfRule type="cellIs" dxfId="6827" priority="942" operator="equal">
      <formula>"1 - Ошибка проектировщика"</formula>
    </cfRule>
  </conditionalFormatting>
  <conditionalFormatting sqref="H44">
    <cfRule type="cellIs" dxfId="6826" priority="943" operator="equal">
      <formula>"1 - Ошибка проектировщика"</formula>
    </cfRule>
  </conditionalFormatting>
  <conditionalFormatting sqref="L3">
    <cfRule type="cellIs" dxfId="6825" priority="944" operator="equal">
      <formula>"1 - Ошибка проектировщика"</formula>
    </cfRule>
  </conditionalFormatting>
  <conditionalFormatting sqref="H10:H52">
    <cfRule type="cellIs" dxfId="6824" priority="945" operator="equal">
      <formula>"1 - Ошибка проектировщика"</formula>
    </cfRule>
  </conditionalFormatting>
  <conditionalFormatting sqref="H13">
    <cfRule type="cellIs" dxfId="6823" priority="946" operator="equal">
      <formula>"1 - Ошибка проектировщика"</formula>
    </cfRule>
  </conditionalFormatting>
  <conditionalFormatting sqref="H42">
    <cfRule type="cellIs" dxfId="6822" priority="947" operator="equal">
      <formula>"1 - Ошибка проектировщика"</formula>
    </cfRule>
  </conditionalFormatting>
  <conditionalFormatting sqref="H42">
    <cfRule type="cellIs" dxfId="6821" priority="948" operator="equal">
      <formula>"1 - Ошибка проектировщика"</formula>
    </cfRule>
  </conditionalFormatting>
  <conditionalFormatting sqref="H42">
    <cfRule type="cellIs" dxfId="6820" priority="949" operator="equal">
      <formula>"1 - Ошибка проектировщика"</formula>
    </cfRule>
  </conditionalFormatting>
  <conditionalFormatting sqref="H43">
    <cfRule type="cellIs" dxfId="6819" priority="950" operator="equal">
      <formula>"1 - Ошибка проектировщика"</formula>
    </cfRule>
  </conditionalFormatting>
  <conditionalFormatting sqref="H43">
    <cfRule type="cellIs" dxfId="6818" priority="951" operator="equal">
      <formula>"1 - Ошибка проектировщика"</formula>
    </cfRule>
  </conditionalFormatting>
  <conditionalFormatting sqref="H43">
    <cfRule type="cellIs" dxfId="6817" priority="952" operator="equal">
      <formula>"1 - Ошибка проектировщика"</formula>
    </cfRule>
  </conditionalFormatting>
  <conditionalFormatting sqref="H44">
    <cfRule type="cellIs" dxfId="6816" priority="953" operator="equal">
      <formula>"1 - Ошибка проектировщика"</formula>
    </cfRule>
  </conditionalFormatting>
  <conditionalFormatting sqref="H44">
    <cfRule type="cellIs" dxfId="6815" priority="954" operator="equal">
      <formula>"1 - Ошибка проектировщика"</formula>
    </cfRule>
  </conditionalFormatting>
  <conditionalFormatting sqref="H44">
    <cfRule type="cellIs" dxfId="6814" priority="955" operator="equal">
      <formula>"1 - Ошибка проектировщика"</formula>
    </cfRule>
  </conditionalFormatting>
  <conditionalFormatting sqref="H46">
    <cfRule type="cellIs" dxfId="6813" priority="956" operator="equal">
      <formula>"1 - Ошибка проектировщика"</formula>
    </cfRule>
  </conditionalFormatting>
  <conditionalFormatting sqref="H46">
    <cfRule type="cellIs" dxfId="6812" priority="957" operator="equal">
      <formula>"1 - Ошибка проектировщика"</formula>
    </cfRule>
  </conditionalFormatting>
  <conditionalFormatting sqref="H46">
    <cfRule type="cellIs" dxfId="6811" priority="958" operator="equal">
      <formula>"1 - Ошибка проектировщика"</formula>
    </cfRule>
  </conditionalFormatting>
  <conditionalFormatting sqref="H48">
    <cfRule type="cellIs" dxfId="6810" priority="959" operator="equal">
      <formula>"1 - Ошибка проектировщика"</formula>
    </cfRule>
  </conditionalFormatting>
  <conditionalFormatting sqref="H52">
    <cfRule type="cellIs" dxfId="6809" priority="960" operator="equal">
      <formula>"1 - Ошибка проектировщика"</formula>
    </cfRule>
  </conditionalFormatting>
  <conditionalFormatting sqref="H50">
    <cfRule type="cellIs" dxfId="6808" priority="961" operator="equal">
      <formula>"1 - Ошибка проектировщика"</formula>
    </cfRule>
  </conditionalFormatting>
  <conditionalFormatting sqref="H11">
    <cfRule type="cellIs" dxfId="6807" priority="962" operator="equal">
      <formula>"1 - Ошибка проектировщика"</formula>
    </cfRule>
  </conditionalFormatting>
  <conditionalFormatting sqref="H14">
    <cfRule type="cellIs" dxfId="6806" priority="963" operator="equal">
      <formula>"1 - Ошибка проектировщика"</formula>
    </cfRule>
  </conditionalFormatting>
  <conditionalFormatting sqref="H14">
    <cfRule type="cellIs" dxfId="6805" priority="964" operator="equal">
      <formula>"1 - Ошибка проектировщика"</formula>
    </cfRule>
  </conditionalFormatting>
  <conditionalFormatting sqref="H15">
    <cfRule type="cellIs" dxfId="6804" priority="965" operator="equal">
      <formula>"1 - Ошибка проектировщика"</formula>
    </cfRule>
  </conditionalFormatting>
  <conditionalFormatting sqref="H15">
    <cfRule type="cellIs" dxfId="6803" priority="966" operator="equal">
      <formula>"1 - Ошибка проектировщика"</formula>
    </cfRule>
  </conditionalFormatting>
  <conditionalFormatting sqref="H15">
    <cfRule type="cellIs" dxfId="6802" priority="967" operator="equal">
      <formula>"1 - Ошибка проектировщика"</formula>
    </cfRule>
  </conditionalFormatting>
  <conditionalFormatting sqref="H16">
    <cfRule type="cellIs" dxfId="6801" priority="968" operator="equal">
      <formula>"1 - Ошибка проектировщика"</formula>
    </cfRule>
  </conditionalFormatting>
  <conditionalFormatting sqref="H16">
    <cfRule type="cellIs" dxfId="6800" priority="969" operator="equal">
      <formula>"1 - Ошибка проектировщика"</formula>
    </cfRule>
  </conditionalFormatting>
  <conditionalFormatting sqref="H16">
    <cfRule type="cellIs" dxfId="6799" priority="970" operator="equal">
      <formula>"1 - Ошибка проектировщика"</formula>
    </cfRule>
  </conditionalFormatting>
  <conditionalFormatting sqref="H17">
    <cfRule type="cellIs" dxfId="6798" priority="971" operator="equal">
      <formula>"1 - Ошибка проектировщика"</formula>
    </cfRule>
  </conditionalFormatting>
  <conditionalFormatting sqref="H17">
    <cfRule type="cellIs" dxfId="6797" priority="972" operator="equal">
      <formula>"1 - Ошибка проектировщика"</formula>
    </cfRule>
  </conditionalFormatting>
  <conditionalFormatting sqref="H17">
    <cfRule type="cellIs" dxfId="6796" priority="973" operator="equal">
      <formula>"1 - Ошибка проектировщика"</formula>
    </cfRule>
  </conditionalFormatting>
  <conditionalFormatting sqref="H18">
    <cfRule type="cellIs" dxfId="6795" priority="974" operator="equal">
      <formula>"1 - Ошибка проектировщика"</formula>
    </cfRule>
  </conditionalFormatting>
  <conditionalFormatting sqref="H18">
    <cfRule type="cellIs" dxfId="6794" priority="975" operator="equal">
      <formula>"1 - Ошибка проектировщика"</formula>
    </cfRule>
  </conditionalFormatting>
  <conditionalFormatting sqref="H18">
    <cfRule type="cellIs" dxfId="6793" priority="976" operator="equal">
      <formula>"1 - Ошибка проектировщика"</formula>
    </cfRule>
  </conditionalFormatting>
  <conditionalFormatting sqref="H18">
    <cfRule type="cellIs" dxfId="6792" priority="977" operator="equal">
      <formula>"1 - Ошибка проектировщика"</formula>
    </cfRule>
  </conditionalFormatting>
  <conditionalFormatting sqref="H20">
    <cfRule type="cellIs" dxfId="6791" priority="978" operator="equal">
      <formula>"1 - Ошибка проектировщика"</formula>
    </cfRule>
  </conditionalFormatting>
  <conditionalFormatting sqref="H20">
    <cfRule type="cellIs" dxfId="6790" priority="979" operator="equal">
      <formula>"1 - Ошибка проектировщика"</formula>
    </cfRule>
  </conditionalFormatting>
  <conditionalFormatting sqref="H20">
    <cfRule type="cellIs" dxfId="6789" priority="980" operator="equal">
      <formula>"1 - Ошибка проектировщика"</formula>
    </cfRule>
  </conditionalFormatting>
  <conditionalFormatting sqref="H20">
    <cfRule type="cellIs" dxfId="6788" priority="981" operator="equal">
      <formula>"1 - Ошибка проектировщика"</formula>
    </cfRule>
  </conditionalFormatting>
  <conditionalFormatting sqref="H23">
    <cfRule type="cellIs" dxfId="6787" priority="982" operator="equal">
      <formula>"1 - Ошибка проектировщика"</formula>
    </cfRule>
  </conditionalFormatting>
  <conditionalFormatting sqref="H23">
    <cfRule type="cellIs" dxfId="6786" priority="983" operator="equal">
      <formula>"1 - Ошибка проектировщика"</formula>
    </cfRule>
  </conditionalFormatting>
  <conditionalFormatting sqref="H23">
    <cfRule type="cellIs" dxfId="6785" priority="984" operator="equal">
      <formula>"1 - Ошибка проектировщика"</formula>
    </cfRule>
  </conditionalFormatting>
  <conditionalFormatting sqref="H23">
    <cfRule type="cellIs" dxfId="6784" priority="985" operator="equal">
      <formula>"1 - Ошибка проектировщика"</formula>
    </cfRule>
  </conditionalFormatting>
  <conditionalFormatting sqref="H24">
    <cfRule type="cellIs" dxfId="6783" priority="986" operator="equal">
      <formula>"1 - Ошибка проектировщика"</formula>
    </cfRule>
  </conditionalFormatting>
  <conditionalFormatting sqref="H24">
    <cfRule type="cellIs" dxfId="6782" priority="987" operator="equal">
      <formula>"1 - Ошибка проектировщика"</formula>
    </cfRule>
  </conditionalFormatting>
  <conditionalFormatting sqref="H24">
    <cfRule type="cellIs" dxfId="6781" priority="988" operator="equal">
      <formula>"1 - Ошибка проектировщика"</formula>
    </cfRule>
  </conditionalFormatting>
  <conditionalFormatting sqref="H24">
    <cfRule type="cellIs" dxfId="6780" priority="989" operator="equal">
      <formula>"1 - Ошибка проектировщика"</formula>
    </cfRule>
  </conditionalFormatting>
  <conditionalFormatting sqref="H25">
    <cfRule type="cellIs" dxfId="6779" priority="990" operator="equal">
      <formula>"1 - Ошибка проектировщика"</formula>
    </cfRule>
  </conditionalFormatting>
  <conditionalFormatting sqref="H25">
    <cfRule type="cellIs" dxfId="6778" priority="991" operator="equal">
      <formula>"1 - Ошибка проектировщика"</formula>
    </cfRule>
  </conditionalFormatting>
  <conditionalFormatting sqref="H25">
    <cfRule type="cellIs" dxfId="6777" priority="992" operator="equal">
      <formula>"1 - Ошибка проектировщика"</formula>
    </cfRule>
  </conditionalFormatting>
  <conditionalFormatting sqref="H25">
    <cfRule type="cellIs" dxfId="6776" priority="993" operator="equal">
      <formula>"1 - Ошибка проектировщика"</formula>
    </cfRule>
  </conditionalFormatting>
  <conditionalFormatting sqref="H26">
    <cfRule type="cellIs" dxfId="6775" priority="994" operator="equal">
      <formula>"1 - Ошибка проектировщика"</formula>
    </cfRule>
  </conditionalFormatting>
  <conditionalFormatting sqref="H26">
    <cfRule type="cellIs" dxfId="6774" priority="995" operator="equal">
      <formula>"1 - Ошибка проектировщика"</formula>
    </cfRule>
  </conditionalFormatting>
  <conditionalFormatting sqref="H26">
    <cfRule type="cellIs" dxfId="6773" priority="996" operator="equal">
      <formula>"1 - Ошибка проектировщика"</formula>
    </cfRule>
  </conditionalFormatting>
  <conditionalFormatting sqref="H26">
    <cfRule type="cellIs" dxfId="6772" priority="997" operator="equal">
      <formula>"1 - Ошибка проектировщика"</formula>
    </cfRule>
  </conditionalFormatting>
  <conditionalFormatting sqref="H28">
    <cfRule type="cellIs" dxfId="6771" priority="998" operator="equal">
      <formula>"1 - Ошибка проектировщика"</formula>
    </cfRule>
  </conditionalFormatting>
  <conditionalFormatting sqref="H28">
    <cfRule type="cellIs" dxfId="6770" priority="999" operator="equal">
      <formula>"1 - Ошибка проектировщика"</formula>
    </cfRule>
  </conditionalFormatting>
  <conditionalFormatting sqref="H28">
    <cfRule type="cellIs" dxfId="6769" priority="1000" operator="equal">
      <formula>"1 - Ошибка проектировщика"</formula>
    </cfRule>
  </conditionalFormatting>
  <conditionalFormatting sqref="H28">
    <cfRule type="cellIs" dxfId="6768" priority="1001" operator="equal">
      <formula>"1 - Ошибка проектировщика"</formula>
    </cfRule>
  </conditionalFormatting>
  <conditionalFormatting sqref="H31">
    <cfRule type="cellIs" dxfId="6767" priority="1002" operator="equal">
      <formula>"1 - Ошибка проектировщика"</formula>
    </cfRule>
  </conditionalFormatting>
  <conditionalFormatting sqref="H31">
    <cfRule type="cellIs" dxfId="6766" priority="1003" operator="equal">
      <formula>"1 - Ошибка проектировщика"</formula>
    </cfRule>
  </conditionalFormatting>
  <conditionalFormatting sqref="H31">
    <cfRule type="cellIs" dxfId="6765" priority="1004" operator="equal">
      <formula>"1 - Ошибка проектировщика"</formula>
    </cfRule>
  </conditionalFormatting>
  <conditionalFormatting sqref="H31">
    <cfRule type="cellIs" dxfId="6764" priority="1005" operator="equal">
      <formula>"1 - Ошибка проектировщика"</formula>
    </cfRule>
  </conditionalFormatting>
  <conditionalFormatting sqref="H34">
    <cfRule type="cellIs" dxfId="6763" priority="1006" operator="equal">
      <formula>"1 - Ошибка проектировщика"</formula>
    </cfRule>
  </conditionalFormatting>
  <conditionalFormatting sqref="H35">
    <cfRule type="cellIs" dxfId="6762" priority="1007" operator="equal">
      <formula>"1 - Ошибка проектировщика"</formula>
    </cfRule>
  </conditionalFormatting>
  <conditionalFormatting sqref="H36">
    <cfRule type="cellIs" dxfId="6761" priority="1008" operator="equal">
      <formula>"1 - Ошибка проектировщика"</formula>
    </cfRule>
  </conditionalFormatting>
  <conditionalFormatting sqref="H37">
    <cfRule type="cellIs" dxfId="6760" priority="1009" operator="equal">
      <formula>"1 - Ошибка проектировщика"</formula>
    </cfRule>
  </conditionalFormatting>
  <conditionalFormatting sqref="H37">
    <cfRule type="cellIs" dxfId="6759" priority="1010" operator="equal">
      <formula>"1 - Ошибка проектировщика"</formula>
    </cfRule>
  </conditionalFormatting>
  <conditionalFormatting sqref="H38">
    <cfRule type="cellIs" dxfId="6758" priority="1011" operator="equal">
      <formula>"1 - Ошибка проектировщика"</formula>
    </cfRule>
  </conditionalFormatting>
  <conditionalFormatting sqref="H38">
    <cfRule type="cellIs" dxfId="6757" priority="1012" operator="equal">
      <formula>"1 - Ошибка проектировщика"</formula>
    </cfRule>
  </conditionalFormatting>
  <conditionalFormatting sqref="H39">
    <cfRule type="cellIs" dxfId="6756" priority="1013" operator="equal">
      <formula>"1 - Ошибка проектировщика"</formula>
    </cfRule>
  </conditionalFormatting>
  <conditionalFormatting sqref="H39">
    <cfRule type="cellIs" dxfId="6755" priority="1014" operator="equal">
      <formula>"1 - Ошибка проектировщика"</formula>
    </cfRule>
  </conditionalFormatting>
  <conditionalFormatting sqref="H40">
    <cfRule type="cellIs" dxfId="6754" priority="1015" operator="equal">
      <formula>"1 - Ошибка проектировщика"</formula>
    </cfRule>
  </conditionalFormatting>
  <conditionalFormatting sqref="H40">
    <cfRule type="cellIs" dxfId="6753" priority="1016" operator="equal">
      <formula>"1 - Ошибка проектировщика"</formula>
    </cfRule>
  </conditionalFormatting>
  <conditionalFormatting sqref="H22">
    <cfRule type="cellIs" dxfId="6752" priority="1017" operator="equal">
      <formula>"1 - Ошибка проектировщика"</formula>
    </cfRule>
  </conditionalFormatting>
  <conditionalFormatting sqref="H22">
    <cfRule type="cellIs" dxfId="6751" priority="1018" operator="equal">
      <formula>"1 - Ошибка проектировщика"</formula>
    </cfRule>
  </conditionalFormatting>
  <conditionalFormatting sqref="H22">
    <cfRule type="cellIs" dxfId="6750" priority="1019" operator="equal">
      <formula>"1 - Ошибка проектировщика"</formula>
    </cfRule>
  </conditionalFormatting>
  <conditionalFormatting sqref="H22">
    <cfRule type="cellIs" dxfId="6749" priority="1020" operator="equal">
      <formula>"1 - Ошибка проектировщика"</formula>
    </cfRule>
  </conditionalFormatting>
  <conditionalFormatting sqref="H22">
    <cfRule type="cellIs" dxfId="6748" priority="1021" operator="equal">
      <formula>"1 - Ошибка проектировщика"</formula>
    </cfRule>
  </conditionalFormatting>
  <conditionalFormatting sqref="H12">
    <cfRule type="cellIs" dxfId="6747" priority="1022" operator="equal">
      <formula>"1 - Ошибка проектировщика"</formula>
    </cfRule>
  </conditionalFormatting>
  <conditionalFormatting sqref="H12">
    <cfRule type="cellIs" dxfId="6746" priority="1023" operator="equal">
      <formula>"1 - Ошибка проектировщика"</formula>
    </cfRule>
  </conditionalFormatting>
  <conditionalFormatting sqref="H41">
    <cfRule type="cellIs" dxfId="6745" priority="1024" operator="equal">
      <formula>"1 - Ошибка проектировщика"</formula>
    </cfRule>
  </conditionalFormatting>
  <conditionalFormatting sqref="H41">
    <cfRule type="cellIs" dxfId="6744" priority="1025" operator="equal">
      <formula>"1 - Ошибка проектировщика"</formula>
    </cfRule>
  </conditionalFormatting>
  <conditionalFormatting sqref="H41">
    <cfRule type="cellIs" dxfId="6743" priority="1026" operator="equal">
      <formula>"1 - Ошибка проектировщика"</formula>
    </cfRule>
  </conditionalFormatting>
  <conditionalFormatting sqref="H21">
    <cfRule type="cellIs" dxfId="6742" priority="1027" operator="equal">
      <formula>"1 - Ошибка проектировщика"</formula>
    </cfRule>
  </conditionalFormatting>
  <conditionalFormatting sqref="H21">
    <cfRule type="cellIs" dxfId="6741" priority="1028" operator="equal">
      <formula>"1 - Ошибка проектировщика"</formula>
    </cfRule>
  </conditionalFormatting>
  <conditionalFormatting sqref="H21">
    <cfRule type="cellIs" dxfId="6740" priority="1029" operator="equal">
      <formula>"1 - Ошибка проектировщика"</formula>
    </cfRule>
  </conditionalFormatting>
  <conditionalFormatting sqref="H21">
    <cfRule type="cellIs" dxfId="6739" priority="1030" operator="equal">
      <formula>"1 - Ошибка проектировщика"</formula>
    </cfRule>
  </conditionalFormatting>
  <conditionalFormatting sqref="H21">
    <cfRule type="cellIs" dxfId="6738" priority="1031" operator="equal">
      <formula>"1 - Ошибка проектировщика"</formula>
    </cfRule>
  </conditionalFormatting>
  <conditionalFormatting sqref="H21">
    <cfRule type="cellIs" dxfId="6737" priority="1032" operator="equal">
      <formula>"1 - Ошибка проектировщика"</formula>
    </cfRule>
  </conditionalFormatting>
  <conditionalFormatting sqref="H21">
    <cfRule type="cellIs" dxfId="6736" priority="1033" operator="equal">
      <formula>"1 - Ошибка проектировщика"</formula>
    </cfRule>
  </conditionalFormatting>
  <conditionalFormatting sqref="H19">
    <cfRule type="cellIs" dxfId="6735" priority="1034" operator="equal">
      <formula>"1 - Ошибка проектировщика"</formula>
    </cfRule>
  </conditionalFormatting>
  <conditionalFormatting sqref="H19">
    <cfRule type="cellIs" dxfId="6734" priority="1035" operator="equal">
      <formula>"1 - Ошибка проектировщика"</formula>
    </cfRule>
  </conditionalFormatting>
  <conditionalFormatting sqref="H19">
    <cfRule type="cellIs" dxfId="6733" priority="1036" operator="equal">
      <formula>"1 - Ошибка проектировщика"</formula>
    </cfRule>
  </conditionalFormatting>
  <conditionalFormatting sqref="H19">
    <cfRule type="cellIs" dxfId="6732" priority="1037" operator="equal">
      <formula>"1 - Ошибка проектировщика"</formula>
    </cfRule>
  </conditionalFormatting>
  <conditionalFormatting sqref="H19">
    <cfRule type="cellIs" dxfId="6731" priority="1038" operator="equal">
      <formula>"1 - Ошибка проектировщика"</formula>
    </cfRule>
  </conditionalFormatting>
  <conditionalFormatting sqref="H19">
    <cfRule type="cellIs" dxfId="6730" priority="1039" operator="equal">
      <formula>"1 - Ошибка проектировщика"</formula>
    </cfRule>
  </conditionalFormatting>
  <conditionalFormatting sqref="H19">
    <cfRule type="cellIs" dxfId="6729" priority="1040" operator="equal">
      <formula>"1 - Ошибка проектировщика"</formula>
    </cfRule>
  </conditionalFormatting>
  <conditionalFormatting sqref="H19">
    <cfRule type="cellIs" dxfId="6728" priority="1041" operator="equal">
      <formula>"1 - Ошибка проектировщика"</formula>
    </cfRule>
  </conditionalFormatting>
  <conditionalFormatting sqref="H19">
    <cfRule type="cellIs" dxfId="6727" priority="1042" operator="equal">
      <formula>"1 - Ошибка проектировщика"</formula>
    </cfRule>
  </conditionalFormatting>
  <conditionalFormatting sqref="H30">
    <cfRule type="cellIs" dxfId="6726" priority="1043" operator="equal">
      <formula>"1 - Ошибка проектировщика"</formula>
    </cfRule>
  </conditionalFormatting>
  <conditionalFormatting sqref="H30">
    <cfRule type="cellIs" dxfId="6725" priority="1044" operator="equal">
      <formula>"1 - Ошибка проектировщика"</formula>
    </cfRule>
  </conditionalFormatting>
  <conditionalFormatting sqref="H30">
    <cfRule type="cellIs" dxfId="6724" priority="1045" operator="equal">
      <formula>"1 - Ошибка проектировщика"</formula>
    </cfRule>
  </conditionalFormatting>
  <conditionalFormatting sqref="H30">
    <cfRule type="cellIs" dxfId="6723" priority="1046" operator="equal">
      <formula>"1 - Ошибка проектировщика"</formula>
    </cfRule>
  </conditionalFormatting>
  <conditionalFormatting sqref="H30">
    <cfRule type="cellIs" dxfId="6722" priority="1047" operator="equal">
      <formula>"1 - Ошибка проектировщика"</formula>
    </cfRule>
  </conditionalFormatting>
  <conditionalFormatting sqref="K3 K5:K58">
    <cfRule type="containsText" dxfId="6721" priority="2" operator="containsText" text="повторно">
      <formula>NOT(ISERROR(SEARCH(("повторно"),(K3))))</formula>
    </cfRule>
  </conditionalFormatting>
  <conditionalFormatting sqref="K3 K5:K58">
    <cfRule type="containsText" dxfId="6720"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90">
        <x14:dataValidation type="list" allowBlank="1">
          <x14:formula1>
            <xm:f>Списки!$G$2:$G$4</xm:f>
          </x14:formula1>
          <xm:sqref>G53:G58</xm:sqref>
        </x14:dataValidation>
        <x14:dataValidation type="list" allowBlank="1">
          <x14:formula1>
            <xm:f>Списки!$O:$O</xm:f>
          </x14:formula1>
          <xm:sqref>R1 U1 X1</xm:sqref>
        </x14:dataValidation>
        <x14:dataValidation type="list" allowBlank="1">
          <x14:formula1>
            <xm:f>Списки!$E$2:$E$1002</xm:f>
          </x14:formula1>
          <xm:sqref>H53:H58</xm:sqref>
        </x14:dataValidation>
        <x14:dataValidation type="list" allowBlank="1">
          <x14:formula1>
            <xm:f>Списки!$A$2:$A$1002</xm:f>
          </x14:formula1>
          <xm:sqref>K10:K58</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G43</xm:sqref>
        </x14:dataValidation>
        <x14:dataValidation type="list" allowBlank="1">
          <x14:formula1>
            <xm:f>Списки!$E$2:$E$1002</xm:f>
          </x14:formula1>
          <xm:sqref>H43</xm:sqref>
        </x14:dataValidation>
        <x14:dataValidation type="list" allowBlank="1">
          <x14:formula1>
            <xm:f>Списки!$G$2:$G$4</xm:f>
          </x14:formula1>
          <xm:sqref>G44</xm:sqref>
        </x14:dataValidation>
        <x14:dataValidation type="list" allowBlank="1">
          <x14:formula1>
            <xm:f>Списки!$E$2:$E$1002</xm:f>
          </x14:formula1>
          <xm:sqref>H44</xm:sqref>
        </x14:dataValidation>
        <x14:dataValidation type="list" allowBlank="1">
          <x14:formula1>
            <xm:f>Списки!$G$2:$G$4</xm:f>
          </x14:formula1>
          <xm:sqref>G45</xm:sqref>
        </x14:dataValidation>
        <x14:dataValidation type="list" allowBlank="1">
          <x14:formula1>
            <xm:f>Списки!$E$2:$E$1002</xm:f>
          </x14:formula1>
          <xm:sqref>H45</xm:sqref>
        </x14:dataValidation>
        <x14:dataValidation type="list" allowBlank="1">
          <x14:formula1>
            <xm:f>Списки!$G$2:$G$4</xm:f>
          </x14:formula1>
          <xm:sqref>G46</xm:sqref>
        </x14:dataValidation>
        <x14:dataValidation type="list" allowBlank="1">
          <x14:formula1>
            <xm:f>Списки!$E$2:$E$1002</xm:f>
          </x14:formula1>
          <xm:sqref>H46</xm:sqref>
        </x14:dataValidation>
        <x14:dataValidation type="list" allowBlank="1">
          <x14:formula1>
            <xm:f>Списки!$G$2:$G$4</xm:f>
          </x14:formula1>
          <xm:sqref>G47</xm:sqref>
        </x14:dataValidation>
        <x14:dataValidation type="list" allowBlank="1">
          <x14:formula1>
            <xm:f>Списки!$E$2:$E$1002</xm:f>
          </x14:formula1>
          <xm:sqref>H47</xm:sqref>
        </x14:dataValidation>
        <x14:dataValidation type="list" allowBlank="1">
          <x14:formula1>
            <xm:f>Списки!$G$2:$G$4</xm:f>
          </x14:formula1>
          <xm:sqref>G48</xm:sqref>
        </x14:dataValidation>
        <x14:dataValidation type="list" allowBlank="1">
          <x14:formula1>
            <xm:f>Списки!$E$2:$E$1002</xm:f>
          </x14:formula1>
          <xm:sqref>H48</xm:sqref>
        </x14:dataValidation>
        <x14:dataValidation type="list" allowBlank="1">
          <x14:formula1>
            <xm:f>Списки!$G$2:$G$4</xm:f>
          </x14:formula1>
          <xm:sqref>G49</xm:sqref>
        </x14:dataValidation>
        <x14:dataValidation type="list" allowBlank="1">
          <x14:formula1>
            <xm:f>Списки!$E$2:$E$1002</xm:f>
          </x14:formula1>
          <xm:sqref>H49</xm:sqref>
        </x14:dataValidation>
        <x14:dataValidation type="list" allowBlank="1">
          <x14:formula1>
            <xm:f>Списки!$G$2:$G$4</xm:f>
          </x14:formula1>
          <xm:sqref>G52</xm:sqref>
        </x14:dataValidation>
        <x14:dataValidation type="list" allowBlank="1">
          <x14:formula1>
            <xm:f>Списки!$E$2:$E$1002</xm:f>
          </x14:formula1>
          <xm:sqref>H52</xm:sqref>
        </x14:dataValidation>
        <x14:dataValidation type="list" allowBlank="1">
          <x14:formula1>
            <xm:f>Списки!$G$2:$G$4</xm:f>
          </x14:formula1>
          <xm:sqref>G50</xm:sqref>
        </x14:dataValidation>
        <x14:dataValidation type="list" allowBlank="1">
          <x14:formula1>
            <xm:f>Списки!$E$2:$E$1002</xm:f>
          </x14:formula1>
          <xm:sqref>H50</xm:sqref>
        </x14:dataValidation>
        <x14:dataValidation type="list" allowBlank="1">
          <x14:formula1>
            <xm:f>Списки!$G$2:$G$4</xm:f>
          </x14:formula1>
          <xm:sqref>G51</xm:sqref>
        </x14:dataValidation>
        <x14:dataValidation type="list" allowBlank="1">
          <x14:formula1>
            <xm:f>Списки!$E$2:$E$1002</xm:f>
          </x14:formula1>
          <xm:sqref>H51</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5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2" style="211" customWidth="1"/>
    <col min="2" max="2" width="18.5703125" style="211" customWidth="1"/>
    <col min="3" max="3" width="10.5703125" style="680" customWidth="1"/>
    <col min="4" max="4" width="62.7109375" style="211" customWidth="1"/>
    <col min="5" max="5" width="56.42578125" style="211" customWidth="1"/>
    <col min="6" max="6" width="21.42578125" style="211" customWidth="1" collapsed="1"/>
    <col min="7" max="7" width="9.7109375" style="211" hidden="1" customWidth="1" outlineLevel="1"/>
    <col min="8" max="8" width="14.140625" style="211" hidden="1" customWidth="1" outlineLevel="1"/>
    <col min="9" max="9" width="14.140625" style="211" customWidth="1"/>
    <col min="10" max="10" width="11.28515625" style="211" customWidth="1"/>
    <col min="11" max="11" width="10.7109375" style="211" customWidth="1"/>
    <col min="12" max="12" width="34.28515625" style="456" customWidth="1"/>
    <col min="13" max="13" width="0" style="211" hidden="1" customWidth="1"/>
    <col min="14" max="14" width="25" style="211" hidden="1" customWidth="1"/>
    <col min="15" max="15" width="39.140625" style="456" hidden="1"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37" width="12.5703125" customWidth="1"/>
  </cols>
  <sheetData>
    <row r="1" spans="1:24" ht="89.25" collapsed="1">
      <c r="A1" s="622" t="s">
        <v>235</v>
      </c>
      <c r="B1" s="622" t="s">
        <v>236</v>
      </c>
      <c r="C1" s="650" t="s">
        <v>237</v>
      </c>
      <c r="D1" s="622" t="s">
        <v>238</v>
      </c>
      <c r="E1" s="622" t="s">
        <v>239</v>
      </c>
      <c r="F1" s="622" t="s">
        <v>240</v>
      </c>
      <c r="G1" s="140" t="s">
        <v>241</v>
      </c>
      <c r="H1" s="140" t="s">
        <v>242</v>
      </c>
      <c r="I1" s="140" t="s">
        <v>5</v>
      </c>
      <c r="J1" s="622" t="s">
        <v>243</v>
      </c>
      <c r="K1" s="622" t="s">
        <v>244</v>
      </c>
      <c r="L1" s="683"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652" t="s">
        <v>249</v>
      </c>
      <c r="D2" s="149" t="s">
        <v>52</v>
      </c>
      <c r="E2" s="149"/>
      <c r="F2" s="624"/>
      <c r="G2" s="435"/>
      <c r="H2" s="151" t="s">
        <v>250</v>
      </c>
      <c r="I2" s="151" t="s">
        <v>13</v>
      </c>
      <c r="J2" s="151" t="s">
        <v>14</v>
      </c>
      <c r="K2" s="151" t="s">
        <v>16</v>
      </c>
      <c r="L2" s="538"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45" hidden="1" outlineLevel="1">
      <c r="A3" s="625"/>
      <c r="B3" s="154" t="s">
        <v>251</v>
      </c>
      <c r="C3" s="653" t="s">
        <v>252</v>
      </c>
      <c r="D3" s="154" t="s">
        <v>35</v>
      </c>
      <c r="E3" s="154"/>
      <c r="F3" s="154"/>
      <c r="G3" s="435"/>
      <c r="H3" s="626">
        <f>COUNTIF($H10:$H56,"1 - Несоответствие продуктовым требованиям ПИК-Стандарт")</f>
        <v>17</v>
      </c>
      <c r="I3" s="626">
        <f>COUNTIF($H10:$H56,"2 - Несоответствие Бренд-листам ПИК")</f>
        <v>0</v>
      </c>
      <c r="J3" s="626">
        <f>COUNTIF($H10:$H56,"3 - Несоответствие Каталогу отделки")</f>
        <v>2</v>
      </c>
      <c r="K3" s="626">
        <f>COUNTIF($H10:$H56,"5 - Ошибка в применении СТМ")</f>
        <v>0</v>
      </c>
      <c r="L3" s="540">
        <f>COUNTIF($H10:$H169,"4 - Несоответствие Каталогу оборудования")</f>
        <v>0</v>
      </c>
      <c r="M3" s="626">
        <f>COUNTIF($H10:$H56,"6 - Ошибка в применении сборных ЛМ")</f>
        <v>0</v>
      </c>
      <c r="N3" s="626">
        <f>COUNTIF($H10:$H56,"7 - Ошибка в применении шкаф-пакетов")</f>
        <v>0</v>
      </c>
      <c r="O3" s="627">
        <f>COUNTIF($H10:$H56,"8 - Ошибка в применении шахт-пакетов")</f>
        <v>0</v>
      </c>
      <c r="P3" s="626">
        <f>COUNTIF($H10:$H56,"9 - Несоответствие типологическим требованиям ПИК-Стандарт")</f>
        <v>0</v>
      </c>
      <c r="Q3" s="626">
        <f>COUNTIF($H10:$H56,"10 - Несоответствие НТД РФ")</f>
        <v>1</v>
      </c>
      <c r="R3" s="626">
        <f>COUNTIF($H10:$H56,"11 - Несоответствие ИРД (кроме ТУ, СТУ), АПР, ПД")</f>
        <v>0</v>
      </c>
      <c r="S3" s="626">
        <f>COUNTIF($H10:$H56,"12 - Несоответствие требованиям ТУ, СТУ")</f>
        <v>0</v>
      </c>
      <c r="T3" s="626">
        <f>COUNTIF($H10:$H56,"13 - Ошибка в технических решениях")</f>
        <v>0</v>
      </c>
      <c r="U3" s="626">
        <f>COUNTIF($H10:$H56,"14 - Неувязка м/у собой комплектов РД")</f>
        <v>2</v>
      </c>
      <c r="V3" s="626">
        <f>COUNTIF($H10:$H56,"15 - Недостаточность информации влияющей на СМР")</f>
        <v>13</v>
      </c>
      <c r="W3" s="626">
        <f>COUNTIF($H10:$H56,"16 - Нерациональное решение")</f>
        <v>0</v>
      </c>
      <c r="X3" s="626">
        <f>COUNTIF($H10:$H56,"17 - Оформление")</f>
        <v>0</v>
      </c>
    </row>
    <row r="4" spans="1:24" ht="25.5" hidden="1" outlineLevel="1">
      <c r="A4" s="147" t="s">
        <v>249</v>
      </c>
      <c r="B4" s="628">
        <v>8</v>
      </c>
      <c r="C4" s="655" t="s">
        <v>2371</v>
      </c>
      <c r="D4" s="629">
        <f>C4/B4</f>
        <v>0.875</v>
      </c>
      <c r="E4" s="629"/>
      <c r="F4" s="630"/>
      <c r="G4" s="435"/>
      <c r="H4" s="149" t="s">
        <v>52</v>
      </c>
      <c r="I4" s="149" t="s">
        <v>52</v>
      </c>
      <c r="J4" s="149" t="s">
        <v>52</v>
      </c>
      <c r="K4" s="149" t="s">
        <v>52</v>
      </c>
      <c r="L4" s="541"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30"/>
      <c r="B5" s="630"/>
      <c r="C5" s="657"/>
      <c r="D5" s="631"/>
      <c r="E5" s="631"/>
      <c r="F5" s="630"/>
      <c r="G5" s="149" t="s">
        <v>52</v>
      </c>
      <c r="H5" s="632"/>
      <c r="I5" s="431"/>
      <c r="J5" s="437"/>
      <c r="K5" s="431"/>
      <c r="L5" s="691"/>
      <c r="M5" s="634"/>
      <c r="N5" s="635"/>
      <c r="O5" s="633"/>
      <c r="P5" s="634"/>
      <c r="Q5" s="635"/>
      <c r="R5" s="634"/>
      <c r="S5" s="634"/>
      <c r="T5" s="635"/>
      <c r="U5" s="635"/>
      <c r="V5" s="635"/>
      <c r="W5" s="635"/>
      <c r="X5" s="635"/>
    </row>
    <row r="6" spans="1:24" ht="22.5" hidden="1" outlineLevel="1">
      <c r="A6" s="154">
        <v>0.2</v>
      </c>
      <c r="B6" s="154">
        <v>0.5</v>
      </c>
      <c r="C6" s="653">
        <v>1</v>
      </c>
      <c r="D6" s="154" t="s">
        <v>39</v>
      </c>
      <c r="E6" s="154"/>
      <c r="F6" s="154" t="s">
        <v>253</v>
      </c>
      <c r="G6" s="636">
        <f>COUNTIFS(G10:G56,"0,2")</f>
        <v>0</v>
      </c>
      <c r="H6" s="632"/>
      <c r="I6" s="431"/>
      <c r="J6" s="437"/>
      <c r="K6" s="431"/>
      <c r="L6" s="659"/>
      <c r="M6" s="634"/>
      <c r="N6" s="635"/>
      <c r="O6" s="633"/>
      <c r="P6" s="634"/>
      <c r="Q6" s="635"/>
      <c r="R6" s="634"/>
      <c r="S6" s="634"/>
      <c r="T6" s="635"/>
      <c r="U6" s="635"/>
      <c r="V6" s="635"/>
      <c r="W6" s="635"/>
      <c r="X6" s="635"/>
    </row>
    <row r="7" spans="1:24" ht="22.5" hidden="1" outlineLevel="1">
      <c r="A7" s="637">
        <f>G6*0.2/B4</f>
        <v>0</v>
      </c>
      <c r="B7" s="637">
        <f>G7*0.5/B4</f>
        <v>2.125</v>
      </c>
      <c r="C7" s="637">
        <f>G8*1/B4</f>
        <v>0.125</v>
      </c>
      <c r="D7" s="638">
        <f>(G6*A6+G7*B6+G8*C6)/SUM(G6:G8)</f>
        <v>0.51428571428571423</v>
      </c>
      <c r="E7" s="639"/>
      <c r="F7" s="178" t="s">
        <v>254</v>
      </c>
      <c r="G7" s="636">
        <f>COUNTIFS(G10:G56,"0,5")</f>
        <v>34</v>
      </c>
      <c r="H7" s="632"/>
      <c r="I7" s="640"/>
      <c r="J7" s="640"/>
      <c r="K7" s="640"/>
      <c r="L7" s="660"/>
      <c r="M7" s="643"/>
      <c r="N7" s="643"/>
      <c r="O7" s="642"/>
      <c r="P7" s="643"/>
      <c r="Q7" s="643"/>
      <c r="R7" s="643"/>
      <c r="S7" s="643"/>
      <c r="T7" s="643"/>
      <c r="U7" s="643"/>
      <c r="V7" s="643"/>
      <c r="W7" s="643"/>
      <c r="X7" s="643"/>
    </row>
    <row r="8" spans="1:24" ht="22.5" hidden="1" outlineLevel="1">
      <c r="A8" s="149" t="s">
        <v>52</v>
      </c>
      <c r="B8" s="149" t="s">
        <v>52</v>
      </c>
      <c r="C8" s="661" t="s">
        <v>52</v>
      </c>
      <c r="D8" s="149" t="s">
        <v>52</v>
      </c>
      <c r="E8" s="149"/>
      <c r="F8" s="154" t="s">
        <v>255</v>
      </c>
      <c r="G8" s="636">
        <f>COUNTIFS(G10:G56,"1")</f>
        <v>1</v>
      </c>
      <c r="H8" s="632"/>
      <c r="I8" s="431"/>
      <c r="J8" s="437"/>
      <c r="K8" s="431"/>
      <c r="L8" s="659"/>
      <c r="M8" s="634"/>
      <c r="N8" s="635"/>
      <c r="O8" s="633"/>
      <c r="P8" s="634"/>
      <c r="Q8" s="635"/>
      <c r="R8" s="634"/>
      <c r="S8" s="634"/>
      <c r="T8" s="635"/>
      <c r="U8" s="635"/>
      <c r="V8" s="635"/>
      <c r="W8" s="635"/>
      <c r="X8" s="635"/>
    </row>
    <row r="9" spans="1:24" ht="12.75">
      <c r="A9" s="182"/>
      <c r="B9" s="182"/>
      <c r="C9" s="663"/>
      <c r="D9" s="182"/>
      <c r="E9" s="182"/>
      <c r="F9" s="182"/>
      <c r="G9" s="182"/>
      <c r="H9" s="182"/>
      <c r="I9" s="184"/>
      <c r="J9" s="185"/>
      <c r="K9" s="184"/>
      <c r="L9" s="692"/>
      <c r="M9" s="469"/>
      <c r="N9" s="471"/>
      <c r="O9" s="495"/>
      <c r="P9" s="469"/>
      <c r="Q9" s="471"/>
      <c r="R9" s="469"/>
      <c r="S9" s="469"/>
      <c r="T9" s="471"/>
      <c r="U9" s="471"/>
      <c r="V9" s="471"/>
      <c r="W9" s="471"/>
      <c r="X9" s="471"/>
    </row>
    <row r="10" spans="1:24" ht="85.5" customHeight="1">
      <c r="A10" s="431">
        <v>1</v>
      </c>
      <c r="B10" s="644" t="s">
        <v>2399</v>
      </c>
      <c r="C10" s="665" t="s">
        <v>2373</v>
      </c>
      <c r="D10" s="433" t="s">
        <v>2400</v>
      </c>
      <c r="E10" s="433"/>
      <c r="F10" s="433"/>
      <c r="G10" s="435">
        <v>0.5</v>
      </c>
      <c r="H10" s="436" t="s">
        <v>250</v>
      </c>
      <c r="I10" s="431" t="s">
        <v>197</v>
      </c>
      <c r="J10" s="437">
        <v>45387</v>
      </c>
      <c r="K10" s="431"/>
      <c r="L10" s="691" t="s">
        <v>2374</v>
      </c>
      <c r="M10" s="634"/>
      <c r="N10" s="635"/>
      <c r="O10" s="633"/>
      <c r="P10" s="634"/>
      <c r="Q10" s="635"/>
      <c r="R10" s="634"/>
      <c r="S10" s="634"/>
      <c r="T10" s="635"/>
      <c r="U10" s="635"/>
      <c r="V10" s="635"/>
      <c r="W10" s="635"/>
      <c r="X10" s="635"/>
    </row>
    <row r="11" spans="1:24" ht="62.25" customHeight="1">
      <c r="A11" s="431">
        <v>2</v>
      </c>
      <c r="B11" s="644" t="s">
        <v>2399</v>
      </c>
      <c r="C11" s="665" t="s">
        <v>402</v>
      </c>
      <c r="D11" s="433" t="s">
        <v>2401</v>
      </c>
      <c r="E11" s="433"/>
      <c r="F11" s="433"/>
      <c r="G11" s="435">
        <v>0.5</v>
      </c>
      <c r="H11" s="436" t="s">
        <v>29</v>
      </c>
      <c r="I11" s="431" t="s">
        <v>197</v>
      </c>
      <c r="J11" s="437">
        <v>45387</v>
      </c>
      <c r="K11" s="431"/>
      <c r="L11" s="659" t="s">
        <v>2303</v>
      </c>
      <c r="M11" s="634"/>
      <c r="N11" s="635"/>
      <c r="O11" s="633"/>
      <c r="P11" s="634"/>
      <c r="Q11" s="635"/>
      <c r="R11" s="634"/>
      <c r="S11" s="634"/>
      <c r="T11" s="635"/>
      <c r="U11" s="635"/>
      <c r="V11" s="635"/>
      <c r="W11" s="635"/>
      <c r="X11" s="635"/>
    </row>
    <row r="12" spans="1:24" ht="171.75" customHeight="1">
      <c r="A12" s="431">
        <v>3</v>
      </c>
      <c r="B12" s="644" t="s">
        <v>2399</v>
      </c>
      <c r="C12" s="665" t="s">
        <v>402</v>
      </c>
      <c r="D12" s="433" t="s">
        <v>2402</v>
      </c>
      <c r="E12" s="433"/>
      <c r="F12" s="433"/>
      <c r="G12" s="435">
        <v>0.5</v>
      </c>
      <c r="H12" s="436" t="s">
        <v>29</v>
      </c>
      <c r="I12" s="431" t="s">
        <v>197</v>
      </c>
      <c r="J12" s="437">
        <v>45387</v>
      </c>
      <c r="K12" s="431"/>
      <c r="L12" s="668" t="s">
        <v>2377</v>
      </c>
      <c r="M12" s="635"/>
      <c r="N12" s="635"/>
      <c r="O12" s="645"/>
      <c r="P12" s="635"/>
      <c r="Q12" s="635"/>
      <c r="R12" s="635"/>
      <c r="S12" s="635"/>
      <c r="T12" s="635"/>
      <c r="U12" s="635"/>
      <c r="V12" s="635"/>
      <c r="W12" s="635"/>
      <c r="X12" s="635"/>
    </row>
    <row r="13" spans="1:24" ht="93.75" customHeight="1">
      <c r="A13" s="431">
        <v>4</v>
      </c>
      <c r="B13" s="644" t="s">
        <v>2399</v>
      </c>
      <c r="C13" s="665" t="s">
        <v>402</v>
      </c>
      <c r="D13" s="221" t="s">
        <v>2306</v>
      </c>
      <c r="E13" s="433"/>
      <c r="F13" s="433"/>
      <c r="G13" s="435">
        <v>0.5</v>
      </c>
      <c r="H13" s="436" t="s">
        <v>29</v>
      </c>
      <c r="I13" s="431" t="s">
        <v>197</v>
      </c>
      <c r="J13" s="437">
        <v>45387</v>
      </c>
      <c r="K13" s="431"/>
      <c r="L13" s="669" t="s">
        <v>2307</v>
      </c>
      <c r="M13" s="635"/>
      <c r="N13" s="635"/>
      <c r="O13" s="645"/>
      <c r="P13" s="635"/>
      <c r="Q13" s="635"/>
      <c r="R13" s="635"/>
      <c r="S13" s="635"/>
      <c r="T13" s="635"/>
      <c r="U13" s="635"/>
      <c r="V13" s="635"/>
      <c r="W13" s="635"/>
      <c r="X13" s="635"/>
    </row>
    <row r="14" spans="1:24" ht="66.75" customHeight="1">
      <c r="A14" s="431">
        <v>5</v>
      </c>
      <c r="B14" s="644" t="s">
        <v>2399</v>
      </c>
      <c r="C14" s="665" t="s">
        <v>402</v>
      </c>
      <c r="D14" s="433" t="s">
        <v>2403</v>
      </c>
      <c r="E14" s="433"/>
      <c r="F14" s="433"/>
      <c r="G14" s="435">
        <v>0.5</v>
      </c>
      <c r="H14" s="436" t="s">
        <v>29</v>
      </c>
      <c r="I14" s="431" t="s">
        <v>197</v>
      </c>
      <c r="J14" s="437">
        <v>45387</v>
      </c>
      <c r="K14" s="431"/>
      <c r="L14" s="669" t="s">
        <v>2309</v>
      </c>
      <c r="M14" s="635"/>
      <c r="N14" s="635"/>
      <c r="O14" s="645"/>
      <c r="P14" s="635"/>
      <c r="Q14" s="635"/>
      <c r="R14" s="635"/>
      <c r="S14" s="635"/>
      <c r="T14" s="635"/>
      <c r="U14" s="635"/>
      <c r="V14" s="635"/>
      <c r="W14" s="635"/>
      <c r="X14" s="635"/>
    </row>
    <row r="15" spans="1:24" ht="56.25">
      <c r="A15" s="431">
        <v>6</v>
      </c>
      <c r="B15" s="644" t="s">
        <v>2399</v>
      </c>
      <c r="C15" s="665" t="s">
        <v>402</v>
      </c>
      <c r="D15" s="433" t="s">
        <v>2404</v>
      </c>
      <c r="E15" s="433"/>
      <c r="F15" s="433"/>
      <c r="G15" s="435">
        <v>0.5</v>
      </c>
      <c r="H15" s="436" t="s">
        <v>250</v>
      </c>
      <c r="I15" s="431" t="s">
        <v>197</v>
      </c>
      <c r="J15" s="437">
        <v>45387</v>
      </c>
      <c r="K15" s="431"/>
      <c r="L15" s="668" t="s">
        <v>2380</v>
      </c>
      <c r="M15" s="635"/>
      <c r="N15" s="635"/>
      <c r="O15" s="645"/>
      <c r="P15" s="635"/>
      <c r="Q15" s="635"/>
      <c r="R15" s="635"/>
      <c r="S15" s="635"/>
      <c r="T15" s="635"/>
      <c r="U15" s="635"/>
      <c r="V15" s="635"/>
      <c r="W15" s="635"/>
      <c r="X15" s="635"/>
    </row>
    <row r="16" spans="1:24" ht="56.25">
      <c r="A16" s="431">
        <v>7</v>
      </c>
      <c r="B16" s="644" t="s">
        <v>2399</v>
      </c>
      <c r="C16" s="665" t="s">
        <v>402</v>
      </c>
      <c r="D16" s="433" t="s">
        <v>2381</v>
      </c>
      <c r="E16" s="433"/>
      <c r="F16" s="433"/>
      <c r="G16" s="435">
        <v>0.5</v>
      </c>
      <c r="H16" s="436" t="s">
        <v>29</v>
      </c>
      <c r="I16" s="431" t="s">
        <v>197</v>
      </c>
      <c r="J16" s="437">
        <v>45387</v>
      </c>
      <c r="K16" s="431"/>
      <c r="L16" s="668" t="s">
        <v>2405</v>
      </c>
      <c r="M16" s="635"/>
      <c r="N16" s="635"/>
      <c r="O16" s="645"/>
      <c r="P16" s="635"/>
      <c r="Q16" s="635"/>
      <c r="R16" s="635"/>
      <c r="S16" s="635"/>
      <c r="T16" s="635"/>
      <c r="U16" s="635"/>
      <c r="V16" s="635"/>
      <c r="W16" s="635"/>
      <c r="X16" s="635"/>
    </row>
    <row r="17" spans="1:24" ht="128.25" customHeight="1">
      <c r="A17" s="431">
        <v>8</v>
      </c>
      <c r="B17" s="644" t="s">
        <v>2399</v>
      </c>
      <c r="C17" s="665" t="s">
        <v>402</v>
      </c>
      <c r="D17" s="694" t="s">
        <v>2406</v>
      </c>
      <c r="E17" s="433"/>
      <c r="F17" s="433"/>
      <c r="G17" s="435">
        <v>0.5</v>
      </c>
      <c r="H17" s="436" t="s">
        <v>250</v>
      </c>
      <c r="I17" s="431" t="s">
        <v>197</v>
      </c>
      <c r="J17" s="437">
        <v>45387</v>
      </c>
      <c r="K17" s="431"/>
      <c r="L17" s="669" t="s">
        <v>2315</v>
      </c>
      <c r="M17" s="635"/>
      <c r="N17" s="635"/>
      <c r="O17" s="645"/>
      <c r="P17" s="635"/>
      <c r="Q17" s="635"/>
      <c r="R17" s="635"/>
      <c r="S17" s="635"/>
      <c r="T17" s="635"/>
      <c r="U17" s="635"/>
      <c r="V17" s="635"/>
      <c r="W17" s="635"/>
      <c r="X17" s="635"/>
    </row>
    <row r="18" spans="1:24" ht="87" customHeight="1">
      <c r="A18" s="431">
        <v>9</v>
      </c>
      <c r="B18" s="644" t="s">
        <v>2399</v>
      </c>
      <c r="C18" s="665" t="s">
        <v>402</v>
      </c>
      <c r="D18" s="695" t="s">
        <v>2407</v>
      </c>
      <c r="E18" s="433"/>
      <c r="F18" s="433"/>
      <c r="G18" s="435">
        <v>0.5</v>
      </c>
      <c r="H18" s="436" t="s">
        <v>250</v>
      </c>
      <c r="I18" s="431" t="s">
        <v>197</v>
      </c>
      <c r="J18" s="437">
        <v>45387</v>
      </c>
      <c r="K18" s="431"/>
      <c r="L18" s="669" t="s">
        <v>2408</v>
      </c>
      <c r="M18" s="635"/>
      <c r="N18" s="635"/>
      <c r="O18" s="645"/>
      <c r="P18" s="635"/>
      <c r="Q18" s="635"/>
      <c r="R18" s="635"/>
      <c r="S18" s="635"/>
      <c r="T18" s="635"/>
      <c r="U18" s="635"/>
      <c r="V18" s="635"/>
      <c r="W18" s="635"/>
      <c r="X18" s="635"/>
    </row>
    <row r="19" spans="1:24" ht="56.25">
      <c r="A19" s="431">
        <v>10</v>
      </c>
      <c r="B19" s="644" t="s">
        <v>2399</v>
      </c>
      <c r="C19" s="665" t="s">
        <v>402</v>
      </c>
      <c r="D19" s="433" t="s">
        <v>2318</v>
      </c>
      <c r="E19" s="433"/>
      <c r="F19" s="433"/>
      <c r="G19" s="435">
        <v>0.5</v>
      </c>
      <c r="H19" s="436" t="s">
        <v>29</v>
      </c>
      <c r="I19" s="431" t="s">
        <v>197</v>
      </c>
      <c r="J19" s="437">
        <v>45387</v>
      </c>
      <c r="K19" s="431"/>
      <c r="L19" s="669" t="s">
        <v>2319</v>
      </c>
      <c r="M19" s="635"/>
      <c r="N19" s="635"/>
      <c r="O19" s="645"/>
      <c r="P19" s="635"/>
      <c r="Q19" s="635"/>
      <c r="R19" s="635"/>
      <c r="S19" s="635"/>
      <c r="T19" s="635"/>
      <c r="U19" s="635"/>
      <c r="V19" s="635"/>
      <c r="W19" s="635"/>
      <c r="X19" s="635"/>
    </row>
    <row r="20" spans="1:24" ht="155.25" customHeight="1">
      <c r="A20" s="431">
        <v>11</v>
      </c>
      <c r="B20" s="644" t="s">
        <v>2399</v>
      </c>
      <c r="C20" s="665" t="s">
        <v>2320</v>
      </c>
      <c r="D20" s="433" t="s">
        <v>2321</v>
      </c>
      <c r="E20" s="433"/>
      <c r="F20" s="433"/>
      <c r="G20" s="435">
        <v>0.5</v>
      </c>
      <c r="H20" s="436" t="s">
        <v>250</v>
      </c>
      <c r="I20" s="431" t="s">
        <v>197</v>
      </c>
      <c r="J20" s="437">
        <v>45387</v>
      </c>
      <c r="K20" s="431"/>
      <c r="L20" s="668"/>
      <c r="M20" s="635"/>
      <c r="N20" s="635"/>
      <c r="O20" s="645"/>
      <c r="P20" s="635"/>
      <c r="Q20" s="635"/>
      <c r="R20" s="635"/>
      <c r="S20" s="635"/>
      <c r="T20" s="635"/>
      <c r="U20" s="635"/>
      <c r="V20" s="635"/>
      <c r="W20" s="635"/>
      <c r="X20" s="635"/>
    </row>
    <row r="21" spans="1:24" ht="159.75" customHeight="1">
      <c r="A21" s="431">
        <v>12</v>
      </c>
      <c r="B21" s="644" t="s">
        <v>2399</v>
      </c>
      <c r="C21" s="665" t="s">
        <v>2320</v>
      </c>
      <c r="D21" s="433" t="s">
        <v>2322</v>
      </c>
      <c r="E21" s="433"/>
      <c r="F21" s="433"/>
      <c r="G21" s="435">
        <v>0.5</v>
      </c>
      <c r="H21" s="436" t="s">
        <v>29</v>
      </c>
      <c r="I21" s="431" t="s">
        <v>197</v>
      </c>
      <c r="J21" s="437">
        <v>45387</v>
      </c>
      <c r="K21" s="431"/>
      <c r="L21" s="669" t="s">
        <v>2323</v>
      </c>
      <c r="M21" s="635"/>
      <c r="N21" s="635"/>
      <c r="O21" s="645"/>
      <c r="P21" s="635"/>
      <c r="Q21" s="635"/>
      <c r="R21" s="635"/>
      <c r="S21" s="635"/>
      <c r="T21" s="635"/>
      <c r="U21" s="635"/>
      <c r="V21" s="635"/>
      <c r="W21" s="635"/>
      <c r="X21" s="635"/>
    </row>
    <row r="22" spans="1:24" ht="38.25">
      <c r="A22" s="431">
        <v>13</v>
      </c>
      <c r="B22" s="644" t="s">
        <v>2399</v>
      </c>
      <c r="C22" s="665" t="s">
        <v>2320</v>
      </c>
      <c r="D22" s="433" t="s">
        <v>2324</v>
      </c>
      <c r="E22" s="433"/>
      <c r="F22" s="433"/>
      <c r="G22" s="435">
        <v>0.5</v>
      </c>
      <c r="H22" s="436" t="s">
        <v>28</v>
      </c>
      <c r="I22" s="431" t="s">
        <v>197</v>
      </c>
      <c r="J22" s="437">
        <v>45387</v>
      </c>
      <c r="K22" s="431"/>
      <c r="L22" s="669" t="s">
        <v>2325</v>
      </c>
      <c r="M22" s="635"/>
      <c r="N22" s="635"/>
      <c r="O22" s="645"/>
      <c r="P22" s="635"/>
      <c r="Q22" s="635"/>
      <c r="R22" s="635"/>
      <c r="S22" s="635"/>
      <c r="T22" s="635"/>
      <c r="U22" s="635"/>
      <c r="V22" s="635"/>
      <c r="W22" s="635"/>
      <c r="X22" s="635"/>
    </row>
    <row r="23" spans="1:24" ht="177" customHeight="1">
      <c r="A23" s="431">
        <v>14</v>
      </c>
      <c r="B23" s="644" t="s">
        <v>2399</v>
      </c>
      <c r="C23" s="665" t="s">
        <v>2320</v>
      </c>
      <c r="D23" s="441" t="s">
        <v>2326</v>
      </c>
      <c r="E23" s="433"/>
      <c r="F23" s="433"/>
      <c r="G23" s="435">
        <v>0.5</v>
      </c>
      <c r="H23" s="436" t="s">
        <v>250</v>
      </c>
      <c r="I23" s="431" t="s">
        <v>197</v>
      </c>
      <c r="J23" s="437">
        <v>45387</v>
      </c>
      <c r="K23" s="431"/>
      <c r="L23" s="669" t="s">
        <v>2327</v>
      </c>
      <c r="M23" s="635"/>
      <c r="N23" s="635"/>
      <c r="O23" s="645"/>
      <c r="P23" s="635"/>
      <c r="Q23" s="635"/>
      <c r="R23" s="635"/>
      <c r="S23" s="635"/>
      <c r="T23" s="635"/>
      <c r="U23" s="635"/>
      <c r="V23" s="635"/>
      <c r="W23" s="635"/>
      <c r="X23" s="635"/>
    </row>
    <row r="24" spans="1:24" ht="222" customHeight="1">
      <c r="A24" s="431">
        <v>15</v>
      </c>
      <c r="B24" s="644" t="s">
        <v>2399</v>
      </c>
      <c r="C24" s="665" t="s">
        <v>2320</v>
      </c>
      <c r="D24" s="441" t="s">
        <v>2328</v>
      </c>
      <c r="E24" s="433"/>
      <c r="F24" s="433"/>
      <c r="G24" s="435">
        <v>0.5</v>
      </c>
      <c r="H24" s="436" t="s">
        <v>250</v>
      </c>
      <c r="I24" s="431" t="s">
        <v>197</v>
      </c>
      <c r="J24" s="437">
        <v>45387</v>
      </c>
      <c r="K24" s="431"/>
      <c r="L24" s="669" t="s">
        <v>2329</v>
      </c>
      <c r="M24" s="635"/>
      <c r="N24" s="635"/>
      <c r="O24" s="645"/>
      <c r="P24" s="635"/>
      <c r="Q24" s="635"/>
      <c r="R24" s="635"/>
      <c r="S24" s="635"/>
      <c r="T24" s="635"/>
      <c r="U24" s="635"/>
      <c r="V24" s="635"/>
      <c r="W24" s="635"/>
      <c r="X24" s="635"/>
    </row>
    <row r="25" spans="1:24" ht="85.5" customHeight="1">
      <c r="A25" s="431">
        <v>16</v>
      </c>
      <c r="B25" s="644" t="s">
        <v>2399</v>
      </c>
      <c r="C25" s="665" t="s">
        <v>417</v>
      </c>
      <c r="D25" s="433" t="s">
        <v>2330</v>
      </c>
      <c r="E25" s="433"/>
      <c r="F25" s="433"/>
      <c r="G25" s="435">
        <v>0.5</v>
      </c>
      <c r="H25" s="436" t="s">
        <v>250</v>
      </c>
      <c r="I25" s="431" t="s">
        <v>197</v>
      </c>
      <c r="J25" s="437">
        <v>45387</v>
      </c>
      <c r="K25" s="431"/>
      <c r="L25" s="669" t="s">
        <v>2331</v>
      </c>
      <c r="M25" s="635"/>
      <c r="N25" s="635"/>
      <c r="O25" s="645"/>
      <c r="P25" s="635"/>
      <c r="Q25" s="635"/>
      <c r="R25" s="635"/>
      <c r="S25" s="635"/>
      <c r="T25" s="635"/>
      <c r="U25" s="635"/>
      <c r="V25" s="635"/>
      <c r="W25" s="635"/>
      <c r="X25" s="635"/>
    </row>
    <row r="26" spans="1:24" ht="102">
      <c r="A26" s="431">
        <v>17</v>
      </c>
      <c r="B26" s="644" t="s">
        <v>2399</v>
      </c>
      <c r="C26" s="665" t="s">
        <v>417</v>
      </c>
      <c r="D26" s="433" t="s">
        <v>2332</v>
      </c>
      <c r="E26" s="433"/>
      <c r="F26" s="433"/>
      <c r="G26" s="435">
        <v>0.5</v>
      </c>
      <c r="H26" s="436" t="s">
        <v>250</v>
      </c>
      <c r="I26" s="431" t="s">
        <v>197</v>
      </c>
      <c r="J26" s="437">
        <v>45387</v>
      </c>
      <c r="K26" s="431"/>
      <c r="L26" s="669" t="s">
        <v>2333</v>
      </c>
      <c r="M26" s="635"/>
      <c r="N26" s="635"/>
      <c r="O26" s="645"/>
      <c r="P26" s="635"/>
      <c r="Q26" s="635"/>
      <c r="R26" s="635"/>
      <c r="S26" s="635"/>
      <c r="T26" s="635"/>
      <c r="U26" s="635"/>
      <c r="V26" s="635"/>
      <c r="W26" s="635"/>
      <c r="X26" s="635"/>
    </row>
    <row r="27" spans="1:24" ht="56.25">
      <c r="A27" s="431">
        <v>18</v>
      </c>
      <c r="B27" s="644" t="s">
        <v>2399</v>
      </c>
      <c r="C27" s="665" t="s">
        <v>417</v>
      </c>
      <c r="D27" s="433" t="s">
        <v>2334</v>
      </c>
      <c r="E27" s="433"/>
      <c r="F27" s="433"/>
      <c r="G27" s="435">
        <v>0.5</v>
      </c>
      <c r="H27" s="436" t="s">
        <v>250</v>
      </c>
      <c r="I27" s="431" t="s">
        <v>197</v>
      </c>
      <c r="J27" s="437">
        <v>45387</v>
      </c>
      <c r="K27" s="431"/>
      <c r="L27" s="669" t="s">
        <v>2335</v>
      </c>
      <c r="M27" s="635"/>
      <c r="N27" s="635"/>
      <c r="O27" s="645"/>
      <c r="P27" s="635"/>
      <c r="Q27" s="635"/>
      <c r="R27" s="635"/>
      <c r="S27" s="635"/>
      <c r="T27" s="635"/>
      <c r="U27" s="635"/>
      <c r="V27" s="635"/>
      <c r="W27" s="635"/>
      <c r="X27" s="635"/>
    </row>
    <row r="28" spans="1:24" ht="99.75" customHeight="1">
      <c r="A28" s="431">
        <v>19</v>
      </c>
      <c r="B28" s="644" t="s">
        <v>2399</v>
      </c>
      <c r="C28" s="665" t="s">
        <v>417</v>
      </c>
      <c r="D28" s="433" t="s">
        <v>2336</v>
      </c>
      <c r="E28" s="433"/>
      <c r="F28" s="433"/>
      <c r="G28" s="435">
        <v>0.5</v>
      </c>
      <c r="H28" s="436" t="s">
        <v>250</v>
      </c>
      <c r="I28" s="431" t="s">
        <v>197</v>
      </c>
      <c r="J28" s="437">
        <v>45387</v>
      </c>
      <c r="K28" s="431"/>
      <c r="L28" s="668" t="s">
        <v>2337</v>
      </c>
      <c r="M28" s="635"/>
      <c r="N28" s="635"/>
      <c r="O28" s="645"/>
      <c r="P28" s="635"/>
      <c r="Q28" s="635"/>
      <c r="R28" s="635"/>
      <c r="S28" s="635"/>
      <c r="T28" s="635"/>
      <c r="U28" s="635"/>
      <c r="V28" s="635"/>
      <c r="W28" s="635"/>
      <c r="X28" s="635"/>
    </row>
    <row r="29" spans="1:24" ht="195" customHeight="1">
      <c r="A29" s="431">
        <v>20</v>
      </c>
      <c r="B29" s="644" t="s">
        <v>2399</v>
      </c>
      <c r="C29" s="665" t="s">
        <v>417</v>
      </c>
      <c r="D29" s="433" t="s">
        <v>2338</v>
      </c>
      <c r="E29" s="433"/>
      <c r="F29" s="433"/>
      <c r="G29" s="435">
        <v>0.5</v>
      </c>
      <c r="H29" s="436" t="s">
        <v>250</v>
      </c>
      <c r="I29" s="431" t="s">
        <v>197</v>
      </c>
      <c r="J29" s="437">
        <v>45387</v>
      </c>
      <c r="K29" s="431"/>
      <c r="L29" s="668" t="s">
        <v>2339</v>
      </c>
      <c r="M29" s="635"/>
      <c r="N29" s="635"/>
      <c r="O29" s="645"/>
      <c r="P29" s="635"/>
      <c r="Q29" s="635"/>
      <c r="R29" s="635"/>
      <c r="S29" s="635"/>
      <c r="T29" s="635"/>
      <c r="U29" s="635"/>
      <c r="V29" s="635"/>
      <c r="W29" s="635"/>
      <c r="X29" s="635"/>
    </row>
    <row r="30" spans="1:24" ht="56.25">
      <c r="A30" s="431">
        <v>21</v>
      </c>
      <c r="B30" s="644" t="s">
        <v>2399</v>
      </c>
      <c r="C30" s="665" t="s">
        <v>417</v>
      </c>
      <c r="D30" s="433" t="s">
        <v>2340</v>
      </c>
      <c r="E30" s="433"/>
      <c r="F30" s="433"/>
      <c r="G30" s="435">
        <v>0.5</v>
      </c>
      <c r="H30" s="436" t="s">
        <v>29</v>
      </c>
      <c r="I30" s="431" t="s">
        <v>197</v>
      </c>
      <c r="J30" s="437">
        <v>45387</v>
      </c>
      <c r="K30" s="431"/>
      <c r="L30" s="668" t="s">
        <v>2341</v>
      </c>
      <c r="M30" s="622"/>
      <c r="N30" s="635"/>
      <c r="O30" s="645"/>
      <c r="P30" s="635"/>
      <c r="Q30" s="635"/>
      <c r="R30" s="635"/>
      <c r="S30" s="635"/>
      <c r="T30" s="635"/>
      <c r="U30" s="635"/>
      <c r="V30" s="635"/>
      <c r="W30" s="635"/>
      <c r="X30" s="635"/>
    </row>
    <row r="31" spans="1:24" ht="56.25">
      <c r="A31" s="431">
        <v>22</v>
      </c>
      <c r="B31" s="644" t="s">
        <v>2399</v>
      </c>
      <c r="C31" s="665" t="s">
        <v>1402</v>
      </c>
      <c r="D31" s="433" t="s">
        <v>2409</v>
      </c>
      <c r="E31" s="433"/>
      <c r="F31" s="433"/>
      <c r="G31" s="435">
        <v>0.5</v>
      </c>
      <c r="H31" s="436" t="s">
        <v>250</v>
      </c>
      <c r="I31" s="431" t="s">
        <v>197</v>
      </c>
      <c r="J31" s="437">
        <v>45387</v>
      </c>
      <c r="K31" s="431"/>
      <c r="L31" s="668" t="s">
        <v>2344</v>
      </c>
      <c r="M31" s="635"/>
      <c r="N31" s="635"/>
      <c r="O31" s="645"/>
      <c r="P31" s="635"/>
      <c r="Q31" s="635"/>
      <c r="R31" s="635"/>
      <c r="S31" s="635"/>
      <c r="T31" s="635"/>
      <c r="U31" s="635"/>
      <c r="V31" s="635"/>
      <c r="W31" s="635"/>
      <c r="X31" s="635"/>
    </row>
    <row r="32" spans="1:24" ht="52.5" customHeight="1">
      <c r="A32" s="431">
        <v>23</v>
      </c>
      <c r="B32" s="644" t="s">
        <v>2399</v>
      </c>
      <c r="C32" s="665" t="s">
        <v>1402</v>
      </c>
      <c r="D32" s="433" t="s">
        <v>2410</v>
      </c>
      <c r="E32" s="433"/>
      <c r="F32" s="433"/>
      <c r="G32" s="435">
        <v>0.5</v>
      </c>
      <c r="H32" s="436" t="s">
        <v>14</v>
      </c>
      <c r="I32" s="431" t="s">
        <v>197</v>
      </c>
      <c r="J32" s="437">
        <v>45387</v>
      </c>
      <c r="K32" s="431"/>
      <c r="L32" s="668" t="s">
        <v>2347</v>
      </c>
      <c r="M32" s="635"/>
      <c r="N32" s="635"/>
      <c r="O32" s="645"/>
      <c r="P32" s="635"/>
      <c r="Q32" s="635"/>
      <c r="R32" s="635"/>
      <c r="S32" s="635"/>
      <c r="T32" s="635"/>
      <c r="U32" s="635"/>
      <c r="V32" s="635"/>
      <c r="W32" s="635"/>
      <c r="X32" s="635"/>
    </row>
    <row r="33" spans="1:24" ht="60.75" customHeight="1">
      <c r="A33" s="431">
        <v>24</v>
      </c>
      <c r="B33" s="644" t="s">
        <v>2399</v>
      </c>
      <c r="C33" s="665" t="s">
        <v>1402</v>
      </c>
      <c r="D33" s="433" t="s">
        <v>2411</v>
      </c>
      <c r="E33" s="433"/>
      <c r="F33" s="433"/>
      <c r="G33" s="435">
        <v>0.5</v>
      </c>
      <c r="H33" s="436" t="s">
        <v>250</v>
      </c>
      <c r="I33" s="431" t="s">
        <v>197</v>
      </c>
      <c r="J33" s="437">
        <v>45387</v>
      </c>
      <c r="K33" s="431"/>
      <c r="L33" s="668" t="s">
        <v>2412</v>
      </c>
      <c r="M33" s="635"/>
      <c r="N33" s="635"/>
      <c r="O33" s="645"/>
      <c r="P33" s="635"/>
      <c r="Q33" s="635"/>
      <c r="R33" s="635"/>
      <c r="S33" s="635"/>
      <c r="T33" s="635"/>
      <c r="U33" s="635"/>
      <c r="V33" s="635"/>
      <c r="W33" s="635"/>
      <c r="X33" s="635"/>
    </row>
    <row r="34" spans="1:24" ht="56.25">
      <c r="A34" s="431">
        <v>25</v>
      </c>
      <c r="B34" s="644" t="s">
        <v>2399</v>
      </c>
      <c r="C34" s="665" t="s">
        <v>2371</v>
      </c>
      <c r="D34" s="433" t="s">
        <v>2413</v>
      </c>
      <c r="E34" s="433"/>
      <c r="F34" s="433"/>
      <c r="G34" s="435">
        <v>0.5</v>
      </c>
      <c r="H34" s="436" t="s">
        <v>29</v>
      </c>
      <c r="I34" s="431" t="s">
        <v>197</v>
      </c>
      <c r="J34" s="437">
        <v>45387</v>
      </c>
      <c r="K34" s="431"/>
      <c r="L34" s="669" t="s">
        <v>2414</v>
      </c>
      <c r="M34" s="635"/>
      <c r="N34" s="635"/>
      <c r="O34" s="645"/>
      <c r="P34" s="635"/>
      <c r="Q34" s="635"/>
      <c r="R34" s="635"/>
      <c r="S34" s="635"/>
      <c r="T34" s="635"/>
      <c r="U34" s="635"/>
      <c r="V34" s="635"/>
      <c r="W34" s="635"/>
      <c r="X34" s="635"/>
    </row>
    <row r="35" spans="1:24" ht="56.25" customHeight="1">
      <c r="A35" s="431">
        <v>26</v>
      </c>
      <c r="B35" s="644" t="s">
        <v>2399</v>
      </c>
      <c r="C35" s="665" t="s">
        <v>1402</v>
      </c>
      <c r="D35" s="433" t="s">
        <v>2415</v>
      </c>
      <c r="E35" s="433"/>
      <c r="F35" s="433"/>
      <c r="G35" s="435">
        <v>0.5</v>
      </c>
      <c r="H35" s="436" t="s">
        <v>14</v>
      </c>
      <c r="I35" s="431" t="s">
        <v>197</v>
      </c>
      <c r="J35" s="437" t="s">
        <v>2416</v>
      </c>
      <c r="K35" s="431"/>
      <c r="L35" s="668" t="s">
        <v>2388</v>
      </c>
      <c r="M35" s="635"/>
      <c r="N35" s="635"/>
      <c r="O35" s="645"/>
      <c r="P35" s="635"/>
      <c r="Q35" s="635"/>
      <c r="R35" s="635"/>
      <c r="S35" s="635"/>
      <c r="T35" s="635"/>
      <c r="U35" s="635"/>
      <c r="V35" s="635"/>
      <c r="W35" s="635"/>
      <c r="X35" s="635"/>
    </row>
    <row r="36" spans="1:24" ht="111" customHeight="1">
      <c r="A36" s="431">
        <v>27</v>
      </c>
      <c r="B36" s="644" t="s">
        <v>2399</v>
      </c>
      <c r="C36" s="665" t="s">
        <v>1402</v>
      </c>
      <c r="D36" s="433" t="s">
        <v>2352</v>
      </c>
      <c r="E36" s="433"/>
      <c r="F36" s="433"/>
      <c r="G36" s="435">
        <v>0.5</v>
      </c>
      <c r="H36" s="436" t="s">
        <v>250</v>
      </c>
      <c r="I36" s="431" t="s">
        <v>197</v>
      </c>
      <c r="J36" s="437">
        <v>45387</v>
      </c>
      <c r="K36" s="431"/>
      <c r="L36" s="669" t="s">
        <v>2389</v>
      </c>
      <c r="M36" s="635"/>
      <c r="N36" s="635"/>
      <c r="O36" s="645"/>
      <c r="P36" s="635"/>
      <c r="Q36" s="635"/>
      <c r="R36" s="635"/>
      <c r="S36" s="635"/>
      <c r="T36" s="635"/>
      <c r="U36" s="635"/>
      <c r="V36" s="635"/>
      <c r="W36" s="635"/>
      <c r="X36" s="635"/>
    </row>
    <row r="37" spans="1:24" ht="137.25" customHeight="1">
      <c r="A37" s="431">
        <v>28</v>
      </c>
      <c r="B37" s="644" t="s">
        <v>2399</v>
      </c>
      <c r="C37" s="665" t="s">
        <v>1402</v>
      </c>
      <c r="D37" s="433" t="s">
        <v>2354</v>
      </c>
      <c r="E37" s="433"/>
      <c r="F37" s="433"/>
      <c r="G37" s="435">
        <v>0.5</v>
      </c>
      <c r="H37" s="436" t="s">
        <v>29</v>
      </c>
      <c r="I37" s="431" t="s">
        <v>197</v>
      </c>
      <c r="J37" s="437">
        <v>45387</v>
      </c>
      <c r="K37" s="431"/>
      <c r="L37" s="668" t="s">
        <v>2390</v>
      </c>
      <c r="M37" s="635"/>
      <c r="N37" s="635"/>
      <c r="O37" s="645"/>
      <c r="P37" s="635"/>
      <c r="Q37" s="635"/>
      <c r="R37" s="635"/>
      <c r="S37" s="635"/>
      <c r="T37" s="635"/>
      <c r="U37" s="635"/>
      <c r="V37" s="635"/>
      <c r="W37" s="635"/>
      <c r="X37" s="635"/>
    </row>
    <row r="38" spans="1:24" ht="56.25">
      <c r="A38" s="431">
        <v>29</v>
      </c>
      <c r="B38" s="644" t="s">
        <v>2399</v>
      </c>
      <c r="C38" s="672" t="s">
        <v>2297</v>
      </c>
      <c r="D38" s="433" t="s">
        <v>2357</v>
      </c>
      <c r="E38" s="672"/>
      <c r="F38" s="433"/>
      <c r="G38" s="435">
        <v>0.5</v>
      </c>
      <c r="H38" s="436" t="s">
        <v>29</v>
      </c>
      <c r="I38" s="431" t="s">
        <v>197</v>
      </c>
      <c r="J38" s="437">
        <v>45387</v>
      </c>
      <c r="K38" s="431"/>
      <c r="L38" s="669" t="s">
        <v>2391</v>
      </c>
      <c r="M38" s="635"/>
      <c r="N38" s="635"/>
      <c r="O38" s="645"/>
      <c r="P38" s="635"/>
      <c r="Q38" s="635"/>
      <c r="R38" s="635"/>
      <c r="S38" s="635"/>
      <c r="T38" s="635"/>
      <c r="U38" s="635"/>
      <c r="V38" s="635"/>
      <c r="W38" s="635"/>
      <c r="X38" s="635"/>
    </row>
    <row r="39" spans="1:24" ht="56.25">
      <c r="A39" s="431">
        <v>30</v>
      </c>
      <c r="B39" s="644" t="s">
        <v>2399</v>
      </c>
      <c r="C39" s="672" t="s">
        <v>2297</v>
      </c>
      <c r="D39" s="433" t="s">
        <v>2359</v>
      </c>
      <c r="E39" s="672"/>
      <c r="F39" s="433"/>
      <c r="G39" s="435">
        <v>0.5</v>
      </c>
      <c r="H39" s="436" t="s">
        <v>250</v>
      </c>
      <c r="I39" s="431" t="s">
        <v>197</v>
      </c>
      <c r="J39" s="437">
        <v>45387</v>
      </c>
      <c r="K39" s="431"/>
      <c r="L39" s="669" t="s">
        <v>2392</v>
      </c>
      <c r="M39" s="635"/>
      <c r="N39" s="635"/>
      <c r="O39" s="645"/>
      <c r="P39" s="635"/>
      <c r="Q39" s="635"/>
      <c r="R39" s="635"/>
      <c r="S39" s="635"/>
      <c r="T39" s="635"/>
      <c r="U39" s="635"/>
      <c r="V39" s="635"/>
      <c r="W39" s="635"/>
      <c r="X39" s="635"/>
    </row>
    <row r="40" spans="1:24" s="697" customFormat="1" ht="63.75">
      <c r="A40" s="431">
        <v>31</v>
      </c>
      <c r="B40" s="644" t="s">
        <v>2399</v>
      </c>
      <c r="C40" s="672" t="s">
        <v>2297</v>
      </c>
      <c r="D40" s="433" t="s">
        <v>2361</v>
      </c>
      <c r="E40" s="433"/>
      <c r="F40" s="433"/>
      <c r="G40" s="435">
        <v>0.5</v>
      </c>
      <c r="H40" s="436" t="s">
        <v>250</v>
      </c>
      <c r="I40" s="431" t="s">
        <v>197</v>
      </c>
      <c r="J40" s="437">
        <v>45387</v>
      </c>
      <c r="K40" s="431"/>
      <c r="L40" s="668" t="s">
        <v>2393</v>
      </c>
      <c r="M40" s="705"/>
      <c r="N40" s="705"/>
      <c r="O40" s="706"/>
      <c r="P40" s="705"/>
      <c r="Q40" s="705"/>
      <c r="R40" s="705"/>
      <c r="S40" s="705"/>
      <c r="T40" s="705"/>
      <c r="U40" s="705"/>
      <c r="V40" s="705"/>
      <c r="W40" s="705"/>
      <c r="X40" s="705"/>
    </row>
    <row r="41" spans="1:24" ht="126" customHeight="1">
      <c r="A41" s="431">
        <v>32</v>
      </c>
      <c r="B41" s="644" t="s">
        <v>2399</v>
      </c>
      <c r="C41" s="672" t="s">
        <v>2297</v>
      </c>
      <c r="D41" s="433" t="s">
        <v>2363</v>
      </c>
      <c r="E41" s="433"/>
      <c r="F41" s="433"/>
      <c r="G41" s="435">
        <v>0.5</v>
      </c>
      <c r="H41" s="436" t="s">
        <v>29</v>
      </c>
      <c r="I41" s="431" t="s">
        <v>197</v>
      </c>
      <c r="J41" s="437">
        <v>45387</v>
      </c>
      <c r="K41" s="431"/>
      <c r="L41" s="668" t="s">
        <v>2394</v>
      </c>
      <c r="M41" s="635"/>
      <c r="N41" s="635"/>
      <c r="O41" s="645"/>
      <c r="P41" s="635"/>
      <c r="Q41" s="635"/>
      <c r="R41" s="635"/>
      <c r="S41" s="635"/>
      <c r="T41" s="635"/>
      <c r="U41" s="635"/>
      <c r="V41" s="635"/>
      <c r="W41" s="635"/>
      <c r="X41" s="635"/>
    </row>
    <row r="42" spans="1:24" ht="162.75" customHeight="1">
      <c r="A42" s="431">
        <v>33</v>
      </c>
      <c r="B42" s="644" t="s">
        <v>2399</v>
      </c>
      <c r="C42" s="672" t="s">
        <v>2297</v>
      </c>
      <c r="D42" s="433" t="s">
        <v>2365</v>
      </c>
      <c r="E42" s="433"/>
      <c r="F42" s="433"/>
      <c r="G42" s="435">
        <v>0.5</v>
      </c>
      <c r="H42" s="436" t="s">
        <v>29</v>
      </c>
      <c r="I42" s="431" t="s">
        <v>197</v>
      </c>
      <c r="J42" s="437">
        <v>45387</v>
      </c>
      <c r="K42" s="431"/>
      <c r="L42" s="669" t="s">
        <v>2395</v>
      </c>
      <c r="M42" s="635"/>
      <c r="N42" s="635"/>
      <c r="O42" s="645"/>
      <c r="P42" s="635"/>
      <c r="Q42" s="635"/>
      <c r="R42" s="635"/>
      <c r="S42" s="635"/>
      <c r="T42" s="635"/>
      <c r="U42" s="635"/>
      <c r="V42" s="635"/>
      <c r="W42" s="635"/>
      <c r="X42" s="635"/>
    </row>
    <row r="43" spans="1:24" ht="38.25">
      <c r="A43" s="431">
        <v>34</v>
      </c>
      <c r="B43" s="644" t="s">
        <v>2399</v>
      </c>
      <c r="C43" s="665" t="s">
        <v>402</v>
      </c>
      <c r="D43" s="441" t="s">
        <v>2417</v>
      </c>
      <c r="E43" s="433"/>
      <c r="F43" s="433"/>
      <c r="G43" s="435">
        <v>0.5</v>
      </c>
      <c r="H43" s="436" t="s">
        <v>28</v>
      </c>
      <c r="I43" s="431" t="s">
        <v>197</v>
      </c>
      <c r="J43" s="437">
        <v>45415</v>
      </c>
      <c r="K43" s="431"/>
      <c r="L43" s="668" t="s">
        <v>2397</v>
      </c>
      <c r="M43" s="635"/>
      <c r="N43" s="635"/>
      <c r="O43" s="645"/>
      <c r="P43" s="635"/>
      <c r="Q43" s="635"/>
      <c r="R43" s="635"/>
      <c r="S43" s="635"/>
      <c r="T43" s="635"/>
      <c r="U43" s="635"/>
      <c r="V43" s="635"/>
      <c r="W43" s="635"/>
      <c r="X43" s="635"/>
    </row>
    <row r="44" spans="1:24" ht="114.75" customHeight="1">
      <c r="A44" s="431"/>
      <c r="B44" s="644" t="s">
        <v>2399</v>
      </c>
      <c r="C44" s="665" t="s">
        <v>402</v>
      </c>
      <c r="D44" s="433" t="s">
        <v>2418</v>
      </c>
      <c r="E44" s="433"/>
      <c r="F44" s="433"/>
      <c r="G44" s="435">
        <v>1</v>
      </c>
      <c r="H44" s="436" t="s">
        <v>23</v>
      </c>
      <c r="I44" s="431" t="s">
        <v>197</v>
      </c>
      <c r="J44" s="437">
        <v>45439</v>
      </c>
      <c r="K44" s="431"/>
      <c r="L44" s="669" t="s">
        <v>2370</v>
      </c>
      <c r="M44" s="635"/>
      <c r="N44" s="635"/>
      <c r="O44" s="645"/>
      <c r="P44" s="635"/>
      <c r="Q44" s="635"/>
      <c r="R44" s="635"/>
      <c r="S44" s="635"/>
      <c r="T44" s="635"/>
      <c r="U44" s="635"/>
      <c r="V44" s="635"/>
      <c r="W44" s="635"/>
      <c r="X44" s="635"/>
    </row>
    <row r="45" spans="1:24" ht="12.75">
      <c r="A45" s="431"/>
      <c r="B45" s="644"/>
      <c r="C45" s="665"/>
      <c r="D45" s="433"/>
      <c r="E45" s="433"/>
      <c r="F45" s="433"/>
      <c r="G45" s="435"/>
      <c r="H45" s="436"/>
      <c r="I45" s="431"/>
      <c r="J45" s="437"/>
      <c r="K45" s="431"/>
      <c r="L45" s="668"/>
      <c r="M45" s="635"/>
      <c r="N45" s="635"/>
      <c r="O45" s="645"/>
      <c r="P45" s="635"/>
      <c r="Q45" s="635"/>
      <c r="R45" s="635"/>
      <c r="S45" s="635"/>
      <c r="T45" s="635"/>
      <c r="U45" s="635"/>
      <c r="V45" s="635"/>
      <c r="W45" s="635"/>
      <c r="X45" s="635"/>
    </row>
    <row r="46" spans="1:24" ht="12.75">
      <c r="A46" s="431"/>
      <c r="B46" s="644"/>
      <c r="C46" s="665"/>
      <c r="D46" s="433"/>
      <c r="E46" s="433"/>
      <c r="F46" s="433"/>
      <c r="G46" s="435"/>
      <c r="H46" s="436"/>
      <c r="I46" s="431"/>
      <c r="J46" s="437"/>
      <c r="K46" s="431"/>
      <c r="L46" s="669"/>
      <c r="M46" s="635"/>
      <c r="N46" s="635"/>
      <c r="O46" s="645"/>
      <c r="P46" s="635"/>
      <c r="Q46" s="635"/>
      <c r="R46" s="635"/>
      <c r="S46" s="635"/>
      <c r="T46" s="635"/>
      <c r="U46" s="635"/>
      <c r="V46" s="635"/>
      <c r="W46" s="635"/>
      <c r="X46" s="635"/>
    </row>
    <row r="47" spans="1:24" ht="12.75">
      <c r="A47" s="431"/>
      <c r="B47" s="431"/>
      <c r="C47" s="665"/>
      <c r="D47" s="433"/>
      <c r="E47" s="433"/>
      <c r="F47" s="433"/>
      <c r="G47" s="435"/>
      <c r="H47" s="436"/>
      <c r="I47" s="431"/>
      <c r="J47" s="437"/>
      <c r="K47" s="431"/>
      <c r="L47" s="668"/>
      <c r="M47" s="635"/>
      <c r="N47" s="635"/>
      <c r="O47" s="645"/>
      <c r="P47" s="635"/>
      <c r="Q47" s="635"/>
      <c r="R47" s="635"/>
      <c r="S47" s="635"/>
      <c r="T47" s="635"/>
      <c r="U47" s="635"/>
      <c r="V47" s="635"/>
      <c r="W47" s="635"/>
      <c r="X47" s="635"/>
    </row>
    <row r="48" spans="1:24" ht="12.75">
      <c r="A48" s="431"/>
      <c r="B48" s="431"/>
      <c r="C48" s="665"/>
      <c r="D48" s="433"/>
      <c r="E48" s="433"/>
      <c r="F48" s="433"/>
      <c r="G48" s="435"/>
      <c r="H48" s="436"/>
      <c r="I48" s="431"/>
      <c r="J48" s="437"/>
      <c r="K48" s="431"/>
      <c r="L48" s="668"/>
      <c r="M48" s="635"/>
      <c r="N48" s="635"/>
      <c r="O48" s="645"/>
      <c r="P48" s="635"/>
      <c r="Q48" s="635"/>
      <c r="R48" s="635"/>
      <c r="S48" s="635"/>
      <c r="T48" s="635"/>
      <c r="U48" s="635"/>
      <c r="V48" s="635"/>
      <c r="W48" s="635"/>
      <c r="X48" s="635"/>
    </row>
    <row r="49" spans="1:24" ht="12.75">
      <c r="A49" s="431"/>
      <c r="B49" s="431"/>
      <c r="C49" s="665"/>
      <c r="D49" s="433"/>
      <c r="E49" s="433"/>
      <c r="F49" s="433"/>
      <c r="G49" s="435"/>
      <c r="H49" s="436"/>
      <c r="I49" s="431"/>
      <c r="J49" s="437"/>
      <c r="K49" s="431"/>
      <c r="L49" s="668"/>
      <c r="M49" s="635"/>
      <c r="N49" s="635"/>
      <c r="O49" s="645"/>
      <c r="P49" s="635"/>
      <c r="Q49" s="635"/>
      <c r="R49" s="635"/>
      <c r="S49" s="635"/>
      <c r="T49" s="635"/>
      <c r="U49" s="635"/>
      <c r="V49" s="635"/>
      <c r="W49" s="635"/>
      <c r="X49" s="635"/>
    </row>
    <row r="50" spans="1:24" ht="12.75">
      <c r="A50" s="431"/>
      <c r="B50" s="431"/>
      <c r="C50" s="665"/>
      <c r="D50" s="433"/>
      <c r="E50" s="433"/>
      <c r="F50" s="433"/>
      <c r="G50" s="435"/>
      <c r="H50" s="436"/>
      <c r="I50" s="431"/>
      <c r="J50" s="437"/>
      <c r="K50" s="431"/>
      <c r="L50" s="675"/>
      <c r="M50" s="635"/>
      <c r="N50" s="635"/>
      <c r="O50" s="645"/>
      <c r="P50" s="635"/>
      <c r="Q50" s="635"/>
      <c r="R50" s="635"/>
      <c r="S50" s="635"/>
      <c r="T50" s="635"/>
      <c r="U50" s="635"/>
      <c r="V50" s="635"/>
      <c r="W50" s="635"/>
      <c r="X50" s="635"/>
    </row>
    <row r="51" spans="1:24" ht="12.75">
      <c r="A51" s="431"/>
      <c r="B51" s="431"/>
      <c r="C51" s="665"/>
      <c r="D51" s="433"/>
      <c r="E51" s="433"/>
      <c r="F51" s="433"/>
      <c r="G51" s="435"/>
      <c r="H51" s="436"/>
      <c r="I51" s="431"/>
      <c r="J51" s="437"/>
      <c r="K51" s="431"/>
      <c r="L51" s="675"/>
      <c r="M51" s="635"/>
      <c r="N51" s="635"/>
      <c r="O51" s="645"/>
      <c r="P51" s="635"/>
      <c r="Q51" s="635"/>
      <c r="R51" s="635"/>
      <c r="S51" s="635"/>
      <c r="T51" s="635"/>
      <c r="U51" s="635"/>
      <c r="V51" s="635"/>
      <c r="W51" s="635"/>
      <c r="X51" s="635"/>
    </row>
    <row r="52" spans="1:24" ht="12.75">
      <c r="A52" s="431"/>
      <c r="B52" s="431"/>
      <c r="C52" s="665"/>
      <c r="D52" s="433"/>
      <c r="E52" s="433"/>
      <c r="F52" s="433"/>
      <c r="G52" s="435"/>
      <c r="H52" s="436"/>
      <c r="I52" s="431"/>
      <c r="J52" s="437"/>
      <c r="K52" s="431"/>
      <c r="L52" s="548"/>
      <c r="M52" s="635"/>
      <c r="N52" s="635"/>
      <c r="O52" s="645"/>
      <c r="P52" s="635"/>
      <c r="Q52" s="635"/>
      <c r="R52" s="635"/>
      <c r="S52" s="635"/>
      <c r="T52" s="635"/>
      <c r="U52" s="635"/>
      <c r="V52" s="635"/>
      <c r="W52" s="635"/>
      <c r="X52" s="635"/>
    </row>
    <row r="53" spans="1:24" ht="12.75">
      <c r="A53" s="431"/>
      <c r="B53" s="431"/>
      <c r="C53" s="665"/>
      <c r="D53" s="433"/>
      <c r="E53" s="433"/>
      <c r="F53" s="433"/>
      <c r="G53" s="435"/>
      <c r="H53" s="436"/>
      <c r="I53" s="431"/>
      <c r="J53" s="437"/>
      <c r="K53" s="431"/>
      <c r="L53" s="548"/>
      <c r="M53" s="635"/>
      <c r="N53" s="635"/>
      <c r="O53" s="645"/>
      <c r="P53" s="635"/>
      <c r="Q53" s="635"/>
      <c r="R53" s="635"/>
      <c r="S53" s="635"/>
      <c r="T53" s="635"/>
      <c r="U53" s="635"/>
      <c r="V53" s="635"/>
      <c r="W53" s="635"/>
      <c r="X53" s="635"/>
    </row>
    <row r="54" spans="1:24" ht="12.75">
      <c r="A54" s="431"/>
      <c r="B54" s="431"/>
      <c r="C54" s="665"/>
      <c r="D54" s="433"/>
      <c r="E54" s="433"/>
      <c r="F54" s="433"/>
      <c r="G54" s="435"/>
      <c r="H54" s="436"/>
      <c r="I54" s="431"/>
      <c r="J54" s="437"/>
      <c r="K54" s="431"/>
      <c r="L54" s="548"/>
      <c r="M54" s="635"/>
      <c r="N54" s="635"/>
      <c r="O54" s="645"/>
      <c r="P54" s="635"/>
      <c r="Q54" s="635"/>
      <c r="R54" s="635"/>
      <c r="S54" s="635"/>
      <c r="T54" s="635"/>
      <c r="U54" s="635"/>
      <c r="V54" s="635"/>
      <c r="W54" s="635"/>
      <c r="X54" s="635"/>
    </row>
    <row r="55" spans="1:24" ht="12.75">
      <c r="A55" s="431"/>
      <c r="B55" s="431"/>
      <c r="C55" s="665"/>
      <c r="D55" s="433"/>
      <c r="E55" s="433"/>
      <c r="F55" s="433"/>
      <c r="G55" s="435"/>
      <c r="H55" s="436"/>
      <c r="I55" s="431"/>
      <c r="J55" s="437"/>
      <c r="K55" s="431"/>
      <c r="L55" s="548"/>
      <c r="M55" s="635"/>
      <c r="N55" s="635"/>
      <c r="O55" s="645"/>
      <c r="P55" s="635"/>
      <c r="Q55" s="635"/>
      <c r="R55" s="635"/>
      <c r="S55" s="635"/>
      <c r="T55" s="635"/>
      <c r="U55" s="635"/>
      <c r="V55" s="635"/>
      <c r="W55" s="635"/>
      <c r="X55" s="635"/>
    </row>
    <row r="56" spans="1:24" ht="12.75">
      <c r="A56" s="431"/>
      <c r="B56" s="431"/>
      <c r="C56" s="665"/>
      <c r="D56" s="433"/>
      <c r="E56" s="433"/>
      <c r="F56" s="433"/>
      <c r="G56" s="435"/>
      <c r="H56" s="436"/>
      <c r="I56" s="431"/>
      <c r="J56" s="437"/>
      <c r="K56" s="431"/>
      <c r="L56" s="548"/>
      <c r="M56" s="635"/>
      <c r="N56" s="635"/>
      <c r="O56" s="645"/>
      <c r="P56" s="635"/>
      <c r="Q56" s="635"/>
      <c r="R56" s="635"/>
      <c r="S56" s="635"/>
      <c r="T56" s="635"/>
      <c r="U56" s="635"/>
      <c r="V56" s="635"/>
      <c r="W56" s="635"/>
      <c r="X56" s="635"/>
    </row>
    <row r="57" spans="1:24" ht="15.75" customHeight="1">
      <c r="I57" s="431"/>
      <c r="J57" s="437"/>
    </row>
    <row r="58" spans="1:24" ht="15.75" customHeight="1">
      <c r="I58" s="431"/>
      <c r="J58" s="437"/>
    </row>
  </sheetData>
  <sheetProtection selectLockedCells="1" selectUnlockedCells="1"/>
  <conditionalFormatting sqref="M1:N1 R1 U1:X1">
    <cfRule type="containsText" dxfId="6719" priority="13" operator="containsText" text="ответ субподрядчика">
      <formula>NOT(ISERROR(SEARCH(("ответ субподрядчика"),(M1))))</formula>
    </cfRule>
  </conditionalFormatting>
  <conditionalFormatting sqref="G10:G56">
    <cfRule type="cellIs" dxfId="6718" priority="12" operator="equal">
      <formula>1</formula>
    </cfRule>
  </conditionalFormatting>
  <conditionalFormatting sqref="G11">
    <cfRule type="cellIs" dxfId="6717" priority="14" operator="equal">
      <formula>1</formula>
    </cfRule>
  </conditionalFormatting>
  <conditionalFormatting sqref="G14">
    <cfRule type="cellIs" dxfId="6716" priority="15" operator="equal">
      <formula>1</formula>
    </cfRule>
  </conditionalFormatting>
  <conditionalFormatting sqref="G16">
    <cfRule type="cellIs" dxfId="6715" priority="16" operator="equal">
      <formula>1</formula>
    </cfRule>
  </conditionalFormatting>
  <conditionalFormatting sqref="G18">
    <cfRule type="cellIs" dxfId="6714" priority="17" operator="equal">
      <formula>1</formula>
    </cfRule>
  </conditionalFormatting>
  <conditionalFormatting sqref="G19">
    <cfRule type="cellIs" dxfId="6713" priority="18" operator="equal">
      <formula>1</formula>
    </cfRule>
  </conditionalFormatting>
  <conditionalFormatting sqref="G23">
    <cfRule type="cellIs" dxfId="6712" priority="19" operator="equal">
      <formula>1</formula>
    </cfRule>
  </conditionalFormatting>
  <conditionalFormatting sqref="G24">
    <cfRule type="cellIs" dxfId="6711" priority="20" operator="equal">
      <formula>1</formula>
    </cfRule>
  </conditionalFormatting>
  <conditionalFormatting sqref="G24">
    <cfRule type="cellIs" dxfId="6710" priority="21" operator="equal">
      <formula>1</formula>
    </cfRule>
  </conditionalFormatting>
  <conditionalFormatting sqref="G27">
    <cfRule type="cellIs" dxfId="6709" priority="22" operator="equal">
      <formula>1</formula>
    </cfRule>
  </conditionalFormatting>
  <conditionalFormatting sqref="G28">
    <cfRule type="cellIs" dxfId="6708" priority="23" operator="equal">
      <formula>1</formula>
    </cfRule>
  </conditionalFormatting>
  <conditionalFormatting sqref="G29">
    <cfRule type="cellIs" dxfId="6707" priority="24" operator="equal">
      <formula>1</formula>
    </cfRule>
  </conditionalFormatting>
  <conditionalFormatting sqref="G30">
    <cfRule type="cellIs" dxfId="6706" priority="25" operator="equal">
      <formula>1</formula>
    </cfRule>
  </conditionalFormatting>
  <conditionalFormatting sqref="G32">
    <cfRule type="cellIs" dxfId="6705" priority="26" operator="equal">
      <formula>1</formula>
    </cfRule>
  </conditionalFormatting>
  <conditionalFormatting sqref="G35">
    <cfRule type="cellIs" dxfId="6704" priority="27" operator="equal">
      <formula>1</formula>
    </cfRule>
  </conditionalFormatting>
  <conditionalFormatting sqref="G39">
    <cfRule type="cellIs" dxfId="6703" priority="28" operator="equal">
      <formula>1</formula>
    </cfRule>
  </conditionalFormatting>
  <conditionalFormatting sqref="G37">
    <cfRule type="cellIs" dxfId="6702" priority="29" operator="equal">
      <formula>1</formula>
    </cfRule>
  </conditionalFormatting>
  <conditionalFormatting sqref="G41">
    <cfRule type="cellIs" dxfId="6701" priority="30" operator="equal">
      <formula>1</formula>
    </cfRule>
  </conditionalFormatting>
  <conditionalFormatting sqref="G42">
    <cfRule type="cellIs" dxfId="6700" priority="31" operator="equal">
      <formula>1</formula>
    </cfRule>
  </conditionalFormatting>
  <conditionalFormatting sqref="G42">
    <cfRule type="cellIs" dxfId="6699" priority="32" operator="equal">
      <formula>1</formula>
    </cfRule>
  </conditionalFormatting>
  <conditionalFormatting sqref="G10:G42">
    <cfRule type="cellIs" dxfId="6698" priority="33" operator="equal">
      <formula>1</formula>
    </cfRule>
  </conditionalFormatting>
  <conditionalFormatting sqref="G13">
    <cfRule type="cellIs" dxfId="6697" priority="34" operator="equal">
      <formula>1</formula>
    </cfRule>
  </conditionalFormatting>
  <conditionalFormatting sqref="G11">
    <cfRule type="cellIs" dxfId="6696" priority="35" operator="equal">
      <formula>1</formula>
    </cfRule>
  </conditionalFormatting>
  <conditionalFormatting sqref="G14">
    <cfRule type="cellIs" dxfId="6695" priority="36" operator="equal">
      <formula>1</formula>
    </cfRule>
  </conditionalFormatting>
  <conditionalFormatting sqref="G14">
    <cfRule type="cellIs" dxfId="6694" priority="37" operator="equal">
      <formula>1</formula>
    </cfRule>
  </conditionalFormatting>
  <conditionalFormatting sqref="G15">
    <cfRule type="cellIs" dxfId="6693" priority="38" operator="equal">
      <formula>1</formula>
    </cfRule>
  </conditionalFormatting>
  <conditionalFormatting sqref="G15">
    <cfRule type="cellIs" dxfId="6692" priority="39" operator="equal">
      <formula>1</formula>
    </cfRule>
  </conditionalFormatting>
  <conditionalFormatting sqref="G15">
    <cfRule type="cellIs" dxfId="6691" priority="40" operator="equal">
      <formula>1</formula>
    </cfRule>
  </conditionalFormatting>
  <conditionalFormatting sqref="G16">
    <cfRule type="cellIs" dxfId="6690" priority="41" operator="equal">
      <formula>1</formula>
    </cfRule>
  </conditionalFormatting>
  <conditionalFormatting sqref="G16">
    <cfRule type="cellIs" dxfId="6689" priority="42" operator="equal">
      <formula>1</formula>
    </cfRule>
  </conditionalFormatting>
  <conditionalFormatting sqref="G16">
    <cfRule type="cellIs" dxfId="6688" priority="43" operator="equal">
      <formula>1</formula>
    </cfRule>
  </conditionalFormatting>
  <conditionalFormatting sqref="G17">
    <cfRule type="cellIs" dxfId="6687" priority="44" operator="equal">
      <formula>1</formula>
    </cfRule>
  </conditionalFormatting>
  <conditionalFormatting sqref="G17">
    <cfRule type="cellIs" dxfId="6686" priority="45" operator="equal">
      <formula>1</formula>
    </cfRule>
  </conditionalFormatting>
  <conditionalFormatting sqref="G17">
    <cfRule type="cellIs" dxfId="6685" priority="46" operator="equal">
      <formula>1</formula>
    </cfRule>
  </conditionalFormatting>
  <conditionalFormatting sqref="G18">
    <cfRule type="cellIs" dxfId="6684" priority="47" operator="equal">
      <formula>1</formula>
    </cfRule>
  </conditionalFormatting>
  <conditionalFormatting sqref="G18">
    <cfRule type="cellIs" dxfId="6683" priority="48" operator="equal">
      <formula>1</formula>
    </cfRule>
  </conditionalFormatting>
  <conditionalFormatting sqref="G18">
    <cfRule type="cellIs" dxfId="6682" priority="49" operator="equal">
      <formula>1</formula>
    </cfRule>
  </conditionalFormatting>
  <conditionalFormatting sqref="G18">
    <cfRule type="cellIs" dxfId="6681" priority="50" operator="equal">
      <formula>1</formula>
    </cfRule>
  </conditionalFormatting>
  <conditionalFormatting sqref="G20">
    <cfRule type="cellIs" dxfId="6680" priority="51" operator="equal">
      <formula>1</formula>
    </cfRule>
  </conditionalFormatting>
  <conditionalFormatting sqref="G20">
    <cfRule type="cellIs" dxfId="6679" priority="52" operator="equal">
      <formula>1</formula>
    </cfRule>
  </conditionalFormatting>
  <conditionalFormatting sqref="G20">
    <cfRule type="cellIs" dxfId="6678" priority="53" operator="equal">
      <formula>1</formula>
    </cfRule>
  </conditionalFormatting>
  <conditionalFormatting sqref="G20">
    <cfRule type="cellIs" dxfId="6677" priority="54" operator="equal">
      <formula>1</formula>
    </cfRule>
  </conditionalFormatting>
  <conditionalFormatting sqref="G23">
    <cfRule type="cellIs" dxfId="6676" priority="55" operator="equal">
      <formula>1</formula>
    </cfRule>
  </conditionalFormatting>
  <conditionalFormatting sqref="G23">
    <cfRule type="cellIs" dxfId="6675" priority="56" operator="equal">
      <formula>1</formula>
    </cfRule>
  </conditionalFormatting>
  <conditionalFormatting sqref="G23">
    <cfRule type="cellIs" dxfId="6674" priority="57" operator="equal">
      <formula>1</formula>
    </cfRule>
  </conditionalFormatting>
  <conditionalFormatting sqref="G23">
    <cfRule type="cellIs" dxfId="6673" priority="58" operator="equal">
      <formula>1</formula>
    </cfRule>
  </conditionalFormatting>
  <conditionalFormatting sqref="G24">
    <cfRule type="cellIs" dxfId="6672" priority="59" operator="equal">
      <formula>1</formula>
    </cfRule>
  </conditionalFormatting>
  <conditionalFormatting sqref="G24">
    <cfRule type="cellIs" dxfId="6671" priority="60" operator="equal">
      <formula>1</formula>
    </cfRule>
  </conditionalFormatting>
  <conditionalFormatting sqref="G24">
    <cfRule type="cellIs" dxfId="6670" priority="61" operator="equal">
      <formula>1</formula>
    </cfRule>
  </conditionalFormatting>
  <conditionalFormatting sqref="G24">
    <cfRule type="cellIs" dxfId="6669" priority="62" operator="equal">
      <formula>1</formula>
    </cfRule>
  </conditionalFormatting>
  <conditionalFormatting sqref="G25">
    <cfRule type="cellIs" dxfId="6668" priority="63" operator="equal">
      <formula>1</formula>
    </cfRule>
  </conditionalFormatting>
  <conditionalFormatting sqref="G25">
    <cfRule type="cellIs" dxfId="6667" priority="64" operator="equal">
      <formula>1</formula>
    </cfRule>
  </conditionalFormatting>
  <conditionalFormatting sqref="G25">
    <cfRule type="cellIs" dxfId="6666" priority="65" operator="equal">
      <formula>1</formula>
    </cfRule>
  </conditionalFormatting>
  <conditionalFormatting sqref="G25">
    <cfRule type="cellIs" dxfId="6665" priority="66" operator="equal">
      <formula>1</formula>
    </cfRule>
  </conditionalFormatting>
  <conditionalFormatting sqref="G26">
    <cfRule type="cellIs" dxfId="6664" priority="67" operator="equal">
      <formula>1</formula>
    </cfRule>
  </conditionalFormatting>
  <conditionalFormatting sqref="G26">
    <cfRule type="cellIs" dxfId="6663" priority="68" operator="equal">
      <formula>1</formula>
    </cfRule>
  </conditionalFormatting>
  <conditionalFormatting sqref="G26">
    <cfRule type="cellIs" dxfId="6662" priority="69" operator="equal">
      <formula>1</formula>
    </cfRule>
  </conditionalFormatting>
  <conditionalFormatting sqref="G26">
    <cfRule type="cellIs" dxfId="6661" priority="70" operator="equal">
      <formula>1</formula>
    </cfRule>
  </conditionalFormatting>
  <conditionalFormatting sqref="G28">
    <cfRule type="cellIs" dxfId="6660" priority="71" operator="equal">
      <formula>1</formula>
    </cfRule>
  </conditionalFormatting>
  <conditionalFormatting sqref="G28">
    <cfRule type="cellIs" dxfId="6659" priority="72" operator="equal">
      <formula>1</formula>
    </cfRule>
  </conditionalFormatting>
  <conditionalFormatting sqref="G28">
    <cfRule type="cellIs" dxfId="6658" priority="73" operator="equal">
      <formula>1</formula>
    </cfRule>
  </conditionalFormatting>
  <conditionalFormatting sqref="G28">
    <cfRule type="cellIs" dxfId="6657" priority="74" operator="equal">
      <formula>1</formula>
    </cfRule>
  </conditionalFormatting>
  <conditionalFormatting sqref="G31">
    <cfRule type="cellIs" dxfId="6656" priority="75" operator="equal">
      <formula>1</formula>
    </cfRule>
  </conditionalFormatting>
  <conditionalFormatting sqref="G31">
    <cfRule type="cellIs" dxfId="6655" priority="76" operator="equal">
      <formula>1</formula>
    </cfRule>
  </conditionalFormatting>
  <conditionalFormatting sqref="G31">
    <cfRule type="cellIs" dxfId="6654" priority="77" operator="equal">
      <formula>1</formula>
    </cfRule>
  </conditionalFormatting>
  <conditionalFormatting sqref="G31">
    <cfRule type="cellIs" dxfId="6653" priority="78" operator="equal">
      <formula>1</formula>
    </cfRule>
  </conditionalFormatting>
  <conditionalFormatting sqref="G35">
    <cfRule type="cellIs" dxfId="6652" priority="79" operator="equal">
      <formula>1</formula>
    </cfRule>
  </conditionalFormatting>
  <conditionalFormatting sqref="G36">
    <cfRule type="cellIs" dxfId="6651" priority="80" operator="equal">
      <formula>1</formula>
    </cfRule>
  </conditionalFormatting>
  <conditionalFormatting sqref="G37">
    <cfRule type="cellIs" dxfId="6650" priority="81" operator="equal">
      <formula>1</formula>
    </cfRule>
  </conditionalFormatting>
  <conditionalFormatting sqref="G38">
    <cfRule type="cellIs" dxfId="6649" priority="82" operator="equal">
      <formula>1</formula>
    </cfRule>
  </conditionalFormatting>
  <conditionalFormatting sqref="G38">
    <cfRule type="cellIs" dxfId="6648" priority="83" operator="equal">
      <formula>1</formula>
    </cfRule>
  </conditionalFormatting>
  <conditionalFormatting sqref="G39">
    <cfRule type="cellIs" dxfId="6647" priority="84" operator="equal">
      <formula>1</formula>
    </cfRule>
  </conditionalFormatting>
  <conditionalFormatting sqref="G39">
    <cfRule type="cellIs" dxfId="6646" priority="85" operator="equal">
      <formula>1</formula>
    </cfRule>
  </conditionalFormatting>
  <conditionalFormatting sqref="G40">
    <cfRule type="cellIs" dxfId="6645" priority="86" operator="equal">
      <formula>1</formula>
    </cfRule>
  </conditionalFormatting>
  <conditionalFormatting sqref="G40">
    <cfRule type="cellIs" dxfId="6644" priority="87" operator="equal">
      <formula>1</formula>
    </cfRule>
  </conditionalFormatting>
  <conditionalFormatting sqref="G41">
    <cfRule type="cellIs" dxfId="6643" priority="88" operator="equal">
      <formula>1</formula>
    </cfRule>
  </conditionalFormatting>
  <conditionalFormatting sqref="G41">
    <cfRule type="cellIs" dxfId="6642" priority="89" operator="equal">
      <formula>1</formula>
    </cfRule>
  </conditionalFormatting>
  <conditionalFormatting sqref="G22">
    <cfRule type="cellIs" dxfId="6641" priority="90" operator="equal">
      <formula>1</formula>
    </cfRule>
  </conditionalFormatting>
  <conditionalFormatting sqref="G22">
    <cfRule type="cellIs" dxfId="6640" priority="91" operator="equal">
      <formula>1</formula>
    </cfRule>
  </conditionalFormatting>
  <conditionalFormatting sqref="G22">
    <cfRule type="cellIs" dxfId="6639" priority="92" operator="equal">
      <formula>1</formula>
    </cfRule>
  </conditionalFormatting>
  <conditionalFormatting sqref="G22">
    <cfRule type="cellIs" dxfId="6638" priority="93" operator="equal">
      <formula>1</formula>
    </cfRule>
  </conditionalFormatting>
  <conditionalFormatting sqref="G22">
    <cfRule type="cellIs" dxfId="6637" priority="94" operator="equal">
      <formula>1</formula>
    </cfRule>
  </conditionalFormatting>
  <conditionalFormatting sqref="G12">
    <cfRule type="cellIs" dxfId="6636" priority="95" operator="equal">
      <formula>1</formula>
    </cfRule>
  </conditionalFormatting>
  <conditionalFormatting sqref="G12">
    <cfRule type="cellIs" dxfId="6635" priority="96" operator="equal">
      <formula>1</formula>
    </cfRule>
  </conditionalFormatting>
  <conditionalFormatting sqref="G42">
    <cfRule type="cellIs" dxfId="6634" priority="97" operator="equal">
      <formula>1</formula>
    </cfRule>
  </conditionalFormatting>
  <conditionalFormatting sqref="G42">
    <cfRule type="cellIs" dxfId="6633" priority="98" operator="equal">
      <formula>1</formula>
    </cfRule>
  </conditionalFormatting>
  <conditionalFormatting sqref="G42">
    <cfRule type="cellIs" dxfId="6632" priority="99" operator="equal">
      <formula>1</formula>
    </cfRule>
  </conditionalFormatting>
  <conditionalFormatting sqref="G21">
    <cfRule type="cellIs" dxfId="6631" priority="100" operator="equal">
      <formula>1</formula>
    </cfRule>
  </conditionalFormatting>
  <conditionalFormatting sqref="G21">
    <cfRule type="cellIs" dxfId="6630" priority="101" operator="equal">
      <formula>1</formula>
    </cfRule>
  </conditionalFormatting>
  <conditionalFormatting sqref="G21">
    <cfRule type="cellIs" dxfId="6629" priority="102" operator="equal">
      <formula>1</formula>
    </cfRule>
  </conditionalFormatting>
  <conditionalFormatting sqref="G21">
    <cfRule type="cellIs" dxfId="6628" priority="103" operator="equal">
      <formula>1</formula>
    </cfRule>
  </conditionalFormatting>
  <conditionalFormatting sqref="G21">
    <cfRule type="cellIs" dxfId="6627" priority="104" operator="equal">
      <formula>1</formula>
    </cfRule>
  </conditionalFormatting>
  <conditionalFormatting sqref="G19">
    <cfRule type="cellIs" dxfId="6626" priority="105" operator="equal">
      <formula>1</formula>
    </cfRule>
  </conditionalFormatting>
  <conditionalFormatting sqref="G19">
    <cfRule type="cellIs" dxfId="6625" priority="106" operator="equal">
      <formula>1</formula>
    </cfRule>
  </conditionalFormatting>
  <conditionalFormatting sqref="G19">
    <cfRule type="cellIs" dxfId="6624" priority="107" operator="equal">
      <formula>1</formula>
    </cfRule>
  </conditionalFormatting>
  <conditionalFormatting sqref="G19">
    <cfRule type="cellIs" dxfId="6623" priority="108" operator="equal">
      <formula>1</formula>
    </cfRule>
  </conditionalFormatting>
  <conditionalFormatting sqref="G30">
    <cfRule type="cellIs" dxfId="6622" priority="109" operator="equal">
      <formula>1</formula>
    </cfRule>
  </conditionalFormatting>
  <conditionalFormatting sqref="G34">
    <cfRule type="cellIs" dxfId="6621" priority="110" operator="equal">
      <formula>1</formula>
    </cfRule>
  </conditionalFormatting>
  <conditionalFormatting sqref="G34">
    <cfRule type="cellIs" dxfId="6620" priority="111" operator="equal">
      <formula>1</formula>
    </cfRule>
  </conditionalFormatting>
  <conditionalFormatting sqref="G34">
    <cfRule type="cellIs" dxfId="6619" priority="112" operator="equal">
      <formula>1</formula>
    </cfRule>
  </conditionalFormatting>
  <conditionalFormatting sqref="G34">
    <cfRule type="cellIs" dxfId="6618" priority="113" operator="equal">
      <formula>1</formula>
    </cfRule>
  </conditionalFormatting>
  <conditionalFormatting sqref="G43">
    <cfRule type="cellIs" dxfId="6617" priority="114" operator="equal">
      <formula>1</formula>
    </cfRule>
  </conditionalFormatting>
  <conditionalFormatting sqref="G43">
    <cfRule type="cellIs" dxfId="6616" priority="115" operator="equal">
      <formula>1</formula>
    </cfRule>
  </conditionalFormatting>
  <conditionalFormatting sqref="G43">
    <cfRule type="cellIs" dxfId="6615" priority="116" operator="equal">
      <formula>1</formula>
    </cfRule>
  </conditionalFormatting>
  <conditionalFormatting sqref="G43">
    <cfRule type="cellIs" dxfId="6614" priority="117" operator="equal">
      <formula>1</formula>
    </cfRule>
  </conditionalFormatting>
  <conditionalFormatting sqref="G43">
    <cfRule type="cellIs" dxfId="6613" priority="118" operator="equal">
      <formula>1</formula>
    </cfRule>
  </conditionalFormatting>
  <conditionalFormatting sqref="G43">
    <cfRule type="cellIs" dxfId="6612" priority="119" operator="equal">
      <formula>1</formula>
    </cfRule>
  </conditionalFormatting>
  <conditionalFormatting sqref="G43">
    <cfRule type="cellIs" dxfId="6611" priority="120" operator="equal">
      <formula>1</formula>
    </cfRule>
  </conditionalFormatting>
  <conditionalFormatting sqref="G10:G56">
    <cfRule type="cellIs" dxfId="6610" priority="11" operator="equal">
      <formula>0.5</formula>
    </cfRule>
  </conditionalFormatting>
  <conditionalFormatting sqref="G11">
    <cfRule type="cellIs" dxfId="6609" priority="121" operator="equal">
      <formula>0.5</formula>
    </cfRule>
  </conditionalFormatting>
  <conditionalFormatting sqref="G14">
    <cfRule type="cellIs" dxfId="6608" priority="122" operator="equal">
      <formula>0.5</formula>
    </cfRule>
  </conditionalFormatting>
  <conditionalFormatting sqref="G16">
    <cfRule type="cellIs" dxfId="6607" priority="123" operator="equal">
      <formula>0.5</formula>
    </cfRule>
  </conditionalFormatting>
  <conditionalFormatting sqref="G18">
    <cfRule type="cellIs" dxfId="6606" priority="124" operator="equal">
      <formula>0.5</formula>
    </cfRule>
  </conditionalFormatting>
  <conditionalFormatting sqref="G19">
    <cfRule type="cellIs" dxfId="6605" priority="125" operator="equal">
      <formula>0.5</formula>
    </cfRule>
  </conditionalFormatting>
  <conditionalFormatting sqref="G23">
    <cfRule type="cellIs" dxfId="6604" priority="126" operator="equal">
      <formula>0.5</formula>
    </cfRule>
  </conditionalFormatting>
  <conditionalFormatting sqref="G24">
    <cfRule type="cellIs" dxfId="6603" priority="127" operator="equal">
      <formula>0.5</formula>
    </cfRule>
  </conditionalFormatting>
  <conditionalFormatting sqref="G24">
    <cfRule type="cellIs" dxfId="6602" priority="128" operator="equal">
      <formula>0.5</formula>
    </cfRule>
  </conditionalFormatting>
  <conditionalFormatting sqref="G27">
    <cfRule type="cellIs" dxfId="6601" priority="129" operator="equal">
      <formula>0.5</formula>
    </cfRule>
  </conditionalFormatting>
  <conditionalFormatting sqref="G28">
    <cfRule type="cellIs" dxfId="6600" priority="130" operator="equal">
      <formula>0.5</formula>
    </cfRule>
  </conditionalFormatting>
  <conditionalFormatting sqref="G29">
    <cfRule type="cellIs" dxfId="6599" priority="131" operator="equal">
      <formula>0.5</formula>
    </cfRule>
  </conditionalFormatting>
  <conditionalFormatting sqref="G30">
    <cfRule type="cellIs" dxfId="6598" priority="132" operator="equal">
      <formula>0.5</formula>
    </cfRule>
  </conditionalFormatting>
  <conditionalFormatting sqref="G32">
    <cfRule type="cellIs" dxfId="6597" priority="133" operator="equal">
      <formula>0.5</formula>
    </cfRule>
  </conditionalFormatting>
  <conditionalFormatting sqref="G35">
    <cfRule type="cellIs" dxfId="6596" priority="134" operator="equal">
      <formula>0.5</formula>
    </cfRule>
  </conditionalFormatting>
  <conditionalFormatting sqref="G39">
    <cfRule type="cellIs" dxfId="6595" priority="135" operator="equal">
      <formula>0.5</formula>
    </cfRule>
  </conditionalFormatting>
  <conditionalFormatting sqref="G37">
    <cfRule type="cellIs" dxfId="6594" priority="136" operator="equal">
      <formula>0.5</formula>
    </cfRule>
  </conditionalFormatting>
  <conditionalFormatting sqref="G41">
    <cfRule type="cellIs" dxfId="6593" priority="137" operator="equal">
      <formula>0.5</formula>
    </cfRule>
  </conditionalFormatting>
  <conditionalFormatting sqref="G42">
    <cfRule type="cellIs" dxfId="6592" priority="138" operator="equal">
      <formula>0.5</formula>
    </cfRule>
  </conditionalFormatting>
  <conditionalFormatting sqref="G42">
    <cfRule type="cellIs" dxfId="6591" priority="139" operator="equal">
      <formula>0.5</formula>
    </cfRule>
  </conditionalFormatting>
  <conditionalFormatting sqref="G10:G42">
    <cfRule type="cellIs" dxfId="6590" priority="140" operator="equal">
      <formula>0.5</formula>
    </cfRule>
  </conditionalFormatting>
  <conditionalFormatting sqref="G13">
    <cfRule type="cellIs" dxfId="6589" priority="141" operator="equal">
      <formula>0.5</formula>
    </cfRule>
  </conditionalFormatting>
  <conditionalFormatting sqref="G11">
    <cfRule type="cellIs" dxfId="6588" priority="142" operator="equal">
      <formula>0.5</formula>
    </cfRule>
  </conditionalFormatting>
  <conditionalFormatting sqref="G14">
    <cfRule type="cellIs" dxfId="6587" priority="143" operator="equal">
      <formula>0.5</formula>
    </cfRule>
  </conditionalFormatting>
  <conditionalFormatting sqref="G14">
    <cfRule type="cellIs" dxfId="6586" priority="144" operator="equal">
      <formula>0.5</formula>
    </cfRule>
  </conditionalFormatting>
  <conditionalFormatting sqref="G15">
    <cfRule type="cellIs" dxfId="6585" priority="145" operator="equal">
      <formula>0.5</formula>
    </cfRule>
  </conditionalFormatting>
  <conditionalFormatting sqref="G15">
    <cfRule type="cellIs" dxfId="6584" priority="146" operator="equal">
      <formula>0.5</formula>
    </cfRule>
  </conditionalFormatting>
  <conditionalFormatting sqref="G15">
    <cfRule type="cellIs" dxfId="6583" priority="147" operator="equal">
      <formula>0.5</formula>
    </cfRule>
  </conditionalFormatting>
  <conditionalFormatting sqref="G16">
    <cfRule type="cellIs" dxfId="6582" priority="148" operator="equal">
      <formula>0.5</formula>
    </cfRule>
  </conditionalFormatting>
  <conditionalFormatting sqref="G16">
    <cfRule type="cellIs" dxfId="6581" priority="149" operator="equal">
      <formula>0.5</formula>
    </cfRule>
  </conditionalFormatting>
  <conditionalFormatting sqref="G16">
    <cfRule type="cellIs" dxfId="6580" priority="150" operator="equal">
      <formula>0.5</formula>
    </cfRule>
  </conditionalFormatting>
  <conditionalFormatting sqref="G17">
    <cfRule type="cellIs" dxfId="6579" priority="151" operator="equal">
      <formula>0.5</formula>
    </cfRule>
  </conditionalFormatting>
  <conditionalFormatting sqref="G17">
    <cfRule type="cellIs" dxfId="6578" priority="152" operator="equal">
      <formula>0.5</formula>
    </cfRule>
  </conditionalFormatting>
  <conditionalFormatting sqref="G17">
    <cfRule type="cellIs" dxfId="6577" priority="153" operator="equal">
      <formula>0.5</formula>
    </cfRule>
  </conditionalFormatting>
  <conditionalFormatting sqref="G18">
    <cfRule type="cellIs" dxfId="6576" priority="154" operator="equal">
      <formula>0.5</formula>
    </cfRule>
  </conditionalFormatting>
  <conditionalFormatting sqref="G18">
    <cfRule type="cellIs" dxfId="6575" priority="155" operator="equal">
      <formula>0.5</formula>
    </cfRule>
  </conditionalFormatting>
  <conditionalFormatting sqref="G18">
    <cfRule type="cellIs" dxfId="6574" priority="156" operator="equal">
      <formula>0.5</formula>
    </cfRule>
  </conditionalFormatting>
  <conditionalFormatting sqref="G18">
    <cfRule type="cellIs" dxfId="6573" priority="157" operator="equal">
      <formula>0.5</formula>
    </cfRule>
  </conditionalFormatting>
  <conditionalFormatting sqref="G20">
    <cfRule type="cellIs" dxfId="6572" priority="158" operator="equal">
      <formula>0.5</formula>
    </cfRule>
  </conditionalFormatting>
  <conditionalFormatting sqref="G20">
    <cfRule type="cellIs" dxfId="6571" priority="159" operator="equal">
      <formula>0.5</formula>
    </cfRule>
  </conditionalFormatting>
  <conditionalFormatting sqref="G20">
    <cfRule type="cellIs" dxfId="6570" priority="160" operator="equal">
      <formula>0.5</formula>
    </cfRule>
  </conditionalFormatting>
  <conditionalFormatting sqref="G20">
    <cfRule type="cellIs" dxfId="6569" priority="161" operator="equal">
      <formula>0.5</formula>
    </cfRule>
  </conditionalFormatting>
  <conditionalFormatting sqref="G23">
    <cfRule type="cellIs" dxfId="6568" priority="162" operator="equal">
      <formula>0.5</formula>
    </cfRule>
  </conditionalFormatting>
  <conditionalFormatting sqref="G23">
    <cfRule type="cellIs" dxfId="6567" priority="163" operator="equal">
      <formula>0.5</formula>
    </cfRule>
  </conditionalFormatting>
  <conditionalFormatting sqref="G23">
    <cfRule type="cellIs" dxfId="6566" priority="164" operator="equal">
      <formula>0.5</formula>
    </cfRule>
  </conditionalFormatting>
  <conditionalFormatting sqref="G23">
    <cfRule type="cellIs" dxfId="6565" priority="165" operator="equal">
      <formula>0.5</formula>
    </cfRule>
  </conditionalFormatting>
  <conditionalFormatting sqref="G24">
    <cfRule type="cellIs" dxfId="6564" priority="166" operator="equal">
      <formula>0.5</formula>
    </cfRule>
  </conditionalFormatting>
  <conditionalFormatting sqref="G24">
    <cfRule type="cellIs" dxfId="6563" priority="167" operator="equal">
      <formula>0.5</formula>
    </cfRule>
  </conditionalFormatting>
  <conditionalFormatting sqref="G24">
    <cfRule type="cellIs" dxfId="6562" priority="168" operator="equal">
      <formula>0.5</formula>
    </cfRule>
  </conditionalFormatting>
  <conditionalFormatting sqref="G24">
    <cfRule type="cellIs" dxfId="6561" priority="169" operator="equal">
      <formula>0.5</formula>
    </cfRule>
  </conditionalFormatting>
  <conditionalFormatting sqref="G25">
    <cfRule type="cellIs" dxfId="6560" priority="170" operator="equal">
      <formula>0.5</formula>
    </cfRule>
  </conditionalFormatting>
  <conditionalFormatting sqref="G25">
    <cfRule type="cellIs" dxfId="6559" priority="171" operator="equal">
      <formula>0.5</formula>
    </cfRule>
  </conditionalFormatting>
  <conditionalFormatting sqref="G25">
    <cfRule type="cellIs" dxfId="6558" priority="172" operator="equal">
      <formula>0.5</formula>
    </cfRule>
  </conditionalFormatting>
  <conditionalFormatting sqref="G25">
    <cfRule type="cellIs" dxfId="6557" priority="173" operator="equal">
      <formula>0.5</formula>
    </cfRule>
  </conditionalFormatting>
  <conditionalFormatting sqref="G26">
    <cfRule type="cellIs" dxfId="6556" priority="174" operator="equal">
      <formula>0.5</formula>
    </cfRule>
  </conditionalFormatting>
  <conditionalFormatting sqref="G26">
    <cfRule type="cellIs" dxfId="6555" priority="175" operator="equal">
      <formula>0.5</formula>
    </cfRule>
  </conditionalFormatting>
  <conditionalFormatting sqref="G26">
    <cfRule type="cellIs" dxfId="6554" priority="176" operator="equal">
      <formula>0.5</formula>
    </cfRule>
  </conditionalFormatting>
  <conditionalFormatting sqref="G26">
    <cfRule type="cellIs" dxfId="6553" priority="177" operator="equal">
      <formula>0.5</formula>
    </cfRule>
  </conditionalFormatting>
  <conditionalFormatting sqref="G28">
    <cfRule type="cellIs" dxfId="6552" priority="178" operator="equal">
      <formula>0.5</formula>
    </cfRule>
  </conditionalFormatting>
  <conditionalFormatting sqref="G28">
    <cfRule type="cellIs" dxfId="6551" priority="179" operator="equal">
      <formula>0.5</formula>
    </cfRule>
  </conditionalFormatting>
  <conditionalFormatting sqref="G28">
    <cfRule type="cellIs" dxfId="6550" priority="180" operator="equal">
      <formula>0.5</formula>
    </cfRule>
  </conditionalFormatting>
  <conditionalFormatting sqref="G28">
    <cfRule type="cellIs" dxfId="6549" priority="181" operator="equal">
      <formula>0.5</formula>
    </cfRule>
  </conditionalFormatting>
  <conditionalFormatting sqref="G31">
    <cfRule type="cellIs" dxfId="6548" priority="182" operator="equal">
      <formula>0.5</formula>
    </cfRule>
  </conditionalFormatting>
  <conditionalFormatting sqref="G31">
    <cfRule type="cellIs" dxfId="6547" priority="183" operator="equal">
      <formula>0.5</formula>
    </cfRule>
  </conditionalFormatting>
  <conditionalFormatting sqref="G31">
    <cfRule type="cellIs" dxfId="6546" priority="184" operator="equal">
      <formula>0.5</formula>
    </cfRule>
  </conditionalFormatting>
  <conditionalFormatting sqref="G31">
    <cfRule type="cellIs" dxfId="6545" priority="185" operator="equal">
      <formula>0.5</formula>
    </cfRule>
  </conditionalFormatting>
  <conditionalFormatting sqref="G35">
    <cfRule type="cellIs" dxfId="6544" priority="186" operator="equal">
      <formula>0.5</formula>
    </cfRule>
  </conditionalFormatting>
  <conditionalFormatting sqref="G36">
    <cfRule type="cellIs" dxfId="6543" priority="187" operator="equal">
      <formula>0.5</formula>
    </cfRule>
  </conditionalFormatting>
  <conditionalFormatting sqref="G37">
    <cfRule type="cellIs" dxfId="6542" priority="188" operator="equal">
      <formula>0.5</formula>
    </cfRule>
  </conditionalFormatting>
  <conditionalFormatting sqref="G38">
    <cfRule type="cellIs" dxfId="6541" priority="189" operator="equal">
      <formula>0.5</formula>
    </cfRule>
  </conditionalFormatting>
  <conditionalFormatting sqref="G38">
    <cfRule type="cellIs" dxfId="6540" priority="190" operator="equal">
      <formula>0.5</formula>
    </cfRule>
  </conditionalFormatting>
  <conditionalFormatting sqref="G39">
    <cfRule type="cellIs" dxfId="6539" priority="191" operator="equal">
      <formula>0.5</formula>
    </cfRule>
  </conditionalFormatting>
  <conditionalFormatting sqref="G39">
    <cfRule type="cellIs" dxfId="6538" priority="192" operator="equal">
      <formula>0.5</formula>
    </cfRule>
  </conditionalFormatting>
  <conditionalFormatting sqref="G40">
    <cfRule type="cellIs" dxfId="6537" priority="193" operator="equal">
      <formula>0.5</formula>
    </cfRule>
  </conditionalFormatting>
  <conditionalFormatting sqref="G40">
    <cfRule type="cellIs" dxfId="6536" priority="194" operator="equal">
      <formula>0.5</formula>
    </cfRule>
  </conditionalFormatting>
  <conditionalFormatting sqref="G41">
    <cfRule type="cellIs" dxfId="6535" priority="195" operator="equal">
      <formula>0.5</formula>
    </cfRule>
  </conditionalFormatting>
  <conditionalFormatting sqref="G41">
    <cfRule type="cellIs" dxfId="6534" priority="196" operator="equal">
      <formula>0.5</formula>
    </cfRule>
  </conditionalFormatting>
  <conditionalFormatting sqref="G22">
    <cfRule type="cellIs" dxfId="6533" priority="197" operator="equal">
      <formula>0.5</formula>
    </cfRule>
  </conditionalFormatting>
  <conditionalFormatting sqref="G22">
    <cfRule type="cellIs" dxfId="6532" priority="198" operator="equal">
      <formula>0.5</formula>
    </cfRule>
  </conditionalFormatting>
  <conditionalFormatting sqref="G22">
    <cfRule type="cellIs" dxfId="6531" priority="199" operator="equal">
      <formula>0.5</formula>
    </cfRule>
  </conditionalFormatting>
  <conditionalFormatting sqref="G22">
    <cfRule type="cellIs" dxfId="6530" priority="200" operator="equal">
      <formula>0.5</formula>
    </cfRule>
  </conditionalFormatting>
  <conditionalFormatting sqref="G22">
    <cfRule type="cellIs" dxfId="6529" priority="201" operator="equal">
      <formula>0.5</formula>
    </cfRule>
  </conditionalFormatting>
  <conditionalFormatting sqref="G12">
    <cfRule type="cellIs" dxfId="6528" priority="202" operator="equal">
      <formula>0.5</formula>
    </cfRule>
  </conditionalFormatting>
  <conditionalFormatting sqref="G12">
    <cfRule type="cellIs" dxfId="6527" priority="203" operator="equal">
      <formula>0.5</formula>
    </cfRule>
  </conditionalFormatting>
  <conditionalFormatting sqref="G42">
    <cfRule type="cellIs" dxfId="6526" priority="204" operator="equal">
      <formula>0.5</formula>
    </cfRule>
  </conditionalFormatting>
  <conditionalFormatting sqref="G42">
    <cfRule type="cellIs" dxfId="6525" priority="205" operator="equal">
      <formula>0.5</formula>
    </cfRule>
  </conditionalFormatting>
  <conditionalFormatting sqref="G42">
    <cfRule type="cellIs" dxfId="6524" priority="206" operator="equal">
      <formula>0.5</formula>
    </cfRule>
  </conditionalFormatting>
  <conditionalFormatting sqref="G21">
    <cfRule type="cellIs" dxfId="6523" priority="207" operator="equal">
      <formula>0.5</formula>
    </cfRule>
  </conditionalFormatting>
  <conditionalFormatting sqref="G21">
    <cfRule type="cellIs" dxfId="6522" priority="208" operator="equal">
      <formula>0.5</formula>
    </cfRule>
  </conditionalFormatting>
  <conditionalFormatting sqref="G21">
    <cfRule type="cellIs" dxfId="6521" priority="209" operator="equal">
      <formula>0.5</formula>
    </cfRule>
  </conditionalFormatting>
  <conditionalFormatting sqref="G21">
    <cfRule type="cellIs" dxfId="6520" priority="210" operator="equal">
      <formula>0.5</formula>
    </cfRule>
  </conditionalFormatting>
  <conditionalFormatting sqref="G21">
    <cfRule type="cellIs" dxfId="6519" priority="211" operator="equal">
      <formula>0.5</formula>
    </cfRule>
  </conditionalFormatting>
  <conditionalFormatting sqref="G19">
    <cfRule type="cellIs" dxfId="6518" priority="212" operator="equal">
      <formula>0.5</formula>
    </cfRule>
  </conditionalFormatting>
  <conditionalFormatting sqref="G19">
    <cfRule type="cellIs" dxfId="6517" priority="213" operator="equal">
      <formula>0.5</formula>
    </cfRule>
  </conditionalFormatting>
  <conditionalFormatting sqref="G19">
    <cfRule type="cellIs" dxfId="6516" priority="214" operator="equal">
      <formula>0.5</formula>
    </cfRule>
  </conditionalFormatting>
  <conditionalFormatting sqref="G19">
    <cfRule type="cellIs" dxfId="6515" priority="215" operator="equal">
      <formula>0.5</formula>
    </cfRule>
  </conditionalFormatting>
  <conditionalFormatting sqref="G30">
    <cfRule type="cellIs" dxfId="6514" priority="216" operator="equal">
      <formula>0.5</formula>
    </cfRule>
  </conditionalFormatting>
  <conditionalFormatting sqref="G34">
    <cfRule type="cellIs" dxfId="6513" priority="217" operator="equal">
      <formula>0.5</formula>
    </cfRule>
  </conditionalFormatting>
  <conditionalFormatting sqref="G34">
    <cfRule type="cellIs" dxfId="6512" priority="218" operator="equal">
      <formula>0.5</formula>
    </cfRule>
  </conditionalFormatting>
  <conditionalFormatting sqref="G34">
    <cfRule type="cellIs" dxfId="6511" priority="219" operator="equal">
      <formula>0.5</formula>
    </cfRule>
  </conditionalFormatting>
  <conditionalFormatting sqref="G34">
    <cfRule type="cellIs" dxfId="6510" priority="220" operator="equal">
      <formula>0.5</formula>
    </cfRule>
  </conditionalFormatting>
  <conditionalFormatting sqref="G43">
    <cfRule type="cellIs" dxfId="6509" priority="221" operator="equal">
      <formula>0.5</formula>
    </cfRule>
  </conditionalFormatting>
  <conditionalFormatting sqref="G43">
    <cfRule type="cellIs" dxfId="6508" priority="222" operator="equal">
      <formula>0.5</formula>
    </cfRule>
  </conditionalFormatting>
  <conditionalFormatting sqref="G43">
    <cfRule type="cellIs" dxfId="6507" priority="223" operator="equal">
      <formula>0.5</formula>
    </cfRule>
  </conditionalFormatting>
  <conditionalFormatting sqref="G43">
    <cfRule type="cellIs" dxfId="6506" priority="224" operator="equal">
      <formula>0.5</formula>
    </cfRule>
  </conditionalFormatting>
  <conditionalFormatting sqref="G43">
    <cfRule type="cellIs" dxfId="6505" priority="225" operator="equal">
      <formula>0.5</formula>
    </cfRule>
  </conditionalFormatting>
  <conditionalFormatting sqref="G43">
    <cfRule type="cellIs" dxfId="6504" priority="226" operator="equal">
      <formula>0.5</formula>
    </cfRule>
  </conditionalFormatting>
  <conditionalFormatting sqref="G43">
    <cfRule type="cellIs" dxfId="6503" priority="227" operator="equal">
      <formula>0.5</formula>
    </cfRule>
  </conditionalFormatting>
  <conditionalFormatting sqref="G10:G56">
    <cfRule type="cellIs" dxfId="6502" priority="10" operator="equal">
      <formula>0.2</formula>
    </cfRule>
  </conditionalFormatting>
  <conditionalFormatting sqref="G11">
    <cfRule type="cellIs" dxfId="6501" priority="228" operator="equal">
      <formula>0.2</formula>
    </cfRule>
  </conditionalFormatting>
  <conditionalFormatting sqref="G14">
    <cfRule type="cellIs" dxfId="6500" priority="229" operator="equal">
      <formula>0.2</formula>
    </cfRule>
  </conditionalFormatting>
  <conditionalFormatting sqref="G16">
    <cfRule type="cellIs" dxfId="6499" priority="230" operator="equal">
      <formula>0.2</formula>
    </cfRule>
  </conditionalFormatting>
  <conditionalFormatting sqref="G18">
    <cfRule type="cellIs" dxfId="6498" priority="231" operator="equal">
      <formula>0.2</formula>
    </cfRule>
  </conditionalFormatting>
  <conditionalFormatting sqref="G19">
    <cfRule type="cellIs" dxfId="6497" priority="232" operator="equal">
      <formula>0.2</formula>
    </cfRule>
  </conditionalFormatting>
  <conditionalFormatting sqref="G23">
    <cfRule type="cellIs" dxfId="6496" priority="233" operator="equal">
      <formula>0.2</formula>
    </cfRule>
  </conditionalFormatting>
  <conditionalFormatting sqref="G24">
    <cfRule type="cellIs" dxfId="6495" priority="234" operator="equal">
      <formula>0.2</formula>
    </cfRule>
  </conditionalFormatting>
  <conditionalFormatting sqref="G24">
    <cfRule type="cellIs" dxfId="6494" priority="235" operator="equal">
      <formula>0.2</formula>
    </cfRule>
  </conditionalFormatting>
  <conditionalFormatting sqref="G27">
    <cfRule type="cellIs" dxfId="6493" priority="236" operator="equal">
      <formula>0.2</formula>
    </cfRule>
  </conditionalFormatting>
  <conditionalFormatting sqref="G28">
    <cfRule type="cellIs" dxfId="6492" priority="237" operator="equal">
      <formula>0.2</formula>
    </cfRule>
  </conditionalFormatting>
  <conditionalFormatting sqref="G29">
    <cfRule type="cellIs" dxfId="6491" priority="238" operator="equal">
      <formula>0.2</formula>
    </cfRule>
  </conditionalFormatting>
  <conditionalFormatting sqref="G30">
    <cfRule type="cellIs" dxfId="6490" priority="239" operator="equal">
      <formula>0.2</formula>
    </cfRule>
  </conditionalFormatting>
  <conditionalFormatting sqref="G32">
    <cfRule type="cellIs" dxfId="6489" priority="240" operator="equal">
      <formula>0.2</formula>
    </cfRule>
  </conditionalFormatting>
  <conditionalFormatting sqref="G35">
    <cfRule type="cellIs" dxfId="6488" priority="241" operator="equal">
      <formula>0.2</formula>
    </cfRule>
  </conditionalFormatting>
  <conditionalFormatting sqref="G39">
    <cfRule type="cellIs" dxfId="6487" priority="242" operator="equal">
      <formula>0.2</formula>
    </cfRule>
  </conditionalFormatting>
  <conditionalFormatting sqref="G37">
    <cfRule type="cellIs" dxfId="6486" priority="243" operator="equal">
      <formula>0.2</formula>
    </cfRule>
  </conditionalFormatting>
  <conditionalFormatting sqref="G41">
    <cfRule type="cellIs" dxfId="6485" priority="244" operator="equal">
      <formula>0.2</formula>
    </cfRule>
  </conditionalFormatting>
  <conditionalFormatting sqref="G42">
    <cfRule type="cellIs" dxfId="6484" priority="245" operator="equal">
      <formula>0.2</formula>
    </cfRule>
  </conditionalFormatting>
  <conditionalFormatting sqref="G42">
    <cfRule type="cellIs" dxfId="6483" priority="246" operator="equal">
      <formula>0.2</formula>
    </cfRule>
  </conditionalFormatting>
  <conditionalFormatting sqref="G10:G42">
    <cfRule type="cellIs" dxfId="6482" priority="247" operator="equal">
      <formula>0.2</formula>
    </cfRule>
  </conditionalFormatting>
  <conditionalFormatting sqref="G13">
    <cfRule type="cellIs" dxfId="6481" priority="248" operator="equal">
      <formula>0.2</formula>
    </cfRule>
  </conditionalFormatting>
  <conditionalFormatting sqref="G11">
    <cfRule type="cellIs" dxfId="6480" priority="249" operator="equal">
      <formula>0.2</formula>
    </cfRule>
  </conditionalFormatting>
  <conditionalFormatting sqref="G14">
    <cfRule type="cellIs" dxfId="6479" priority="250" operator="equal">
      <formula>0.2</formula>
    </cfRule>
  </conditionalFormatting>
  <conditionalFormatting sqref="G14">
    <cfRule type="cellIs" dxfId="6478" priority="251" operator="equal">
      <formula>0.2</formula>
    </cfRule>
  </conditionalFormatting>
  <conditionalFormatting sqref="G15">
    <cfRule type="cellIs" dxfId="6477" priority="252" operator="equal">
      <formula>0.2</formula>
    </cfRule>
  </conditionalFormatting>
  <conditionalFormatting sqref="G15">
    <cfRule type="cellIs" dxfId="6476" priority="253" operator="equal">
      <formula>0.2</formula>
    </cfRule>
  </conditionalFormatting>
  <conditionalFormatting sqref="G15">
    <cfRule type="cellIs" dxfId="6475" priority="254" operator="equal">
      <formula>0.2</formula>
    </cfRule>
  </conditionalFormatting>
  <conditionalFormatting sqref="G16">
    <cfRule type="cellIs" dxfId="6474" priority="255" operator="equal">
      <formula>0.2</formula>
    </cfRule>
  </conditionalFormatting>
  <conditionalFormatting sqref="G16">
    <cfRule type="cellIs" dxfId="6473" priority="256" operator="equal">
      <formula>0.2</formula>
    </cfRule>
  </conditionalFormatting>
  <conditionalFormatting sqref="G16">
    <cfRule type="cellIs" dxfId="6472" priority="257" operator="equal">
      <formula>0.2</formula>
    </cfRule>
  </conditionalFormatting>
  <conditionalFormatting sqref="G17">
    <cfRule type="cellIs" dxfId="6471" priority="258" operator="equal">
      <formula>0.2</formula>
    </cfRule>
  </conditionalFormatting>
  <conditionalFormatting sqref="G17">
    <cfRule type="cellIs" dxfId="6470" priority="259" operator="equal">
      <formula>0.2</formula>
    </cfRule>
  </conditionalFormatting>
  <conditionalFormatting sqref="G17">
    <cfRule type="cellIs" dxfId="6469" priority="260" operator="equal">
      <formula>0.2</formula>
    </cfRule>
  </conditionalFormatting>
  <conditionalFormatting sqref="G18">
    <cfRule type="cellIs" dxfId="6468" priority="261" operator="equal">
      <formula>0.2</formula>
    </cfRule>
  </conditionalFormatting>
  <conditionalFormatting sqref="G18">
    <cfRule type="cellIs" dxfId="6467" priority="262" operator="equal">
      <formula>0.2</formula>
    </cfRule>
  </conditionalFormatting>
  <conditionalFormatting sqref="G18">
    <cfRule type="cellIs" dxfId="6466" priority="263" operator="equal">
      <formula>0.2</formula>
    </cfRule>
  </conditionalFormatting>
  <conditionalFormatting sqref="G18">
    <cfRule type="cellIs" dxfId="6465" priority="264" operator="equal">
      <formula>0.2</formula>
    </cfRule>
  </conditionalFormatting>
  <conditionalFormatting sqref="G20">
    <cfRule type="cellIs" dxfId="6464" priority="265" operator="equal">
      <formula>0.2</formula>
    </cfRule>
  </conditionalFormatting>
  <conditionalFormatting sqref="G20">
    <cfRule type="cellIs" dxfId="6463" priority="266" operator="equal">
      <formula>0.2</formula>
    </cfRule>
  </conditionalFormatting>
  <conditionalFormatting sqref="G20">
    <cfRule type="cellIs" dxfId="6462" priority="267" operator="equal">
      <formula>0.2</formula>
    </cfRule>
  </conditionalFormatting>
  <conditionalFormatting sqref="G20">
    <cfRule type="cellIs" dxfId="6461" priority="268" operator="equal">
      <formula>0.2</formula>
    </cfRule>
  </conditionalFormatting>
  <conditionalFormatting sqref="G23">
    <cfRule type="cellIs" dxfId="6460" priority="269" operator="equal">
      <formula>0.2</formula>
    </cfRule>
  </conditionalFormatting>
  <conditionalFormatting sqref="G23">
    <cfRule type="cellIs" dxfId="6459" priority="270" operator="equal">
      <formula>0.2</formula>
    </cfRule>
  </conditionalFormatting>
  <conditionalFormatting sqref="G23">
    <cfRule type="cellIs" dxfId="6458" priority="271" operator="equal">
      <formula>0.2</formula>
    </cfRule>
  </conditionalFormatting>
  <conditionalFormatting sqref="G23">
    <cfRule type="cellIs" dxfId="6457" priority="272" operator="equal">
      <formula>0.2</formula>
    </cfRule>
  </conditionalFormatting>
  <conditionalFormatting sqref="G24">
    <cfRule type="cellIs" dxfId="6456" priority="273" operator="equal">
      <formula>0.2</formula>
    </cfRule>
  </conditionalFormatting>
  <conditionalFormatting sqref="G24">
    <cfRule type="cellIs" dxfId="6455" priority="274" operator="equal">
      <formula>0.2</formula>
    </cfRule>
  </conditionalFormatting>
  <conditionalFormatting sqref="G24">
    <cfRule type="cellIs" dxfId="6454" priority="275" operator="equal">
      <formula>0.2</formula>
    </cfRule>
  </conditionalFormatting>
  <conditionalFormatting sqref="G24">
    <cfRule type="cellIs" dxfId="6453" priority="276" operator="equal">
      <formula>0.2</formula>
    </cfRule>
  </conditionalFormatting>
  <conditionalFormatting sqref="G25">
    <cfRule type="cellIs" dxfId="6452" priority="277" operator="equal">
      <formula>0.2</formula>
    </cfRule>
  </conditionalFormatting>
  <conditionalFormatting sqref="G25">
    <cfRule type="cellIs" dxfId="6451" priority="278" operator="equal">
      <formula>0.2</formula>
    </cfRule>
  </conditionalFormatting>
  <conditionalFormatting sqref="G25">
    <cfRule type="cellIs" dxfId="6450" priority="279" operator="equal">
      <formula>0.2</formula>
    </cfRule>
  </conditionalFormatting>
  <conditionalFormatting sqref="G25">
    <cfRule type="cellIs" dxfId="6449" priority="280" operator="equal">
      <formula>0.2</formula>
    </cfRule>
  </conditionalFormatting>
  <conditionalFormatting sqref="G26">
    <cfRule type="cellIs" dxfId="6448" priority="281" operator="equal">
      <formula>0.2</formula>
    </cfRule>
  </conditionalFormatting>
  <conditionalFormatting sqref="G26">
    <cfRule type="cellIs" dxfId="6447" priority="282" operator="equal">
      <formula>0.2</formula>
    </cfRule>
  </conditionalFormatting>
  <conditionalFormatting sqref="G26">
    <cfRule type="cellIs" dxfId="6446" priority="283" operator="equal">
      <formula>0.2</formula>
    </cfRule>
  </conditionalFormatting>
  <conditionalFormatting sqref="G26">
    <cfRule type="cellIs" dxfId="6445" priority="284" operator="equal">
      <formula>0.2</formula>
    </cfRule>
  </conditionalFormatting>
  <conditionalFormatting sqref="G28">
    <cfRule type="cellIs" dxfId="6444" priority="285" operator="equal">
      <formula>0.2</formula>
    </cfRule>
  </conditionalFormatting>
  <conditionalFormatting sqref="G28">
    <cfRule type="cellIs" dxfId="6443" priority="286" operator="equal">
      <formula>0.2</formula>
    </cfRule>
  </conditionalFormatting>
  <conditionalFormatting sqref="G28">
    <cfRule type="cellIs" dxfId="6442" priority="287" operator="equal">
      <formula>0.2</formula>
    </cfRule>
  </conditionalFormatting>
  <conditionalFormatting sqref="G28">
    <cfRule type="cellIs" dxfId="6441" priority="288" operator="equal">
      <formula>0.2</formula>
    </cfRule>
  </conditionalFormatting>
  <conditionalFormatting sqref="G31">
    <cfRule type="cellIs" dxfId="6440" priority="289" operator="equal">
      <formula>0.2</formula>
    </cfRule>
  </conditionalFormatting>
  <conditionalFormatting sqref="G31">
    <cfRule type="cellIs" dxfId="6439" priority="290" operator="equal">
      <formula>0.2</formula>
    </cfRule>
  </conditionalFormatting>
  <conditionalFormatting sqref="G31">
    <cfRule type="cellIs" dxfId="6438" priority="291" operator="equal">
      <formula>0.2</formula>
    </cfRule>
  </conditionalFormatting>
  <conditionalFormatting sqref="G31">
    <cfRule type="cellIs" dxfId="6437" priority="292" operator="equal">
      <formula>0.2</formula>
    </cfRule>
  </conditionalFormatting>
  <conditionalFormatting sqref="G35">
    <cfRule type="cellIs" dxfId="6436" priority="293" operator="equal">
      <formula>0.2</formula>
    </cfRule>
  </conditionalFormatting>
  <conditionalFormatting sqref="G36">
    <cfRule type="cellIs" dxfId="6435" priority="294" operator="equal">
      <formula>0.2</formula>
    </cfRule>
  </conditionalFormatting>
  <conditionalFormatting sqref="G37">
    <cfRule type="cellIs" dxfId="6434" priority="295" operator="equal">
      <formula>0.2</formula>
    </cfRule>
  </conditionalFormatting>
  <conditionalFormatting sqref="G38">
    <cfRule type="cellIs" dxfId="6433" priority="296" operator="equal">
      <formula>0.2</formula>
    </cfRule>
  </conditionalFormatting>
  <conditionalFormatting sqref="G38">
    <cfRule type="cellIs" dxfId="6432" priority="297" operator="equal">
      <formula>0.2</formula>
    </cfRule>
  </conditionalFormatting>
  <conditionalFormatting sqref="G39">
    <cfRule type="cellIs" dxfId="6431" priority="298" operator="equal">
      <formula>0.2</formula>
    </cfRule>
  </conditionalFormatting>
  <conditionalFormatting sqref="G39">
    <cfRule type="cellIs" dxfId="6430" priority="299" operator="equal">
      <formula>0.2</formula>
    </cfRule>
  </conditionalFormatting>
  <conditionalFormatting sqref="G40">
    <cfRule type="cellIs" dxfId="6429" priority="300" operator="equal">
      <formula>0.2</formula>
    </cfRule>
  </conditionalFormatting>
  <conditionalFormatting sqref="G40">
    <cfRule type="cellIs" dxfId="6428" priority="301" operator="equal">
      <formula>0.2</formula>
    </cfRule>
  </conditionalFormatting>
  <conditionalFormatting sqref="G41">
    <cfRule type="cellIs" dxfId="6427" priority="302" operator="equal">
      <formula>0.2</formula>
    </cfRule>
  </conditionalFormatting>
  <conditionalFormatting sqref="G41">
    <cfRule type="cellIs" dxfId="6426" priority="303" operator="equal">
      <formula>0.2</formula>
    </cfRule>
  </conditionalFormatting>
  <conditionalFormatting sqref="G22">
    <cfRule type="cellIs" dxfId="6425" priority="304" operator="equal">
      <formula>0.2</formula>
    </cfRule>
  </conditionalFormatting>
  <conditionalFormatting sqref="G22">
    <cfRule type="cellIs" dxfId="6424" priority="305" operator="equal">
      <formula>0.2</formula>
    </cfRule>
  </conditionalFormatting>
  <conditionalFormatting sqref="G22">
    <cfRule type="cellIs" dxfId="6423" priority="306" operator="equal">
      <formula>0.2</formula>
    </cfRule>
  </conditionalFormatting>
  <conditionalFormatting sqref="G22">
    <cfRule type="cellIs" dxfId="6422" priority="307" operator="equal">
      <formula>0.2</formula>
    </cfRule>
  </conditionalFormatting>
  <conditionalFormatting sqref="G22">
    <cfRule type="cellIs" dxfId="6421" priority="308" operator="equal">
      <formula>0.2</formula>
    </cfRule>
  </conditionalFormatting>
  <conditionalFormatting sqref="G12">
    <cfRule type="cellIs" dxfId="6420" priority="309" operator="equal">
      <formula>0.2</formula>
    </cfRule>
  </conditionalFormatting>
  <conditionalFormatting sqref="G12">
    <cfRule type="cellIs" dxfId="6419" priority="310" operator="equal">
      <formula>0.2</formula>
    </cfRule>
  </conditionalFormatting>
  <conditionalFormatting sqref="G42">
    <cfRule type="cellIs" dxfId="6418" priority="311" operator="equal">
      <formula>0.2</formula>
    </cfRule>
  </conditionalFormatting>
  <conditionalFormatting sqref="G42">
    <cfRule type="cellIs" dxfId="6417" priority="312" operator="equal">
      <formula>0.2</formula>
    </cfRule>
  </conditionalFormatting>
  <conditionalFormatting sqref="G42">
    <cfRule type="cellIs" dxfId="6416" priority="313" operator="equal">
      <formula>0.2</formula>
    </cfRule>
  </conditionalFormatting>
  <conditionalFormatting sqref="G21">
    <cfRule type="cellIs" dxfId="6415" priority="314" operator="equal">
      <formula>0.2</formula>
    </cfRule>
  </conditionalFormatting>
  <conditionalFormatting sqref="G21">
    <cfRule type="cellIs" dxfId="6414" priority="315" operator="equal">
      <formula>0.2</formula>
    </cfRule>
  </conditionalFormatting>
  <conditionalFormatting sqref="G21">
    <cfRule type="cellIs" dxfId="6413" priority="316" operator="equal">
      <formula>0.2</formula>
    </cfRule>
  </conditionalFormatting>
  <conditionalFormatting sqref="G21">
    <cfRule type="cellIs" dxfId="6412" priority="317" operator="equal">
      <formula>0.2</formula>
    </cfRule>
  </conditionalFormatting>
  <conditionalFormatting sqref="G21">
    <cfRule type="cellIs" dxfId="6411" priority="318" operator="equal">
      <formula>0.2</formula>
    </cfRule>
  </conditionalFormatting>
  <conditionalFormatting sqref="G19">
    <cfRule type="cellIs" dxfId="6410" priority="319" operator="equal">
      <formula>0.2</formula>
    </cfRule>
  </conditionalFormatting>
  <conditionalFormatting sqref="G19">
    <cfRule type="cellIs" dxfId="6409" priority="320" operator="equal">
      <formula>0.2</formula>
    </cfRule>
  </conditionalFormatting>
  <conditionalFormatting sqref="G19">
    <cfRule type="cellIs" dxfId="6408" priority="321" operator="equal">
      <formula>0.2</formula>
    </cfRule>
  </conditionalFormatting>
  <conditionalFormatting sqref="G19">
    <cfRule type="cellIs" dxfId="6407" priority="322" operator="equal">
      <formula>0.2</formula>
    </cfRule>
  </conditionalFormatting>
  <conditionalFormatting sqref="G30">
    <cfRule type="cellIs" dxfId="6406" priority="323" operator="equal">
      <formula>0.2</formula>
    </cfRule>
  </conditionalFormatting>
  <conditionalFormatting sqref="G34">
    <cfRule type="cellIs" dxfId="6405" priority="324" operator="equal">
      <formula>0.2</formula>
    </cfRule>
  </conditionalFormatting>
  <conditionalFormatting sqref="G34">
    <cfRule type="cellIs" dxfId="6404" priority="325" operator="equal">
      <formula>0.2</formula>
    </cfRule>
  </conditionalFormatting>
  <conditionalFormatting sqref="G34">
    <cfRule type="cellIs" dxfId="6403" priority="326" operator="equal">
      <formula>0.2</formula>
    </cfRule>
  </conditionalFormatting>
  <conditionalFormatting sqref="G34">
    <cfRule type="cellIs" dxfId="6402" priority="327" operator="equal">
      <formula>0.2</formula>
    </cfRule>
  </conditionalFormatting>
  <conditionalFormatting sqref="G43">
    <cfRule type="cellIs" dxfId="6401" priority="328" operator="equal">
      <formula>0.2</formula>
    </cfRule>
  </conditionalFormatting>
  <conditionalFormatting sqref="G43">
    <cfRule type="cellIs" dxfId="6400" priority="329" operator="equal">
      <formula>0.2</formula>
    </cfRule>
  </conditionalFormatting>
  <conditionalFormatting sqref="G43">
    <cfRule type="cellIs" dxfId="6399" priority="330" operator="equal">
      <formula>0.2</formula>
    </cfRule>
  </conditionalFormatting>
  <conditionalFormatting sqref="G43">
    <cfRule type="cellIs" dxfId="6398" priority="331" operator="equal">
      <formula>0.2</formula>
    </cfRule>
  </conditionalFormatting>
  <conditionalFormatting sqref="G43">
    <cfRule type="cellIs" dxfId="6397" priority="332" operator="equal">
      <formula>0.2</formula>
    </cfRule>
  </conditionalFormatting>
  <conditionalFormatting sqref="G43">
    <cfRule type="cellIs" dxfId="6396" priority="333" operator="equal">
      <formula>0.2</formula>
    </cfRule>
  </conditionalFormatting>
  <conditionalFormatting sqref="G43">
    <cfRule type="cellIs" dxfId="6395" priority="334" operator="equal">
      <formula>0.2</formula>
    </cfRule>
  </conditionalFormatting>
  <conditionalFormatting sqref="K3 K5:K56">
    <cfRule type="containsText" dxfId="6394" priority="9" operator="containsText" text="ПД">
      <formula>NOT(ISERROR(SEARCH(("ПД"),(K3))))</formula>
    </cfRule>
  </conditionalFormatting>
  <conditionalFormatting sqref="K10:K42">
    <cfRule type="containsText" dxfId="6393" priority="335" operator="containsText" text="ПД">
      <formula>NOT(ISERROR(SEARCH(("ПД"),(K3))))</formula>
    </cfRule>
  </conditionalFormatting>
  <conditionalFormatting sqref="K3 K5:K56">
    <cfRule type="containsText" dxfId="6392" priority="8" operator="containsText" text="отменено">
      <formula>NOT(ISERROR(SEARCH(("отменено"),(K3))))</formula>
    </cfRule>
  </conditionalFormatting>
  <conditionalFormatting sqref="K10:K42">
    <cfRule type="containsText" dxfId="6391" priority="336" operator="containsText" text="отменено">
      <formula>NOT(ISERROR(SEARCH(("отменено"),(K3))))</formula>
    </cfRule>
  </conditionalFormatting>
  <conditionalFormatting sqref="G1:H1 H3:X3 H5:H56 A9:G9">
    <cfRule type="cellIs" dxfId="6390" priority="7" operator="equal">
      <formula>"5 - Несоответствие решений ПД и РД"</formula>
    </cfRule>
  </conditionalFormatting>
  <conditionalFormatting sqref="H44">
    <cfRule type="cellIs" dxfId="6389" priority="337" operator="equal">
      <formula>"5 - Несоответствие решений ПД и РД"</formula>
    </cfRule>
  </conditionalFormatting>
  <conditionalFormatting sqref="H14">
    <cfRule type="cellIs" dxfId="6388" priority="338" operator="equal">
      <formula>"5 - Несоответствие решений ПД и РД"</formula>
    </cfRule>
  </conditionalFormatting>
  <conditionalFormatting sqref="H16">
    <cfRule type="cellIs" dxfId="6387" priority="339" operator="equal">
      <formula>"5 - Несоответствие решений ПД и РД"</formula>
    </cfRule>
  </conditionalFormatting>
  <conditionalFormatting sqref="H18">
    <cfRule type="cellIs" dxfId="6386" priority="340" operator="equal">
      <formula>"5 - Несоответствие решений ПД и РД"</formula>
    </cfRule>
  </conditionalFormatting>
  <conditionalFormatting sqref="H19">
    <cfRule type="cellIs" dxfId="6385" priority="341" operator="equal">
      <formula>"5 - Несоответствие решений ПД и РД"</formula>
    </cfRule>
  </conditionalFormatting>
  <conditionalFormatting sqref="H23">
    <cfRule type="cellIs" dxfId="6384" priority="342" operator="equal">
      <formula>"5 - Несоответствие решений ПД и РД"</formula>
    </cfRule>
  </conditionalFormatting>
  <conditionalFormatting sqref="H24">
    <cfRule type="cellIs" dxfId="6383" priority="343" operator="equal">
      <formula>"5 - Несоответствие решений ПД и РД"</formula>
    </cfRule>
  </conditionalFormatting>
  <conditionalFormatting sqref="H24">
    <cfRule type="cellIs" dxfId="6382" priority="344" operator="equal">
      <formula>"5 - Несоответствие решений ПД и РД"</formula>
    </cfRule>
  </conditionalFormatting>
  <conditionalFormatting sqref="H26">
    <cfRule type="cellIs" dxfId="6381" priority="345" operator="equal">
      <formula>"5 - Несоответствие решений ПД и РД"</formula>
    </cfRule>
  </conditionalFormatting>
  <conditionalFormatting sqref="H26">
    <cfRule type="cellIs" dxfId="6380" priority="346" operator="equal">
      <formula>"5 - Несоответствие решений ПД и РД"</formula>
    </cfRule>
  </conditionalFormatting>
  <conditionalFormatting sqref="H27">
    <cfRule type="cellIs" dxfId="6379" priority="347" operator="equal">
      <formula>"5 - Несоответствие решений ПД и РД"</formula>
    </cfRule>
  </conditionalFormatting>
  <conditionalFormatting sqref="H27">
    <cfRule type="cellIs" dxfId="6378" priority="348" operator="equal">
      <formula>"5 - Несоответствие решений ПД и РД"</formula>
    </cfRule>
  </conditionalFormatting>
  <conditionalFormatting sqref="H27">
    <cfRule type="cellIs" dxfId="6377" priority="349" operator="equal">
      <formula>"5 - Несоответствие решений ПД и РД"</formula>
    </cfRule>
  </conditionalFormatting>
  <conditionalFormatting sqref="H28">
    <cfRule type="cellIs" dxfId="6376" priority="350" operator="equal">
      <formula>"5 - Несоответствие решений ПД и РД"</formula>
    </cfRule>
  </conditionalFormatting>
  <conditionalFormatting sqref="H28">
    <cfRule type="cellIs" dxfId="6375" priority="351" operator="equal">
      <formula>"5 - Несоответствие решений ПД и РД"</formula>
    </cfRule>
  </conditionalFormatting>
  <conditionalFormatting sqref="H28">
    <cfRule type="cellIs" dxfId="6374" priority="352" operator="equal">
      <formula>"5 - Несоответствие решений ПД и РД"</formula>
    </cfRule>
  </conditionalFormatting>
  <conditionalFormatting sqref="H29">
    <cfRule type="cellIs" dxfId="6373" priority="353" operator="equal">
      <formula>"5 - Несоответствие решений ПД и РД"</formula>
    </cfRule>
  </conditionalFormatting>
  <conditionalFormatting sqref="H29">
    <cfRule type="cellIs" dxfId="6372" priority="354" operator="equal">
      <formula>"5 - Несоответствие решений ПД и РД"</formula>
    </cfRule>
  </conditionalFormatting>
  <conditionalFormatting sqref="H29">
    <cfRule type="cellIs" dxfId="6371" priority="355" operator="equal">
      <formula>"5 - Несоответствие решений ПД и РД"</formula>
    </cfRule>
  </conditionalFormatting>
  <conditionalFormatting sqref="H30">
    <cfRule type="cellIs" dxfId="6370" priority="356" operator="equal">
      <formula>"5 - Несоответствие решений ПД и РД"</formula>
    </cfRule>
  </conditionalFormatting>
  <conditionalFormatting sqref="H30">
    <cfRule type="cellIs" dxfId="6369" priority="357" operator="equal">
      <formula>"5 - Несоответствие решений ПД и РД"</formula>
    </cfRule>
  </conditionalFormatting>
  <conditionalFormatting sqref="H30">
    <cfRule type="cellIs" dxfId="6368" priority="358" operator="equal">
      <formula>"5 - Несоответствие решений ПД и РД"</formula>
    </cfRule>
  </conditionalFormatting>
  <conditionalFormatting sqref="H32">
    <cfRule type="cellIs" dxfId="6367" priority="359" operator="equal">
      <formula>"5 - Несоответствие решений ПД и РД"</formula>
    </cfRule>
  </conditionalFormatting>
  <conditionalFormatting sqref="H32">
    <cfRule type="cellIs" dxfId="6366" priority="360" operator="equal">
      <formula>"5 - Несоответствие решений ПД и РД"</formula>
    </cfRule>
  </conditionalFormatting>
  <conditionalFormatting sqref="H32">
    <cfRule type="cellIs" dxfId="6365" priority="361" operator="equal">
      <formula>"5 - Несоответствие решений ПД и РД"</formula>
    </cfRule>
  </conditionalFormatting>
  <conditionalFormatting sqref="H35">
    <cfRule type="cellIs" dxfId="6364" priority="362" operator="equal">
      <formula>"5 - Несоответствие решений ПД и РД"</formula>
    </cfRule>
  </conditionalFormatting>
  <conditionalFormatting sqref="H39">
    <cfRule type="cellIs" dxfId="6363" priority="363" operator="equal">
      <formula>"5 - Несоответствие решений ПД и РД"</formula>
    </cfRule>
  </conditionalFormatting>
  <conditionalFormatting sqref="H37">
    <cfRule type="cellIs" dxfId="6362" priority="364" operator="equal">
      <formula>"5 - Несоответствие решений ПД и РД"</formula>
    </cfRule>
  </conditionalFormatting>
  <conditionalFormatting sqref="H40">
    <cfRule type="cellIs" dxfId="6361" priority="365" operator="equal">
      <formula>"5 - Несоответствие решений ПД и РД"</formula>
    </cfRule>
  </conditionalFormatting>
  <conditionalFormatting sqref="H40">
    <cfRule type="cellIs" dxfId="6360" priority="366" operator="equal">
      <formula>"5 - Несоответствие решений ПД и РД"</formula>
    </cfRule>
  </conditionalFormatting>
  <conditionalFormatting sqref="H41">
    <cfRule type="cellIs" dxfId="6359" priority="367" operator="equal">
      <formula>"5 - Несоответствие решений ПД и РД"</formula>
    </cfRule>
  </conditionalFormatting>
  <conditionalFormatting sqref="H42">
    <cfRule type="cellIs" dxfId="6358" priority="368" operator="equal">
      <formula>"5 - Несоответствие решений ПД и РД"</formula>
    </cfRule>
  </conditionalFormatting>
  <conditionalFormatting sqref="H42">
    <cfRule type="cellIs" dxfId="6357" priority="369" operator="equal">
      <formula>"5 - Несоответствие решений ПД и РД"</formula>
    </cfRule>
  </conditionalFormatting>
  <conditionalFormatting sqref="L3">
    <cfRule type="cellIs" dxfId="6356" priority="370" operator="equal">
      <formula>"5 - Несоответствие решений ПД и РД"</formula>
    </cfRule>
  </conditionalFormatting>
  <conditionalFormatting sqref="L3">
    <cfRule type="cellIs" dxfId="6355" priority="371" operator="equal">
      <formula>"5 - Несоответствие решений ПД и РД"</formula>
    </cfRule>
  </conditionalFormatting>
  <conditionalFormatting sqref="H10:H42">
    <cfRule type="cellIs" dxfId="6354" priority="372" operator="equal">
      <formula>"5 - Несоответствие решений ПД и РД"</formula>
    </cfRule>
  </conditionalFormatting>
  <conditionalFormatting sqref="H13">
    <cfRule type="cellIs" dxfId="6353" priority="373" operator="equal">
      <formula>"5 - Несоответствие решений ПД и РД"</formula>
    </cfRule>
  </conditionalFormatting>
  <conditionalFormatting sqref="H14">
    <cfRule type="cellIs" dxfId="6352" priority="374" operator="equal">
      <formula>"5 - Несоответствие решений ПД и РД"</formula>
    </cfRule>
  </conditionalFormatting>
  <conditionalFormatting sqref="H14">
    <cfRule type="cellIs" dxfId="6351" priority="375" operator="equal">
      <formula>"5 - Несоответствие решений ПД и РД"</formula>
    </cfRule>
  </conditionalFormatting>
  <conditionalFormatting sqref="H15">
    <cfRule type="cellIs" dxfId="6350" priority="376" operator="equal">
      <formula>"5 - Несоответствие решений ПД и РД"</formula>
    </cfRule>
  </conditionalFormatting>
  <conditionalFormatting sqref="H15">
    <cfRule type="cellIs" dxfId="6349" priority="377" operator="equal">
      <formula>"5 - Несоответствие решений ПД и РД"</formula>
    </cfRule>
  </conditionalFormatting>
  <conditionalFormatting sqref="H15">
    <cfRule type="cellIs" dxfId="6348" priority="378" operator="equal">
      <formula>"5 - Несоответствие решений ПД и РД"</formula>
    </cfRule>
  </conditionalFormatting>
  <conditionalFormatting sqref="H16">
    <cfRule type="cellIs" dxfId="6347" priority="379" operator="equal">
      <formula>"5 - Несоответствие решений ПД и РД"</formula>
    </cfRule>
  </conditionalFormatting>
  <conditionalFormatting sqref="H16">
    <cfRule type="cellIs" dxfId="6346" priority="380" operator="equal">
      <formula>"5 - Несоответствие решений ПД и РД"</formula>
    </cfRule>
  </conditionalFormatting>
  <conditionalFormatting sqref="H16">
    <cfRule type="cellIs" dxfId="6345" priority="381" operator="equal">
      <formula>"5 - Несоответствие решений ПД и РД"</formula>
    </cfRule>
  </conditionalFormatting>
  <conditionalFormatting sqref="H17">
    <cfRule type="cellIs" dxfId="6344" priority="382" operator="equal">
      <formula>"5 - Несоответствие решений ПД и РД"</formula>
    </cfRule>
  </conditionalFormatting>
  <conditionalFormatting sqref="H17">
    <cfRule type="cellIs" dxfId="6343" priority="383" operator="equal">
      <formula>"5 - Несоответствие решений ПД и РД"</formula>
    </cfRule>
  </conditionalFormatting>
  <conditionalFormatting sqref="H17">
    <cfRule type="cellIs" dxfId="6342" priority="384" operator="equal">
      <formula>"5 - Несоответствие решений ПД и РД"</formula>
    </cfRule>
  </conditionalFormatting>
  <conditionalFormatting sqref="H18">
    <cfRule type="cellIs" dxfId="6341" priority="385" operator="equal">
      <formula>"5 - Несоответствие решений ПД и РД"</formula>
    </cfRule>
  </conditionalFormatting>
  <conditionalFormatting sqref="H18">
    <cfRule type="cellIs" dxfId="6340" priority="386" operator="equal">
      <formula>"5 - Несоответствие решений ПД и РД"</formula>
    </cfRule>
  </conditionalFormatting>
  <conditionalFormatting sqref="H18">
    <cfRule type="cellIs" dxfId="6339" priority="387" operator="equal">
      <formula>"5 - Несоответствие решений ПД и РД"</formula>
    </cfRule>
  </conditionalFormatting>
  <conditionalFormatting sqref="H18">
    <cfRule type="cellIs" dxfId="6338" priority="388" operator="equal">
      <formula>"5 - Несоответствие решений ПД и РД"</formula>
    </cfRule>
  </conditionalFormatting>
  <conditionalFormatting sqref="H20">
    <cfRule type="cellIs" dxfId="6337" priority="389" operator="equal">
      <formula>"5 - Несоответствие решений ПД и РД"</formula>
    </cfRule>
  </conditionalFormatting>
  <conditionalFormatting sqref="H20">
    <cfRule type="cellIs" dxfId="6336" priority="390" operator="equal">
      <formula>"5 - Несоответствие решений ПД и РД"</formula>
    </cfRule>
  </conditionalFormatting>
  <conditionalFormatting sqref="H20">
    <cfRule type="cellIs" dxfId="6335" priority="391" operator="equal">
      <formula>"5 - Несоответствие решений ПД и РД"</formula>
    </cfRule>
  </conditionalFormatting>
  <conditionalFormatting sqref="H20">
    <cfRule type="cellIs" dxfId="6334" priority="392" operator="equal">
      <formula>"5 - Несоответствие решений ПД и РД"</formula>
    </cfRule>
  </conditionalFormatting>
  <conditionalFormatting sqref="H23">
    <cfRule type="cellIs" dxfId="6333" priority="393" operator="equal">
      <formula>"5 - Несоответствие решений ПД и РД"</formula>
    </cfRule>
  </conditionalFormatting>
  <conditionalFormatting sqref="H23">
    <cfRule type="cellIs" dxfId="6332" priority="394" operator="equal">
      <formula>"5 - Несоответствие решений ПД и РД"</formula>
    </cfRule>
  </conditionalFormatting>
  <conditionalFormatting sqref="H23">
    <cfRule type="cellIs" dxfId="6331" priority="395" operator="equal">
      <formula>"5 - Несоответствие решений ПД и РД"</formula>
    </cfRule>
  </conditionalFormatting>
  <conditionalFormatting sqref="H23">
    <cfRule type="cellIs" dxfId="6330" priority="396" operator="equal">
      <formula>"5 - Несоответствие решений ПД и РД"</formula>
    </cfRule>
  </conditionalFormatting>
  <conditionalFormatting sqref="H24">
    <cfRule type="cellIs" dxfId="6329" priority="397" operator="equal">
      <formula>"5 - Несоответствие решений ПД и РД"</formula>
    </cfRule>
  </conditionalFormatting>
  <conditionalFormatting sqref="H24">
    <cfRule type="cellIs" dxfId="6328" priority="398" operator="equal">
      <formula>"5 - Несоответствие решений ПД и РД"</formula>
    </cfRule>
  </conditionalFormatting>
  <conditionalFormatting sqref="H24">
    <cfRule type="cellIs" dxfId="6327" priority="399" operator="equal">
      <formula>"5 - Несоответствие решений ПД и РД"</formula>
    </cfRule>
  </conditionalFormatting>
  <conditionalFormatting sqref="H24">
    <cfRule type="cellIs" dxfId="6326" priority="400" operator="equal">
      <formula>"5 - Несоответствие решений ПД и РД"</formula>
    </cfRule>
  </conditionalFormatting>
  <conditionalFormatting sqref="H25">
    <cfRule type="cellIs" dxfId="6325" priority="401" operator="equal">
      <formula>"5 - Несоответствие решений ПД и РД"</formula>
    </cfRule>
  </conditionalFormatting>
  <conditionalFormatting sqref="H25">
    <cfRule type="cellIs" dxfId="6324" priority="402" operator="equal">
      <formula>"5 - Несоответствие решений ПД и РД"</formula>
    </cfRule>
  </conditionalFormatting>
  <conditionalFormatting sqref="H25">
    <cfRule type="cellIs" dxfId="6323" priority="403" operator="equal">
      <formula>"5 - Несоответствие решений ПД и РД"</formula>
    </cfRule>
  </conditionalFormatting>
  <conditionalFormatting sqref="H25">
    <cfRule type="cellIs" dxfId="6322" priority="404" operator="equal">
      <formula>"5 - Несоответствие решений ПД и РД"</formula>
    </cfRule>
  </conditionalFormatting>
  <conditionalFormatting sqref="H26">
    <cfRule type="cellIs" dxfId="6321" priority="405" operator="equal">
      <formula>"5 - Несоответствие решений ПД и РД"</formula>
    </cfRule>
  </conditionalFormatting>
  <conditionalFormatting sqref="H26">
    <cfRule type="cellIs" dxfId="6320" priority="406" operator="equal">
      <formula>"5 - Несоответствие решений ПД и РД"</formula>
    </cfRule>
  </conditionalFormatting>
  <conditionalFormatting sqref="H26">
    <cfRule type="cellIs" dxfId="6319" priority="407" operator="equal">
      <formula>"5 - Несоответствие решений ПД и РД"</formula>
    </cfRule>
  </conditionalFormatting>
  <conditionalFormatting sqref="H26">
    <cfRule type="cellIs" dxfId="6318" priority="408" operator="equal">
      <formula>"5 - Несоответствие решений ПД и РД"</formula>
    </cfRule>
  </conditionalFormatting>
  <conditionalFormatting sqref="H28">
    <cfRule type="cellIs" dxfId="6317" priority="409" operator="equal">
      <formula>"5 - Несоответствие решений ПД и РД"</formula>
    </cfRule>
  </conditionalFormatting>
  <conditionalFormatting sqref="H28">
    <cfRule type="cellIs" dxfId="6316" priority="410" operator="equal">
      <formula>"5 - Несоответствие решений ПД и РД"</formula>
    </cfRule>
  </conditionalFormatting>
  <conditionalFormatting sqref="H28">
    <cfRule type="cellIs" dxfId="6315" priority="411" operator="equal">
      <formula>"5 - Несоответствие решений ПД и РД"</formula>
    </cfRule>
  </conditionalFormatting>
  <conditionalFormatting sqref="H28">
    <cfRule type="cellIs" dxfId="6314" priority="412" operator="equal">
      <formula>"5 - Несоответствие решений ПД и РД"</formula>
    </cfRule>
  </conditionalFormatting>
  <conditionalFormatting sqref="H31">
    <cfRule type="cellIs" dxfId="6313" priority="413" operator="equal">
      <formula>"5 - Несоответствие решений ПД и РД"</formula>
    </cfRule>
  </conditionalFormatting>
  <conditionalFormatting sqref="H31">
    <cfRule type="cellIs" dxfId="6312" priority="414" operator="equal">
      <formula>"5 - Несоответствие решений ПД и РД"</formula>
    </cfRule>
  </conditionalFormatting>
  <conditionalFormatting sqref="H31">
    <cfRule type="cellIs" dxfId="6311" priority="415" operator="equal">
      <formula>"5 - Несоответствие решений ПД и РД"</formula>
    </cfRule>
  </conditionalFormatting>
  <conditionalFormatting sqref="H31">
    <cfRule type="cellIs" dxfId="6310" priority="416" operator="equal">
      <formula>"5 - Несоответствие решений ПД и РД"</formula>
    </cfRule>
  </conditionalFormatting>
  <conditionalFormatting sqref="H35">
    <cfRule type="cellIs" dxfId="6309" priority="417" operator="equal">
      <formula>"5 - Несоответствие решений ПД и РД"</formula>
    </cfRule>
  </conditionalFormatting>
  <conditionalFormatting sqref="H36">
    <cfRule type="cellIs" dxfId="6308" priority="418" operator="equal">
      <formula>"5 - Несоответствие решений ПД и РД"</formula>
    </cfRule>
  </conditionalFormatting>
  <conditionalFormatting sqref="H37">
    <cfRule type="cellIs" dxfId="6307" priority="419" operator="equal">
      <formula>"5 - Несоответствие решений ПД и РД"</formula>
    </cfRule>
  </conditionalFormatting>
  <conditionalFormatting sqref="H38">
    <cfRule type="cellIs" dxfId="6306" priority="420" operator="equal">
      <formula>"5 - Несоответствие решений ПД и РД"</formula>
    </cfRule>
  </conditionalFormatting>
  <conditionalFormatting sqref="H38">
    <cfRule type="cellIs" dxfId="6305" priority="421" operator="equal">
      <formula>"5 - Несоответствие решений ПД и РД"</formula>
    </cfRule>
  </conditionalFormatting>
  <conditionalFormatting sqref="H39">
    <cfRule type="cellIs" dxfId="6304" priority="422" operator="equal">
      <formula>"5 - Несоответствие решений ПД и РД"</formula>
    </cfRule>
  </conditionalFormatting>
  <conditionalFormatting sqref="H39">
    <cfRule type="cellIs" dxfId="6303" priority="423" operator="equal">
      <formula>"5 - Несоответствие решений ПД и РД"</formula>
    </cfRule>
  </conditionalFormatting>
  <conditionalFormatting sqref="H40">
    <cfRule type="cellIs" dxfId="6302" priority="424" operator="equal">
      <formula>"5 - Несоответствие решений ПД и РД"</formula>
    </cfRule>
  </conditionalFormatting>
  <conditionalFormatting sqref="H40">
    <cfRule type="cellIs" dxfId="6301" priority="425" operator="equal">
      <formula>"5 - Несоответствие решений ПД и РД"</formula>
    </cfRule>
  </conditionalFormatting>
  <conditionalFormatting sqref="H41">
    <cfRule type="cellIs" dxfId="6300" priority="426" operator="equal">
      <formula>"5 - Несоответствие решений ПД и РД"</formula>
    </cfRule>
  </conditionalFormatting>
  <conditionalFormatting sqref="H41">
    <cfRule type="cellIs" dxfId="6299" priority="427" operator="equal">
      <formula>"5 - Несоответствие решений ПД и РД"</formula>
    </cfRule>
  </conditionalFormatting>
  <conditionalFormatting sqref="H22">
    <cfRule type="cellIs" dxfId="6298" priority="428" operator="equal">
      <formula>"5 - Несоответствие решений ПД и РД"</formula>
    </cfRule>
  </conditionalFormatting>
  <conditionalFormatting sqref="H22">
    <cfRule type="cellIs" dxfId="6297" priority="429" operator="equal">
      <formula>"5 - Несоответствие решений ПД и РД"</formula>
    </cfRule>
  </conditionalFormatting>
  <conditionalFormatting sqref="H22">
    <cfRule type="cellIs" dxfId="6296" priority="430" operator="equal">
      <formula>"5 - Несоответствие решений ПД и РД"</formula>
    </cfRule>
  </conditionalFormatting>
  <conditionalFormatting sqref="H22">
    <cfRule type="cellIs" dxfId="6295" priority="431" operator="equal">
      <formula>"5 - Несоответствие решений ПД и РД"</formula>
    </cfRule>
  </conditionalFormatting>
  <conditionalFormatting sqref="H22">
    <cfRule type="cellIs" dxfId="6294" priority="432" operator="equal">
      <formula>"5 - Несоответствие решений ПД и РД"</formula>
    </cfRule>
  </conditionalFormatting>
  <conditionalFormatting sqref="H12">
    <cfRule type="cellIs" dxfId="6293" priority="433" operator="equal">
      <formula>"5 - Несоответствие решений ПД и РД"</formula>
    </cfRule>
  </conditionalFormatting>
  <conditionalFormatting sqref="H12">
    <cfRule type="cellIs" dxfId="6292" priority="434" operator="equal">
      <formula>"5 - Несоответствие решений ПД и РД"</formula>
    </cfRule>
  </conditionalFormatting>
  <conditionalFormatting sqref="H42">
    <cfRule type="cellIs" dxfId="6291" priority="435" operator="equal">
      <formula>"5 - Несоответствие решений ПД и РД"</formula>
    </cfRule>
  </conditionalFormatting>
  <conditionalFormatting sqref="H42">
    <cfRule type="cellIs" dxfId="6290" priority="436" operator="equal">
      <formula>"5 - Несоответствие решений ПД и РД"</formula>
    </cfRule>
  </conditionalFormatting>
  <conditionalFormatting sqref="H42">
    <cfRule type="cellIs" dxfId="6289" priority="437" operator="equal">
      <formula>"5 - Несоответствие решений ПД и РД"</formula>
    </cfRule>
  </conditionalFormatting>
  <conditionalFormatting sqref="H21">
    <cfRule type="cellIs" dxfId="6288" priority="438" operator="equal">
      <formula>"5 - Несоответствие решений ПД и РД"</formula>
    </cfRule>
  </conditionalFormatting>
  <conditionalFormatting sqref="H21">
    <cfRule type="cellIs" dxfId="6287" priority="439" operator="equal">
      <formula>"5 - Несоответствие решений ПД и РД"</formula>
    </cfRule>
  </conditionalFormatting>
  <conditionalFormatting sqref="H21">
    <cfRule type="cellIs" dxfId="6286" priority="440" operator="equal">
      <formula>"5 - Несоответствие решений ПД и РД"</formula>
    </cfRule>
  </conditionalFormatting>
  <conditionalFormatting sqref="H21">
    <cfRule type="cellIs" dxfId="6285" priority="441" operator="equal">
      <formula>"5 - Несоответствие решений ПД и РД"</formula>
    </cfRule>
  </conditionalFormatting>
  <conditionalFormatting sqref="H21">
    <cfRule type="cellIs" dxfId="6284" priority="442" operator="equal">
      <formula>"5 - Несоответствие решений ПД и РД"</formula>
    </cfRule>
  </conditionalFormatting>
  <conditionalFormatting sqref="H19">
    <cfRule type="cellIs" dxfId="6283" priority="443" operator="equal">
      <formula>"5 - Несоответствие решений ПД и РД"</formula>
    </cfRule>
  </conditionalFormatting>
  <conditionalFormatting sqref="H19">
    <cfRule type="cellIs" dxfId="6282" priority="444" operator="equal">
      <formula>"5 - Несоответствие решений ПД и РД"</formula>
    </cfRule>
  </conditionalFormatting>
  <conditionalFormatting sqref="H19">
    <cfRule type="cellIs" dxfId="6281" priority="445" operator="equal">
      <formula>"5 - Несоответствие решений ПД и РД"</formula>
    </cfRule>
  </conditionalFormatting>
  <conditionalFormatting sqref="H19">
    <cfRule type="cellIs" dxfId="6280" priority="446" operator="equal">
      <formula>"5 - Несоответствие решений ПД и РД"</formula>
    </cfRule>
  </conditionalFormatting>
  <conditionalFormatting sqref="H30">
    <cfRule type="cellIs" dxfId="6279" priority="447" operator="equal">
      <formula>"5 - Несоответствие решений ПД и РД"</formula>
    </cfRule>
  </conditionalFormatting>
  <conditionalFormatting sqref="H34">
    <cfRule type="cellIs" dxfId="6278" priority="448" operator="equal">
      <formula>"5 - Несоответствие решений ПД и РД"</formula>
    </cfRule>
  </conditionalFormatting>
  <conditionalFormatting sqref="H34">
    <cfRule type="cellIs" dxfId="6277" priority="449" operator="equal">
      <formula>"5 - Несоответствие решений ПД и РД"</formula>
    </cfRule>
  </conditionalFormatting>
  <conditionalFormatting sqref="H34">
    <cfRule type="cellIs" dxfId="6276" priority="450" operator="equal">
      <formula>"5 - Несоответствие решений ПД и РД"</formula>
    </cfRule>
  </conditionalFormatting>
  <conditionalFormatting sqref="H34">
    <cfRule type="cellIs" dxfId="6275" priority="451" operator="equal">
      <formula>"5 - Несоответствие решений ПД и РД"</formula>
    </cfRule>
  </conditionalFormatting>
  <conditionalFormatting sqref="H11">
    <cfRule type="cellIs" dxfId="6274" priority="452" operator="equal">
      <formula>"5 - Несоответствие решений ПД и РД"</formula>
    </cfRule>
  </conditionalFormatting>
  <conditionalFormatting sqref="H11">
    <cfRule type="cellIs" dxfId="6273" priority="453" operator="equal">
      <formula>"5 - Несоответствие решений ПД и РД"</formula>
    </cfRule>
  </conditionalFormatting>
  <conditionalFormatting sqref="H11">
    <cfRule type="cellIs" dxfId="6272" priority="454" operator="equal">
      <formula>"5 - Несоответствие решений ПД и РД"</formula>
    </cfRule>
  </conditionalFormatting>
  <conditionalFormatting sqref="H11">
    <cfRule type="cellIs" dxfId="6271" priority="455" operator="equal">
      <formula>"5 - Несоответствие решений ПД и РД"</formula>
    </cfRule>
  </conditionalFormatting>
  <conditionalFormatting sqref="H43">
    <cfRule type="cellIs" dxfId="6270" priority="456" operator="equal">
      <formula>"5 - Несоответствие решений ПД и РД"</formula>
    </cfRule>
  </conditionalFormatting>
  <conditionalFormatting sqref="H43">
    <cfRule type="cellIs" dxfId="6269" priority="457" operator="equal">
      <formula>"5 - Несоответствие решений ПД и РД"</formula>
    </cfRule>
  </conditionalFormatting>
  <conditionalFormatting sqref="H43">
    <cfRule type="cellIs" dxfId="6268" priority="458" operator="equal">
      <formula>"5 - Несоответствие решений ПД и РД"</formula>
    </cfRule>
  </conditionalFormatting>
  <conditionalFormatting sqref="H43">
    <cfRule type="cellIs" dxfId="6267" priority="459" operator="equal">
      <formula>"5 - Несоответствие решений ПД и РД"</formula>
    </cfRule>
  </conditionalFormatting>
  <conditionalFormatting sqref="H43">
    <cfRule type="cellIs" dxfId="6266" priority="460" operator="equal">
      <formula>"5 - Несоответствие решений ПД и РД"</formula>
    </cfRule>
  </conditionalFormatting>
  <conditionalFormatting sqref="H43">
    <cfRule type="cellIs" dxfId="6265" priority="461" operator="equal">
      <formula>"5 - Несоответствие решений ПД и РД"</formula>
    </cfRule>
  </conditionalFormatting>
  <conditionalFormatting sqref="H43">
    <cfRule type="cellIs" dxfId="6264" priority="462" operator="equal">
      <formula>"5 - Несоответствие решений ПД и РД"</formula>
    </cfRule>
  </conditionalFormatting>
  <conditionalFormatting sqref="G1:H1 H3:X3 H5:H56 A9:G9">
    <cfRule type="cellIs" dxfId="6263" priority="6" operator="equal">
      <formula>"4 - Несоответствие типовым решениям"</formula>
    </cfRule>
  </conditionalFormatting>
  <conditionalFormatting sqref="H44">
    <cfRule type="cellIs" dxfId="6262" priority="463" operator="equal">
      <formula>"4 - Несоответствие типовым решениям"</formula>
    </cfRule>
  </conditionalFormatting>
  <conditionalFormatting sqref="H14">
    <cfRule type="cellIs" dxfId="6261" priority="464" operator="equal">
      <formula>"4 - Несоответствие типовым решениям"</formula>
    </cfRule>
  </conditionalFormatting>
  <conditionalFormatting sqref="H16">
    <cfRule type="cellIs" dxfId="6260" priority="465" operator="equal">
      <formula>"4 - Несоответствие типовым решениям"</formula>
    </cfRule>
  </conditionalFormatting>
  <conditionalFormatting sqref="H18">
    <cfRule type="cellIs" dxfId="6259" priority="466" operator="equal">
      <formula>"4 - Несоответствие типовым решениям"</formula>
    </cfRule>
  </conditionalFormatting>
  <conditionalFormatting sqref="H19">
    <cfRule type="cellIs" dxfId="6258" priority="467" operator="equal">
      <formula>"4 - Несоответствие типовым решениям"</formula>
    </cfRule>
  </conditionalFormatting>
  <conditionalFormatting sqref="H23">
    <cfRule type="cellIs" dxfId="6257" priority="468" operator="equal">
      <formula>"4 - Несоответствие типовым решениям"</formula>
    </cfRule>
  </conditionalFormatting>
  <conditionalFormatting sqref="H24">
    <cfRule type="cellIs" dxfId="6256" priority="469" operator="equal">
      <formula>"4 - Несоответствие типовым решениям"</formula>
    </cfRule>
  </conditionalFormatting>
  <conditionalFormatting sqref="H24">
    <cfRule type="cellIs" dxfId="6255" priority="470" operator="equal">
      <formula>"4 - Несоответствие типовым решениям"</formula>
    </cfRule>
  </conditionalFormatting>
  <conditionalFormatting sqref="H26">
    <cfRule type="cellIs" dxfId="6254" priority="471" operator="equal">
      <formula>"4 - Несоответствие типовым решениям"</formula>
    </cfRule>
  </conditionalFormatting>
  <conditionalFormatting sqref="H26">
    <cfRule type="cellIs" dxfId="6253" priority="472" operator="equal">
      <formula>"4 - Несоответствие типовым решениям"</formula>
    </cfRule>
  </conditionalFormatting>
  <conditionalFormatting sqref="H27">
    <cfRule type="cellIs" dxfId="6252" priority="473" operator="equal">
      <formula>"4 - Несоответствие типовым решениям"</formula>
    </cfRule>
  </conditionalFormatting>
  <conditionalFormatting sqref="H27">
    <cfRule type="cellIs" dxfId="6251" priority="474" operator="equal">
      <formula>"4 - Несоответствие типовым решениям"</formula>
    </cfRule>
  </conditionalFormatting>
  <conditionalFormatting sqref="H27">
    <cfRule type="cellIs" dxfId="6250" priority="475" operator="equal">
      <formula>"4 - Несоответствие типовым решениям"</formula>
    </cfRule>
  </conditionalFormatting>
  <conditionalFormatting sqref="H28">
    <cfRule type="cellIs" dxfId="6249" priority="476" operator="equal">
      <formula>"4 - Несоответствие типовым решениям"</formula>
    </cfRule>
  </conditionalFormatting>
  <conditionalFormatting sqref="H28">
    <cfRule type="cellIs" dxfId="6248" priority="477" operator="equal">
      <formula>"4 - Несоответствие типовым решениям"</formula>
    </cfRule>
  </conditionalFormatting>
  <conditionalFormatting sqref="H28">
    <cfRule type="cellIs" dxfId="6247" priority="478" operator="equal">
      <formula>"4 - Несоответствие типовым решениям"</formula>
    </cfRule>
  </conditionalFormatting>
  <conditionalFormatting sqref="H29">
    <cfRule type="cellIs" dxfId="6246" priority="479" operator="equal">
      <formula>"4 - Несоответствие типовым решениям"</formula>
    </cfRule>
  </conditionalFormatting>
  <conditionalFormatting sqref="H29">
    <cfRule type="cellIs" dxfId="6245" priority="480" operator="equal">
      <formula>"4 - Несоответствие типовым решениям"</formula>
    </cfRule>
  </conditionalFormatting>
  <conditionalFormatting sqref="H29">
    <cfRule type="cellIs" dxfId="6244" priority="481" operator="equal">
      <formula>"4 - Несоответствие типовым решениям"</formula>
    </cfRule>
  </conditionalFormatting>
  <conditionalFormatting sqref="H30">
    <cfRule type="cellIs" dxfId="6243" priority="482" operator="equal">
      <formula>"4 - Несоответствие типовым решениям"</formula>
    </cfRule>
  </conditionalFormatting>
  <conditionalFormatting sqref="H30">
    <cfRule type="cellIs" dxfId="6242" priority="483" operator="equal">
      <formula>"4 - Несоответствие типовым решениям"</formula>
    </cfRule>
  </conditionalFormatting>
  <conditionalFormatting sqref="H30">
    <cfRule type="cellIs" dxfId="6241" priority="484" operator="equal">
      <formula>"4 - Несоответствие типовым решениям"</formula>
    </cfRule>
  </conditionalFormatting>
  <conditionalFormatting sqref="H32">
    <cfRule type="cellIs" dxfId="6240" priority="485" operator="equal">
      <formula>"4 - Несоответствие типовым решениям"</formula>
    </cfRule>
  </conditionalFormatting>
  <conditionalFormatting sqref="H32">
    <cfRule type="cellIs" dxfId="6239" priority="486" operator="equal">
      <formula>"4 - Несоответствие типовым решениям"</formula>
    </cfRule>
  </conditionalFormatting>
  <conditionalFormatting sqref="H32">
    <cfRule type="cellIs" dxfId="6238" priority="487" operator="equal">
      <formula>"4 - Несоответствие типовым решениям"</formula>
    </cfRule>
  </conditionalFormatting>
  <conditionalFormatting sqref="H35">
    <cfRule type="cellIs" dxfId="6237" priority="488" operator="equal">
      <formula>"4 - Несоответствие типовым решениям"</formula>
    </cfRule>
  </conditionalFormatting>
  <conditionalFormatting sqref="H39">
    <cfRule type="cellIs" dxfId="6236" priority="489" operator="equal">
      <formula>"4 - Несоответствие типовым решениям"</formula>
    </cfRule>
  </conditionalFormatting>
  <conditionalFormatting sqref="H37">
    <cfRule type="cellIs" dxfId="6235" priority="490" operator="equal">
      <formula>"4 - Несоответствие типовым решениям"</formula>
    </cfRule>
  </conditionalFormatting>
  <conditionalFormatting sqref="H40">
    <cfRule type="cellIs" dxfId="6234" priority="491" operator="equal">
      <formula>"4 - Несоответствие типовым решениям"</formula>
    </cfRule>
  </conditionalFormatting>
  <conditionalFormatting sqref="H40">
    <cfRule type="cellIs" dxfId="6233" priority="492" operator="equal">
      <formula>"4 - Несоответствие типовым решениям"</formula>
    </cfRule>
  </conditionalFormatting>
  <conditionalFormatting sqref="H41">
    <cfRule type="cellIs" dxfId="6232" priority="493" operator="equal">
      <formula>"4 - Несоответствие типовым решениям"</formula>
    </cfRule>
  </conditionalFormatting>
  <conditionalFormatting sqref="H42">
    <cfRule type="cellIs" dxfId="6231" priority="494" operator="equal">
      <formula>"4 - Несоответствие типовым решениям"</formula>
    </cfRule>
  </conditionalFormatting>
  <conditionalFormatting sqref="H42">
    <cfRule type="cellIs" dxfId="6230" priority="495" operator="equal">
      <formula>"4 - Несоответствие типовым решениям"</formula>
    </cfRule>
  </conditionalFormatting>
  <conditionalFormatting sqref="L3">
    <cfRule type="cellIs" dxfId="6229" priority="496" operator="equal">
      <formula>"4 - Несоответствие типовым решениям"</formula>
    </cfRule>
  </conditionalFormatting>
  <conditionalFormatting sqref="L3">
    <cfRule type="cellIs" dxfId="6228" priority="497" operator="equal">
      <formula>"4 - Несоответствие типовым решениям"</formula>
    </cfRule>
  </conditionalFormatting>
  <conditionalFormatting sqref="H10:H42">
    <cfRule type="cellIs" dxfId="6227" priority="498" operator="equal">
      <formula>"4 - Несоответствие типовым решениям"</formula>
    </cfRule>
  </conditionalFormatting>
  <conditionalFormatting sqref="H13">
    <cfRule type="cellIs" dxfId="6226" priority="499" operator="equal">
      <formula>"4 - Несоответствие типовым решениям"</formula>
    </cfRule>
  </conditionalFormatting>
  <conditionalFormatting sqref="H14">
    <cfRule type="cellIs" dxfId="6225" priority="500" operator="equal">
      <formula>"4 - Несоответствие типовым решениям"</formula>
    </cfRule>
  </conditionalFormatting>
  <conditionalFormatting sqref="H14">
    <cfRule type="cellIs" dxfId="6224" priority="501" operator="equal">
      <formula>"4 - Несоответствие типовым решениям"</formula>
    </cfRule>
  </conditionalFormatting>
  <conditionalFormatting sqref="H15">
    <cfRule type="cellIs" dxfId="6223" priority="502" operator="equal">
      <formula>"4 - Несоответствие типовым решениям"</formula>
    </cfRule>
  </conditionalFormatting>
  <conditionalFormatting sqref="H15">
    <cfRule type="cellIs" dxfId="6222" priority="503" operator="equal">
      <formula>"4 - Несоответствие типовым решениям"</formula>
    </cfRule>
  </conditionalFormatting>
  <conditionalFormatting sqref="H15">
    <cfRule type="cellIs" dxfId="6221" priority="504" operator="equal">
      <formula>"4 - Несоответствие типовым решениям"</formula>
    </cfRule>
  </conditionalFormatting>
  <conditionalFormatting sqref="H16">
    <cfRule type="cellIs" dxfId="6220" priority="505" operator="equal">
      <formula>"4 - Несоответствие типовым решениям"</formula>
    </cfRule>
  </conditionalFormatting>
  <conditionalFormatting sqref="H16">
    <cfRule type="cellIs" dxfId="6219" priority="506" operator="equal">
      <formula>"4 - Несоответствие типовым решениям"</formula>
    </cfRule>
  </conditionalFormatting>
  <conditionalFormatting sqref="H16">
    <cfRule type="cellIs" dxfId="6218" priority="507" operator="equal">
      <formula>"4 - Несоответствие типовым решениям"</formula>
    </cfRule>
  </conditionalFormatting>
  <conditionalFormatting sqref="H17">
    <cfRule type="cellIs" dxfId="6217" priority="508" operator="equal">
      <formula>"4 - Несоответствие типовым решениям"</formula>
    </cfRule>
  </conditionalFormatting>
  <conditionalFormatting sqref="H17">
    <cfRule type="cellIs" dxfId="6216" priority="509" operator="equal">
      <formula>"4 - Несоответствие типовым решениям"</formula>
    </cfRule>
  </conditionalFormatting>
  <conditionalFormatting sqref="H17">
    <cfRule type="cellIs" dxfId="6215" priority="510" operator="equal">
      <formula>"4 - Несоответствие типовым решениям"</formula>
    </cfRule>
  </conditionalFormatting>
  <conditionalFormatting sqref="H18">
    <cfRule type="cellIs" dxfId="6214" priority="511" operator="equal">
      <formula>"4 - Несоответствие типовым решениям"</formula>
    </cfRule>
  </conditionalFormatting>
  <conditionalFormatting sqref="H18">
    <cfRule type="cellIs" dxfId="6213" priority="512" operator="equal">
      <formula>"4 - Несоответствие типовым решениям"</formula>
    </cfRule>
  </conditionalFormatting>
  <conditionalFormatting sqref="H18">
    <cfRule type="cellIs" dxfId="6212" priority="513" operator="equal">
      <formula>"4 - Несоответствие типовым решениям"</formula>
    </cfRule>
  </conditionalFormatting>
  <conditionalFormatting sqref="H18">
    <cfRule type="cellIs" dxfId="6211" priority="514" operator="equal">
      <formula>"4 - Несоответствие типовым решениям"</formula>
    </cfRule>
  </conditionalFormatting>
  <conditionalFormatting sqref="H20">
    <cfRule type="cellIs" dxfId="6210" priority="515" operator="equal">
      <formula>"4 - Несоответствие типовым решениям"</formula>
    </cfRule>
  </conditionalFormatting>
  <conditionalFormatting sqref="H20">
    <cfRule type="cellIs" dxfId="6209" priority="516" operator="equal">
      <formula>"4 - Несоответствие типовым решениям"</formula>
    </cfRule>
  </conditionalFormatting>
  <conditionalFormatting sqref="H20">
    <cfRule type="cellIs" dxfId="6208" priority="517" operator="equal">
      <formula>"4 - Несоответствие типовым решениям"</formula>
    </cfRule>
  </conditionalFormatting>
  <conditionalFormatting sqref="H20">
    <cfRule type="cellIs" dxfId="6207" priority="518" operator="equal">
      <formula>"4 - Несоответствие типовым решениям"</formula>
    </cfRule>
  </conditionalFormatting>
  <conditionalFormatting sqref="H23">
    <cfRule type="cellIs" dxfId="6206" priority="519" operator="equal">
      <formula>"4 - Несоответствие типовым решениям"</formula>
    </cfRule>
  </conditionalFormatting>
  <conditionalFormatting sqref="H23">
    <cfRule type="cellIs" dxfId="6205" priority="520" operator="equal">
      <formula>"4 - Несоответствие типовым решениям"</formula>
    </cfRule>
  </conditionalFormatting>
  <conditionalFormatting sqref="H23">
    <cfRule type="cellIs" dxfId="6204" priority="521" operator="equal">
      <formula>"4 - Несоответствие типовым решениям"</formula>
    </cfRule>
  </conditionalFormatting>
  <conditionalFormatting sqref="H23">
    <cfRule type="cellIs" dxfId="6203" priority="522" operator="equal">
      <formula>"4 - Несоответствие типовым решениям"</formula>
    </cfRule>
  </conditionalFormatting>
  <conditionalFormatting sqref="H24">
    <cfRule type="cellIs" dxfId="6202" priority="523" operator="equal">
      <formula>"4 - Несоответствие типовым решениям"</formula>
    </cfRule>
  </conditionalFormatting>
  <conditionalFormatting sqref="H24">
    <cfRule type="cellIs" dxfId="6201" priority="524" operator="equal">
      <formula>"4 - Несоответствие типовым решениям"</formula>
    </cfRule>
  </conditionalFormatting>
  <conditionalFormatting sqref="H24">
    <cfRule type="cellIs" dxfId="6200" priority="525" operator="equal">
      <formula>"4 - Несоответствие типовым решениям"</formula>
    </cfRule>
  </conditionalFormatting>
  <conditionalFormatting sqref="H24">
    <cfRule type="cellIs" dxfId="6199" priority="526" operator="equal">
      <formula>"4 - Несоответствие типовым решениям"</formula>
    </cfRule>
  </conditionalFormatting>
  <conditionalFormatting sqref="H25">
    <cfRule type="cellIs" dxfId="6198" priority="527" operator="equal">
      <formula>"4 - Несоответствие типовым решениям"</formula>
    </cfRule>
  </conditionalFormatting>
  <conditionalFormatting sqref="H25">
    <cfRule type="cellIs" dxfId="6197" priority="528" operator="equal">
      <formula>"4 - Несоответствие типовым решениям"</formula>
    </cfRule>
  </conditionalFormatting>
  <conditionalFormatting sqref="H25">
    <cfRule type="cellIs" dxfId="6196" priority="529" operator="equal">
      <formula>"4 - Несоответствие типовым решениям"</formula>
    </cfRule>
  </conditionalFormatting>
  <conditionalFormatting sqref="H25">
    <cfRule type="cellIs" dxfId="6195" priority="530" operator="equal">
      <formula>"4 - Несоответствие типовым решениям"</formula>
    </cfRule>
  </conditionalFormatting>
  <conditionalFormatting sqref="H26">
    <cfRule type="cellIs" dxfId="6194" priority="531" operator="equal">
      <formula>"4 - Несоответствие типовым решениям"</formula>
    </cfRule>
  </conditionalFormatting>
  <conditionalFormatting sqref="H26">
    <cfRule type="cellIs" dxfId="6193" priority="532" operator="equal">
      <formula>"4 - Несоответствие типовым решениям"</formula>
    </cfRule>
  </conditionalFormatting>
  <conditionalFormatting sqref="H26">
    <cfRule type="cellIs" dxfId="6192" priority="533" operator="equal">
      <formula>"4 - Несоответствие типовым решениям"</formula>
    </cfRule>
  </conditionalFormatting>
  <conditionalFormatting sqref="H26">
    <cfRule type="cellIs" dxfId="6191" priority="534" operator="equal">
      <formula>"4 - Несоответствие типовым решениям"</formula>
    </cfRule>
  </conditionalFormatting>
  <conditionalFormatting sqref="H28">
    <cfRule type="cellIs" dxfId="6190" priority="535" operator="equal">
      <formula>"4 - Несоответствие типовым решениям"</formula>
    </cfRule>
  </conditionalFormatting>
  <conditionalFormatting sqref="H28">
    <cfRule type="cellIs" dxfId="6189" priority="536" operator="equal">
      <formula>"4 - Несоответствие типовым решениям"</formula>
    </cfRule>
  </conditionalFormatting>
  <conditionalFormatting sqref="H28">
    <cfRule type="cellIs" dxfId="6188" priority="537" operator="equal">
      <formula>"4 - Несоответствие типовым решениям"</formula>
    </cfRule>
  </conditionalFormatting>
  <conditionalFormatting sqref="H28">
    <cfRule type="cellIs" dxfId="6187" priority="538" operator="equal">
      <formula>"4 - Несоответствие типовым решениям"</formula>
    </cfRule>
  </conditionalFormatting>
  <conditionalFormatting sqref="H31">
    <cfRule type="cellIs" dxfId="6186" priority="539" operator="equal">
      <formula>"4 - Несоответствие типовым решениям"</formula>
    </cfRule>
  </conditionalFormatting>
  <conditionalFormatting sqref="H31">
    <cfRule type="cellIs" dxfId="6185" priority="540" operator="equal">
      <formula>"4 - Несоответствие типовым решениям"</formula>
    </cfRule>
  </conditionalFormatting>
  <conditionalFormatting sqref="H31">
    <cfRule type="cellIs" dxfId="6184" priority="541" operator="equal">
      <formula>"4 - Несоответствие типовым решениям"</formula>
    </cfRule>
  </conditionalFormatting>
  <conditionalFormatting sqref="H31">
    <cfRule type="cellIs" dxfId="6183" priority="542" operator="equal">
      <formula>"4 - Несоответствие типовым решениям"</formula>
    </cfRule>
  </conditionalFormatting>
  <conditionalFormatting sqref="H35">
    <cfRule type="cellIs" dxfId="6182" priority="543" operator="equal">
      <formula>"4 - Несоответствие типовым решениям"</formula>
    </cfRule>
  </conditionalFormatting>
  <conditionalFormatting sqref="H36">
    <cfRule type="cellIs" dxfId="6181" priority="544" operator="equal">
      <formula>"4 - Несоответствие типовым решениям"</formula>
    </cfRule>
  </conditionalFormatting>
  <conditionalFormatting sqref="H37">
    <cfRule type="cellIs" dxfId="6180" priority="545" operator="equal">
      <formula>"4 - Несоответствие типовым решениям"</formula>
    </cfRule>
  </conditionalFormatting>
  <conditionalFormatting sqref="H38">
    <cfRule type="cellIs" dxfId="6179" priority="546" operator="equal">
      <formula>"4 - Несоответствие типовым решениям"</formula>
    </cfRule>
  </conditionalFormatting>
  <conditionalFormatting sqref="H38">
    <cfRule type="cellIs" dxfId="6178" priority="547" operator="equal">
      <formula>"4 - Несоответствие типовым решениям"</formula>
    </cfRule>
  </conditionalFormatting>
  <conditionalFormatting sqref="H39">
    <cfRule type="cellIs" dxfId="6177" priority="548" operator="equal">
      <formula>"4 - Несоответствие типовым решениям"</formula>
    </cfRule>
  </conditionalFormatting>
  <conditionalFormatting sqref="H39">
    <cfRule type="cellIs" dxfId="6176" priority="549" operator="equal">
      <formula>"4 - Несоответствие типовым решениям"</formula>
    </cfRule>
  </conditionalFormatting>
  <conditionalFormatting sqref="H40">
    <cfRule type="cellIs" dxfId="6175" priority="550" operator="equal">
      <formula>"4 - Несоответствие типовым решениям"</formula>
    </cfRule>
  </conditionalFormatting>
  <conditionalFormatting sqref="H40">
    <cfRule type="cellIs" dxfId="6174" priority="551" operator="equal">
      <formula>"4 - Несоответствие типовым решениям"</formula>
    </cfRule>
  </conditionalFormatting>
  <conditionalFormatting sqref="H41">
    <cfRule type="cellIs" dxfId="6173" priority="552" operator="equal">
      <formula>"4 - Несоответствие типовым решениям"</formula>
    </cfRule>
  </conditionalFormatting>
  <conditionalFormatting sqref="H41">
    <cfRule type="cellIs" dxfId="6172" priority="553" operator="equal">
      <formula>"4 - Несоответствие типовым решениям"</formula>
    </cfRule>
  </conditionalFormatting>
  <conditionalFormatting sqref="H22">
    <cfRule type="cellIs" dxfId="6171" priority="554" operator="equal">
      <formula>"4 - Несоответствие типовым решениям"</formula>
    </cfRule>
  </conditionalFormatting>
  <conditionalFormatting sqref="H22">
    <cfRule type="cellIs" dxfId="6170" priority="555" operator="equal">
      <formula>"4 - Несоответствие типовым решениям"</formula>
    </cfRule>
  </conditionalFormatting>
  <conditionalFormatting sqref="H22">
    <cfRule type="cellIs" dxfId="6169" priority="556" operator="equal">
      <formula>"4 - Несоответствие типовым решениям"</formula>
    </cfRule>
  </conditionalFormatting>
  <conditionalFormatting sqref="H22">
    <cfRule type="cellIs" dxfId="6168" priority="557" operator="equal">
      <formula>"4 - Несоответствие типовым решениям"</formula>
    </cfRule>
  </conditionalFormatting>
  <conditionalFormatting sqref="H22">
    <cfRule type="cellIs" dxfId="6167" priority="558" operator="equal">
      <formula>"4 - Несоответствие типовым решениям"</formula>
    </cfRule>
  </conditionalFormatting>
  <conditionalFormatting sqref="H12">
    <cfRule type="cellIs" dxfId="6166" priority="559" operator="equal">
      <formula>"4 - Несоответствие типовым решениям"</formula>
    </cfRule>
  </conditionalFormatting>
  <conditionalFormatting sqref="H12">
    <cfRule type="cellIs" dxfId="6165" priority="560" operator="equal">
      <formula>"4 - Несоответствие типовым решениям"</formula>
    </cfRule>
  </conditionalFormatting>
  <conditionalFormatting sqref="H42">
    <cfRule type="cellIs" dxfId="6164" priority="561" operator="equal">
      <formula>"4 - Несоответствие типовым решениям"</formula>
    </cfRule>
  </conditionalFormatting>
  <conditionalFormatting sqref="H42">
    <cfRule type="cellIs" dxfId="6163" priority="562" operator="equal">
      <formula>"4 - Несоответствие типовым решениям"</formula>
    </cfRule>
  </conditionalFormatting>
  <conditionalFormatting sqref="H42">
    <cfRule type="cellIs" dxfId="6162" priority="563" operator="equal">
      <formula>"4 - Несоответствие типовым решениям"</formula>
    </cfRule>
  </conditionalFormatting>
  <conditionalFormatting sqref="H21">
    <cfRule type="cellIs" dxfId="6161" priority="564" operator="equal">
      <formula>"4 - Несоответствие типовым решениям"</formula>
    </cfRule>
  </conditionalFormatting>
  <conditionalFormatting sqref="H21">
    <cfRule type="cellIs" dxfId="6160" priority="565" operator="equal">
      <formula>"4 - Несоответствие типовым решениям"</formula>
    </cfRule>
  </conditionalFormatting>
  <conditionalFormatting sqref="H21">
    <cfRule type="cellIs" dxfId="6159" priority="566" operator="equal">
      <formula>"4 - Несоответствие типовым решениям"</formula>
    </cfRule>
  </conditionalFormatting>
  <conditionalFormatting sqref="H21">
    <cfRule type="cellIs" dxfId="6158" priority="567" operator="equal">
      <formula>"4 - Несоответствие типовым решениям"</formula>
    </cfRule>
  </conditionalFormatting>
  <conditionalFormatting sqref="H21">
    <cfRule type="cellIs" dxfId="6157" priority="568" operator="equal">
      <formula>"4 - Несоответствие типовым решениям"</formula>
    </cfRule>
  </conditionalFormatting>
  <conditionalFormatting sqref="H19">
    <cfRule type="cellIs" dxfId="6156" priority="569" operator="equal">
      <formula>"4 - Несоответствие типовым решениям"</formula>
    </cfRule>
  </conditionalFormatting>
  <conditionalFormatting sqref="H19">
    <cfRule type="cellIs" dxfId="6155" priority="570" operator="equal">
      <formula>"4 - Несоответствие типовым решениям"</formula>
    </cfRule>
  </conditionalFormatting>
  <conditionalFormatting sqref="H19">
    <cfRule type="cellIs" dxfId="6154" priority="571" operator="equal">
      <formula>"4 - Несоответствие типовым решениям"</formula>
    </cfRule>
  </conditionalFormatting>
  <conditionalFormatting sqref="H19">
    <cfRule type="cellIs" dxfId="6153" priority="572" operator="equal">
      <formula>"4 - Несоответствие типовым решениям"</formula>
    </cfRule>
  </conditionalFormatting>
  <conditionalFormatting sqref="H30">
    <cfRule type="cellIs" dxfId="6152" priority="573" operator="equal">
      <formula>"4 - Несоответствие типовым решениям"</formula>
    </cfRule>
  </conditionalFormatting>
  <conditionalFormatting sqref="H34">
    <cfRule type="cellIs" dxfId="6151" priority="574" operator="equal">
      <formula>"4 - Несоответствие типовым решениям"</formula>
    </cfRule>
  </conditionalFormatting>
  <conditionalFormatting sqref="H34">
    <cfRule type="cellIs" dxfId="6150" priority="575" operator="equal">
      <formula>"4 - Несоответствие типовым решениям"</formula>
    </cfRule>
  </conditionalFormatting>
  <conditionalFormatting sqref="H34">
    <cfRule type="cellIs" dxfId="6149" priority="576" operator="equal">
      <formula>"4 - Несоответствие типовым решениям"</formula>
    </cfRule>
  </conditionalFormatting>
  <conditionalFormatting sqref="H34">
    <cfRule type="cellIs" dxfId="6148" priority="577" operator="equal">
      <formula>"4 - Несоответствие типовым решениям"</formula>
    </cfRule>
  </conditionalFormatting>
  <conditionalFormatting sqref="H11">
    <cfRule type="cellIs" dxfId="6147" priority="578" operator="equal">
      <formula>"4 - Несоответствие типовым решениям"</formula>
    </cfRule>
  </conditionalFormatting>
  <conditionalFormatting sqref="H11">
    <cfRule type="cellIs" dxfId="6146" priority="579" operator="equal">
      <formula>"4 - Несоответствие типовым решениям"</formula>
    </cfRule>
  </conditionalFormatting>
  <conditionalFormatting sqref="H11">
    <cfRule type="cellIs" dxfId="6145" priority="580" operator="equal">
      <formula>"4 - Несоответствие типовым решениям"</formula>
    </cfRule>
  </conditionalFormatting>
  <conditionalFormatting sqref="H11">
    <cfRule type="cellIs" dxfId="6144" priority="581" operator="equal">
      <formula>"4 - Несоответствие типовым решениям"</formula>
    </cfRule>
  </conditionalFormatting>
  <conditionalFormatting sqref="H43">
    <cfRule type="cellIs" dxfId="6143" priority="582" operator="equal">
      <formula>"4 - Несоответствие типовым решениям"</formula>
    </cfRule>
  </conditionalFormatting>
  <conditionalFormatting sqref="H43">
    <cfRule type="cellIs" dxfId="6142" priority="583" operator="equal">
      <formula>"4 - Несоответствие типовым решениям"</formula>
    </cfRule>
  </conditionalFormatting>
  <conditionalFormatting sqref="H43">
    <cfRule type="cellIs" dxfId="6141" priority="584" operator="equal">
      <formula>"4 - Несоответствие типовым решениям"</formula>
    </cfRule>
  </conditionalFormatting>
  <conditionalFormatting sqref="H43">
    <cfRule type="cellIs" dxfId="6140" priority="585" operator="equal">
      <formula>"4 - Несоответствие типовым решениям"</formula>
    </cfRule>
  </conditionalFormatting>
  <conditionalFormatting sqref="H43">
    <cfRule type="cellIs" dxfId="6139" priority="586" operator="equal">
      <formula>"4 - Несоответствие типовым решениям"</formula>
    </cfRule>
  </conditionalFormatting>
  <conditionalFormatting sqref="H43">
    <cfRule type="cellIs" dxfId="6138" priority="587" operator="equal">
      <formula>"4 - Несоответствие типовым решениям"</formula>
    </cfRule>
  </conditionalFormatting>
  <conditionalFormatting sqref="H43">
    <cfRule type="cellIs" dxfId="6137" priority="588" operator="equal">
      <formula>"4 - Несоответствие типовым решениям"</formula>
    </cfRule>
  </conditionalFormatting>
  <conditionalFormatting sqref="G1:H1 H3:X3 H5:H56 A9:G9">
    <cfRule type="cellIs" dxfId="6136" priority="5" operator="equal">
      <formula>"3 - Повторяющиеся замечания МФР"</formula>
    </cfRule>
  </conditionalFormatting>
  <conditionalFormatting sqref="H44">
    <cfRule type="cellIs" dxfId="6135" priority="589" operator="equal">
      <formula>"3 - Повторяющиеся замечания МФР"</formula>
    </cfRule>
  </conditionalFormatting>
  <conditionalFormatting sqref="H14">
    <cfRule type="cellIs" dxfId="6134" priority="590" operator="equal">
      <formula>"3 - Повторяющиеся замечания МФР"</formula>
    </cfRule>
  </conditionalFormatting>
  <conditionalFormatting sqref="H16">
    <cfRule type="cellIs" dxfId="6133" priority="591" operator="equal">
      <formula>"3 - Повторяющиеся замечания МФР"</formula>
    </cfRule>
  </conditionalFormatting>
  <conditionalFormatting sqref="H18">
    <cfRule type="cellIs" dxfId="6132" priority="592" operator="equal">
      <formula>"3 - Повторяющиеся замечания МФР"</formula>
    </cfRule>
  </conditionalFormatting>
  <conditionalFormatting sqref="H19">
    <cfRule type="cellIs" dxfId="6131" priority="593" operator="equal">
      <formula>"3 - Повторяющиеся замечания МФР"</formula>
    </cfRule>
  </conditionalFormatting>
  <conditionalFormatting sqref="H23">
    <cfRule type="cellIs" dxfId="6130" priority="594" operator="equal">
      <formula>"3 - Повторяющиеся замечания МФР"</formula>
    </cfRule>
  </conditionalFormatting>
  <conditionalFormatting sqref="H24">
    <cfRule type="cellIs" dxfId="6129" priority="595" operator="equal">
      <formula>"3 - Повторяющиеся замечания МФР"</formula>
    </cfRule>
  </conditionalFormatting>
  <conditionalFormatting sqref="H24">
    <cfRule type="cellIs" dxfId="6128" priority="596" operator="equal">
      <formula>"3 - Повторяющиеся замечания МФР"</formula>
    </cfRule>
  </conditionalFormatting>
  <conditionalFormatting sqref="H26">
    <cfRule type="cellIs" dxfId="6127" priority="597" operator="equal">
      <formula>"3 - Повторяющиеся замечания МФР"</formula>
    </cfRule>
  </conditionalFormatting>
  <conditionalFormatting sqref="H26">
    <cfRule type="cellIs" dxfId="6126" priority="598" operator="equal">
      <formula>"3 - Повторяющиеся замечания МФР"</formula>
    </cfRule>
  </conditionalFormatting>
  <conditionalFormatting sqref="H27">
    <cfRule type="cellIs" dxfId="6125" priority="599" operator="equal">
      <formula>"3 - Повторяющиеся замечания МФР"</formula>
    </cfRule>
  </conditionalFormatting>
  <conditionalFormatting sqref="H27">
    <cfRule type="cellIs" dxfId="6124" priority="600" operator="equal">
      <formula>"3 - Повторяющиеся замечания МФР"</formula>
    </cfRule>
  </conditionalFormatting>
  <conditionalFormatting sqref="H27">
    <cfRule type="cellIs" dxfId="6123" priority="601" operator="equal">
      <formula>"3 - Повторяющиеся замечания МФР"</formula>
    </cfRule>
  </conditionalFormatting>
  <conditionalFormatting sqref="H28">
    <cfRule type="cellIs" dxfId="6122" priority="602" operator="equal">
      <formula>"3 - Повторяющиеся замечания МФР"</formula>
    </cfRule>
  </conditionalFormatting>
  <conditionalFormatting sqref="H28">
    <cfRule type="cellIs" dxfId="6121" priority="603" operator="equal">
      <formula>"3 - Повторяющиеся замечания МФР"</formula>
    </cfRule>
  </conditionalFormatting>
  <conditionalFormatting sqref="H28">
    <cfRule type="cellIs" dxfId="6120" priority="604" operator="equal">
      <formula>"3 - Повторяющиеся замечания МФР"</formula>
    </cfRule>
  </conditionalFormatting>
  <conditionalFormatting sqref="H29">
    <cfRule type="cellIs" dxfId="6119" priority="605" operator="equal">
      <formula>"3 - Повторяющиеся замечания МФР"</formula>
    </cfRule>
  </conditionalFormatting>
  <conditionalFormatting sqref="H29">
    <cfRule type="cellIs" dxfId="6118" priority="606" operator="equal">
      <formula>"3 - Повторяющиеся замечания МФР"</formula>
    </cfRule>
  </conditionalFormatting>
  <conditionalFormatting sqref="H29">
    <cfRule type="cellIs" dxfId="6117" priority="607" operator="equal">
      <formula>"3 - Повторяющиеся замечания МФР"</formula>
    </cfRule>
  </conditionalFormatting>
  <conditionalFormatting sqref="H30">
    <cfRule type="cellIs" dxfId="6116" priority="608" operator="equal">
      <formula>"3 - Повторяющиеся замечания МФР"</formula>
    </cfRule>
  </conditionalFormatting>
  <conditionalFormatting sqref="H30">
    <cfRule type="cellIs" dxfId="6115" priority="609" operator="equal">
      <formula>"3 - Повторяющиеся замечания МФР"</formula>
    </cfRule>
  </conditionalFormatting>
  <conditionalFormatting sqref="H30">
    <cfRule type="cellIs" dxfId="6114" priority="610" operator="equal">
      <formula>"3 - Повторяющиеся замечания МФР"</formula>
    </cfRule>
  </conditionalFormatting>
  <conditionalFormatting sqref="H32">
    <cfRule type="cellIs" dxfId="6113" priority="611" operator="equal">
      <formula>"3 - Повторяющиеся замечания МФР"</formula>
    </cfRule>
  </conditionalFormatting>
  <conditionalFormatting sqref="H32">
    <cfRule type="cellIs" dxfId="6112" priority="612" operator="equal">
      <formula>"3 - Повторяющиеся замечания МФР"</formula>
    </cfRule>
  </conditionalFormatting>
  <conditionalFormatting sqref="H32">
    <cfRule type="cellIs" dxfId="6111" priority="613" operator="equal">
      <formula>"3 - Повторяющиеся замечания МФР"</formula>
    </cfRule>
  </conditionalFormatting>
  <conditionalFormatting sqref="H35">
    <cfRule type="cellIs" dxfId="6110" priority="614" operator="equal">
      <formula>"3 - Повторяющиеся замечания МФР"</formula>
    </cfRule>
  </conditionalFormatting>
  <conditionalFormatting sqref="H39">
    <cfRule type="cellIs" dxfId="6109" priority="615" operator="equal">
      <formula>"3 - Повторяющиеся замечания МФР"</formula>
    </cfRule>
  </conditionalFormatting>
  <conditionalFormatting sqref="H37">
    <cfRule type="cellIs" dxfId="6108" priority="616" operator="equal">
      <formula>"3 - Повторяющиеся замечания МФР"</formula>
    </cfRule>
  </conditionalFormatting>
  <conditionalFormatting sqref="H40">
    <cfRule type="cellIs" dxfId="6107" priority="617" operator="equal">
      <formula>"3 - Повторяющиеся замечания МФР"</formula>
    </cfRule>
  </conditionalFormatting>
  <conditionalFormatting sqref="H40">
    <cfRule type="cellIs" dxfId="6106" priority="618" operator="equal">
      <formula>"3 - Повторяющиеся замечания МФР"</formula>
    </cfRule>
  </conditionalFormatting>
  <conditionalFormatting sqref="H41">
    <cfRule type="cellIs" dxfId="6105" priority="619" operator="equal">
      <formula>"3 - Повторяющиеся замечания МФР"</formula>
    </cfRule>
  </conditionalFormatting>
  <conditionalFormatting sqref="H42">
    <cfRule type="cellIs" dxfId="6104" priority="620" operator="equal">
      <formula>"3 - Повторяющиеся замечания МФР"</formula>
    </cfRule>
  </conditionalFormatting>
  <conditionalFormatting sqref="H42">
    <cfRule type="cellIs" dxfId="6103" priority="621" operator="equal">
      <formula>"3 - Повторяющиеся замечания МФР"</formula>
    </cfRule>
  </conditionalFormatting>
  <conditionalFormatting sqref="L3">
    <cfRule type="cellIs" dxfId="6102" priority="622" operator="equal">
      <formula>"3 - Повторяющиеся замечания МФР"</formula>
    </cfRule>
  </conditionalFormatting>
  <conditionalFormatting sqref="L3">
    <cfRule type="cellIs" dxfId="6101" priority="623" operator="equal">
      <formula>"3 - Повторяющиеся замечания МФР"</formula>
    </cfRule>
  </conditionalFormatting>
  <conditionalFormatting sqref="H10:H42">
    <cfRule type="cellIs" dxfId="6100" priority="624" operator="equal">
      <formula>"3 - Повторяющиеся замечания МФР"</formula>
    </cfRule>
  </conditionalFormatting>
  <conditionalFormatting sqref="H13">
    <cfRule type="cellIs" dxfId="6099" priority="625" operator="equal">
      <formula>"3 - Повторяющиеся замечания МФР"</formula>
    </cfRule>
  </conditionalFormatting>
  <conditionalFormatting sqref="H14">
    <cfRule type="cellIs" dxfId="6098" priority="626" operator="equal">
      <formula>"3 - Повторяющиеся замечания МФР"</formula>
    </cfRule>
  </conditionalFormatting>
  <conditionalFormatting sqref="H14">
    <cfRule type="cellIs" dxfId="6097" priority="627" operator="equal">
      <formula>"3 - Повторяющиеся замечания МФР"</formula>
    </cfRule>
  </conditionalFormatting>
  <conditionalFormatting sqref="H15">
    <cfRule type="cellIs" dxfId="6096" priority="628" operator="equal">
      <formula>"3 - Повторяющиеся замечания МФР"</formula>
    </cfRule>
  </conditionalFormatting>
  <conditionalFormatting sqref="H15">
    <cfRule type="cellIs" dxfId="6095" priority="629" operator="equal">
      <formula>"3 - Повторяющиеся замечания МФР"</formula>
    </cfRule>
  </conditionalFormatting>
  <conditionalFormatting sqref="H15">
    <cfRule type="cellIs" dxfId="6094" priority="630" operator="equal">
      <formula>"3 - Повторяющиеся замечания МФР"</formula>
    </cfRule>
  </conditionalFormatting>
  <conditionalFormatting sqref="H16">
    <cfRule type="cellIs" dxfId="6093" priority="631" operator="equal">
      <formula>"3 - Повторяющиеся замечания МФР"</formula>
    </cfRule>
  </conditionalFormatting>
  <conditionalFormatting sqref="H16">
    <cfRule type="cellIs" dxfId="6092" priority="632" operator="equal">
      <formula>"3 - Повторяющиеся замечания МФР"</formula>
    </cfRule>
  </conditionalFormatting>
  <conditionalFormatting sqref="H16">
    <cfRule type="cellIs" dxfId="6091" priority="633" operator="equal">
      <formula>"3 - Повторяющиеся замечания МФР"</formula>
    </cfRule>
  </conditionalFormatting>
  <conditionalFormatting sqref="H17">
    <cfRule type="cellIs" dxfId="6090" priority="634" operator="equal">
      <formula>"3 - Повторяющиеся замечания МФР"</formula>
    </cfRule>
  </conditionalFormatting>
  <conditionalFormatting sqref="H17">
    <cfRule type="cellIs" dxfId="6089" priority="635" operator="equal">
      <formula>"3 - Повторяющиеся замечания МФР"</formula>
    </cfRule>
  </conditionalFormatting>
  <conditionalFormatting sqref="H17">
    <cfRule type="cellIs" dxfId="6088" priority="636" operator="equal">
      <formula>"3 - Повторяющиеся замечания МФР"</formula>
    </cfRule>
  </conditionalFormatting>
  <conditionalFormatting sqref="H18">
    <cfRule type="cellIs" dxfId="6087" priority="637" operator="equal">
      <formula>"3 - Повторяющиеся замечания МФР"</formula>
    </cfRule>
  </conditionalFormatting>
  <conditionalFormatting sqref="H18">
    <cfRule type="cellIs" dxfId="6086" priority="638" operator="equal">
      <formula>"3 - Повторяющиеся замечания МФР"</formula>
    </cfRule>
  </conditionalFormatting>
  <conditionalFormatting sqref="H18">
    <cfRule type="cellIs" dxfId="6085" priority="639" operator="equal">
      <formula>"3 - Повторяющиеся замечания МФР"</formula>
    </cfRule>
  </conditionalFormatting>
  <conditionalFormatting sqref="H18">
    <cfRule type="cellIs" dxfId="6084" priority="640" operator="equal">
      <formula>"3 - Повторяющиеся замечания МФР"</formula>
    </cfRule>
  </conditionalFormatting>
  <conditionalFormatting sqref="H20">
    <cfRule type="cellIs" dxfId="6083" priority="641" operator="equal">
      <formula>"3 - Повторяющиеся замечания МФР"</formula>
    </cfRule>
  </conditionalFormatting>
  <conditionalFormatting sqref="H20">
    <cfRule type="cellIs" dxfId="6082" priority="642" operator="equal">
      <formula>"3 - Повторяющиеся замечания МФР"</formula>
    </cfRule>
  </conditionalFormatting>
  <conditionalFormatting sqref="H20">
    <cfRule type="cellIs" dxfId="6081" priority="643" operator="equal">
      <formula>"3 - Повторяющиеся замечания МФР"</formula>
    </cfRule>
  </conditionalFormatting>
  <conditionalFormatting sqref="H20">
    <cfRule type="cellIs" dxfId="6080" priority="644" operator="equal">
      <formula>"3 - Повторяющиеся замечания МФР"</formula>
    </cfRule>
  </conditionalFormatting>
  <conditionalFormatting sqref="H23">
    <cfRule type="cellIs" dxfId="6079" priority="645" operator="equal">
      <formula>"3 - Повторяющиеся замечания МФР"</formula>
    </cfRule>
  </conditionalFormatting>
  <conditionalFormatting sqref="H23">
    <cfRule type="cellIs" dxfId="6078" priority="646" operator="equal">
      <formula>"3 - Повторяющиеся замечания МФР"</formula>
    </cfRule>
  </conditionalFormatting>
  <conditionalFormatting sqref="H23">
    <cfRule type="cellIs" dxfId="6077" priority="647" operator="equal">
      <formula>"3 - Повторяющиеся замечания МФР"</formula>
    </cfRule>
  </conditionalFormatting>
  <conditionalFormatting sqref="H23">
    <cfRule type="cellIs" dxfId="6076" priority="648" operator="equal">
      <formula>"3 - Повторяющиеся замечания МФР"</formula>
    </cfRule>
  </conditionalFormatting>
  <conditionalFormatting sqref="H24">
    <cfRule type="cellIs" dxfId="6075" priority="649" operator="equal">
      <formula>"3 - Повторяющиеся замечания МФР"</formula>
    </cfRule>
  </conditionalFormatting>
  <conditionalFormatting sqref="H24">
    <cfRule type="cellIs" dxfId="6074" priority="650" operator="equal">
      <formula>"3 - Повторяющиеся замечания МФР"</formula>
    </cfRule>
  </conditionalFormatting>
  <conditionalFormatting sqref="H24">
    <cfRule type="cellIs" dxfId="6073" priority="651" operator="equal">
      <formula>"3 - Повторяющиеся замечания МФР"</formula>
    </cfRule>
  </conditionalFormatting>
  <conditionalFormatting sqref="H24">
    <cfRule type="cellIs" dxfId="6072" priority="652" operator="equal">
      <formula>"3 - Повторяющиеся замечания МФР"</formula>
    </cfRule>
  </conditionalFormatting>
  <conditionalFormatting sqref="H25">
    <cfRule type="cellIs" dxfId="6071" priority="653" operator="equal">
      <formula>"3 - Повторяющиеся замечания МФР"</formula>
    </cfRule>
  </conditionalFormatting>
  <conditionalFormatting sqref="H25">
    <cfRule type="cellIs" dxfId="6070" priority="654" operator="equal">
      <formula>"3 - Повторяющиеся замечания МФР"</formula>
    </cfRule>
  </conditionalFormatting>
  <conditionalFormatting sqref="H25">
    <cfRule type="cellIs" dxfId="6069" priority="655" operator="equal">
      <formula>"3 - Повторяющиеся замечания МФР"</formula>
    </cfRule>
  </conditionalFormatting>
  <conditionalFormatting sqref="H25">
    <cfRule type="cellIs" dxfId="6068" priority="656" operator="equal">
      <formula>"3 - Повторяющиеся замечания МФР"</formula>
    </cfRule>
  </conditionalFormatting>
  <conditionalFormatting sqref="H26">
    <cfRule type="cellIs" dxfId="6067" priority="657" operator="equal">
      <formula>"3 - Повторяющиеся замечания МФР"</formula>
    </cfRule>
  </conditionalFormatting>
  <conditionalFormatting sqref="H26">
    <cfRule type="cellIs" dxfId="6066" priority="658" operator="equal">
      <formula>"3 - Повторяющиеся замечания МФР"</formula>
    </cfRule>
  </conditionalFormatting>
  <conditionalFormatting sqref="H26">
    <cfRule type="cellIs" dxfId="6065" priority="659" operator="equal">
      <formula>"3 - Повторяющиеся замечания МФР"</formula>
    </cfRule>
  </conditionalFormatting>
  <conditionalFormatting sqref="H26">
    <cfRule type="cellIs" dxfId="6064" priority="660" operator="equal">
      <formula>"3 - Повторяющиеся замечания МФР"</formula>
    </cfRule>
  </conditionalFormatting>
  <conditionalFormatting sqref="H28">
    <cfRule type="cellIs" dxfId="6063" priority="661" operator="equal">
      <formula>"3 - Повторяющиеся замечания МФР"</formula>
    </cfRule>
  </conditionalFormatting>
  <conditionalFormatting sqref="H28">
    <cfRule type="cellIs" dxfId="6062" priority="662" operator="equal">
      <formula>"3 - Повторяющиеся замечания МФР"</formula>
    </cfRule>
  </conditionalFormatting>
  <conditionalFormatting sqref="H28">
    <cfRule type="cellIs" dxfId="6061" priority="663" operator="equal">
      <formula>"3 - Повторяющиеся замечания МФР"</formula>
    </cfRule>
  </conditionalFormatting>
  <conditionalFormatting sqref="H28">
    <cfRule type="cellIs" dxfId="6060" priority="664" operator="equal">
      <formula>"3 - Повторяющиеся замечания МФР"</formula>
    </cfRule>
  </conditionalFormatting>
  <conditionalFormatting sqref="H31">
    <cfRule type="cellIs" dxfId="6059" priority="665" operator="equal">
      <formula>"3 - Повторяющиеся замечания МФР"</formula>
    </cfRule>
  </conditionalFormatting>
  <conditionalFormatting sqref="H31">
    <cfRule type="cellIs" dxfId="6058" priority="666" operator="equal">
      <formula>"3 - Повторяющиеся замечания МФР"</formula>
    </cfRule>
  </conditionalFormatting>
  <conditionalFormatting sqref="H31">
    <cfRule type="cellIs" dxfId="6057" priority="667" operator="equal">
      <formula>"3 - Повторяющиеся замечания МФР"</formula>
    </cfRule>
  </conditionalFormatting>
  <conditionalFormatting sqref="H31">
    <cfRule type="cellIs" dxfId="6056" priority="668" operator="equal">
      <formula>"3 - Повторяющиеся замечания МФР"</formula>
    </cfRule>
  </conditionalFormatting>
  <conditionalFormatting sqref="H35">
    <cfRule type="cellIs" dxfId="6055" priority="669" operator="equal">
      <formula>"3 - Повторяющиеся замечания МФР"</formula>
    </cfRule>
  </conditionalFormatting>
  <conditionalFormatting sqref="H36">
    <cfRule type="cellIs" dxfId="6054" priority="670" operator="equal">
      <formula>"3 - Повторяющиеся замечания МФР"</formula>
    </cfRule>
  </conditionalFormatting>
  <conditionalFormatting sqref="H37">
    <cfRule type="cellIs" dxfId="6053" priority="671" operator="equal">
      <formula>"3 - Повторяющиеся замечания МФР"</formula>
    </cfRule>
  </conditionalFormatting>
  <conditionalFormatting sqref="H38">
    <cfRule type="cellIs" dxfId="6052" priority="672" operator="equal">
      <formula>"3 - Повторяющиеся замечания МФР"</formula>
    </cfRule>
  </conditionalFormatting>
  <conditionalFormatting sqref="H38">
    <cfRule type="cellIs" dxfId="6051" priority="673" operator="equal">
      <formula>"3 - Повторяющиеся замечания МФР"</formula>
    </cfRule>
  </conditionalFormatting>
  <conditionalFormatting sqref="H39">
    <cfRule type="cellIs" dxfId="6050" priority="674" operator="equal">
      <formula>"3 - Повторяющиеся замечания МФР"</formula>
    </cfRule>
  </conditionalFormatting>
  <conditionalFormatting sqref="H39">
    <cfRule type="cellIs" dxfId="6049" priority="675" operator="equal">
      <formula>"3 - Повторяющиеся замечания МФР"</formula>
    </cfRule>
  </conditionalFormatting>
  <conditionalFormatting sqref="H40">
    <cfRule type="cellIs" dxfId="6048" priority="676" operator="equal">
      <formula>"3 - Повторяющиеся замечания МФР"</formula>
    </cfRule>
  </conditionalFormatting>
  <conditionalFormatting sqref="H40">
    <cfRule type="cellIs" dxfId="6047" priority="677" operator="equal">
      <formula>"3 - Повторяющиеся замечания МФР"</formula>
    </cfRule>
  </conditionalFormatting>
  <conditionalFormatting sqref="H41">
    <cfRule type="cellIs" dxfId="6046" priority="678" operator="equal">
      <formula>"3 - Повторяющиеся замечания МФР"</formula>
    </cfRule>
  </conditionalFormatting>
  <conditionalFormatting sqref="H41">
    <cfRule type="cellIs" dxfId="6045" priority="679" operator="equal">
      <formula>"3 - Повторяющиеся замечания МФР"</formula>
    </cfRule>
  </conditionalFormatting>
  <conditionalFormatting sqref="H22">
    <cfRule type="cellIs" dxfId="6044" priority="680" operator="equal">
      <formula>"3 - Повторяющиеся замечания МФР"</formula>
    </cfRule>
  </conditionalFormatting>
  <conditionalFormatting sqref="H22">
    <cfRule type="cellIs" dxfId="6043" priority="681" operator="equal">
      <formula>"3 - Повторяющиеся замечания МФР"</formula>
    </cfRule>
  </conditionalFormatting>
  <conditionalFormatting sqref="H22">
    <cfRule type="cellIs" dxfId="6042" priority="682" operator="equal">
      <formula>"3 - Повторяющиеся замечания МФР"</formula>
    </cfRule>
  </conditionalFormatting>
  <conditionalFormatting sqref="H22">
    <cfRule type="cellIs" dxfId="6041" priority="683" operator="equal">
      <formula>"3 - Повторяющиеся замечания МФР"</formula>
    </cfRule>
  </conditionalFormatting>
  <conditionalFormatting sqref="H22">
    <cfRule type="cellIs" dxfId="6040" priority="684" operator="equal">
      <formula>"3 - Повторяющиеся замечания МФР"</formula>
    </cfRule>
  </conditionalFormatting>
  <conditionalFormatting sqref="H12">
    <cfRule type="cellIs" dxfId="6039" priority="685" operator="equal">
      <formula>"3 - Повторяющиеся замечания МФР"</formula>
    </cfRule>
  </conditionalFormatting>
  <conditionalFormatting sqref="H12">
    <cfRule type="cellIs" dxfId="6038" priority="686" operator="equal">
      <formula>"3 - Повторяющиеся замечания МФР"</formula>
    </cfRule>
  </conditionalFormatting>
  <conditionalFormatting sqref="H42">
    <cfRule type="cellIs" dxfId="6037" priority="687" operator="equal">
      <formula>"3 - Повторяющиеся замечания МФР"</formula>
    </cfRule>
  </conditionalFormatting>
  <conditionalFormatting sqref="H42">
    <cfRule type="cellIs" dxfId="6036" priority="688" operator="equal">
      <formula>"3 - Повторяющиеся замечания МФР"</formula>
    </cfRule>
  </conditionalFormatting>
  <conditionalFormatting sqref="H42">
    <cfRule type="cellIs" dxfId="6035" priority="689" operator="equal">
      <formula>"3 - Повторяющиеся замечания МФР"</formula>
    </cfRule>
  </conditionalFormatting>
  <conditionalFormatting sqref="H21">
    <cfRule type="cellIs" dxfId="6034" priority="690" operator="equal">
      <formula>"3 - Повторяющиеся замечания МФР"</formula>
    </cfRule>
  </conditionalFormatting>
  <conditionalFormatting sqref="H21">
    <cfRule type="cellIs" dxfId="6033" priority="691" operator="equal">
      <formula>"3 - Повторяющиеся замечания МФР"</formula>
    </cfRule>
  </conditionalFormatting>
  <conditionalFormatting sqref="H21">
    <cfRule type="cellIs" dxfId="6032" priority="692" operator="equal">
      <formula>"3 - Повторяющиеся замечания МФР"</formula>
    </cfRule>
  </conditionalFormatting>
  <conditionalFormatting sqref="H21">
    <cfRule type="cellIs" dxfId="6031" priority="693" operator="equal">
      <formula>"3 - Повторяющиеся замечания МФР"</formula>
    </cfRule>
  </conditionalFormatting>
  <conditionalFormatting sqref="H21">
    <cfRule type="cellIs" dxfId="6030" priority="694" operator="equal">
      <formula>"3 - Повторяющиеся замечания МФР"</formula>
    </cfRule>
  </conditionalFormatting>
  <conditionalFormatting sqref="H19">
    <cfRule type="cellIs" dxfId="6029" priority="695" operator="equal">
      <formula>"3 - Повторяющиеся замечания МФР"</formula>
    </cfRule>
  </conditionalFormatting>
  <conditionalFormatting sqref="H19">
    <cfRule type="cellIs" dxfId="6028" priority="696" operator="equal">
      <formula>"3 - Повторяющиеся замечания МФР"</formula>
    </cfRule>
  </conditionalFormatting>
  <conditionalFormatting sqref="H19">
    <cfRule type="cellIs" dxfId="6027" priority="697" operator="equal">
      <formula>"3 - Повторяющиеся замечания МФР"</formula>
    </cfRule>
  </conditionalFormatting>
  <conditionalFormatting sqref="H19">
    <cfRule type="cellIs" dxfId="6026" priority="698" operator="equal">
      <formula>"3 - Повторяющиеся замечания МФР"</formula>
    </cfRule>
  </conditionalFormatting>
  <conditionalFormatting sqref="H30">
    <cfRule type="cellIs" dxfId="6025" priority="699" operator="equal">
      <formula>"3 - Повторяющиеся замечания МФР"</formula>
    </cfRule>
  </conditionalFormatting>
  <conditionalFormatting sqref="H34">
    <cfRule type="cellIs" dxfId="6024" priority="700" operator="equal">
      <formula>"3 - Повторяющиеся замечания МФР"</formula>
    </cfRule>
  </conditionalFormatting>
  <conditionalFormatting sqref="H34">
    <cfRule type="cellIs" dxfId="6023" priority="701" operator="equal">
      <formula>"3 - Повторяющиеся замечания МФР"</formula>
    </cfRule>
  </conditionalFormatting>
  <conditionalFormatting sqref="H34">
    <cfRule type="cellIs" dxfId="6022" priority="702" operator="equal">
      <formula>"3 - Повторяющиеся замечания МФР"</formula>
    </cfRule>
  </conditionalFormatting>
  <conditionalFormatting sqref="H34">
    <cfRule type="cellIs" dxfId="6021" priority="703" operator="equal">
      <formula>"3 - Повторяющиеся замечания МФР"</formula>
    </cfRule>
  </conditionalFormatting>
  <conditionalFormatting sqref="H11">
    <cfRule type="cellIs" dxfId="6020" priority="704" operator="equal">
      <formula>"3 - Повторяющиеся замечания МФР"</formula>
    </cfRule>
  </conditionalFormatting>
  <conditionalFormatting sqref="H11">
    <cfRule type="cellIs" dxfId="6019" priority="705" operator="equal">
      <formula>"3 - Повторяющиеся замечания МФР"</formula>
    </cfRule>
  </conditionalFormatting>
  <conditionalFormatting sqref="H11">
    <cfRule type="cellIs" dxfId="6018" priority="706" operator="equal">
      <formula>"3 - Повторяющиеся замечания МФР"</formula>
    </cfRule>
  </conditionalFormatting>
  <conditionalFormatting sqref="H11">
    <cfRule type="cellIs" dxfId="6017" priority="707" operator="equal">
      <formula>"3 - Повторяющиеся замечания МФР"</formula>
    </cfRule>
  </conditionalFormatting>
  <conditionalFormatting sqref="H43">
    <cfRule type="cellIs" dxfId="6016" priority="708" operator="equal">
      <formula>"3 - Повторяющиеся замечания МФР"</formula>
    </cfRule>
  </conditionalFormatting>
  <conditionalFormatting sqref="H43">
    <cfRule type="cellIs" dxfId="6015" priority="709" operator="equal">
      <formula>"3 - Повторяющиеся замечания МФР"</formula>
    </cfRule>
  </conditionalFormatting>
  <conditionalFormatting sqref="H43">
    <cfRule type="cellIs" dxfId="6014" priority="710" operator="equal">
      <formula>"3 - Повторяющиеся замечания МФР"</formula>
    </cfRule>
  </conditionalFormatting>
  <conditionalFormatting sqref="H43">
    <cfRule type="cellIs" dxfId="6013" priority="711" operator="equal">
      <formula>"3 - Повторяющиеся замечания МФР"</formula>
    </cfRule>
  </conditionalFormatting>
  <conditionalFormatting sqref="H43">
    <cfRule type="cellIs" dxfId="6012" priority="712" operator="equal">
      <formula>"3 - Повторяющиеся замечания МФР"</formula>
    </cfRule>
  </conditionalFormatting>
  <conditionalFormatting sqref="H43">
    <cfRule type="cellIs" dxfId="6011" priority="713" operator="equal">
      <formula>"3 - Повторяющиеся замечания МФР"</formula>
    </cfRule>
  </conditionalFormatting>
  <conditionalFormatting sqref="H43">
    <cfRule type="cellIs" dxfId="6010" priority="714" operator="equal">
      <formula>"3 - Повторяющиеся замечания МФР"</formula>
    </cfRule>
  </conditionalFormatting>
  <conditionalFormatting sqref="G1:H1 H3:X3 H5:H56 A9:G9">
    <cfRule type="cellIs" dxfId="6009" priority="4" operator="equal">
      <formula>"2 - Несоотвествие смежным разделам"</formula>
    </cfRule>
  </conditionalFormatting>
  <conditionalFormatting sqref="H44">
    <cfRule type="cellIs" dxfId="6008" priority="715" operator="equal">
      <formula>"2 - Несоотвествие смежным разделам"</formula>
    </cfRule>
  </conditionalFormatting>
  <conditionalFormatting sqref="H14">
    <cfRule type="cellIs" dxfId="6007" priority="716" operator="equal">
      <formula>"2 - Несоотвествие смежным разделам"</formula>
    </cfRule>
  </conditionalFormatting>
  <conditionalFormatting sqref="H16">
    <cfRule type="cellIs" dxfId="6006" priority="717" operator="equal">
      <formula>"2 - Несоотвествие смежным разделам"</formula>
    </cfRule>
  </conditionalFormatting>
  <conditionalFormatting sqref="H18">
    <cfRule type="cellIs" dxfId="6005" priority="718" operator="equal">
      <formula>"2 - Несоотвествие смежным разделам"</formula>
    </cfRule>
  </conditionalFormatting>
  <conditionalFormatting sqref="H19">
    <cfRule type="cellIs" dxfId="6004" priority="719" operator="equal">
      <formula>"2 - Несоотвествие смежным разделам"</formula>
    </cfRule>
  </conditionalFormatting>
  <conditionalFormatting sqref="H23">
    <cfRule type="cellIs" dxfId="6003" priority="720" operator="equal">
      <formula>"2 - Несоотвествие смежным разделам"</formula>
    </cfRule>
  </conditionalFormatting>
  <conditionalFormatting sqref="H24">
    <cfRule type="cellIs" dxfId="6002" priority="721" operator="equal">
      <formula>"2 - Несоотвествие смежным разделам"</formula>
    </cfRule>
  </conditionalFormatting>
  <conditionalFormatting sqref="H24">
    <cfRule type="cellIs" dxfId="6001" priority="722" operator="equal">
      <formula>"2 - Несоотвествие смежным разделам"</formula>
    </cfRule>
  </conditionalFormatting>
  <conditionalFormatting sqref="H26">
    <cfRule type="cellIs" dxfId="6000" priority="723" operator="equal">
      <formula>"2 - Несоотвествие смежным разделам"</formula>
    </cfRule>
  </conditionalFormatting>
  <conditionalFormatting sqref="H26">
    <cfRule type="cellIs" dxfId="5999" priority="724" operator="equal">
      <formula>"2 - Несоотвествие смежным разделам"</formula>
    </cfRule>
  </conditionalFormatting>
  <conditionalFormatting sqref="H27">
    <cfRule type="cellIs" dxfId="5998" priority="725" operator="equal">
      <formula>"2 - Несоотвествие смежным разделам"</formula>
    </cfRule>
  </conditionalFormatting>
  <conditionalFormatting sqref="H27">
    <cfRule type="cellIs" dxfId="5997" priority="726" operator="equal">
      <formula>"2 - Несоотвествие смежным разделам"</formula>
    </cfRule>
  </conditionalFormatting>
  <conditionalFormatting sqref="H27">
    <cfRule type="cellIs" dxfId="5996" priority="727" operator="equal">
      <formula>"2 - Несоотвествие смежным разделам"</formula>
    </cfRule>
  </conditionalFormatting>
  <conditionalFormatting sqref="H28">
    <cfRule type="cellIs" dxfId="5995" priority="728" operator="equal">
      <formula>"2 - Несоотвествие смежным разделам"</formula>
    </cfRule>
  </conditionalFormatting>
  <conditionalFormatting sqref="H28">
    <cfRule type="cellIs" dxfId="5994" priority="729" operator="equal">
      <formula>"2 - Несоотвествие смежным разделам"</formula>
    </cfRule>
  </conditionalFormatting>
  <conditionalFormatting sqref="H28">
    <cfRule type="cellIs" dxfId="5993" priority="730" operator="equal">
      <formula>"2 - Несоотвествие смежным разделам"</formula>
    </cfRule>
  </conditionalFormatting>
  <conditionalFormatting sqref="H29">
    <cfRule type="cellIs" dxfId="5992" priority="731" operator="equal">
      <formula>"2 - Несоотвествие смежным разделам"</formula>
    </cfRule>
  </conditionalFormatting>
  <conditionalFormatting sqref="H29">
    <cfRule type="cellIs" dxfId="5991" priority="732" operator="equal">
      <formula>"2 - Несоотвествие смежным разделам"</formula>
    </cfRule>
  </conditionalFormatting>
  <conditionalFormatting sqref="H29">
    <cfRule type="cellIs" dxfId="5990" priority="733" operator="equal">
      <formula>"2 - Несоотвествие смежным разделам"</formula>
    </cfRule>
  </conditionalFormatting>
  <conditionalFormatting sqref="H30">
    <cfRule type="cellIs" dxfId="5989" priority="734" operator="equal">
      <formula>"2 - Несоотвествие смежным разделам"</formula>
    </cfRule>
  </conditionalFormatting>
  <conditionalFormatting sqref="H30">
    <cfRule type="cellIs" dxfId="5988" priority="735" operator="equal">
      <formula>"2 - Несоотвествие смежным разделам"</formula>
    </cfRule>
  </conditionalFormatting>
  <conditionalFormatting sqref="H30">
    <cfRule type="cellIs" dxfId="5987" priority="736" operator="equal">
      <formula>"2 - Несоотвествие смежным разделам"</formula>
    </cfRule>
  </conditionalFormatting>
  <conditionalFormatting sqref="H32">
    <cfRule type="cellIs" dxfId="5986" priority="737" operator="equal">
      <formula>"2 - Несоотвествие смежным разделам"</formula>
    </cfRule>
  </conditionalFormatting>
  <conditionalFormatting sqref="H32">
    <cfRule type="cellIs" dxfId="5985" priority="738" operator="equal">
      <formula>"2 - Несоотвествие смежным разделам"</formula>
    </cfRule>
  </conditionalFormatting>
  <conditionalFormatting sqref="H32">
    <cfRule type="cellIs" dxfId="5984" priority="739" operator="equal">
      <formula>"2 - Несоотвествие смежным разделам"</formula>
    </cfRule>
  </conditionalFormatting>
  <conditionalFormatting sqref="H35">
    <cfRule type="cellIs" dxfId="5983" priority="740" operator="equal">
      <formula>"2 - Несоотвествие смежным разделам"</formula>
    </cfRule>
  </conditionalFormatting>
  <conditionalFormatting sqref="H39">
    <cfRule type="cellIs" dxfId="5982" priority="741" operator="equal">
      <formula>"2 - Несоотвествие смежным разделам"</formula>
    </cfRule>
  </conditionalFormatting>
  <conditionalFormatting sqref="H37">
    <cfRule type="cellIs" dxfId="5981" priority="742" operator="equal">
      <formula>"2 - Несоотвествие смежным разделам"</formula>
    </cfRule>
  </conditionalFormatting>
  <conditionalFormatting sqref="H40">
    <cfRule type="cellIs" dxfId="5980" priority="743" operator="equal">
      <formula>"2 - Несоотвествие смежным разделам"</formula>
    </cfRule>
  </conditionalFormatting>
  <conditionalFormatting sqref="H40">
    <cfRule type="cellIs" dxfId="5979" priority="744" operator="equal">
      <formula>"2 - Несоотвествие смежным разделам"</formula>
    </cfRule>
  </conditionalFormatting>
  <conditionalFormatting sqref="H41">
    <cfRule type="cellIs" dxfId="5978" priority="745" operator="equal">
      <formula>"2 - Несоотвествие смежным разделам"</formula>
    </cfRule>
  </conditionalFormatting>
  <conditionalFormatting sqref="H42">
    <cfRule type="cellIs" dxfId="5977" priority="746" operator="equal">
      <formula>"2 - Несоотвествие смежным разделам"</formula>
    </cfRule>
  </conditionalFormatting>
  <conditionalFormatting sqref="H42">
    <cfRule type="cellIs" dxfId="5976" priority="747" operator="equal">
      <formula>"2 - Несоотвествие смежным разделам"</formula>
    </cfRule>
  </conditionalFormatting>
  <conditionalFormatting sqref="L3">
    <cfRule type="cellIs" dxfId="5975" priority="748" operator="equal">
      <formula>"2 - Несоотвествие смежным разделам"</formula>
    </cfRule>
  </conditionalFormatting>
  <conditionalFormatting sqref="L3">
    <cfRule type="cellIs" dxfId="5974" priority="749" operator="equal">
      <formula>"2 - Несоотвествие смежным разделам"</formula>
    </cfRule>
  </conditionalFormatting>
  <conditionalFormatting sqref="H10:H42">
    <cfRule type="cellIs" dxfId="5973" priority="750" operator="equal">
      <formula>"2 - Несоотвествие смежным разделам"</formula>
    </cfRule>
  </conditionalFormatting>
  <conditionalFormatting sqref="H13">
    <cfRule type="cellIs" dxfId="5972" priority="751" operator="equal">
      <formula>"2 - Несоотвествие смежным разделам"</formula>
    </cfRule>
  </conditionalFormatting>
  <conditionalFormatting sqref="H14">
    <cfRule type="cellIs" dxfId="5971" priority="752" operator="equal">
      <formula>"2 - Несоотвествие смежным разделам"</formula>
    </cfRule>
  </conditionalFormatting>
  <conditionalFormatting sqref="H14">
    <cfRule type="cellIs" dxfId="5970" priority="753" operator="equal">
      <formula>"2 - Несоотвествие смежным разделам"</formula>
    </cfRule>
  </conditionalFormatting>
  <conditionalFormatting sqref="H15">
    <cfRule type="cellIs" dxfId="5969" priority="754" operator="equal">
      <formula>"2 - Несоотвествие смежным разделам"</formula>
    </cfRule>
  </conditionalFormatting>
  <conditionalFormatting sqref="H15">
    <cfRule type="cellIs" dxfId="5968" priority="755" operator="equal">
      <formula>"2 - Несоотвествие смежным разделам"</formula>
    </cfRule>
  </conditionalFormatting>
  <conditionalFormatting sqref="H15">
    <cfRule type="cellIs" dxfId="5967" priority="756" operator="equal">
      <formula>"2 - Несоотвествие смежным разделам"</formula>
    </cfRule>
  </conditionalFormatting>
  <conditionalFormatting sqref="H16">
    <cfRule type="cellIs" dxfId="5966" priority="757" operator="equal">
      <formula>"2 - Несоотвествие смежным разделам"</formula>
    </cfRule>
  </conditionalFormatting>
  <conditionalFormatting sqref="H16">
    <cfRule type="cellIs" dxfId="5965" priority="758" operator="equal">
      <formula>"2 - Несоотвествие смежным разделам"</formula>
    </cfRule>
  </conditionalFormatting>
  <conditionalFormatting sqref="H16">
    <cfRule type="cellIs" dxfId="5964" priority="759" operator="equal">
      <formula>"2 - Несоотвествие смежным разделам"</formula>
    </cfRule>
  </conditionalFormatting>
  <conditionalFormatting sqref="H17">
    <cfRule type="cellIs" dxfId="5963" priority="760" operator="equal">
      <formula>"2 - Несоотвествие смежным разделам"</formula>
    </cfRule>
  </conditionalFormatting>
  <conditionalFormatting sqref="H17">
    <cfRule type="cellIs" dxfId="5962" priority="761" operator="equal">
      <formula>"2 - Несоотвествие смежным разделам"</formula>
    </cfRule>
  </conditionalFormatting>
  <conditionalFormatting sqref="H17">
    <cfRule type="cellIs" dxfId="5961" priority="762" operator="equal">
      <formula>"2 - Несоотвествие смежным разделам"</formula>
    </cfRule>
  </conditionalFormatting>
  <conditionalFormatting sqref="H18">
    <cfRule type="cellIs" dxfId="5960" priority="763" operator="equal">
      <formula>"2 - Несоотвествие смежным разделам"</formula>
    </cfRule>
  </conditionalFormatting>
  <conditionalFormatting sqref="H18">
    <cfRule type="cellIs" dxfId="5959" priority="764" operator="equal">
      <formula>"2 - Несоотвествие смежным разделам"</formula>
    </cfRule>
  </conditionalFormatting>
  <conditionalFormatting sqref="H18">
    <cfRule type="cellIs" dxfId="5958" priority="765" operator="equal">
      <formula>"2 - Несоотвествие смежным разделам"</formula>
    </cfRule>
  </conditionalFormatting>
  <conditionalFormatting sqref="H18">
    <cfRule type="cellIs" dxfId="5957" priority="766" operator="equal">
      <formula>"2 - Несоотвествие смежным разделам"</formula>
    </cfRule>
  </conditionalFormatting>
  <conditionalFormatting sqref="H20">
    <cfRule type="cellIs" dxfId="5956" priority="767" operator="equal">
      <formula>"2 - Несоотвествие смежным разделам"</formula>
    </cfRule>
  </conditionalFormatting>
  <conditionalFormatting sqref="H20">
    <cfRule type="cellIs" dxfId="5955" priority="768" operator="equal">
      <formula>"2 - Несоотвествие смежным разделам"</formula>
    </cfRule>
  </conditionalFormatting>
  <conditionalFormatting sqref="H20">
    <cfRule type="cellIs" dxfId="5954" priority="769" operator="equal">
      <formula>"2 - Несоотвествие смежным разделам"</formula>
    </cfRule>
  </conditionalFormatting>
  <conditionalFormatting sqref="H20">
    <cfRule type="cellIs" dxfId="5953" priority="770" operator="equal">
      <formula>"2 - Несоотвествие смежным разделам"</formula>
    </cfRule>
  </conditionalFormatting>
  <conditionalFormatting sqref="H23">
    <cfRule type="cellIs" dxfId="5952" priority="771" operator="equal">
      <formula>"2 - Несоотвествие смежным разделам"</formula>
    </cfRule>
  </conditionalFormatting>
  <conditionalFormatting sqref="H23">
    <cfRule type="cellIs" dxfId="5951" priority="772" operator="equal">
      <formula>"2 - Несоотвествие смежным разделам"</formula>
    </cfRule>
  </conditionalFormatting>
  <conditionalFormatting sqref="H23">
    <cfRule type="cellIs" dxfId="5950" priority="773" operator="equal">
      <formula>"2 - Несоотвествие смежным разделам"</formula>
    </cfRule>
  </conditionalFormatting>
  <conditionalFormatting sqref="H23">
    <cfRule type="cellIs" dxfId="5949" priority="774" operator="equal">
      <formula>"2 - Несоотвествие смежным разделам"</formula>
    </cfRule>
  </conditionalFormatting>
  <conditionalFormatting sqref="H24">
    <cfRule type="cellIs" dxfId="5948" priority="775" operator="equal">
      <formula>"2 - Несоотвествие смежным разделам"</formula>
    </cfRule>
  </conditionalFormatting>
  <conditionalFormatting sqref="H24">
    <cfRule type="cellIs" dxfId="5947" priority="776" operator="equal">
      <formula>"2 - Несоотвествие смежным разделам"</formula>
    </cfRule>
  </conditionalFormatting>
  <conditionalFormatting sqref="H24">
    <cfRule type="cellIs" dxfId="5946" priority="777" operator="equal">
      <formula>"2 - Несоотвествие смежным разделам"</formula>
    </cfRule>
  </conditionalFormatting>
  <conditionalFormatting sqref="H24">
    <cfRule type="cellIs" dxfId="5945" priority="778" operator="equal">
      <formula>"2 - Несоотвествие смежным разделам"</formula>
    </cfRule>
  </conditionalFormatting>
  <conditionalFormatting sqref="H25">
    <cfRule type="cellIs" dxfId="5944" priority="779" operator="equal">
      <formula>"2 - Несоотвествие смежным разделам"</formula>
    </cfRule>
  </conditionalFormatting>
  <conditionalFormatting sqref="H25">
    <cfRule type="cellIs" dxfId="5943" priority="780" operator="equal">
      <formula>"2 - Несоотвествие смежным разделам"</formula>
    </cfRule>
  </conditionalFormatting>
  <conditionalFormatting sqref="H25">
    <cfRule type="cellIs" dxfId="5942" priority="781" operator="equal">
      <formula>"2 - Несоотвествие смежным разделам"</formula>
    </cfRule>
  </conditionalFormatting>
  <conditionalFormatting sqref="H25">
    <cfRule type="cellIs" dxfId="5941" priority="782" operator="equal">
      <formula>"2 - Несоотвествие смежным разделам"</formula>
    </cfRule>
  </conditionalFormatting>
  <conditionalFormatting sqref="H26">
    <cfRule type="cellIs" dxfId="5940" priority="783" operator="equal">
      <formula>"2 - Несоотвествие смежным разделам"</formula>
    </cfRule>
  </conditionalFormatting>
  <conditionalFormatting sqref="H26">
    <cfRule type="cellIs" dxfId="5939" priority="784" operator="equal">
      <formula>"2 - Несоотвествие смежным разделам"</formula>
    </cfRule>
  </conditionalFormatting>
  <conditionalFormatting sqref="H26">
    <cfRule type="cellIs" dxfId="5938" priority="785" operator="equal">
      <formula>"2 - Несоотвествие смежным разделам"</formula>
    </cfRule>
  </conditionalFormatting>
  <conditionalFormatting sqref="H26">
    <cfRule type="cellIs" dxfId="5937" priority="786" operator="equal">
      <formula>"2 - Несоотвествие смежным разделам"</formula>
    </cfRule>
  </conditionalFormatting>
  <conditionalFormatting sqref="H28">
    <cfRule type="cellIs" dxfId="5936" priority="787" operator="equal">
      <formula>"2 - Несоотвествие смежным разделам"</formula>
    </cfRule>
  </conditionalFormatting>
  <conditionalFormatting sqref="H28">
    <cfRule type="cellIs" dxfId="5935" priority="788" operator="equal">
      <formula>"2 - Несоотвествие смежным разделам"</formula>
    </cfRule>
  </conditionalFormatting>
  <conditionalFormatting sqref="H28">
    <cfRule type="cellIs" dxfId="5934" priority="789" operator="equal">
      <formula>"2 - Несоотвествие смежным разделам"</formula>
    </cfRule>
  </conditionalFormatting>
  <conditionalFormatting sqref="H28">
    <cfRule type="cellIs" dxfId="5933" priority="790" operator="equal">
      <formula>"2 - Несоотвествие смежным разделам"</formula>
    </cfRule>
  </conditionalFormatting>
  <conditionalFormatting sqref="H31">
    <cfRule type="cellIs" dxfId="5932" priority="791" operator="equal">
      <formula>"2 - Несоотвествие смежным разделам"</formula>
    </cfRule>
  </conditionalFormatting>
  <conditionalFormatting sqref="H31">
    <cfRule type="cellIs" dxfId="5931" priority="792" operator="equal">
      <formula>"2 - Несоотвествие смежным разделам"</formula>
    </cfRule>
  </conditionalFormatting>
  <conditionalFormatting sqref="H31">
    <cfRule type="cellIs" dxfId="5930" priority="793" operator="equal">
      <formula>"2 - Несоотвествие смежным разделам"</formula>
    </cfRule>
  </conditionalFormatting>
  <conditionalFormatting sqref="H31">
    <cfRule type="cellIs" dxfId="5929" priority="794" operator="equal">
      <formula>"2 - Несоотвествие смежным разделам"</formula>
    </cfRule>
  </conditionalFormatting>
  <conditionalFormatting sqref="H35">
    <cfRule type="cellIs" dxfId="5928" priority="795" operator="equal">
      <formula>"2 - Несоотвествие смежным разделам"</formula>
    </cfRule>
  </conditionalFormatting>
  <conditionalFormatting sqref="H36">
    <cfRule type="cellIs" dxfId="5927" priority="796" operator="equal">
      <formula>"2 - Несоотвествие смежным разделам"</formula>
    </cfRule>
  </conditionalFormatting>
  <conditionalFormatting sqref="H37">
    <cfRule type="cellIs" dxfId="5926" priority="797" operator="equal">
      <formula>"2 - Несоотвествие смежным разделам"</formula>
    </cfRule>
  </conditionalFormatting>
  <conditionalFormatting sqref="H38">
    <cfRule type="cellIs" dxfId="5925" priority="798" operator="equal">
      <formula>"2 - Несоотвествие смежным разделам"</formula>
    </cfRule>
  </conditionalFormatting>
  <conditionalFormatting sqref="H38">
    <cfRule type="cellIs" dxfId="5924" priority="799" operator="equal">
      <formula>"2 - Несоотвествие смежным разделам"</formula>
    </cfRule>
  </conditionalFormatting>
  <conditionalFormatting sqref="H39">
    <cfRule type="cellIs" dxfId="5923" priority="800" operator="equal">
      <formula>"2 - Несоотвествие смежным разделам"</formula>
    </cfRule>
  </conditionalFormatting>
  <conditionalFormatting sqref="H39">
    <cfRule type="cellIs" dxfId="5922" priority="801" operator="equal">
      <formula>"2 - Несоотвествие смежным разделам"</formula>
    </cfRule>
  </conditionalFormatting>
  <conditionalFormatting sqref="H40">
    <cfRule type="cellIs" dxfId="5921" priority="802" operator="equal">
      <formula>"2 - Несоотвествие смежным разделам"</formula>
    </cfRule>
  </conditionalFormatting>
  <conditionalFormatting sqref="H40">
    <cfRule type="cellIs" dxfId="5920" priority="803" operator="equal">
      <formula>"2 - Несоотвествие смежным разделам"</formula>
    </cfRule>
  </conditionalFormatting>
  <conditionalFormatting sqref="H41">
    <cfRule type="cellIs" dxfId="5919" priority="804" operator="equal">
      <formula>"2 - Несоотвествие смежным разделам"</formula>
    </cfRule>
  </conditionalFormatting>
  <conditionalFormatting sqref="H41">
    <cfRule type="cellIs" dxfId="5918" priority="805" operator="equal">
      <formula>"2 - Несоотвествие смежным разделам"</formula>
    </cfRule>
  </conditionalFormatting>
  <conditionalFormatting sqref="H22">
    <cfRule type="cellIs" dxfId="5917" priority="806" operator="equal">
      <formula>"2 - Несоотвествие смежным разделам"</formula>
    </cfRule>
  </conditionalFormatting>
  <conditionalFormatting sqref="H22">
    <cfRule type="cellIs" dxfId="5916" priority="807" operator="equal">
      <formula>"2 - Несоотвествие смежным разделам"</formula>
    </cfRule>
  </conditionalFormatting>
  <conditionalFormatting sqref="H22">
    <cfRule type="cellIs" dxfId="5915" priority="808" operator="equal">
      <formula>"2 - Несоотвествие смежным разделам"</formula>
    </cfRule>
  </conditionalFormatting>
  <conditionalFormatting sqref="H22">
    <cfRule type="cellIs" dxfId="5914" priority="809" operator="equal">
      <formula>"2 - Несоотвествие смежным разделам"</formula>
    </cfRule>
  </conditionalFormatting>
  <conditionalFormatting sqref="H22">
    <cfRule type="cellIs" dxfId="5913" priority="810" operator="equal">
      <formula>"2 - Несоотвествие смежным разделам"</formula>
    </cfRule>
  </conditionalFormatting>
  <conditionalFormatting sqref="H12">
    <cfRule type="cellIs" dxfId="5912" priority="811" operator="equal">
      <formula>"2 - Несоотвествие смежным разделам"</formula>
    </cfRule>
  </conditionalFormatting>
  <conditionalFormatting sqref="H12">
    <cfRule type="cellIs" dxfId="5911" priority="812" operator="equal">
      <formula>"2 - Несоотвествие смежным разделам"</formula>
    </cfRule>
  </conditionalFormatting>
  <conditionalFormatting sqref="H42">
    <cfRule type="cellIs" dxfId="5910" priority="813" operator="equal">
      <formula>"2 - Несоотвествие смежным разделам"</formula>
    </cfRule>
  </conditionalFormatting>
  <conditionalFormatting sqref="H42">
    <cfRule type="cellIs" dxfId="5909" priority="814" operator="equal">
      <formula>"2 - Несоотвествие смежным разделам"</formula>
    </cfRule>
  </conditionalFormatting>
  <conditionalFormatting sqref="H42">
    <cfRule type="cellIs" dxfId="5908" priority="815" operator="equal">
      <formula>"2 - Несоотвествие смежным разделам"</formula>
    </cfRule>
  </conditionalFormatting>
  <conditionalFormatting sqref="H21">
    <cfRule type="cellIs" dxfId="5907" priority="816" operator="equal">
      <formula>"2 - Несоотвествие смежным разделам"</formula>
    </cfRule>
  </conditionalFormatting>
  <conditionalFormatting sqref="H21">
    <cfRule type="cellIs" dxfId="5906" priority="817" operator="equal">
      <formula>"2 - Несоотвествие смежным разделам"</formula>
    </cfRule>
  </conditionalFormatting>
  <conditionalFormatting sqref="H21">
    <cfRule type="cellIs" dxfId="5905" priority="818" operator="equal">
      <formula>"2 - Несоотвествие смежным разделам"</formula>
    </cfRule>
  </conditionalFormatting>
  <conditionalFormatting sqref="H21">
    <cfRule type="cellIs" dxfId="5904" priority="819" operator="equal">
      <formula>"2 - Несоотвествие смежным разделам"</formula>
    </cfRule>
  </conditionalFormatting>
  <conditionalFormatting sqref="H21">
    <cfRule type="cellIs" dxfId="5903" priority="820" operator="equal">
      <formula>"2 - Несоотвествие смежным разделам"</formula>
    </cfRule>
  </conditionalFormatting>
  <conditionalFormatting sqref="H19">
    <cfRule type="cellIs" dxfId="5902" priority="821" operator="equal">
      <formula>"2 - Несоотвествие смежным разделам"</formula>
    </cfRule>
  </conditionalFormatting>
  <conditionalFormatting sqref="H19">
    <cfRule type="cellIs" dxfId="5901" priority="822" operator="equal">
      <formula>"2 - Несоотвествие смежным разделам"</formula>
    </cfRule>
  </conditionalFormatting>
  <conditionalFormatting sqref="H19">
    <cfRule type="cellIs" dxfId="5900" priority="823" operator="equal">
      <formula>"2 - Несоотвествие смежным разделам"</formula>
    </cfRule>
  </conditionalFormatting>
  <conditionalFormatting sqref="H19">
    <cfRule type="cellIs" dxfId="5899" priority="824" operator="equal">
      <formula>"2 - Несоотвествие смежным разделам"</formula>
    </cfRule>
  </conditionalFormatting>
  <conditionalFormatting sqref="H30">
    <cfRule type="cellIs" dxfId="5898" priority="825" operator="equal">
      <formula>"2 - Несоотвествие смежным разделам"</formula>
    </cfRule>
  </conditionalFormatting>
  <conditionalFormatting sqref="H34">
    <cfRule type="cellIs" dxfId="5897" priority="826" operator="equal">
      <formula>"2 - Несоотвествие смежным разделам"</formula>
    </cfRule>
  </conditionalFormatting>
  <conditionalFormatting sqref="H34">
    <cfRule type="cellIs" dxfId="5896" priority="827" operator="equal">
      <formula>"2 - Несоотвествие смежным разделам"</formula>
    </cfRule>
  </conditionalFormatting>
  <conditionalFormatting sqref="H34">
    <cfRule type="cellIs" dxfId="5895" priority="828" operator="equal">
      <formula>"2 - Несоотвествие смежным разделам"</formula>
    </cfRule>
  </conditionalFormatting>
  <conditionalFormatting sqref="H34">
    <cfRule type="cellIs" dxfId="5894" priority="829" operator="equal">
      <formula>"2 - Несоотвествие смежным разделам"</formula>
    </cfRule>
  </conditionalFormatting>
  <conditionalFormatting sqref="H11">
    <cfRule type="cellIs" dxfId="5893" priority="830" operator="equal">
      <formula>"2 - Несоотвествие смежным разделам"</formula>
    </cfRule>
  </conditionalFormatting>
  <conditionalFormatting sqref="H11">
    <cfRule type="cellIs" dxfId="5892" priority="831" operator="equal">
      <formula>"2 - Несоотвествие смежным разделам"</formula>
    </cfRule>
  </conditionalFormatting>
  <conditionalFormatting sqref="H11">
    <cfRule type="cellIs" dxfId="5891" priority="832" operator="equal">
      <formula>"2 - Несоотвествие смежным разделам"</formula>
    </cfRule>
  </conditionalFormatting>
  <conditionalFormatting sqref="H11">
    <cfRule type="cellIs" dxfId="5890" priority="833" operator="equal">
      <formula>"2 - Несоотвествие смежным разделам"</formula>
    </cfRule>
  </conditionalFormatting>
  <conditionalFormatting sqref="H43">
    <cfRule type="cellIs" dxfId="5889" priority="834" operator="equal">
      <formula>"2 - Несоотвествие смежным разделам"</formula>
    </cfRule>
  </conditionalFormatting>
  <conditionalFormatting sqref="H43">
    <cfRule type="cellIs" dxfId="5888" priority="835" operator="equal">
      <formula>"2 - Несоотвествие смежным разделам"</formula>
    </cfRule>
  </conditionalFormatting>
  <conditionalFormatting sqref="H43">
    <cfRule type="cellIs" dxfId="5887" priority="836" operator="equal">
      <formula>"2 - Несоотвествие смежным разделам"</formula>
    </cfRule>
  </conditionalFormatting>
  <conditionalFormatting sqref="H43">
    <cfRule type="cellIs" dxfId="5886" priority="837" operator="equal">
      <formula>"2 - Несоотвествие смежным разделам"</formula>
    </cfRule>
  </conditionalFormatting>
  <conditionalFormatting sqref="H43">
    <cfRule type="cellIs" dxfId="5885" priority="838" operator="equal">
      <formula>"2 - Несоотвествие смежным разделам"</formula>
    </cfRule>
  </conditionalFormatting>
  <conditionalFormatting sqref="H43">
    <cfRule type="cellIs" dxfId="5884" priority="839" operator="equal">
      <formula>"2 - Несоотвествие смежным разделам"</formula>
    </cfRule>
  </conditionalFormatting>
  <conditionalFormatting sqref="H43">
    <cfRule type="cellIs" dxfId="5883" priority="840" operator="equal">
      <formula>"2 - Несоотвествие смежным разделам"</formula>
    </cfRule>
  </conditionalFormatting>
  <conditionalFormatting sqref="G1:H1 H3:X3 H5:H56 A9:G9">
    <cfRule type="cellIs" dxfId="5882" priority="3" operator="equal">
      <formula>"1 - Ошибка проектировщика"</formula>
    </cfRule>
  </conditionalFormatting>
  <conditionalFormatting sqref="H44">
    <cfRule type="cellIs" dxfId="5881" priority="841" operator="equal">
      <formula>"1 - Ошибка проектировщика"</formula>
    </cfRule>
  </conditionalFormatting>
  <conditionalFormatting sqref="H14">
    <cfRule type="cellIs" dxfId="5880" priority="842" operator="equal">
      <formula>"1 - Ошибка проектировщика"</formula>
    </cfRule>
  </conditionalFormatting>
  <conditionalFormatting sqref="H16">
    <cfRule type="cellIs" dxfId="5879" priority="843" operator="equal">
      <formula>"1 - Ошибка проектировщика"</formula>
    </cfRule>
  </conditionalFormatting>
  <conditionalFormatting sqref="H18">
    <cfRule type="cellIs" dxfId="5878" priority="844" operator="equal">
      <formula>"1 - Ошибка проектировщика"</formula>
    </cfRule>
  </conditionalFormatting>
  <conditionalFormatting sqref="H19">
    <cfRule type="cellIs" dxfId="5877" priority="845" operator="equal">
      <formula>"1 - Ошибка проектировщика"</formula>
    </cfRule>
  </conditionalFormatting>
  <conditionalFormatting sqref="H23">
    <cfRule type="cellIs" dxfId="5876" priority="846" operator="equal">
      <formula>"1 - Ошибка проектировщика"</formula>
    </cfRule>
  </conditionalFormatting>
  <conditionalFormatting sqref="H24">
    <cfRule type="cellIs" dxfId="5875" priority="847" operator="equal">
      <formula>"1 - Ошибка проектировщика"</formula>
    </cfRule>
  </conditionalFormatting>
  <conditionalFormatting sqref="H24">
    <cfRule type="cellIs" dxfId="5874" priority="848" operator="equal">
      <formula>"1 - Ошибка проектировщика"</formula>
    </cfRule>
  </conditionalFormatting>
  <conditionalFormatting sqref="H26">
    <cfRule type="cellIs" dxfId="5873" priority="849" operator="equal">
      <formula>"1 - Ошибка проектировщика"</formula>
    </cfRule>
  </conditionalFormatting>
  <conditionalFormatting sqref="H26">
    <cfRule type="cellIs" dxfId="5872" priority="850" operator="equal">
      <formula>"1 - Ошибка проектировщика"</formula>
    </cfRule>
  </conditionalFormatting>
  <conditionalFormatting sqref="H27">
    <cfRule type="cellIs" dxfId="5871" priority="851" operator="equal">
      <formula>"1 - Ошибка проектировщика"</formula>
    </cfRule>
  </conditionalFormatting>
  <conditionalFormatting sqref="H27">
    <cfRule type="cellIs" dxfId="5870" priority="852" operator="equal">
      <formula>"1 - Ошибка проектировщика"</formula>
    </cfRule>
  </conditionalFormatting>
  <conditionalFormatting sqref="H27">
    <cfRule type="cellIs" dxfId="5869" priority="853" operator="equal">
      <formula>"1 - Ошибка проектировщика"</formula>
    </cfRule>
  </conditionalFormatting>
  <conditionalFormatting sqref="H28">
    <cfRule type="cellIs" dxfId="5868" priority="854" operator="equal">
      <formula>"1 - Ошибка проектировщика"</formula>
    </cfRule>
  </conditionalFormatting>
  <conditionalFormatting sqref="H28">
    <cfRule type="cellIs" dxfId="5867" priority="855" operator="equal">
      <formula>"1 - Ошибка проектировщика"</formula>
    </cfRule>
  </conditionalFormatting>
  <conditionalFormatting sqref="H28">
    <cfRule type="cellIs" dxfId="5866" priority="856" operator="equal">
      <formula>"1 - Ошибка проектировщика"</formula>
    </cfRule>
  </conditionalFormatting>
  <conditionalFormatting sqref="H29">
    <cfRule type="cellIs" dxfId="5865" priority="857" operator="equal">
      <formula>"1 - Ошибка проектировщика"</formula>
    </cfRule>
  </conditionalFormatting>
  <conditionalFormatting sqref="H29">
    <cfRule type="cellIs" dxfId="5864" priority="858" operator="equal">
      <formula>"1 - Ошибка проектировщика"</formula>
    </cfRule>
  </conditionalFormatting>
  <conditionalFormatting sqref="H29">
    <cfRule type="cellIs" dxfId="5863" priority="859" operator="equal">
      <formula>"1 - Ошибка проектировщика"</formula>
    </cfRule>
  </conditionalFormatting>
  <conditionalFormatting sqref="H30">
    <cfRule type="cellIs" dxfId="5862" priority="860" operator="equal">
      <formula>"1 - Ошибка проектировщика"</formula>
    </cfRule>
  </conditionalFormatting>
  <conditionalFormatting sqref="H30">
    <cfRule type="cellIs" dxfId="5861" priority="861" operator="equal">
      <formula>"1 - Ошибка проектировщика"</formula>
    </cfRule>
  </conditionalFormatting>
  <conditionalFormatting sqref="H30">
    <cfRule type="cellIs" dxfId="5860" priority="862" operator="equal">
      <formula>"1 - Ошибка проектировщика"</formula>
    </cfRule>
  </conditionalFormatting>
  <conditionalFormatting sqref="H32">
    <cfRule type="cellIs" dxfId="5859" priority="863" operator="equal">
      <formula>"1 - Ошибка проектировщика"</formula>
    </cfRule>
  </conditionalFormatting>
  <conditionalFormatting sqref="H32">
    <cfRule type="cellIs" dxfId="5858" priority="864" operator="equal">
      <formula>"1 - Ошибка проектировщика"</formula>
    </cfRule>
  </conditionalFormatting>
  <conditionalFormatting sqref="H32">
    <cfRule type="cellIs" dxfId="5857" priority="865" operator="equal">
      <formula>"1 - Ошибка проектировщика"</formula>
    </cfRule>
  </conditionalFormatting>
  <conditionalFormatting sqref="H35">
    <cfRule type="cellIs" dxfId="5856" priority="866" operator="equal">
      <formula>"1 - Ошибка проектировщика"</formula>
    </cfRule>
  </conditionalFormatting>
  <conditionalFormatting sqref="H39">
    <cfRule type="cellIs" dxfId="5855" priority="867" operator="equal">
      <formula>"1 - Ошибка проектировщика"</formula>
    </cfRule>
  </conditionalFormatting>
  <conditionalFormatting sqref="H37">
    <cfRule type="cellIs" dxfId="5854" priority="868" operator="equal">
      <formula>"1 - Ошибка проектировщика"</formula>
    </cfRule>
  </conditionalFormatting>
  <conditionalFormatting sqref="H40">
    <cfRule type="cellIs" dxfId="5853" priority="869" operator="equal">
      <formula>"1 - Ошибка проектировщика"</formula>
    </cfRule>
  </conditionalFormatting>
  <conditionalFormatting sqref="H40">
    <cfRule type="cellIs" dxfId="5852" priority="870" operator="equal">
      <formula>"1 - Ошибка проектировщика"</formula>
    </cfRule>
  </conditionalFormatting>
  <conditionalFormatting sqref="H41">
    <cfRule type="cellIs" dxfId="5851" priority="871" operator="equal">
      <formula>"1 - Ошибка проектировщика"</formula>
    </cfRule>
  </conditionalFormatting>
  <conditionalFormatting sqref="H42">
    <cfRule type="cellIs" dxfId="5850" priority="872" operator="equal">
      <formula>"1 - Ошибка проектировщика"</formula>
    </cfRule>
  </conditionalFormatting>
  <conditionalFormatting sqref="H42">
    <cfRule type="cellIs" dxfId="5849" priority="873" operator="equal">
      <formula>"1 - Ошибка проектировщика"</formula>
    </cfRule>
  </conditionalFormatting>
  <conditionalFormatting sqref="L3">
    <cfRule type="cellIs" dxfId="5848" priority="874" operator="equal">
      <formula>"1 - Ошибка проектировщика"</formula>
    </cfRule>
  </conditionalFormatting>
  <conditionalFormatting sqref="L3">
    <cfRule type="cellIs" dxfId="5847" priority="875" operator="equal">
      <formula>"1 - Ошибка проектировщика"</formula>
    </cfRule>
  </conditionalFormatting>
  <conditionalFormatting sqref="H10:H42">
    <cfRule type="cellIs" dxfId="5846" priority="876" operator="equal">
      <formula>"1 - Ошибка проектировщика"</formula>
    </cfRule>
  </conditionalFormatting>
  <conditionalFormatting sqref="H13">
    <cfRule type="cellIs" dxfId="5845" priority="877" operator="equal">
      <formula>"1 - Ошибка проектировщика"</formula>
    </cfRule>
  </conditionalFormatting>
  <conditionalFormatting sqref="H14">
    <cfRule type="cellIs" dxfId="5844" priority="878" operator="equal">
      <formula>"1 - Ошибка проектировщика"</formula>
    </cfRule>
  </conditionalFormatting>
  <conditionalFormatting sqref="H14">
    <cfRule type="cellIs" dxfId="5843" priority="879" operator="equal">
      <formula>"1 - Ошибка проектировщика"</formula>
    </cfRule>
  </conditionalFormatting>
  <conditionalFormatting sqref="H15">
    <cfRule type="cellIs" dxfId="5842" priority="880" operator="equal">
      <formula>"1 - Ошибка проектировщика"</formula>
    </cfRule>
  </conditionalFormatting>
  <conditionalFormatting sqref="H15">
    <cfRule type="cellIs" dxfId="5841" priority="881" operator="equal">
      <formula>"1 - Ошибка проектировщика"</formula>
    </cfRule>
  </conditionalFormatting>
  <conditionalFormatting sqref="H15">
    <cfRule type="cellIs" dxfId="5840" priority="882" operator="equal">
      <formula>"1 - Ошибка проектировщика"</formula>
    </cfRule>
  </conditionalFormatting>
  <conditionalFormatting sqref="H16">
    <cfRule type="cellIs" dxfId="5839" priority="883" operator="equal">
      <formula>"1 - Ошибка проектировщика"</formula>
    </cfRule>
  </conditionalFormatting>
  <conditionalFormatting sqref="H16">
    <cfRule type="cellIs" dxfId="5838" priority="884" operator="equal">
      <formula>"1 - Ошибка проектировщика"</formula>
    </cfRule>
  </conditionalFormatting>
  <conditionalFormatting sqref="H16">
    <cfRule type="cellIs" dxfId="5837" priority="885" operator="equal">
      <formula>"1 - Ошибка проектировщика"</formula>
    </cfRule>
  </conditionalFormatting>
  <conditionalFormatting sqref="H17">
    <cfRule type="cellIs" dxfId="5836" priority="886" operator="equal">
      <formula>"1 - Ошибка проектировщика"</formula>
    </cfRule>
  </conditionalFormatting>
  <conditionalFormatting sqref="H17">
    <cfRule type="cellIs" dxfId="5835" priority="887" operator="equal">
      <formula>"1 - Ошибка проектировщика"</formula>
    </cfRule>
  </conditionalFormatting>
  <conditionalFormatting sqref="H17">
    <cfRule type="cellIs" dxfId="5834" priority="888" operator="equal">
      <formula>"1 - Ошибка проектировщика"</formula>
    </cfRule>
  </conditionalFormatting>
  <conditionalFormatting sqref="H18">
    <cfRule type="cellIs" dxfId="5833" priority="889" operator="equal">
      <formula>"1 - Ошибка проектировщика"</formula>
    </cfRule>
  </conditionalFormatting>
  <conditionalFormatting sqref="H18">
    <cfRule type="cellIs" dxfId="5832" priority="890" operator="equal">
      <formula>"1 - Ошибка проектировщика"</formula>
    </cfRule>
  </conditionalFormatting>
  <conditionalFormatting sqref="H18">
    <cfRule type="cellIs" dxfId="5831" priority="891" operator="equal">
      <formula>"1 - Ошибка проектировщика"</formula>
    </cfRule>
  </conditionalFormatting>
  <conditionalFormatting sqref="H18">
    <cfRule type="cellIs" dxfId="5830" priority="892" operator="equal">
      <formula>"1 - Ошибка проектировщика"</formula>
    </cfRule>
  </conditionalFormatting>
  <conditionalFormatting sqref="H20">
    <cfRule type="cellIs" dxfId="5829" priority="893" operator="equal">
      <formula>"1 - Ошибка проектировщика"</formula>
    </cfRule>
  </conditionalFormatting>
  <conditionalFormatting sqref="H20">
    <cfRule type="cellIs" dxfId="5828" priority="894" operator="equal">
      <formula>"1 - Ошибка проектировщика"</formula>
    </cfRule>
  </conditionalFormatting>
  <conditionalFormatting sqref="H20">
    <cfRule type="cellIs" dxfId="5827" priority="895" operator="equal">
      <formula>"1 - Ошибка проектировщика"</formula>
    </cfRule>
  </conditionalFormatting>
  <conditionalFormatting sqref="H20">
    <cfRule type="cellIs" dxfId="5826" priority="896" operator="equal">
      <formula>"1 - Ошибка проектировщика"</formula>
    </cfRule>
  </conditionalFormatting>
  <conditionalFormatting sqref="H23">
    <cfRule type="cellIs" dxfId="5825" priority="897" operator="equal">
      <formula>"1 - Ошибка проектировщика"</formula>
    </cfRule>
  </conditionalFormatting>
  <conditionalFormatting sqref="H23">
    <cfRule type="cellIs" dxfId="5824" priority="898" operator="equal">
      <formula>"1 - Ошибка проектировщика"</formula>
    </cfRule>
  </conditionalFormatting>
  <conditionalFormatting sqref="H23">
    <cfRule type="cellIs" dxfId="5823" priority="899" operator="equal">
      <formula>"1 - Ошибка проектировщика"</formula>
    </cfRule>
  </conditionalFormatting>
  <conditionalFormatting sqref="H23">
    <cfRule type="cellIs" dxfId="5822" priority="900" operator="equal">
      <formula>"1 - Ошибка проектировщика"</formula>
    </cfRule>
  </conditionalFormatting>
  <conditionalFormatting sqref="H24">
    <cfRule type="cellIs" dxfId="5821" priority="901" operator="equal">
      <formula>"1 - Ошибка проектировщика"</formula>
    </cfRule>
  </conditionalFormatting>
  <conditionalFormatting sqref="H24">
    <cfRule type="cellIs" dxfId="5820" priority="902" operator="equal">
      <formula>"1 - Ошибка проектировщика"</formula>
    </cfRule>
  </conditionalFormatting>
  <conditionalFormatting sqref="H24">
    <cfRule type="cellIs" dxfId="5819" priority="903" operator="equal">
      <formula>"1 - Ошибка проектировщика"</formula>
    </cfRule>
  </conditionalFormatting>
  <conditionalFormatting sqref="H24">
    <cfRule type="cellIs" dxfId="5818" priority="904" operator="equal">
      <formula>"1 - Ошибка проектировщика"</formula>
    </cfRule>
  </conditionalFormatting>
  <conditionalFormatting sqref="H25">
    <cfRule type="cellIs" dxfId="5817" priority="905" operator="equal">
      <formula>"1 - Ошибка проектировщика"</formula>
    </cfRule>
  </conditionalFormatting>
  <conditionalFormatting sqref="H25">
    <cfRule type="cellIs" dxfId="5816" priority="906" operator="equal">
      <formula>"1 - Ошибка проектировщика"</formula>
    </cfRule>
  </conditionalFormatting>
  <conditionalFormatting sqref="H25">
    <cfRule type="cellIs" dxfId="5815" priority="907" operator="equal">
      <formula>"1 - Ошибка проектировщика"</formula>
    </cfRule>
  </conditionalFormatting>
  <conditionalFormatting sqref="H25">
    <cfRule type="cellIs" dxfId="5814" priority="908" operator="equal">
      <formula>"1 - Ошибка проектировщика"</formula>
    </cfRule>
  </conditionalFormatting>
  <conditionalFormatting sqref="H26">
    <cfRule type="cellIs" dxfId="5813" priority="909" operator="equal">
      <formula>"1 - Ошибка проектировщика"</formula>
    </cfRule>
  </conditionalFormatting>
  <conditionalFormatting sqref="H26">
    <cfRule type="cellIs" dxfId="5812" priority="910" operator="equal">
      <formula>"1 - Ошибка проектировщика"</formula>
    </cfRule>
  </conditionalFormatting>
  <conditionalFormatting sqref="H26">
    <cfRule type="cellIs" dxfId="5811" priority="911" operator="equal">
      <formula>"1 - Ошибка проектировщика"</formula>
    </cfRule>
  </conditionalFormatting>
  <conditionalFormatting sqref="H26">
    <cfRule type="cellIs" dxfId="5810" priority="912" operator="equal">
      <formula>"1 - Ошибка проектировщика"</formula>
    </cfRule>
  </conditionalFormatting>
  <conditionalFormatting sqref="H28">
    <cfRule type="cellIs" dxfId="5809" priority="913" operator="equal">
      <formula>"1 - Ошибка проектировщика"</formula>
    </cfRule>
  </conditionalFormatting>
  <conditionalFormatting sqref="H28">
    <cfRule type="cellIs" dxfId="5808" priority="914" operator="equal">
      <formula>"1 - Ошибка проектировщика"</formula>
    </cfRule>
  </conditionalFormatting>
  <conditionalFormatting sqref="H28">
    <cfRule type="cellIs" dxfId="5807" priority="915" operator="equal">
      <formula>"1 - Ошибка проектировщика"</formula>
    </cfRule>
  </conditionalFormatting>
  <conditionalFormatting sqref="H28">
    <cfRule type="cellIs" dxfId="5806" priority="916" operator="equal">
      <formula>"1 - Ошибка проектировщика"</formula>
    </cfRule>
  </conditionalFormatting>
  <conditionalFormatting sqref="H31">
    <cfRule type="cellIs" dxfId="5805" priority="917" operator="equal">
      <formula>"1 - Ошибка проектировщика"</formula>
    </cfRule>
  </conditionalFormatting>
  <conditionalFormatting sqref="H31">
    <cfRule type="cellIs" dxfId="5804" priority="918" operator="equal">
      <formula>"1 - Ошибка проектировщика"</formula>
    </cfRule>
  </conditionalFormatting>
  <conditionalFormatting sqref="H31">
    <cfRule type="cellIs" dxfId="5803" priority="919" operator="equal">
      <formula>"1 - Ошибка проектировщика"</formula>
    </cfRule>
  </conditionalFormatting>
  <conditionalFormatting sqref="H31">
    <cfRule type="cellIs" dxfId="5802" priority="920" operator="equal">
      <formula>"1 - Ошибка проектировщика"</formula>
    </cfRule>
  </conditionalFormatting>
  <conditionalFormatting sqref="H35">
    <cfRule type="cellIs" dxfId="5801" priority="921" operator="equal">
      <formula>"1 - Ошибка проектировщика"</formula>
    </cfRule>
  </conditionalFormatting>
  <conditionalFormatting sqref="H36">
    <cfRule type="cellIs" dxfId="5800" priority="922" operator="equal">
      <formula>"1 - Ошибка проектировщика"</formula>
    </cfRule>
  </conditionalFormatting>
  <conditionalFormatting sqref="H37">
    <cfRule type="cellIs" dxfId="5799" priority="923" operator="equal">
      <formula>"1 - Ошибка проектировщика"</formula>
    </cfRule>
  </conditionalFormatting>
  <conditionalFormatting sqref="H38">
    <cfRule type="cellIs" dxfId="5798" priority="924" operator="equal">
      <formula>"1 - Ошибка проектировщика"</formula>
    </cfRule>
  </conditionalFormatting>
  <conditionalFormatting sqref="H38">
    <cfRule type="cellIs" dxfId="5797" priority="925" operator="equal">
      <formula>"1 - Ошибка проектировщика"</formula>
    </cfRule>
  </conditionalFormatting>
  <conditionalFormatting sqref="H39">
    <cfRule type="cellIs" dxfId="5796" priority="926" operator="equal">
      <formula>"1 - Ошибка проектировщика"</formula>
    </cfRule>
  </conditionalFormatting>
  <conditionalFormatting sqref="H39">
    <cfRule type="cellIs" dxfId="5795" priority="927" operator="equal">
      <formula>"1 - Ошибка проектировщика"</formula>
    </cfRule>
  </conditionalFormatting>
  <conditionalFormatting sqref="H40">
    <cfRule type="cellIs" dxfId="5794" priority="928" operator="equal">
      <formula>"1 - Ошибка проектировщика"</formula>
    </cfRule>
  </conditionalFormatting>
  <conditionalFormatting sqref="H40">
    <cfRule type="cellIs" dxfId="5793" priority="929" operator="equal">
      <formula>"1 - Ошибка проектировщика"</formula>
    </cfRule>
  </conditionalFormatting>
  <conditionalFormatting sqref="H41">
    <cfRule type="cellIs" dxfId="5792" priority="930" operator="equal">
      <formula>"1 - Ошибка проектировщика"</formula>
    </cfRule>
  </conditionalFormatting>
  <conditionalFormatting sqref="H41">
    <cfRule type="cellIs" dxfId="5791" priority="931" operator="equal">
      <formula>"1 - Ошибка проектировщика"</formula>
    </cfRule>
  </conditionalFormatting>
  <conditionalFormatting sqref="H22">
    <cfRule type="cellIs" dxfId="5790" priority="932" operator="equal">
      <formula>"1 - Ошибка проектировщика"</formula>
    </cfRule>
  </conditionalFormatting>
  <conditionalFormatting sqref="H22">
    <cfRule type="cellIs" dxfId="5789" priority="933" operator="equal">
      <formula>"1 - Ошибка проектировщика"</formula>
    </cfRule>
  </conditionalFormatting>
  <conditionalFormatting sqref="H22">
    <cfRule type="cellIs" dxfId="5788" priority="934" operator="equal">
      <formula>"1 - Ошибка проектировщика"</formula>
    </cfRule>
  </conditionalFormatting>
  <conditionalFormatting sqref="H22">
    <cfRule type="cellIs" dxfId="5787" priority="935" operator="equal">
      <formula>"1 - Ошибка проектировщика"</formula>
    </cfRule>
  </conditionalFormatting>
  <conditionalFormatting sqref="H22">
    <cfRule type="cellIs" dxfId="5786" priority="936" operator="equal">
      <formula>"1 - Ошибка проектировщика"</formula>
    </cfRule>
  </conditionalFormatting>
  <conditionalFormatting sqref="H12">
    <cfRule type="cellIs" dxfId="5785" priority="937" operator="equal">
      <formula>"1 - Ошибка проектировщика"</formula>
    </cfRule>
  </conditionalFormatting>
  <conditionalFormatting sqref="H12">
    <cfRule type="cellIs" dxfId="5784" priority="938" operator="equal">
      <formula>"1 - Ошибка проектировщика"</formula>
    </cfRule>
  </conditionalFormatting>
  <conditionalFormatting sqref="H42">
    <cfRule type="cellIs" dxfId="5783" priority="939" operator="equal">
      <formula>"1 - Ошибка проектировщика"</formula>
    </cfRule>
  </conditionalFormatting>
  <conditionalFormatting sqref="H42">
    <cfRule type="cellIs" dxfId="5782" priority="940" operator="equal">
      <formula>"1 - Ошибка проектировщика"</formula>
    </cfRule>
  </conditionalFormatting>
  <conditionalFormatting sqref="H42">
    <cfRule type="cellIs" dxfId="5781" priority="941" operator="equal">
      <formula>"1 - Ошибка проектировщика"</formula>
    </cfRule>
  </conditionalFormatting>
  <conditionalFormatting sqref="H21">
    <cfRule type="cellIs" dxfId="5780" priority="942" operator="equal">
      <formula>"1 - Ошибка проектировщика"</formula>
    </cfRule>
  </conditionalFormatting>
  <conditionalFormatting sqref="H21">
    <cfRule type="cellIs" dxfId="5779" priority="943" operator="equal">
      <formula>"1 - Ошибка проектировщика"</formula>
    </cfRule>
  </conditionalFormatting>
  <conditionalFormatting sqref="H21">
    <cfRule type="cellIs" dxfId="5778" priority="944" operator="equal">
      <formula>"1 - Ошибка проектировщика"</formula>
    </cfRule>
  </conditionalFormatting>
  <conditionalFormatting sqref="H21">
    <cfRule type="cellIs" dxfId="5777" priority="945" operator="equal">
      <formula>"1 - Ошибка проектировщика"</formula>
    </cfRule>
  </conditionalFormatting>
  <conditionalFormatting sqref="H21">
    <cfRule type="cellIs" dxfId="5776" priority="946" operator="equal">
      <formula>"1 - Ошибка проектировщика"</formula>
    </cfRule>
  </conditionalFormatting>
  <conditionalFormatting sqref="H19">
    <cfRule type="cellIs" dxfId="5775" priority="947" operator="equal">
      <formula>"1 - Ошибка проектировщика"</formula>
    </cfRule>
  </conditionalFormatting>
  <conditionalFormatting sqref="H19">
    <cfRule type="cellIs" dxfId="5774" priority="948" operator="equal">
      <formula>"1 - Ошибка проектировщика"</formula>
    </cfRule>
  </conditionalFormatting>
  <conditionalFormatting sqref="H19">
    <cfRule type="cellIs" dxfId="5773" priority="949" operator="equal">
      <formula>"1 - Ошибка проектировщика"</formula>
    </cfRule>
  </conditionalFormatting>
  <conditionalFormatting sqref="H19">
    <cfRule type="cellIs" dxfId="5772" priority="950" operator="equal">
      <formula>"1 - Ошибка проектировщика"</formula>
    </cfRule>
  </conditionalFormatting>
  <conditionalFormatting sqref="H30">
    <cfRule type="cellIs" dxfId="5771" priority="951" operator="equal">
      <formula>"1 - Ошибка проектировщика"</formula>
    </cfRule>
  </conditionalFormatting>
  <conditionalFormatting sqref="H34">
    <cfRule type="cellIs" dxfId="5770" priority="952" operator="equal">
      <formula>"1 - Ошибка проектировщика"</formula>
    </cfRule>
  </conditionalFormatting>
  <conditionalFormatting sqref="H34">
    <cfRule type="cellIs" dxfId="5769" priority="953" operator="equal">
      <formula>"1 - Ошибка проектировщика"</formula>
    </cfRule>
  </conditionalFormatting>
  <conditionalFormatting sqref="H34">
    <cfRule type="cellIs" dxfId="5768" priority="954" operator="equal">
      <formula>"1 - Ошибка проектировщика"</formula>
    </cfRule>
  </conditionalFormatting>
  <conditionalFormatting sqref="H34">
    <cfRule type="cellIs" dxfId="5767" priority="955" operator="equal">
      <formula>"1 - Ошибка проектировщика"</formula>
    </cfRule>
  </conditionalFormatting>
  <conditionalFormatting sqref="H11">
    <cfRule type="cellIs" dxfId="5766" priority="956" operator="equal">
      <formula>"1 - Ошибка проектировщика"</formula>
    </cfRule>
  </conditionalFormatting>
  <conditionalFormatting sqref="H11">
    <cfRule type="cellIs" dxfId="5765" priority="957" operator="equal">
      <formula>"1 - Ошибка проектировщика"</formula>
    </cfRule>
  </conditionalFormatting>
  <conditionalFormatting sqref="H11">
    <cfRule type="cellIs" dxfId="5764" priority="958" operator="equal">
      <formula>"1 - Ошибка проектировщика"</formula>
    </cfRule>
  </conditionalFormatting>
  <conditionalFormatting sqref="H11">
    <cfRule type="cellIs" dxfId="5763" priority="959" operator="equal">
      <formula>"1 - Ошибка проектировщика"</formula>
    </cfRule>
  </conditionalFormatting>
  <conditionalFormatting sqref="H43">
    <cfRule type="cellIs" dxfId="5762" priority="960" operator="equal">
      <formula>"1 - Ошибка проектировщика"</formula>
    </cfRule>
  </conditionalFormatting>
  <conditionalFormatting sqref="H43">
    <cfRule type="cellIs" dxfId="5761" priority="961" operator="equal">
      <formula>"1 - Ошибка проектировщика"</formula>
    </cfRule>
  </conditionalFormatting>
  <conditionalFormatting sqref="H43">
    <cfRule type="cellIs" dxfId="5760" priority="962" operator="equal">
      <formula>"1 - Ошибка проектировщика"</formula>
    </cfRule>
  </conditionalFormatting>
  <conditionalFormatting sqref="H43">
    <cfRule type="cellIs" dxfId="5759" priority="963" operator="equal">
      <formula>"1 - Ошибка проектировщика"</formula>
    </cfRule>
  </conditionalFormatting>
  <conditionalFormatting sqref="H43">
    <cfRule type="cellIs" dxfId="5758" priority="964" operator="equal">
      <formula>"1 - Ошибка проектировщика"</formula>
    </cfRule>
  </conditionalFormatting>
  <conditionalFormatting sqref="H43">
    <cfRule type="cellIs" dxfId="5757" priority="965" operator="equal">
      <formula>"1 - Ошибка проектировщика"</formula>
    </cfRule>
  </conditionalFormatting>
  <conditionalFormatting sqref="H43">
    <cfRule type="cellIs" dxfId="5756" priority="966" operator="equal">
      <formula>"1 - Ошибка проектировщика"</formula>
    </cfRule>
  </conditionalFormatting>
  <conditionalFormatting sqref="K3 K5:K56">
    <cfRule type="containsText" dxfId="5755" priority="2" operator="containsText" text="повторно">
      <formula>NOT(ISERROR(SEARCH(("повторно"),(K3))))</formula>
    </cfRule>
  </conditionalFormatting>
  <conditionalFormatting sqref="K10:K42">
    <cfRule type="containsText" dxfId="5754" priority="967" operator="containsText" text="повторно">
      <formula>NOT(ISERROR(SEARCH(("повторно"),(K3))))</formula>
    </cfRule>
  </conditionalFormatting>
  <conditionalFormatting sqref="K3 K5:K56">
    <cfRule type="containsText" dxfId="5753" priority="1" operator="containsText" text="снято">
      <formula>NOT(ISERROR(SEARCH(("снято"),(K3))))</formula>
    </cfRule>
  </conditionalFormatting>
  <conditionalFormatting sqref="K10:K42">
    <cfRule type="containsText" dxfId="5752" priority="968"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74">
        <x14:dataValidation type="list" allowBlank="1">
          <x14:formula1>
            <xm:f>Списки!$G$2:$G$4</xm:f>
          </x14:formula1>
          <xm:sqref>G44:G56</xm:sqref>
        </x14:dataValidation>
        <x14:dataValidation type="list" allowBlank="1">
          <x14:formula1>
            <xm:f>Списки!$O:$O</xm:f>
          </x14:formula1>
          <xm:sqref>R1 U1 X1</xm:sqref>
        </x14:dataValidation>
        <x14:dataValidation type="list" allowBlank="1">
          <x14:formula1>
            <xm:f>Списки!$E$2:$E$1002</xm:f>
          </x14:formula1>
          <xm:sqref>H45:H56</xm:sqref>
        </x14:dataValidation>
        <x14:dataValidation type="list" allowBlank="1">
          <x14:formula1>
            <xm:f>Списки!$A$2:$A$1002</xm:f>
          </x14:formula1>
          <xm:sqref>K43:K56</xm:sqref>
        </x14:dataValidation>
        <x14:dataValidation type="list" allowBlank="1">
          <x14:formula1>
            <xm:f>Списки!$E$2:$E$1002</xm:f>
          </x14:formula1>
          <xm:sqref>H44</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Списки!$A$2:$A$1002</xm:f>
          </x14:formula1>
          <xm:sqref>K10:K42</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G11</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Списки!$E$2:$E$1002</xm:f>
          </x14:formula1>
          <xm:sqref>H11</xm:sqref>
        </x14:dataValidation>
        <x14:dataValidation type="list" allowBlank="1">
          <x14:formula1>
            <xm:f>Списки!$G$2:$G$4</xm:f>
          </x14:formula1>
          <xm:sqref>G43</xm:sqref>
        </x14:dataValidation>
        <x14:dataValidation type="list" allowBlank="1">
          <x14:formula1>
            <xm:f>Списки!$E$2:$E$1002</xm:f>
          </x14:formula1>
          <xm:sqref>H43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9"/>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1.5703125" style="708" customWidth="1"/>
    <col min="2" max="2" width="18.5703125" style="708" customWidth="1"/>
    <col min="3" max="3" width="12.5703125" style="709"/>
    <col min="4" max="4" width="53.42578125" style="710" customWidth="1"/>
    <col min="5" max="5" width="58.7109375" style="708" customWidth="1"/>
    <col min="6" max="6" width="21.42578125" style="708" customWidth="1" collapsed="1"/>
    <col min="7" max="8" width="14.140625" style="708" hidden="1" customWidth="1" outlineLevel="1"/>
    <col min="9" max="9" width="13.42578125" style="708" customWidth="1"/>
    <col min="10" max="11" width="12.5703125" style="708"/>
    <col min="12" max="12" width="31.85546875" style="711" customWidth="1"/>
    <col min="13" max="13" width="12.5703125" style="708"/>
    <col min="14" max="14" width="25" style="708" customWidth="1"/>
    <col min="15" max="15" width="39.140625" style="708" customWidth="1"/>
    <col min="16" max="16" width="16.42578125" style="708" customWidth="1"/>
    <col min="17" max="17" width="26.85546875" style="708" customWidth="1"/>
    <col min="18" max="18" width="22" style="708" customWidth="1"/>
    <col min="19" max="19" width="14.42578125" style="708" customWidth="1"/>
    <col min="20" max="20" width="26.85546875" style="708" customWidth="1"/>
    <col min="21" max="24" width="25.5703125" style="708" customWidth="1"/>
    <col min="25" max="16384" width="12.5703125" style="708"/>
  </cols>
  <sheetData>
    <row r="1" spans="1:24" ht="89.25" collapsed="1">
      <c r="A1" s="712" t="s">
        <v>235</v>
      </c>
      <c r="B1" s="712" t="s">
        <v>236</v>
      </c>
      <c r="C1" s="713" t="s">
        <v>237</v>
      </c>
      <c r="D1" s="712" t="s">
        <v>238</v>
      </c>
      <c r="E1" s="712" t="s">
        <v>239</v>
      </c>
      <c r="F1" s="712" t="s">
        <v>240</v>
      </c>
      <c r="G1" s="714" t="s">
        <v>241</v>
      </c>
      <c r="H1" s="714" t="s">
        <v>242</v>
      </c>
      <c r="I1" s="714" t="s">
        <v>5</v>
      </c>
      <c r="J1" s="712" t="s">
        <v>243</v>
      </c>
      <c r="K1" s="712" t="s">
        <v>244</v>
      </c>
      <c r="L1" s="715"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497" t="s">
        <v>52</v>
      </c>
      <c r="E2" s="113"/>
      <c r="F2" s="110"/>
      <c r="G2" s="115"/>
      <c r="H2" s="116"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498" t="s">
        <v>35</v>
      </c>
      <c r="E3" s="18"/>
      <c r="F3" s="18"/>
      <c r="G3" s="115"/>
      <c r="H3" s="118">
        <f>COUNTIF($H10:$H179,"1 - Несоответствие продуктовым требованиям ПИК-Стандарт")</f>
        <v>1</v>
      </c>
      <c r="I3" s="118">
        <f>COUNTIF($H10:$H179,"2 - Несоответствие Бренд-листам ПИК")</f>
        <v>0</v>
      </c>
      <c r="J3" s="118">
        <f>COUNTIF($H10:$H179,"3 - Несоответствие Каталогу отделки")</f>
        <v>0</v>
      </c>
      <c r="K3" s="118">
        <f>COUNTIF($H10:$H179,"5 - Ошибка в применении СТМ")</f>
        <v>0</v>
      </c>
      <c r="L3" s="539">
        <f>COUNTIF($H10:$H179,"4 - Несоответствие Каталогу оборудования")</f>
        <v>0</v>
      </c>
      <c r="M3" s="118">
        <f>COUNTIF($H10:$H179,"6 - Ошибка в применении сборных ЛМ")</f>
        <v>0</v>
      </c>
      <c r="N3" s="118">
        <f>COUNTIF($H10:$H179,"7 - Ошибка в применении шкаф-пакетов")</f>
        <v>0</v>
      </c>
      <c r="O3" s="118">
        <f>COUNTIF($H10:$H179,"8 - Ошибка в применении шахт-пакетов")</f>
        <v>0</v>
      </c>
      <c r="P3" s="118">
        <f>COUNTIF($H10:$H179,"9 - Несоответствие типологическим требованиям ПИК-Стандарт")</f>
        <v>14</v>
      </c>
      <c r="Q3" s="118">
        <f>COUNTIF($H10:$H179,"10 - Несоответствие НТД РФ")</f>
        <v>1</v>
      </c>
      <c r="R3" s="118">
        <f>COUNTIF($H10:$H179,"11 - Несоответствие ИРД (кроме ТУ, СТУ), АПР, ПД")</f>
        <v>0</v>
      </c>
      <c r="S3" s="118">
        <f>COUNTIF($H10:$H179,"12 - Несоответствие требованиям ТУ, СТУ")</f>
        <v>0</v>
      </c>
      <c r="T3" s="118">
        <f>COUNTIF($H10:$H179,"13 - Ошибка в технических решениях")</f>
        <v>0</v>
      </c>
      <c r="U3" s="118">
        <f>COUNTIF($H10:$H179,"14 - Неувязка м/у собой комплектов РД")</f>
        <v>3</v>
      </c>
      <c r="V3" s="118">
        <f>COUNTIF($H10:$H179,"15 - Недостаточность информации влияющей на СМР")</f>
        <v>17</v>
      </c>
      <c r="W3" s="118">
        <f>COUNTIF($H10:$H179,"16 - Нерациональное решение")</f>
        <v>0</v>
      </c>
      <c r="X3" s="118">
        <f>COUNTIF($H10:$H179,"17 - Оформление")</f>
        <v>0</v>
      </c>
    </row>
    <row r="4" spans="1:24" ht="25.5" hidden="1" outlineLevel="1">
      <c r="A4" s="111" t="s">
        <v>249</v>
      </c>
      <c r="B4" s="119">
        <v>9</v>
      </c>
      <c r="C4" s="259" t="s">
        <v>2356</v>
      </c>
      <c r="D4" s="120">
        <f>C4/B4</f>
        <v>1</v>
      </c>
      <c r="E4" s="218"/>
      <c r="G4" s="115"/>
      <c r="H4" s="112" t="s">
        <v>52</v>
      </c>
      <c r="I4" s="112" t="s">
        <v>52</v>
      </c>
      <c r="J4" s="112" t="s">
        <v>52</v>
      </c>
      <c r="K4" s="112" t="s">
        <v>52</v>
      </c>
      <c r="L4" s="541"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262"/>
      <c r="E5" s="219"/>
      <c r="G5" s="112" t="s">
        <v>52</v>
      </c>
      <c r="H5" s="222"/>
      <c r="I5" s="102"/>
      <c r="J5" s="223"/>
      <c r="K5" s="102"/>
      <c r="L5" s="543"/>
      <c r="M5" s="223"/>
      <c r="N5" s="102"/>
      <c r="O5" s="223"/>
      <c r="P5" s="223"/>
      <c r="Q5" s="102"/>
      <c r="R5" s="223"/>
      <c r="S5" s="223"/>
      <c r="T5" s="102"/>
      <c r="U5" s="102"/>
      <c r="V5" s="102"/>
      <c r="W5" s="102"/>
      <c r="X5" s="102"/>
    </row>
    <row r="6" spans="1:24" ht="22.5" hidden="1" outlineLevel="1">
      <c r="A6" s="18">
        <v>0.2</v>
      </c>
      <c r="B6" s="18">
        <v>0.5</v>
      </c>
      <c r="C6" s="256">
        <v>1</v>
      </c>
      <c r="D6" s="498" t="s">
        <v>39</v>
      </c>
      <c r="E6" s="18"/>
      <c r="F6" s="18" t="s">
        <v>253</v>
      </c>
      <c r="G6" s="125">
        <f>COUNTIFS(G10:G146,"0,2")</f>
        <v>0</v>
      </c>
      <c r="H6" s="222"/>
      <c r="I6" s="102"/>
      <c r="J6" s="223"/>
      <c r="K6" s="102"/>
      <c r="L6" s="543"/>
      <c r="M6" s="223"/>
      <c r="N6" s="102"/>
      <c r="O6" s="223"/>
      <c r="P6" s="223"/>
      <c r="Q6" s="102"/>
      <c r="R6" s="223"/>
      <c r="S6" s="223"/>
      <c r="T6" s="102"/>
      <c r="U6" s="102"/>
      <c r="V6" s="102"/>
      <c r="W6" s="102"/>
      <c r="X6" s="102"/>
    </row>
    <row r="7" spans="1:24" ht="22.5" hidden="1" outlineLevel="1">
      <c r="A7" s="126">
        <f>G6*0.2/B4</f>
        <v>0</v>
      </c>
      <c r="B7" s="126">
        <f>G7*0.5/B4</f>
        <v>0.94444444444444442</v>
      </c>
      <c r="C7" s="259">
        <f>G8*1/B4</f>
        <v>2.1111111111111112</v>
      </c>
      <c r="D7" s="127">
        <f>(G6*A6+G7*B6+G8*C6)/SUM(G6:G8)</f>
        <v>0.76388888888888884</v>
      </c>
      <c r="E7" s="224"/>
      <c r="F7" s="129" t="s">
        <v>254</v>
      </c>
      <c r="G7" s="125">
        <f>COUNTIFS(G10:G146,"0,5")</f>
        <v>17</v>
      </c>
      <c r="H7" s="222"/>
      <c r="I7" s="225"/>
      <c r="J7" s="225"/>
      <c r="K7" s="225"/>
      <c r="L7" s="545"/>
      <c r="M7" s="225"/>
      <c r="N7" s="225"/>
      <c r="O7" s="225"/>
      <c r="P7" s="225"/>
      <c r="Q7" s="225"/>
      <c r="R7" s="225"/>
      <c r="S7" s="225"/>
      <c r="T7" s="225"/>
      <c r="U7" s="225"/>
      <c r="V7" s="225"/>
      <c r="W7" s="225"/>
      <c r="X7" s="225"/>
    </row>
    <row r="8" spans="1:24" ht="22.5" hidden="1" outlineLevel="1">
      <c r="A8" s="112" t="s">
        <v>52</v>
      </c>
      <c r="B8" s="112" t="s">
        <v>52</v>
      </c>
      <c r="C8" s="266" t="s">
        <v>52</v>
      </c>
      <c r="D8" s="497" t="s">
        <v>52</v>
      </c>
      <c r="E8" s="112"/>
      <c r="F8" s="18" t="s">
        <v>255</v>
      </c>
      <c r="G8" s="125">
        <f>COUNTIFS(G10:G146,"1")</f>
        <v>19</v>
      </c>
      <c r="H8" s="222"/>
      <c r="I8" s="102"/>
      <c r="J8" s="223"/>
      <c r="K8" s="102"/>
      <c r="L8" s="543"/>
      <c r="M8" s="223"/>
      <c r="N8" s="102"/>
      <c r="O8" s="223"/>
      <c r="P8" s="223"/>
      <c r="Q8" s="102"/>
      <c r="R8" s="223"/>
      <c r="S8" s="223"/>
      <c r="T8" s="102"/>
      <c r="U8" s="102"/>
      <c r="V8" s="102"/>
      <c r="W8" s="102"/>
      <c r="X8" s="102"/>
    </row>
    <row r="9" spans="1:24" ht="12.75">
      <c r="A9" s="131"/>
      <c r="B9" s="131"/>
      <c r="C9" s="267"/>
      <c r="D9" s="430"/>
      <c r="E9" s="131"/>
      <c r="F9" s="131"/>
      <c r="G9" s="131"/>
      <c r="H9" s="131"/>
      <c r="I9" s="226"/>
      <c r="J9" s="227"/>
      <c r="K9" s="226"/>
      <c r="L9" s="547"/>
      <c r="M9" s="227"/>
      <c r="N9" s="226"/>
      <c r="O9" s="227"/>
      <c r="P9" s="227"/>
      <c r="Q9" s="226"/>
      <c r="R9" s="227"/>
      <c r="S9" s="227"/>
      <c r="T9" s="226"/>
      <c r="U9" s="226"/>
      <c r="V9" s="226"/>
      <c r="W9" s="226"/>
      <c r="X9" s="226"/>
    </row>
    <row r="10" spans="1:24" ht="173.25" customHeight="1">
      <c r="A10" s="431">
        <v>1</v>
      </c>
      <c r="B10" s="436" t="s">
        <v>2419</v>
      </c>
      <c r="C10" s="665" t="s">
        <v>397</v>
      </c>
      <c r="D10" s="433" t="s">
        <v>2420</v>
      </c>
      <c r="E10" s="431"/>
      <c r="F10" s="431" t="s">
        <v>2421</v>
      </c>
      <c r="G10" s="435">
        <v>1</v>
      </c>
      <c r="H10" s="436" t="s">
        <v>21</v>
      </c>
      <c r="I10" s="431" t="s">
        <v>72</v>
      </c>
      <c r="J10" s="437">
        <v>45391</v>
      </c>
      <c r="K10" s="431"/>
      <c r="L10" s="549" t="s">
        <v>2422</v>
      </c>
      <c r="M10" s="223"/>
      <c r="N10" s="102"/>
      <c r="O10" s="223"/>
      <c r="P10" s="223"/>
      <c r="Q10" s="102"/>
      <c r="R10" s="223"/>
      <c r="S10" s="223"/>
      <c r="T10" s="102"/>
      <c r="U10" s="102"/>
      <c r="V10" s="102"/>
      <c r="W10" s="102"/>
      <c r="X10" s="102"/>
    </row>
    <row r="11" spans="1:24" ht="114.75" customHeight="1">
      <c r="A11" s="431">
        <f t="shared" ref="A11:A49" si="0">A10+1</f>
        <v>2</v>
      </c>
      <c r="B11" s="436" t="s">
        <v>2419</v>
      </c>
      <c r="C11" s="665">
        <v>2</v>
      </c>
      <c r="D11" s="433" t="s">
        <v>2423</v>
      </c>
      <c r="E11" s="431"/>
      <c r="F11" s="431" t="s">
        <v>2424</v>
      </c>
      <c r="G11" s="435">
        <v>1</v>
      </c>
      <c r="H11" s="436" t="s">
        <v>21</v>
      </c>
      <c r="I11" s="431" t="s">
        <v>72</v>
      </c>
      <c r="J11" s="437">
        <v>45391</v>
      </c>
      <c r="K11" s="431"/>
      <c r="L11" s="549" t="s">
        <v>2425</v>
      </c>
      <c r="M11" s="223"/>
      <c r="N11" s="102"/>
      <c r="O11" s="223"/>
      <c r="P11" s="223"/>
      <c r="Q11" s="102"/>
      <c r="R11" s="223"/>
      <c r="S11" s="223"/>
      <c r="T11" s="102"/>
      <c r="U11" s="102"/>
      <c r="V11" s="102"/>
      <c r="W11" s="102"/>
      <c r="X11" s="102"/>
    </row>
    <row r="12" spans="1:24" ht="122.25" customHeight="1">
      <c r="A12" s="431">
        <f t="shared" si="0"/>
        <v>3</v>
      </c>
      <c r="B12" s="436" t="s">
        <v>2419</v>
      </c>
      <c r="C12" s="665">
        <v>2</v>
      </c>
      <c r="D12" s="433" t="s">
        <v>2426</v>
      </c>
      <c r="E12" s="431"/>
      <c r="F12" s="431"/>
      <c r="G12" s="435">
        <v>0.5</v>
      </c>
      <c r="H12" s="436" t="s">
        <v>29</v>
      </c>
      <c r="I12" s="431" t="s">
        <v>72</v>
      </c>
      <c r="J12" s="437">
        <v>45391</v>
      </c>
      <c r="K12" s="431"/>
      <c r="L12" s="549" t="s">
        <v>2427</v>
      </c>
      <c r="M12" s="223"/>
      <c r="N12" s="102"/>
      <c r="O12" s="223"/>
      <c r="P12" s="223"/>
      <c r="Q12" s="102"/>
      <c r="R12" s="223"/>
      <c r="S12" s="223"/>
      <c r="T12" s="102"/>
      <c r="U12" s="102"/>
      <c r="V12" s="102"/>
      <c r="W12" s="102"/>
      <c r="X12" s="102"/>
    </row>
    <row r="13" spans="1:24" ht="129" customHeight="1">
      <c r="A13" s="431">
        <f t="shared" si="0"/>
        <v>4</v>
      </c>
      <c r="B13" s="436" t="s">
        <v>2419</v>
      </c>
      <c r="C13" s="665">
        <v>2</v>
      </c>
      <c r="D13" s="648" t="s">
        <v>2428</v>
      </c>
      <c r="E13" s="431"/>
      <c r="F13" s="431"/>
      <c r="G13" s="435">
        <v>1</v>
      </c>
      <c r="H13" s="436" t="s">
        <v>21</v>
      </c>
      <c r="I13" s="431" t="s">
        <v>72</v>
      </c>
      <c r="J13" s="437">
        <v>45391</v>
      </c>
      <c r="K13" s="431"/>
      <c r="L13" s="549" t="s">
        <v>2429</v>
      </c>
      <c r="M13" s="223"/>
      <c r="N13" s="102"/>
      <c r="O13" s="223"/>
      <c r="P13" s="223"/>
      <c r="Q13" s="102"/>
      <c r="R13" s="223"/>
      <c r="S13" s="223"/>
      <c r="T13" s="102"/>
      <c r="U13" s="102"/>
      <c r="V13" s="102"/>
      <c r="W13" s="102"/>
      <c r="X13" s="102"/>
    </row>
    <row r="14" spans="1:24" ht="162.75" customHeight="1">
      <c r="A14" s="431">
        <f t="shared" si="0"/>
        <v>5</v>
      </c>
      <c r="B14" s="436" t="s">
        <v>2419</v>
      </c>
      <c r="C14" s="665">
        <v>2</v>
      </c>
      <c r="D14" s="433" t="s">
        <v>2430</v>
      </c>
      <c r="E14" s="431"/>
      <c r="F14" s="431"/>
      <c r="G14" s="435">
        <v>0.5</v>
      </c>
      <c r="H14" s="436" t="s">
        <v>29</v>
      </c>
      <c r="I14" s="431" t="s">
        <v>72</v>
      </c>
      <c r="J14" s="437">
        <v>45391</v>
      </c>
      <c r="K14" s="431"/>
      <c r="L14" s="548"/>
      <c r="M14" s="102"/>
      <c r="N14" s="102"/>
      <c r="O14" s="102"/>
      <c r="P14" s="102"/>
      <c r="Q14" s="102"/>
      <c r="R14" s="102"/>
      <c r="S14" s="102"/>
      <c r="T14" s="102"/>
      <c r="U14" s="102"/>
      <c r="V14" s="102"/>
      <c r="W14" s="102"/>
      <c r="X14" s="102"/>
    </row>
    <row r="15" spans="1:24" ht="168" customHeight="1">
      <c r="A15" s="431">
        <f t="shared" si="0"/>
        <v>6</v>
      </c>
      <c r="B15" s="436" t="s">
        <v>2419</v>
      </c>
      <c r="C15" s="665">
        <v>2</v>
      </c>
      <c r="D15" s="433" t="s">
        <v>2431</v>
      </c>
      <c r="E15" s="431"/>
      <c r="F15" s="431"/>
      <c r="G15" s="435">
        <v>0.5</v>
      </c>
      <c r="H15" s="436" t="s">
        <v>29</v>
      </c>
      <c r="I15" s="431" t="s">
        <v>72</v>
      </c>
      <c r="J15" s="437">
        <v>45391</v>
      </c>
      <c r="K15" s="431"/>
      <c r="L15" s="548" t="s">
        <v>2432</v>
      </c>
      <c r="M15" s="102"/>
      <c r="N15" s="102"/>
      <c r="O15" s="102"/>
      <c r="P15" s="102"/>
      <c r="Q15" s="102"/>
      <c r="R15" s="102"/>
      <c r="S15" s="102"/>
      <c r="T15" s="102"/>
      <c r="U15" s="102"/>
      <c r="V15" s="102"/>
      <c r="W15" s="102"/>
      <c r="X15" s="102"/>
    </row>
    <row r="16" spans="1:24" ht="70.5" customHeight="1">
      <c r="A16" s="431">
        <f t="shared" si="0"/>
        <v>7</v>
      </c>
      <c r="B16" s="436" t="s">
        <v>2419</v>
      </c>
      <c r="C16" s="665">
        <v>2</v>
      </c>
      <c r="D16" s="433" t="s">
        <v>2433</v>
      </c>
      <c r="E16" s="431"/>
      <c r="F16" s="431"/>
      <c r="G16" s="435">
        <v>0.5</v>
      </c>
      <c r="H16" s="436" t="s">
        <v>29</v>
      </c>
      <c r="I16" s="431" t="s">
        <v>72</v>
      </c>
      <c r="J16" s="437">
        <v>45391</v>
      </c>
      <c r="K16" s="431"/>
      <c r="L16" s="548" t="s">
        <v>2434</v>
      </c>
      <c r="M16" s="102"/>
      <c r="N16" s="102"/>
      <c r="O16" s="102"/>
      <c r="P16" s="102"/>
      <c r="Q16" s="102"/>
      <c r="R16" s="102"/>
      <c r="S16" s="102"/>
      <c r="T16" s="102"/>
      <c r="U16" s="102"/>
      <c r="V16" s="102"/>
      <c r="W16" s="102"/>
      <c r="X16" s="102"/>
    </row>
    <row r="17" spans="1:24" ht="123.75" customHeight="1">
      <c r="A17" s="431">
        <f t="shared" si="0"/>
        <v>8</v>
      </c>
      <c r="B17" s="436" t="s">
        <v>2419</v>
      </c>
      <c r="C17" s="665">
        <v>2</v>
      </c>
      <c r="D17" s="433" t="s">
        <v>2435</v>
      </c>
      <c r="E17" s="431"/>
      <c r="F17" s="431"/>
      <c r="G17" s="435">
        <v>0.5</v>
      </c>
      <c r="H17" s="436" t="s">
        <v>29</v>
      </c>
      <c r="I17" s="431" t="s">
        <v>72</v>
      </c>
      <c r="J17" s="437">
        <v>45391</v>
      </c>
      <c r="K17" s="431"/>
      <c r="L17" s="548" t="s">
        <v>2436</v>
      </c>
      <c r="M17" s="102"/>
      <c r="N17" s="102"/>
      <c r="O17" s="102"/>
      <c r="P17" s="102"/>
      <c r="Q17" s="102"/>
      <c r="R17" s="102"/>
      <c r="S17" s="102"/>
      <c r="T17" s="102"/>
      <c r="U17" s="102"/>
      <c r="V17" s="102"/>
      <c r="W17" s="102"/>
      <c r="X17" s="102"/>
    </row>
    <row r="18" spans="1:24" ht="176.25" customHeight="1">
      <c r="A18" s="431">
        <f t="shared" si="0"/>
        <v>9</v>
      </c>
      <c r="B18" s="436" t="s">
        <v>2419</v>
      </c>
      <c r="C18" s="665" t="s">
        <v>2437</v>
      </c>
      <c r="D18" s="433" t="s">
        <v>2438</v>
      </c>
      <c r="E18" s="431"/>
      <c r="F18" s="431"/>
      <c r="G18" s="435">
        <v>1</v>
      </c>
      <c r="H18" s="436" t="s">
        <v>28</v>
      </c>
      <c r="I18" s="431" t="s">
        <v>72</v>
      </c>
      <c r="J18" s="437">
        <v>45391</v>
      </c>
      <c r="K18" s="431"/>
      <c r="L18" s="548" t="s">
        <v>2439</v>
      </c>
      <c r="M18" s="102"/>
      <c r="N18" s="102"/>
      <c r="O18" s="102"/>
      <c r="P18" s="102"/>
      <c r="Q18" s="102"/>
      <c r="R18" s="102"/>
      <c r="S18" s="102"/>
      <c r="T18" s="102"/>
      <c r="U18" s="102"/>
      <c r="V18" s="102"/>
      <c r="W18" s="102"/>
      <c r="X18" s="102"/>
    </row>
    <row r="19" spans="1:24" ht="156.75" customHeight="1">
      <c r="A19" s="431">
        <f t="shared" si="0"/>
        <v>10</v>
      </c>
      <c r="B19" s="436" t="s">
        <v>2419</v>
      </c>
      <c r="C19" s="665" t="s">
        <v>2440</v>
      </c>
      <c r="D19" s="433" t="s">
        <v>2441</v>
      </c>
      <c r="E19" s="431"/>
      <c r="F19" s="431" t="s">
        <v>2421</v>
      </c>
      <c r="G19" s="435">
        <v>0.5</v>
      </c>
      <c r="H19" s="436" t="s">
        <v>29</v>
      </c>
      <c r="I19" s="431" t="s">
        <v>72</v>
      </c>
      <c r="J19" s="437">
        <v>45391</v>
      </c>
      <c r="K19" s="431"/>
      <c r="L19" s="548" t="s">
        <v>2442</v>
      </c>
      <c r="M19" s="102"/>
      <c r="N19" s="102"/>
      <c r="O19" s="102"/>
      <c r="P19" s="102"/>
      <c r="Q19" s="102"/>
      <c r="R19" s="102"/>
      <c r="S19" s="102"/>
      <c r="T19" s="102"/>
      <c r="U19" s="102"/>
      <c r="V19" s="102"/>
      <c r="W19" s="102"/>
      <c r="X19" s="102"/>
    </row>
    <row r="20" spans="1:24" ht="67.5" customHeight="1">
      <c r="A20" s="431">
        <f t="shared" si="0"/>
        <v>11</v>
      </c>
      <c r="B20" s="436" t="s">
        <v>2419</v>
      </c>
      <c r="C20" s="665" t="s">
        <v>1588</v>
      </c>
      <c r="D20" s="433" t="s">
        <v>2443</v>
      </c>
      <c r="E20" s="431"/>
      <c r="F20" s="431" t="s">
        <v>2421</v>
      </c>
      <c r="G20" s="435">
        <v>0.5</v>
      </c>
      <c r="H20" s="436" t="s">
        <v>29</v>
      </c>
      <c r="I20" s="431" t="s">
        <v>72</v>
      </c>
      <c r="J20" s="437">
        <v>45391</v>
      </c>
      <c r="K20" s="431"/>
      <c r="L20" s="548" t="s">
        <v>2444</v>
      </c>
      <c r="M20" s="102"/>
      <c r="N20" s="102"/>
      <c r="O20" s="102"/>
      <c r="P20" s="102"/>
      <c r="Q20" s="102"/>
      <c r="R20" s="102"/>
      <c r="S20" s="102"/>
      <c r="T20" s="102"/>
      <c r="U20" s="102"/>
      <c r="V20" s="102"/>
      <c r="W20" s="102"/>
      <c r="X20" s="102"/>
    </row>
    <row r="21" spans="1:24" ht="183" customHeight="1">
      <c r="A21" s="431">
        <f t="shared" si="0"/>
        <v>12</v>
      </c>
      <c r="B21" s="436" t="s">
        <v>2419</v>
      </c>
      <c r="C21" s="665" t="s">
        <v>2440</v>
      </c>
      <c r="D21" s="433" t="s">
        <v>2445</v>
      </c>
      <c r="E21" s="431"/>
      <c r="F21" s="431" t="s">
        <v>2421</v>
      </c>
      <c r="G21" s="435">
        <v>0.5</v>
      </c>
      <c r="H21" s="436" t="s">
        <v>29</v>
      </c>
      <c r="I21" s="431" t="s">
        <v>72</v>
      </c>
      <c r="J21" s="437">
        <v>45391</v>
      </c>
      <c r="K21" s="431"/>
      <c r="L21" s="548" t="s">
        <v>2446</v>
      </c>
      <c r="M21" s="102"/>
      <c r="N21" s="102"/>
      <c r="O21" s="102"/>
      <c r="P21" s="102"/>
      <c r="Q21" s="102"/>
      <c r="R21" s="102"/>
      <c r="S21" s="102"/>
      <c r="T21" s="102"/>
      <c r="U21" s="102"/>
      <c r="V21" s="102"/>
      <c r="W21" s="102"/>
      <c r="X21" s="102"/>
    </row>
    <row r="22" spans="1:24" ht="127.5" customHeight="1">
      <c r="A22" s="431">
        <f t="shared" si="0"/>
        <v>13</v>
      </c>
      <c r="B22" s="436" t="s">
        <v>2419</v>
      </c>
      <c r="C22" s="665" t="s">
        <v>1588</v>
      </c>
      <c r="D22" s="716" t="s">
        <v>2447</v>
      </c>
      <c r="E22" s="431"/>
      <c r="F22" s="431"/>
      <c r="G22" s="435">
        <v>1</v>
      </c>
      <c r="H22" s="436" t="s">
        <v>21</v>
      </c>
      <c r="I22" s="431" t="s">
        <v>72</v>
      </c>
      <c r="J22" s="437">
        <v>45391</v>
      </c>
      <c r="K22" s="431"/>
      <c r="L22" s="548" t="s">
        <v>2448</v>
      </c>
      <c r="M22" s="102"/>
      <c r="N22" s="102"/>
      <c r="O22" s="102"/>
      <c r="P22" s="102"/>
      <c r="Q22" s="102"/>
      <c r="R22" s="102"/>
      <c r="S22" s="102"/>
      <c r="T22" s="102"/>
      <c r="U22" s="102"/>
      <c r="V22" s="102"/>
      <c r="W22" s="102"/>
      <c r="X22" s="102"/>
    </row>
    <row r="23" spans="1:24" ht="108.75" customHeight="1">
      <c r="A23" s="431">
        <f t="shared" si="0"/>
        <v>14</v>
      </c>
      <c r="B23" s="436" t="s">
        <v>2419</v>
      </c>
      <c r="C23" s="665">
        <v>2</v>
      </c>
      <c r="D23" s="433" t="s">
        <v>2449</v>
      </c>
      <c r="E23" s="431"/>
      <c r="F23" s="431"/>
      <c r="G23" s="435">
        <v>0.5</v>
      </c>
      <c r="H23" s="436" t="s">
        <v>29</v>
      </c>
      <c r="I23" s="431" t="s">
        <v>72</v>
      </c>
      <c r="J23" s="437">
        <v>45391</v>
      </c>
      <c r="K23" s="431"/>
      <c r="L23" s="548" t="s">
        <v>2450</v>
      </c>
      <c r="M23" s="102"/>
      <c r="N23" s="102"/>
      <c r="O23" s="102"/>
      <c r="P23" s="102"/>
      <c r="Q23" s="102"/>
      <c r="R23" s="102"/>
      <c r="S23" s="102"/>
      <c r="T23" s="102"/>
      <c r="U23" s="102"/>
      <c r="V23" s="102"/>
      <c r="W23" s="102"/>
      <c r="X23" s="102"/>
    </row>
    <row r="24" spans="1:24" ht="86.25" customHeight="1">
      <c r="A24" s="431">
        <f t="shared" si="0"/>
        <v>15</v>
      </c>
      <c r="B24" s="436" t="s">
        <v>2419</v>
      </c>
      <c r="C24" s="665" t="s">
        <v>417</v>
      </c>
      <c r="D24" s="433" t="s">
        <v>2451</v>
      </c>
      <c r="E24" s="431"/>
      <c r="F24" s="431"/>
      <c r="G24" s="435">
        <v>1</v>
      </c>
      <c r="H24" s="436" t="s">
        <v>21</v>
      </c>
      <c r="I24" s="431" t="s">
        <v>72</v>
      </c>
      <c r="J24" s="437">
        <v>45391</v>
      </c>
      <c r="K24" s="431"/>
      <c r="L24" s="548" t="s">
        <v>2452</v>
      </c>
      <c r="M24" s="102"/>
      <c r="N24" s="102"/>
      <c r="O24" s="102"/>
      <c r="P24" s="102"/>
      <c r="Q24" s="102"/>
      <c r="R24" s="102"/>
      <c r="S24" s="102"/>
      <c r="T24" s="102"/>
      <c r="U24" s="102"/>
      <c r="V24" s="102"/>
      <c r="W24" s="102"/>
      <c r="X24" s="102"/>
    </row>
    <row r="25" spans="1:24" ht="98.25" customHeight="1">
      <c r="A25" s="431">
        <f t="shared" si="0"/>
        <v>16</v>
      </c>
      <c r="B25" s="436" t="s">
        <v>2419</v>
      </c>
      <c r="C25" s="665" t="s">
        <v>417</v>
      </c>
      <c r="D25" s="433" t="s">
        <v>2453</v>
      </c>
      <c r="E25" s="431"/>
      <c r="F25" s="431" t="s">
        <v>2421</v>
      </c>
      <c r="G25" s="435">
        <v>0.5</v>
      </c>
      <c r="H25" s="436" t="s">
        <v>29</v>
      </c>
      <c r="I25" s="431" t="s">
        <v>72</v>
      </c>
      <c r="J25" s="437">
        <v>45391</v>
      </c>
      <c r="K25" s="431"/>
      <c r="L25" s="548" t="s">
        <v>2454</v>
      </c>
      <c r="M25" s="102"/>
      <c r="N25" s="102"/>
      <c r="O25" s="102"/>
      <c r="P25" s="102"/>
      <c r="Q25" s="102"/>
      <c r="R25" s="102"/>
      <c r="S25" s="102"/>
      <c r="T25" s="102"/>
      <c r="U25" s="102"/>
      <c r="V25" s="102"/>
      <c r="W25" s="102"/>
      <c r="X25" s="102"/>
    </row>
    <row r="26" spans="1:24" ht="234" customHeight="1">
      <c r="A26" s="431">
        <f t="shared" si="0"/>
        <v>17</v>
      </c>
      <c r="B26" s="436" t="s">
        <v>2419</v>
      </c>
      <c r="C26" s="665" t="s">
        <v>417</v>
      </c>
      <c r="D26" s="700" t="s">
        <v>2455</v>
      </c>
      <c r="E26" s="431"/>
      <c r="F26" s="431" t="s">
        <v>2421</v>
      </c>
      <c r="G26" s="435">
        <v>1</v>
      </c>
      <c r="H26" s="436" t="s">
        <v>21</v>
      </c>
      <c r="I26" s="431" t="s">
        <v>72</v>
      </c>
      <c r="J26" s="437">
        <v>45391</v>
      </c>
      <c r="K26" s="431"/>
      <c r="L26" s="548" t="s">
        <v>2456</v>
      </c>
      <c r="M26" s="102"/>
      <c r="N26" s="102"/>
      <c r="O26" s="102"/>
      <c r="P26" s="102"/>
      <c r="Q26" s="102"/>
      <c r="R26" s="102"/>
      <c r="S26" s="102"/>
      <c r="T26" s="102"/>
      <c r="U26" s="102"/>
      <c r="V26" s="102"/>
      <c r="W26" s="102"/>
      <c r="X26" s="102"/>
    </row>
    <row r="27" spans="1:24" ht="249" customHeight="1">
      <c r="A27" s="431">
        <f t="shared" si="0"/>
        <v>18</v>
      </c>
      <c r="B27" s="436" t="s">
        <v>2419</v>
      </c>
      <c r="C27" s="665" t="s">
        <v>417</v>
      </c>
      <c r="D27" s="433" t="s">
        <v>2457</v>
      </c>
      <c r="E27" s="431"/>
      <c r="F27" s="431" t="s">
        <v>2421</v>
      </c>
      <c r="G27" s="435">
        <v>1</v>
      </c>
      <c r="H27" s="436" t="s">
        <v>21</v>
      </c>
      <c r="I27" s="431" t="s">
        <v>72</v>
      </c>
      <c r="J27" s="437">
        <v>45391</v>
      </c>
      <c r="K27" s="431"/>
      <c r="L27" s="548" t="s">
        <v>2458</v>
      </c>
      <c r="M27" s="102"/>
      <c r="N27" s="102"/>
      <c r="O27" s="102"/>
      <c r="P27" s="102"/>
      <c r="Q27" s="102"/>
      <c r="R27" s="102"/>
      <c r="S27" s="102"/>
      <c r="T27" s="102"/>
      <c r="U27" s="102"/>
      <c r="V27" s="102"/>
      <c r="W27" s="102"/>
      <c r="X27" s="102"/>
    </row>
    <row r="28" spans="1:24" ht="245.25" customHeight="1">
      <c r="A28" s="431">
        <f t="shared" si="0"/>
        <v>19</v>
      </c>
      <c r="B28" s="436" t="s">
        <v>2419</v>
      </c>
      <c r="C28" s="665" t="s">
        <v>417</v>
      </c>
      <c r="D28" s="433" t="s">
        <v>2459</v>
      </c>
      <c r="E28" s="431"/>
      <c r="F28" s="431" t="s">
        <v>2421</v>
      </c>
      <c r="G28" s="435">
        <v>1</v>
      </c>
      <c r="H28" s="436" t="s">
        <v>21</v>
      </c>
      <c r="I28" s="431" t="s">
        <v>72</v>
      </c>
      <c r="J28" s="437">
        <v>45391</v>
      </c>
      <c r="K28" s="431"/>
      <c r="L28" s="548" t="s">
        <v>2460</v>
      </c>
      <c r="M28" s="102"/>
      <c r="N28" s="102"/>
      <c r="O28" s="102"/>
      <c r="P28" s="102"/>
      <c r="Q28" s="102"/>
      <c r="R28" s="102"/>
      <c r="S28" s="102"/>
      <c r="T28" s="102"/>
      <c r="U28" s="102"/>
      <c r="V28" s="102"/>
      <c r="W28" s="102"/>
      <c r="X28" s="102"/>
    </row>
    <row r="29" spans="1:24" ht="57" customHeight="1">
      <c r="A29" s="431">
        <f t="shared" si="0"/>
        <v>20</v>
      </c>
      <c r="B29" s="436" t="s">
        <v>2419</v>
      </c>
      <c r="C29" s="665" t="s">
        <v>417</v>
      </c>
      <c r="D29" s="433" t="s">
        <v>2461</v>
      </c>
      <c r="E29" s="431"/>
      <c r="F29" s="431"/>
      <c r="G29" s="435">
        <v>0.5</v>
      </c>
      <c r="H29" s="436" t="s">
        <v>29</v>
      </c>
      <c r="I29" s="431" t="s">
        <v>72</v>
      </c>
      <c r="J29" s="437">
        <v>45391</v>
      </c>
      <c r="K29" s="431"/>
      <c r="L29" s="548" t="s">
        <v>2462</v>
      </c>
      <c r="M29" s="102"/>
      <c r="N29" s="102"/>
      <c r="O29" s="102"/>
      <c r="P29" s="102"/>
      <c r="Q29" s="102"/>
      <c r="R29" s="102"/>
      <c r="S29" s="102"/>
      <c r="T29" s="102"/>
      <c r="U29" s="102"/>
      <c r="V29" s="102"/>
      <c r="W29" s="102"/>
      <c r="X29" s="102"/>
    </row>
    <row r="30" spans="1:24" ht="126" customHeight="1">
      <c r="A30" s="431">
        <f t="shared" si="0"/>
        <v>21</v>
      </c>
      <c r="B30" s="436" t="s">
        <v>2419</v>
      </c>
      <c r="C30" s="665" t="s">
        <v>417</v>
      </c>
      <c r="D30" s="433" t="s">
        <v>2463</v>
      </c>
      <c r="E30" s="431"/>
      <c r="F30" s="431" t="s">
        <v>2421</v>
      </c>
      <c r="G30" s="435">
        <v>1</v>
      </c>
      <c r="H30" s="436" t="s">
        <v>21</v>
      </c>
      <c r="I30" s="431" t="s">
        <v>72</v>
      </c>
      <c r="J30" s="437">
        <v>45391</v>
      </c>
      <c r="K30" s="431"/>
      <c r="L30" s="548" t="s">
        <v>2464</v>
      </c>
      <c r="M30" s="102"/>
      <c r="N30" s="102"/>
      <c r="O30" s="102"/>
      <c r="P30" s="102"/>
      <c r="Q30" s="102"/>
      <c r="R30" s="102"/>
      <c r="S30" s="102"/>
      <c r="T30" s="102"/>
      <c r="U30" s="102"/>
      <c r="V30" s="102"/>
      <c r="W30" s="102"/>
      <c r="X30" s="102"/>
    </row>
    <row r="31" spans="1:24" ht="117.75" customHeight="1">
      <c r="A31" s="431">
        <f t="shared" si="0"/>
        <v>22</v>
      </c>
      <c r="B31" s="436" t="s">
        <v>2419</v>
      </c>
      <c r="C31" s="665" t="s">
        <v>417</v>
      </c>
      <c r="D31" s="433" t="s">
        <v>2465</v>
      </c>
      <c r="E31" s="431"/>
      <c r="F31" s="431"/>
      <c r="G31" s="435">
        <v>0.5</v>
      </c>
      <c r="H31" s="436" t="s">
        <v>29</v>
      </c>
      <c r="I31" s="431" t="s">
        <v>72</v>
      </c>
      <c r="J31" s="437">
        <v>45391</v>
      </c>
      <c r="K31" s="431"/>
      <c r="L31" s="548" t="s">
        <v>2466</v>
      </c>
      <c r="M31" s="102"/>
      <c r="N31" s="102"/>
      <c r="O31" s="102"/>
      <c r="P31" s="102"/>
      <c r="Q31" s="102"/>
      <c r="R31" s="102"/>
      <c r="S31" s="102"/>
      <c r="T31" s="102"/>
      <c r="U31" s="102"/>
      <c r="V31" s="102"/>
      <c r="W31" s="102"/>
      <c r="X31" s="102"/>
    </row>
    <row r="32" spans="1:24" ht="58.9" customHeight="1">
      <c r="A32" s="431">
        <f t="shared" si="0"/>
        <v>23</v>
      </c>
      <c r="B32" s="436" t="s">
        <v>2419</v>
      </c>
      <c r="C32" s="665"/>
      <c r="D32" s="433" t="s">
        <v>2467</v>
      </c>
      <c r="E32" s="431"/>
      <c r="F32" s="431"/>
      <c r="G32" s="435">
        <v>0.5</v>
      </c>
      <c r="H32" s="436" t="s">
        <v>29</v>
      </c>
      <c r="I32" s="431" t="s">
        <v>72</v>
      </c>
      <c r="J32" s="437">
        <v>45391</v>
      </c>
      <c r="K32" s="431"/>
      <c r="L32" s="548" t="s">
        <v>2468</v>
      </c>
      <c r="M32" s="136"/>
      <c r="N32" s="102"/>
      <c r="O32" s="102"/>
      <c r="P32" s="102"/>
      <c r="Q32" s="102"/>
      <c r="R32" s="102"/>
      <c r="S32" s="102"/>
      <c r="T32" s="102"/>
      <c r="U32" s="102"/>
      <c r="V32" s="102"/>
      <c r="W32" s="102"/>
      <c r="X32" s="102"/>
    </row>
    <row r="33" spans="1:24" ht="123" customHeight="1">
      <c r="A33" s="431">
        <f t="shared" si="0"/>
        <v>24</v>
      </c>
      <c r="B33" s="436" t="s">
        <v>2419</v>
      </c>
      <c r="C33" s="665" t="s">
        <v>1161</v>
      </c>
      <c r="D33" s="433" t="s">
        <v>2469</v>
      </c>
      <c r="E33" s="431"/>
      <c r="F33" s="431" t="s">
        <v>2470</v>
      </c>
      <c r="G33" s="435">
        <v>1</v>
      </c>
      <c r="H33" s="436" t="s">
        <v>21</v>
      </c>
      <c r="I33" s="431" t="s">
        <v>72</v>
      </c>
      <c r="J33" s="437">
        <v>45391</v>
      </c>
      <c r="K33" s="431"/>
      <c r="L33" s="548" t="s">
        <v>2471</v>
      </c>
      <c r="M33" s="102"/>
      <c r="N33" s="102"/>
      <c r="O33" s="102"/>
      <c r="P33" s="102"/>
      <c r="Q33" s="102"/>
      <c r="R33" s="102"/>
      <c r="S33" s="102"/>
      <c r="T33" s="102"/>
      <c r="U33" s="102"/>
      <c r="V33" s="102"/>
      <c r="W33" s="102"/>
      <c r="X33" s="102"/>
    </row>
    <row r="34" spans="1:24" ht="141.75" customHeight="1">
      <c r="A34" s="431">
        <f t="shared" si="0"/>
        <v>25</v>
      </c>
      <c r="B34" s="436" t="s">
        <v>2419</v>
      </c>
      <c r="C34" s="665">
        <v>5</v>
      </c>
      <c r="D34" s="433" t="s">
        <v>2472</v>
      </c>
      <c r="E34" s="431"/>
      <c r="F34" s="431" t="s">
        <v>2470</v>
      </c>
      <c r="G34" s="435">
        <v>1</v>
      </c>
      <c r="H34" s="436" t="s">
        <v>250</v>
      </c>
      <c r="I34" s="431" t="s">
        <v>72</v>
      </c>
      <c r="J34" s="437">
        <v>45391</v>
      </c>
      <c r="K34" s="431"/>
      <c r="L34" s="548" t="s">
        <v>2473</v>
      </c>
      <c r="M34" s="102"/>
      <c r="N34" s="102"/>
      <c r="O34" s="102"/>
      <c r="P34" s="102"/>
      <c r="Q34" s="102"/>
      <c r="R34" s="102"/>
      <c r="S34" s="102"/>
      <c r="T34" s="102"/>
      <c r="U34" s="102"/>
      <c r="V34" s="102"/>
      <c r="W34" s="102"/>
      <c r="X34" s="102"/>
    </row>
    <row r="35" spans="1:24" ht="134.25" customHeight="1">
      <c r="A35" s="431">
        <f t="shared" si="0"/>
        <v>26</v>
      </c>
      <c r="B35" s="436" t="s">
        <v>2419</v>
      </c>
      <c r="C35" s="665">
        <v>5</v>
      </c>
      <c r="D35" s="433" t="s">
        <v>2474</v>
      </c>
      <c r="E35" s="431"/>
      <c r="F35" s="431" t="s">
        <v>2470</v>
      </c>
      <c r="G35" s="435">
        <v>0.5</v>
      </c>
      <c r="H35" s="436" t="s">
        <v>29</v>
      </c>
      <c r="I35" s="431" t="s">
        <v>72</v>
      </c>
      <c r="J35" s="437">
        <v>45391</v>
      </c>
      <c r="K35" s="431"/>
      <c r="L35" s="548" t="s">
        <v>2475</v>
      </c>
      <c r="M35" s="102"/>
      <c r="N35" s="102"/>
      <c r="O35" s="102"/>
      <c r="P35" s="102"/>
      <c r="Q35" s="102"/>
      <c r="R35" s="102"/>
      <c r="S35" s="102"/>
      <c r="T35" s="102"/>
      <c r="U35" s="102"/>
      <c r="V35" s="102"/>
      <c r="W35" s="102"/>
      <c r="X35" s="102"/>
    </row>
    <row r="36" spans="1:24" ht="142.5" customHeight="1">
      <c r="A36" s="431">
        <f t="shared" si="0"/>
        <v>27</v>
      </c>
      <c r="B36" s="436" t="s">
        <v>2419</v>
      </c>
      <c r="C36" s="665">
        <v>5</v>
      </c>
      <c r="D36" s="433" t="s">
        <v>2476</v>
      </c>
      <c r="E36" s="431"/>
      <c r="F36" s="431" t="s">
        <v>2470</v>
      </c>
      <c r="G36" s="435">
        <v>0.5</v>
      </c>
      <c r="H36" s="436" t="s">
        <v>29</v>
      </c>
      <c r="I36" s="431" t="s">
        <v>72</v>
      </c>
      <c r="J36" s="437">
        <v>45391</v>
      </c>
      <c r="K36" s="431"/>
      <c r="L36" s="548" t="s">
        <v>2477</v>
      </c>
      <c r="M36" s="102"/>
      <c r="N36" s="102"/>
      <c r="O36" s="102"/>
      <c r="P36" s="102"/>
      <c r="Q36" s="102"/>
      <c r="R36" s="102"/>
      <c r="S36" s="102"/>
      <c r="T36" s="102"/>
      <c r="U36" s="102"/>
      <c r="V36" s="102"/>
      <c r="W36" s="102"/>
      <c r="X36" s="102"/>
    </row>
    <row r="37" spans="1:24" ht="91.5" customHeight="1">
      <c r="A37" s="431">
        <f t="shared" si="0"/>
        <v>28</v>
      </c>
      <c r="B37" s="436" t="s">
        <v>2419</v>
      </c>
      <c r="C37" s="665" t="s">
        <v>2478</v>
      </c>
      <c r="D37" s="433" t="s">
        <v>2479</v>
      </c>
      <c r="E37" s="431"/>
      <c r="F37" s="559" t="s">
        <v>2480</v>
      </c>
      <c r="G37" s="435">
        <v>0.5</v>
      </c>
      <c r="H37" s="436" t="s">
        <v>29</v>
      </c>
      <c r="I37" s="431" t="s">
        <v>72</v>
      </c>
      <c r="J37" s="437">
        <v>45391</v>
      </c>
      <c r="K37" s="431"/>
      <c r="L37" s="548" t="s">
        <v>2481</v>
      </c>
      <c r="M37" s="102"/>
      <c r="N37" s="102"/>
      <c r="O37" s="102"/>
      <c r="P37" s="102"/>
      <c r="Q37" s="102"/>
      <c r="R37" s="102"/>
      <c r="S37" s="102"/>
      <c r="T37" s="102"/>
      <c r="U37" s="102"/>
      <c r="V37" s="102"/>
      <c r="W37" s="102"/>
      <c r="X37" s="102"/>
    </row>
    <row r="38" spans="1:24" ht="102.75" customHeight="1">
      <c r="A38" s="431">
        <f t="shared" si="0"/>
        <v>29</v>
      </c>
      <c r="B38" s="436" t="s">
        <v>2419</v>
      </c>
      <c r="C38" s="665" t="s">
        <v>2482</v>
      </c>
      <c r="D38" s="433" t="s">
        <v>2483</v>
      </c>
      <c r="E38" s="431"/>
      <c r="F38" s="559" t="s">
        <v>2480</v>
      </c>
      <c r="G38" s="435">
        <v>1</v>
      </c>
      <c r="H38" s="436" t="s">
        <v>21</v>
      </c>
      <c r="I38" s="431" t="s">
        <v>72</v>
      </c>
      <c r="J38" s="437">
        <v>45391</v>
      </c>
      <c r="K38" s="431"/>
      <c r="L38" s="548" t="s">
        <v>2484</v>
      </c>
      <c r="M38" s="102"/>
      <c r="N38" s="102"/>
      <c r="O38" s="102"/>
      <c r="P38" s="102"/>
      <c r="Q38" s="102"/>
      <c r="R38" s="102"/>
      <c r="S38" s="102"/>
      <c r="T38" s="102"/>
      <c r="U38" s="102"/>
      <c r="V38" s="102"/>
      <c r="W38" s="102"/>
      <c r="X38" s="102"/>
    </row>
    <row r="39" spans="1:24" ht="80.25" customHeight="1">
      <c r="A39" s="431">
        <f t="shared" si="0"/>
        <v>30</v>
      </c>
      <c r="B39" s="436" t="s">
        <v>2419</v>
      </c>
      <c r="C39" s="665" t="s">
        <v>2223</v>
      </c>
      <c r="D39" s="433" t="s">
        <v>2485</v>
      </c>
      <c r="E39" s="211"/>
      <c r="F39" s="621" t="s">
        <v>2480</v>
      </c>
      <c r="G39" s="435">
        <v>1</v>
      </c>
      <c r="H39" s="436" t="s">
        <v>21</v>
      </c>
      <c r="I39" s="431" t="s">
        <v>72</v>
      </c>
      <c r="J39" s="437">
        <v>45391</v>
      </c>
      <c r="K39" s="211"/>
      <c r="L39" s="717" t="s">
        <v>2486</v>
      </c>
    </row>
    <row r="40" spans="1:24" ht="77.25" customHeight="1">
      <c r="A40" s="431">
        <f t="shared" si="0"/>
        <v>31</v>
      </c>
      <c r="B40" s="436" t="s">
        <v>2419</v>
      </c>
      <c r="C40" s="665" t="s">
        <v>2482</v>
      </c>
      <c r="D40" s="433" t="s">
        <v>2487</v>
      </c>
      <c r="E40" s="431"/>
      <c r="F40" s="431"/>
      <c r="G40" s="435">
        <v>1</v>
      </c>
      <c r="H40" s="436" t="s">
        <v>21</v>
      </c>
      <c r="I40" s="431" t="s">
        <v>72</v>
      </c>
      <c r="J40" s="437">
        <v>45391</v>
      </c>
      <c r="K40" s="718"/>
      <c r="L40" s="691" t="s">
        <v>2301</v>
      </c>
      <c r="M40" s="102"/>
      <c r="N40" s="102"/>
      <c r="O40" s="102"/>
      <c r="P40" s="102"/>
      <c r="Q40" s="102"/>
      <c r="R40" s="102"/>
      <c r="S40" s="102"/>
      <c r="T40" s="102"/>
      <c r="U40" s="102"/>
      <c r="V40" s="102"/>
      <c r="W40" s="102"/>
      <c r="X40" s="102"/>
    </row>
    <row r="41" spans="1:24" ht="188.25" customHeight="1">
      <c r="A41" s="431">
        <f t="shared" si="0"/>
        <v>32</v>
      </c>
      <c r="B41" s="436" t="s">
        <v>2419</v>
      </c>
      <c r="C41" s="665" t="s">
        <v>2440</v>
      </c>
      <c r="D41" s="433" t="s">
        <v>2488</v>
      </c>
      <c r="E41" s="431"/>
      <c r="F41" s="431" t="s">
        <v>2489</v>
      </c>
      <c r="G41" s="435">
        <v>1</v>
      </c>
      <c r="H41" s="436" t="s">
        <v>23</v>
      </c>
      <c r="I41" s="431" t="s">
        <v>72</v>
      </c>
      <c r="J41" s="437">
        <v>45391</v>
      </c>
      <c r="K41" s="431"/>
      <c r="L41" s="719" t="s">
        <v>2490</v>
      </c>
      <c r="M41" s="102"/>
      <c r="N41" s="102"/>
      <c r="O41" s="102"/>
      <c r="P41" s="102"/>
      <c r="Q41" s="102"/>
      <c r="R41" s="102"/>
      <c r="S41" s="102"/>
      <c r="T41" s="102"/>
      <c r="U41" s="102"/>
      <c r="V41" s="102"/>
      <c r="W41" s="102"/>
      <c r="X41" s="102"/>
    </row>
    <row r="42" spans="1:24" ht="56.25">
      <c r="A42" s="431">
        <f t="shared" si="0"/>
        <v>33</v>
      </c>
      <c r="B42" s="436" t="s">
        <v>2419</v>
      </c>
      <c r="C42" s="665" t="s">
        <v>2371</v>
      </c>
      <c r="D42" s="433" t="s">
        <v>2491</v>
      </c>
      <c r="E42" s="431"/>
      <c r="F42" s="431"/>
      <c r="G42" s="435">
        <v>0.5</v>
      </c>
      <c r="H42" s="436" t="s">
        <v>29</v>
      </c>
      <c r="I42" s="431" t="s">
        <v>72</v>
      </c>
      <c r="J42" s="437">
        <v>45391</v>
      </c>
      <c r="K42" s="431"/>
      <c r="L42" s="548" t="s">
        <v>2492</v>
      </c>
      <c r="M42" s="102"/>
      <c r="N42" s="102"/>
      <c r="O42" s="102"/>
      <c r="P42" s="102"/>
      <c r="Q42" s="102"/>
      <c r="R42" s="102"/>
      <c r="S42" s="102"/>
      <c r="T42" s="102"/>
      <c r="U42" s="102"/>
      <c r="V42" s="102"/>
      <c r="W42" s="102"/>
      <c r="X42" s="102"/>
    </row>
    <row r="43" spans="1:24" ht="51.6" customHeight="1">
      <c r="A43" s="431">
        <f t="shared" si="0"/>
        <v>34</v>
      </c>
      <c r="B43" s="436" t="s">
        <v>2419</v>
      </c>
      <c r="C43" s="665">
        <v>9</v>
      </c>
      <c r="D43" s="433" t="s">
        <v>2493</v>
      </c>
      <c r="E43" s="431"/>
      <c r="F43" s="431"/>
      <c r="G43" s="435">
        <v>1</v>
      </c>
      <c r="H43" s="436" t="s">
        <v>28</v>
      </c>
      <c r="I43" s="431" t="s">
        <v>72</v>
      </c>
      <c r="J43" s="437">
        <v>45391</v>
      </c>
      <c r="K43" s="431"/>
      <c r="L43" s="548" t="s">
        <v>2494</v>
      </c>
      <c r="M43" s="102"/>
      <c r="N43" s="102"/>
      <c r="O43" s="102"/>
      <c r="P43" s="102"/>
      <c r="Q43" s="102"/>
      <c r="R43" s="102"/>
      <c r="S43" s="102"/>
      <c r="T43" s="102"/>
      <c r="U43" s="102"/>
      <c r="V43" s="102"/>
      <c r="W43" s="102"/>
      <c r="X43" s="102"/>
    </row>
    <row r="44" spans="1:24" ht="198.75" customHeight="1">
      <c r="A44" s="431">
        <f t="shared" si="0"/>
        <v>35</v>
      </c>
      <c r="B44" s="436" t="s">
        <v>2419</v>
      </c>
      <c r="C44" s="665" t="s">
        <v>2356</v>
      </c>
      <c r="D44" s="433" t="s">
        <v>2495</v>
      </c>
      <c r="E44" s="431"/>
      <c r="F44" s="431" t="s">
        <v>2421</v>
      </c>
      <c r="G44" s="435">
        <v>1</v>
      </c>
      <c r="H44" s="436" t="s">
        <v>28</v>
      </c>
      <c r="I44" s="431" t="s">
        <v>72</v>
      </c>
      <c r="J44" s="437">
        <v>45391</v>
      </c>
      <c r="K44" s="431"/>
      <c r="L44" s="548" t="s">
        <v>2496</v>
      </c>
      <c r="M44" s="102"/>
      <c r="N44" s="102"/>
      <c r="O44" s="102"/>
      <c r="P44" s="102"/>
      <c r="Q44" s="102"/>
      <c r="R44" s="102"/>
      <c r="S44" s="102"/>
      <c r="T44" s="102"/>
      <c r="U44" s="102"/>
      <c r="V44" s="102"/>
      <c r="W44" s="102"/>
      <c r="X44" s="102"/>
    </row>
    <row r="45" spans="1:24" ht="191.25">
      <c r="A45" s="431">
        <f t="shared" si="0"/>
        <v>36</v>
      </c>
      <c r="B45" s="436" t="s">
        <v>2419</v>
      </c>
      <c r="C45" s="665" t="s">
        <v>2437</v>
      </c>
      <c r="D45" s="433" t="s">
        <v>2497</v>
      </c>
      <c r="E45" s="431"/>
      <c r="F45" s="431" t="s">
        <v>2421</v>
      </c>
      <c r="G45" s="435">
        <v>1</v>
      </c>
      <c r="H45" s="436" t="s">
        <v>21</v>
      </c>
      <c r="I45" s="431" t="s">
        <v>72</v>
      </c>
      <c r="J45" s="437">
        <v>45391</v>
      </c>
      <c r="K45" s="431"/>
      <c r="L45" s="548" t="s">
        <v>2498</v>
      </c>
      <c r="M45" s="102"/>
      <c r="N45" s="102"/>
      <c r="O45" s="102"/>
      <c r="P45" s="102"/>
      <c r="Q45" s="102"/>
      <c r="R45" s="102"/>
      <c r="S45" s="102"/>
      <c r="T45" s="102"/>
      <c r="U45" s="102"/>
      <c r="V45" s="102"/>
      <c r="W45" s="102"/>
      <c r="X45" s="102"/>
    </row>
    <row r="46" spans="1:24" ht="102">
      <c r="A46" s="431">
        <f t="shared" si="0"/>
        <v>37</v>
      </c>
      <c r="B46" s="436" t="s">
        <v>2419</v>
      </c>
      <c r="C46" s="665">
        <v>1</v>
      </c>
      <c r="D46" s="433" t="s">
        <v>2499</v>
      </c>
      <c r="E46" s="431"/>
      <c r="F46" s="431"/>
      <c r="G46" s="435"/>
      <c r="H46" s="436"/>
      <c r="I46" s="431" t="s">
        <v>72</v>
      </c>
      <c r="J46" s="437">
        <v>45391</v>
      </c>
      <c r="K46" s="431"/>
      <c r="L46" s="548" t="s">
        <v>2500</v>
      </c>
      <c r="M46" s="102"/>
      <c r="N46" s="102"/>
      <c r="O46" s="102"/>
      <c r="P46" s="102"/>
      <c r="Q46" s="102"/>
      <c r="R46" s="102"/>
      <c r="S46" s="102"/>
      <c r="T46" s="102"/>
      <c r="U46" s="102"/>
      <c r="V46" s="102"/>
      <c r="W46" s="102"/>
      <c r="X46" s="102"/>
    </row>
    <row r="47" spans="1:24" ht="33.75">
      <c r="A47" s="431">
        <f t="shared" si="0"/>
        <v>38</v>
      </c>
      <c r="B47" s="436" t="s">
        <v>2419</v>
      </c>
      <c r="C47" s="665" t="s">
        <v>1161</v>
      </c>
      <c r="D47" s="433" t="s">
        <v>2501</v>
      </c>
      <c r="E47" s="431"/>
      <c r="F47" s="431"/>
      <c r="G47" s="435"/>
      <c r="H47" s="436"/>
      <c r="I47" s="431" t="s">
        <v>72</v>
      </c>
      <c r="J47" s="720">
        <v>45415</v>
      </c>
      <c r="K47" s="431"/>
      <c r="L47" s="548" t="s">
        <v>2502</v>
      </c>
      <c r="M47" s="102"/>
      <c r="N47" s="102"/>
      <c r="O47" s="102"/>
      <c r="P47" s="102"/>
      <c r="Q47" s="102"/>
      <c r="R47" s="102"/>
      <c r="S47" s="102"/>
      <c r="T47" s="102"/>
      <c r="U47" s="102"/>
      <c r="V47" s="102"/>
      <c r="W47" s="102"/>
      <c r="X47" s="102"/>
    </row>
    <row r="48" spans="1:24" ht="72">
      <c r="A48" s="431">
        <f t="shared" si="0"/>
        <v>39</v>
      </c>
      <c r="B48" s="436" t="s">
        <v>2419</v>
      </c>
      <c r="C48" s="665"/>
      <c r="D48" s="433" t="s">
        <v>2503</v>
      </c>
      <c r="E48" s="431"/>
      <c r="F48" s="432" t="s">
        <v>2504</v>
      </c>
      <c r="G48" s="435"/>
      <c r="H48" s="436"/>
      <c r="I48" s="431" t="s">
        <v>72</v>
      </c>
      <c r="J48" s="720">
        <v>45462</v>
      </c>
      <c r="K48" s="447" t="s">
        <v>2505</v>
      </c>
      <c r="L48" s="548"/>
      <c r="M48" s="102"/>
      <c r="N48" s="102"/>
      <c r="O48" s="102"/>
      <c r="P48" s="102"/>
      <c r="Q48" s="102"/>
      <c r="R48" s="102"/>
      <c r="S48" s="102"/>
      <c r="T48" s="102"/>
      <c r="U48" s="102"/>
      <c r="V48" s="102"/>
      <c r="W48" s="102"/>
      <c r="X48" s="102"/>
    </row>
    <row r="49" spans="1:24" ht="38.25">
      <c r="A49" s="431">
        <f t="shared" si="0"/>
        <v>40</v>
      </c>
      <c r="B49" s="436" t="s">
        <v>2419</v>
      </c>
      <c r="C49" s="665"/>
      <c r="D49" s="433" t="s">
        <v>2506</v>
      </c>
      <c r="E49" s="431"/>
      <c r="F49" s="431"/>
      <c r="G49" s="435"/>
      <c r="H49" s="436"/>
      <c r="I49" s="431" t="s">
        <v>72</v>
      </c>
      <c r="J49" s="720">
        <v>45462</v>
      </c>
      <c r="K49" s="447" t="s">
        <v>2505</v>
      </c>
      <c r="L49" s="548" t="s">
        <v>2507</v>
      </c>
      <c r="M49" s="102"/>
      <c r="N49" s="102"/>
      <c r="O49" s="102"/>
      <c r="P49" s="102"/>
      <c r="Q49" s="102"/>
      <c r="R49" s="102"/>
      <c r="S49" s="102"/>
      <c r="T49" s="102"/>
      <c r="U49" s="102"/>
      <c r="V49" s="102"/>
      <c r="W49" s="102"/>
      <c r="X49" s="102"/>
    </row>
    <row r="50" spans="1:24" ht="12.75">
      <c r="A50" s="102"/>
      <c r="B50" s="102"/>
      <c r="C50" s="270"/>
      <c r="D50" s="221"/>
      <c r="E50" s="102"/>
      <c r="F50" s="102"/>
      <c r="G50" s="115"/>
      <c r="H50" s="135"/>
      <c r="I50" s="102"/>
      <c r="J50" s="102"/>
      <c r="K50" s="102"/>
      <c r="L50" s="562"/>
      <c r="M50" s="102"/>
      <c r="N50" s="102"/>
      <c r="O50" s="102"/>
      <c r="P50" s="102"/>
      <c r="Q50" s="102"/>
      <c r="R50" s="102"/>
      <c r="S50" s="102"/>
      <c r="T50" s="102"/>
      <c r="U50" s="102"/>
      <c r="V50" s="102"/>
      <c r="W50" s="102"/>
      <c r="X50" s="102"/>
    </row>
    <row r="51" spans="1:24" ht="12.75">
      <c r="A51" s="102"/>
      <c r="B51" s="102"/>
      <c r="C51" s="270"/>
      <c r="D51" s="221"/>
      <c r="E51" s="102"/>
      <c r="F51" s="102"/>
      <c r="G51" s="115"/>
      <c r="H51" s="135"/>
      <c r="I51" s="102"/>
      <c r="J51" s="102"/>
      <c r="K51" s="102"/>
      <c r="L51" s="562"/>
      <c r="M51" s="102"/>
      <c r="N51" s="102"/>
      <c r="O51" s="102"/>
      <c r="P51" s="102"/>
      <c r="Q51" s="102"/>
      <c r="R51" s="102"/>
      <c r="S51" s="102"/>
      <c r="T51" s="102"/>
      <c r="U51" s="102"/>
      <c r="V51" s="102"/>
      <c r="W51" s="102"/>
      <c r="X51" s="102"/>
    </row>
    <row r="52" spans="1:24" ht="12.75">
      <c r="A52" s="102"/>
      <c r="B52" s="102"/>
      <c r="C52" s="270"/>
      <c r="D52" s="221"/>
      <c r="E52" s="102"/>
      <c r="F52" s="102"/>
      <c r="G52" s="115"/>
      <c r="H52" s="135"/>
      <c r="I52" s="102"/>
      <c r="J52" s="102"/>
      <c r="K52" s="102"/>
      <c r="L52" s="562"/>
      <c r="M52" s="102"/>
      <c r="N52" s="102"/>
      <c r="O52" s="102"/>
      <c r="P52" s="102"/>
      <c r="Q52" s="102"/>
      <c r="R52" s="102"/>
      <c r="S52" s="102"/>
      <c r="T52" s="102"/>
      <c r="U52" s="102"/>
      <c r="V52" s="102"/>
      <c r="W52" s="102"/>
      <c r="X52" s="102"/>
    </row>
    <row r="53" spans="1:24" ht="12.75">
      <c r="A53" s="102"/>
      <c r="B53" s="102"/>
      <c r="C53" s="270"/>
      <c r="D53" s="221"/>
      <c r="E53" s="102"/>
      <c r="F53" s="102"/>
      <c r="G53" s="115"/>
      <c r="H53" s="135"/>
      <c r="I53" s="102"/>
      <c r="J53" s="102"/>
      <c r="K53" s="102"/>
      <c r="L53" s="562"/>
      <c r="M53" s="102"/>
      <c r="N53" s="102"/>
      <c r="O53" s="102"/>
      <c r="P53" s="102"/>
      <c r="Q53" s="102"/>
      <c r="R53" s="102"/>
      <c r="S53" s="102"/>
      <c r="T53" s="102"/>
      <c r="U53" s="102"/>
      <c r="V53" s="102"/>
      <c r="W53" s="102"/>
      <c r="X53" s="102"/>
    </row>
    <row r="54" spans="1:24" ht="12.75">
      <c r="A54" s="102"/>
      <c r="B54" s="102"/>
      <c r="C54" s="270"/>
      <c r="D54" s="221"/>
      <c r="E54" s="102"/>
      <c r="F54" s="102"/>
      <c r="G54" s="115"/>
      <c r="H54" s="135"/>
      <c r="I54" s="102"/>
      <c r="J54" s="102"/>
      <c r="K54" s="102"/>
      <c r="L54" s="562"/>
      <c r="M54" s="102"/>
      <c r="N54" s="102"/>
      <c r="O54" s="102"/>
      <c r="P54" s="102"/>
      <c r="Q54" s="102"/>
      <c r="R54" s="102"/>
      <c r="S54" s="102"/>
      <c r="T54" s="102"/>
      <c r="U54" s="102"/>
      <c r="V54" s="102"/>
      <c r="W54" s="102"/>
      <c r="X54" s="102"/>
    </row>
    <row r="55" spans="1:24" ht="12.75">
      <c r="A55" s="102"/>
      <c r="B55" s="102"/>
      <c r="C55" s="270"/>
      <c r="D55" s="221"/>
      <c r="E55" s="102"/>
      <c r="F55" s="102"/>
      <c r="G55" s="115"/>
      <c r="H55" s="135"/>
      <c r="I55" s="102"/>
      <c r="J55" s="102"/>
      <c r="K55" s="102"/>
      <c r="L55" s="562"/>
      <c r="M55" s="102"/>
      <c r="N55" s="102"/>
      <c r="O55" s="102"/>
      <c r="P55" s="102"/>
      <c r="Q55" s="102"/>
      <c r="R55" s="102"/>
      <c r="S55" s="102"/>
      <c r="T55" s="102"/>
      <c r="U55" s="102"/>
      <c r="V55" s="102"/>
      <c r="W55" s="102"/>
      <c r="X55" s="102"/>
    </row>
    <row r="56" spans="1:24" ht="12.75">
      <c r="A56" s="102"/>
      <c r="B56" s="102"/>
      <c r="C56" s="270"/>
      <c r="D56" s="221"/>
      <c r="E56" s="102"/>
      <c r="F56" s="102"/>
      <c r="G56" s="115"/>
      <c r="H56" s="135"/>
      <c r="I56" s="102"/>
      <c r="J56" s="102"/>
      <c r="K56" s="102"/>
      <c r="L56" s="562"/>
      <c r="M56" s="102"/>
      <c r="N56" s="102"/>
      <c r="O56" s="102"/>
      <c r="P56" s="102"/>
      <c r="Q56" s="102"/>
      <c r="R56" s="102"/>
      <c r="S56" s="102"/>
      <c r="T56" s="102"/>
      <c r="U56" s="102"/>
      <c r="V56" s="102"/>
      <c r="W56" s="102"/>
      <c r="X56" s="102"/>
    </row>
    <row r="57" spans="1:24" ht="12.75">
      <c r="A57" s="102"/>
      <c r="B57" s="102"/>
      <c r="C57" s="270"/>
      <c r="D57" s="221"/>
      <c r="E57" s="102"/>
      <c r="F57" s="102"/>
      <c r="G57" s="115"/>
      <c r="H57" s="135"/>
      <c r="I57" s="102"/>
      <c r="J57" s="102"/>
      <c r="K57" s="102"/>
      <c r="L57" s="562"/>
      <c r="M57" s="102"/>
      <c r="N57" s="102"/>
      <c r="O57" s="102"/>
      <c r="P57" s="102"/>
      <c r="Q57" s="102"/>
      <c r="R57" s="102"/>
      <c r="S57" s="102"/>
      <c r="T57" s="102"/>
      <c r="U57" s="102"/>
      <c r="V57" s="102"/>
      <c r="W57" s="102"/>
      <c r="X57" s="102"/>
    </row>
    <row r="58" spans="1:24" ht="12.75">
      <c r="A58" s="102"/>
      <c r="B58" s="102"/>
      <c r="C58" s="270"/>
      <c r="D58" s="221"/>
      <c r="E58" s="102"/>
      <c r="F58" s="102"/>
      <c r="G58" s="115"/>
      <c r="H58" s="135"/>
      <c r="I58" s="102"/>
      <c r="J58" s="102"/>
      <c r="K58" s="102"/>
      <c r="L58" s="562"/>
      <c r="M58" s="102"/>
      <c r="N58" s="102"/>
      <c r="O58" s="102"/>
      <c r="P58" s="102"/>
      <c r="Q58" s="102"/>
      <c r="R58" s="102"/>
      <c r="S58" s="102"/>
      <c r="T58" s="102"/>
      <c r="U58" s="102"/>
      <c r="V58" s="102"/>
      <c r="W58" s="102"/>
      <c r="X58" s="102"/>
    </row>
    <row r="59" spans="1:24" ht="12.75">
      <c r="A59" s="102"/>
      <c r="B59" s="102"/>
      <c r="C59" s="270"/>
      <c r="D59" s="221"/>
      <c r="E59" s="102"/>
      <c r="F59" s="102"/>
      <c r="G59" s="115"/>
      <c r="H59" s="135"/>
      <c r="I59" s="102"/>
      <c r="J59" s="102"/>
      <c r="K59" s="102"/>
      <c r="L59" s="562"/>
      <c r="M59" s="102"/>
      <c r="N59" s="102"/>
      <c r="O59" s="102"/>
      <c r="P59" s="102"/>
      <c r="Q59" s="102"/>
      <c r="R59" s="102"/>
      <c r="S59" s="102"/>
      <c r="T59" s="102"/>
      <c r="U59" s="102"/>
      <c r="V59" s="102"/>
      <c r="W59" s="102"/>
      <c r="X59" s="102"/>
    </row>
    <row r="60" spans="1:24" ht="12.75">
      <c r="A60" s="102"/>
      <c r="B60" s="102"/>
      <c r="C60" s="270"/>
      <c r="D60" s="221"/>
      <c r="E60" s="102"/>
      <c r="F60" s="102"/>
      <c r="G60" s="115"/>
      <c r="H60" s="135"/>
      <c r="I60" s="102"/>
      <c r="J60" s="102"/>
      <c r="K60" s="102"/>
      <c r="L60" s="562"/>
      <c r="M60" s="102"/>
      <c r="N60" s="102"/>
      <c r="O60" s="102"/>
      <c r="P60" s="102"/>
      <c r="Q60" s="102"/>
      <c r="R60" s="102"/>
      <c r="S60" s="102"/>
      <c r="T60" s="102"/>
      <c r="U60" s="102"/>
      <c r="V60" s="102"/>
      <c r="W60" s="102"/>
      <c r="X60" s="102"/>
    </row>
    <row r="61" spans="1:24" ht="12.75">
      <c r="A61" s="102"/>
      <c r="B61" s="102"/>
      <c r="C61" s="270"/>
      <c r="D61" s="221"/>
      <c r="E61" s="102"/>
      <c r="F61" s="102"/>
      <c r="G61" s="115"/>
      <c r="H61" s="135"/>
      <c r="I61" s="102"/>
      <c r="J61" s="102"/>
      <c r="K61" s="102"/>
      <c r="L61" s="562"/>
      <c r="M61" s="102"/>
      <c r="N61" s="102"/>
      <c r="O61" s="102"/>
      <c r="P61" s="102"/>
      <c r="Q61" s="102"/>
      <c r="R61" s="102"/>
      <c r="S61" s="102"/>
      <c r="T61" s="102"/>
      <c r="U61" s="102"/>
      <c r="V61" s="102"/>
      <c r="W61" s="102"/>
      <c r="X61" s="102"/>
    </row>
    <row r="62" spans="1:24" ht="12.75">
      <c r="A62" s="102"/>
      <c r="B62" s="102"/>
      <c r="C62" s="270"/>
      <c r="D62" s="221"/>
      <c r="E62" s="102"/>
      <c r="F62" s="102"/>
      <c r="G62" s="115"/>
      <c r="H62" s="135"/>
      <c r="I62" s="102"/>
      <c r="J62" s="102"/>
      <c r="K62" s="102"/>
      <c r="L62" s="562"/>
      <c r="M62" s="102"/>
      <c r="N62" s="102"/>
      <c r="O62" s="102"/>
      <c r="P62" s="102"/>
      <c r="Q62" s="102"/>
      <c r="R62" s="102"/>
      <c r="S62" s="102"/>
      <c r="T62" s="102"/>
      <c r="U62" s="102"/>
      <c r="V62" s="102"/>
      <c r="W62" s="102"/>
      <c r="X62" s="102"/>
    </row>
    <row r="63" spans="1:24" ht="12.75">
      <c r="A63" s="102"/>
      <c r="B63" s="102"/>
      <c r="C63" s="270"/>
      <c r="D63" s="221"/>
      <c r="E63" s="102"/>
      <c r="F63" s="102"/>
      <c r="G63" s="115"/>
      <c r="H63" s="135"/>
      <c r="I63" s="102"/>
      <c r="J63" s="102"/>
      <c r="K63" s="102"/>
      <c r="L63" s="562"/>
      <c r="M63" s="102"/>
      <c r="N63" s="102"/>
      <c r="O63" s="102"/>
      <c r="P63" s="102"/>
      <c r="Q63" s="102"/>
      <c r="R63" s="102"/>
      <c r="S63" s="102"/>
      <c r="T63" s="102"/>
      <c r="U63" s="102"/>
      <c r="V63" s="102"/>
      <c r="W63" s="102"/>
      <c r="X63" s="102"/>
    </row>
    <row r="64" spans="1:24" ht="12.75">
      <c r="A64" s="102"/>
      <c r="B64" s="102"/>
      <c r="C64" s="270"/>
      <c r="D64" s="221"/>
      <c r="E64" s="102"/>
      <c r="F64" s="102"/>
      <c r="G64" s="115"/>
      <c r="H64" s="135"/>
      <c r="I64" s="102"/>
      <c r="J64" s="102"/>
      <c r="K64" s="102"/>
      <c r="L64" s="562"/>
      <c r="M64" s="102"/>
      <c r="N64" s="102"/>
      <c r="O64" s="102"/>
      <c r="P64" s="102"/>
      <c r="Q64" s="102"/>
      <c r="R64" s="102"/>
      <c r="S64" s="102"/>
      <c r="T64" s="102"/>
      <c r="U64" s="102"/>
      <c r="V64" s="102"/>
      <c r="W64" s="102"/>
      <c r="X64" s="102"/>
    </row>
    <row r="65" spans="1:24" ht="12.75">
      <c r="A65" s="102"/>
      <c r="B65" s="102"/>
      <c r="C65" s="270"/>
      <c r="D65" s="221"/>
      <c r="E65" s="102"/>
      <c r="F65" s="102"/>
      <c r="G65" s="115"/>
      <c r="H65" s="135"/>
      <c r="I65" s="102"/>
      <c r="J65" s="102"/>
      <c r="K65" s="102"/>
      <c r="L65" s="562"/>
      <c r="M65" s="102"/>
      <c r="N65" s="102"/>
      <c r="O65" s="102"/>
      <c r="P65" s="102"/>
      <c r="Q65" s="102"/>
      <c r="R65" s="102"/>
      <c r="S65" s="102"/>
      <c r="T65" s="102"/>
      <c r="U65" s="102"/>
      <c r="V65" s="102"/>
      <c r="W65" s="102"/>
      <c r="X65" s="102"/>
    </row>
    <row r="66" spans="1:24" ht="12.75">
      <c r="A66" s="102"/>
      <c r="B66" s="102"/>
      <c r="C66" s="270"/>
      <c r="D66" s="221"/>
      <c r="E66" s="102"/>
      <c r="F66" s="102"/>
      <c r="G66" s="115"/>
      <c r="H66" s="135"/>
      <c r="I66" s="102"/>
      <c r="J66" s="102"/>
      <c r="K66" s="102"/>
      <c r="L66" s="562"/>
      <c r="M66" s="102"/>
      <c r="N66" s="102"/>
      <c r="O66" s="102"/>
      <c r="P66" s="102"/>
      <c r="Q66" s="102"/>
      <c r="R66" s="102"/>
      <c r="S66" s="102"/>
      <c r="T66" s="102"/>
      <c r="U66" s="102"/>
      <c r="V66" s="102"/>
      <c r="W66" s="102"/>
      <c r="X66" s="102"/>
    </row>
    <row r="67" spans="1:24" ht="12.75">
      <c r="A67" s="102"/>
      <c r="B67" s="102"/>
      <c r="C67" s="270"/>
      <c r="D67" s="221"/>
      <c r="E67" s="102"/>
      <c r="F67" s="102"/>
      <c r="G67" s="115"/>
      <c r="H67" s="135"/>
      <c r="I67" s="102"/>
      <c r="J67" s="102"/>
      <c r="K67" s="102"/>
      <c r="L67" s="562"/>
      <c r="M67" s="102"/>
      <c r="N67" s="102"/>
      <c r="O67" s="102"/>
      <c r="P67" s="102"/>
      <c r="Q67" s="102"/>
      <c r="R67" s="102"/>
      <c r="S67" s="102"/>
      <c r="T67" s="102"/>
      <c r="U67" s="102"/>
      <c r="V67" s="102"/>
      <c r="W67" s="102"/>
      <c r="X67" s="102"/>
    </row>
    <row r="68" spans="1:24" ht="12.75">
      <c r="A68" s="102"/>
      <c r="B68" s="102"/>
      <c r="C68" s="270"/>
      <c r="D68" s="221"/>
      <c r="E68" s="102"/>
      <c r="F68" s="102"/>
      <c r="G68" s="115"/>
      <c r="H68" s="135"/>
      <c r="I68" s="102"/>
      <c r="J68" s="102"/>
      <c r="K68" s="102"/>
      <c r="L68" s="562"/>
      <c r="M68" s="102"/>
      <c r="N68" s="102"/>
      <c r="O68" s="102"/>
      <c r="P68" s="102"/>
      <c r="Q68" s="102"/>
      <c r="R68" s="102"/>
      <c r="S68" s="102"/>
      <c r="T68" s="102"/>
      <c r="U68" s="102"/>
      <c r="V68" s="102"/>
      <c r="W68" s="102"/>
      <c r="X68" s="102"/>
    </row>
    <row r="69" spans="1:24" ht="12.75">
      <c r="A69" s="102"/>
      <c r="B69" s="102"/>
      <c r="C69" s="270"/>
      <c r="D69" s="221"/>
      <c r="E69" s="102"/>
      <c r="F69" s="102"/>
      <c r="G69" s="115"/>
      <c r="H69" s="135"/>
      <c r="I69" s="102"/>
      <c r="J69" s="102"/>
      <c r="K69" s="102"/>
      <c r="L69" s="562"/>
      <c r="M69" s="102"/>
      <c r="N69" s="102"/>
      <c r="O69" s="102"/>
      <c r="P69" s="102"/>
      <c r="Q69" s="102"/>
      <c r="R69" s="102"/>
      <c r="S69" s="102"/>
      <c r="T69" s="102"/>
      <c r="U69" s="102"/>
      <c r="V69" s="102"/>
      <c r="W69" s="102"/>
      <c r="X69" s="102"/>
    </row>
    <row r="70" spans="1:24" ht="12.75">
      <c r="A70" s="102"/>
      <c r="B70" s="102"/>
      <c r="C70" s="270"/>
      <c r="D70" s="221"/>
      <c r="E70" s="102"/>
      <c r="F70" s="102"/>
      <c r="G70" s="115"/>
      <c r="H70" s="135"/>
      <c r="I70" s="102"/>
      <c r="J70" s="102"/>
      <c r="K70" s="102"/>
      <c r="L70" s="562"/>
      <c r="M70" s="102"/>
      <c r="N70" s="102"/>
      <c r="O70" s="102"/>
      <c r="P70" s="102"/>
      <c r="Q70" s="102"/>
      <c r="R70" s="102"/>
      <c r="S70" s="102"/>
      <c r="T70" s="102"/>
      <c r="U70" s="102"/>
      <c r="V70" s="102"/>
      <c r="W70" s="102"/>
      <c r="X70" s="102"/>
    </row>
    <row r="71" spans="1:24" ht="12.75">
      <c r="A71" s="102"/>
      <c r="B71" s="102"/>
      <c r="C71" s="270"/>
      <c r="D71" s="221"/>
      <c r="E71" s="102"/>
      <c r="F71" s="102"/>
      <c r="G71" s="115"/>
      <c r="H71" s="135"/>
      <c r="I71" s="102"/>
      <c r="J71" s="102"/>
      <c r="K71" s="102"/>
      <c r="L71" s="562"/>
      <c r="M71" s="102"/>
      <c r="N71" s="102"/>
      <c r="O71" s="102"/>
      <c r="P71" s="102"/>
      <c r="Q71" s="102"/>
      <c r="R71" s="102"/>
      <c r="S71" s="102"/>
      <c r="T71" s="102"/>
      <c r="U71" s="102"/>
      <c r="V71" s="102"/>
      <c r="W71" s="102"/>
      <c r="X71" s="102"/>
    </row>
    <row r="72" spans="1:24" ht="12.75">
      <c r="A72" s="102"/>
      <c r="B72" s="102"/>
      <c r="C72" s="270"/>
      <c r="D72" s="221"/>
      <c r="E72" s="102"/>
      <c r="F72" s="102"/>
      <c r="G72" s="115"/>
      <c r="H72" s="135"/>
      <c r="I72" s="102"/>
      <c r="J72" s="102"/>
      <c r="K72" s="102"/>
      <c r="L72" s="562"/>
      <c r="M72" s="102"/>
      <c r="N72" s="102"/>
      <c r="O72" s="102"/>
      <c r="P72" s="102"/>
      <c r="Q72" s="102"/>
      <c r="R72" s="102"/>
      <c r="S72" s="102"/>
      <c r="T72" s="102"/>
      <c r="U72" s="102"/>
      <c r="V72" s="102"/>
      <c r="W72" s="102"/>
      <c r="X72" s="102"/>
    </row>
    <row r="73" spans="1:24" ht="12.75">
      <c r="A73" s="102"/>
      <c r="B73" s="102"/>
      <c r="C73" s="270"/>
      <c r="D73" s="221"/>
      <c r="E73" s="102"/>
      <c r="F73" s="102"/>
      <c r="G73" s="115"/>
      <c r="H73" s="135"/>
      <c r="I73" s="102"/>
      <c r="J73" s="102"/>
      <c r="K73" s="102"/>
      <c r="L73" s="562"/>
      <c r="M73" s="102"/>
      <c r="N73" s="102"/>
      <c r="O73" s="102"/>
      <c r="P73" s="102"/>
      <c r="Q73" s="102"/>
      <c r="R73" s="102"/>
      <c r="S73" s="102"/>
      <c r="T73" s="102"/>
      <c r="U73" s="102"/>
      <c r="V73" s="102"/>
      <c r="W73" s="102"/>
      <c r="X73" s="102"/>
    </row>
    <row r="74" spans="1:24" ht="12.75">
      <c r="A74" s="102"/>
      <c r="B74" s="102"/>
      <c r="C74" s="270"/>
      <c r="D74" s="221"/>
      <c r="E74" s="102"/>
      <c r="F74" s="102"/>
      <c r="G74" s="115"/>
      <c r="H74" s="135"/>
      <c r="I74" s="102"/>
      <c r="J74" s="102"/>
      <c r="K74" s="102"/>
      <c r="L74" s="562"/>
      <c r="M74" s="102"/>
      <c r="N74" s="102"/>
      <c r="O74" s="102"/>
      <c r="P74" s="102"/>
      <c r="Q74" s="102"/>
      <c r="R74" s="102"/>
      <c r="S74" s="102"/>
      <c r="T74" s="102"/>
      <c r="U74" s="102"/>
      <c r="V74" s="102"/>
      <c r="W74" s="102"/>
      <c r="X74" s="102"/>
    </row>
    <row r="75" spans="1:24" ht="12.75">
      <c r="A75" s="102"/>
      <c r="B75" s="102"/>
      <c r="C75" s="270"/>
      <c r="D75" s="221"/>
      <c r="E75" s="102"/>
      <c r="F75" s="102"/>
      <c r="G75" s="115"/>
      <c r="H75" s="135"/>
      <c r="I75" s="102"/>
      <c r="J75" s="102"/>
      <c r="K75" s="102"/>
      <c r="L75" s="562"/>
      <c r="M75" s="102"/>
      <c r="N75" s="102"/>
      <c r="O75" s="102"/>
      <c r="P75" s="102"/>
      <c r="Q75" s="102"/>
      <c r="R75" s="102"/>
      <c r="S75" s="102"/>
      <c r="T75" s="102"/>
      <c r="U75" s="102"/>
      <c r="V75" s="102"/>
      <c r="W75" s="102"/>
      <c r="X75" s="102"/>
    </row>
    <row r="76" spans="1:24" ht="12.75">
      <c r="A76" s="102"/>
      <c r="B76" s="102"/>
      <c r="C76" s="270"/>
      <c r="D76" s="221"/>
      <c r="E76" s="102"/>
      <c r="F76" s="102"/>
      <c r="G76" s="115"/>
      <c r="H76" s="135"/>
      <c r="I76" s="102"/>
      <c r="J76" s="102"/>
      <c r="K76" s="102"/>
      <c r="L76" s="562"/>
      <c r="M76" s="102"/>
      <c r="N76" s="102"/>
      <c r="O76" s="102"/>
      <c r="P76" s="102"/>
      <c r="Q76" s="102"/>
      <c r="R76" s="102"/>
      <c r="S76" s="102"/>
      <c r="T76" s="102"/>
      <c r="U76" s="102"/>
      <c r="V76" s="102"/>
      <c r="W76" s="102"/>
      <c r="X76" s="102"/>
    </row>
    <row r="77" spans="1:24" ht="12.75">
      <c r="A77" s="102"/>
      <c r="B77" s="102"/>
      <c r="C77" s="270"/>
      <c r="D77" s="221"/>
      <c r="E77" s="102"/>
      <c r="F77" s="102"/>
      <c r="G77" s="115"/>
      <c r="H77" s="135"/>
      <c r="I77" s="102"/>
      <c r="J77" s="102"/>
      <c r="K77" s="102"/>
      <c r="L77" s="562"/>
      <c r="M77" s="102"/>
      <c r="N77" s="102"/>
      <c r="O77" s="102"/>
      <c r="P77" s="102"/>
      <c r="Q77" s="102"/>
      <c r="R77" s="102"/>
      <c r="S77" s="102"/>
      <c r="T77" s="102"/>
      <c r="U77" s="102"/>
      <c r="V77" s="102"/>
      <c r="W77" s="102"/>
      <c r="X77" s="102"/>
    </row>
    <row r="78" spans="1:24" ht="12.75">
      <c r="A78" s="102"/>
      <c r="B78" s="102"/>
      <c r="C78" s="270"/>
      <c r="D78" s="221"/>
      <c r="E78" s="102"/>
      <c r="F78" s="102"/>
      <c r="G78" s="115"/>
      <c r="H78" s="135"/>
      <c r="I78" s="102"/>
      <c r="J78" s="102"/>
      <c r="K78" s="102"/>
      <c r="L78" s="562"/>
      <c r="M78" s="102"/>
      <c r="N78" s="102"/>
      <c r="O78" s="102"/>
      <c r="P78" s="102"/>
      <c r="Q78" s="102"/>
      <c r="R78" s="102"/>
      <c r="S78" s="102"/>
      <c r="T78" s="102"/>
      <c r="U78" s="102"/>
      <c r="V78" s="102"/>
      <c r="W78" s="102"/>
      <c r="X78" s="102"/>
    </row>
    <row r="79" spans="1:24" ht="12.75">
      <c r="A79" s="102"/>
      <c r="B79" s="102"/>
      <c r="C79" s="270"/>
      <c r="D79" s="221"/>
      <c r="E79" s="102"/>
      <c r="F79" s="102"/>
      <c r="G79" s="115"/>
      <c r="H79" s="135"/>
      <c r="I79" s="102"/>
      <c r="J79" s="102"/>
      <c r="K79" s="102"/>
      <c r="L79" s="562"/>
      <c r="M79" s="102"/>
      <c r="N79" s="102"/>
      <c r="O79" s="102"/>
      <c r="P79" s="102"/>
      <c r="Q79" s="102"/>
      <c r="R79" s="102"/>
      <c r="S79" s="102"/>
      <c r="T79" s="102"/>
      <c r="U79" s="102"/>
      <c r="V79" s="102"/>
      <c r="W79" s="102"/>
      <c r="X79" s="102"/>
    </row>
    <row r="80" spans="1:24" ht="12.75">
      <c r="A80" s="102"/>
      <c r="B80" s="102"/>
      <c r="C80" s="270"/>
      <c r="D80" s="221"/>
      <c r="E80" s="102"/>
      <c r="F80" s="102"/>
      <c r="G80" s="115"/>
      <c r="H80" s="135"/>
      <c r="I80" s="102"/>
      <c r="J80" s="102"/>
      <c r="K80" s="102"/>
      <c r="L80" s="562"/>
      <c r="M80" s="102"/>
      <c r="N80" s="102"/>
      <c r="O80" s="102"/>
      <c r="P80" s="102"/>
      <c r="Q80" s="102"/>
      <c r="R80" s="102"/>
      <c r="S80" s="102"/>
      <c r="T80" s="102"/>
      <c r="U80" s="102"/>
      <c r="V80" s="102"/>
      <c r="W80" s="102"/>
      <c r="X80" s="102"/>
    </row>
    <row r="81" spans="1:24" ht="12.75">
      <c r="A81" s="102"/>
      <c r="B81" s="102"/>
      <c r="C81" s="270"/>
      <c r="D81" s="221"/>
      <c r="E81" s="102"/>
      <c r="F81" s="102"/>
      <c r="G81" s="115"/>
      <c r="H81" s="135"/>
      <c r="I81" s="102"/>
      <c r="J81" s="102"/>
      <c r="K81" s="102"/>
      <c r="L81" s="562"/>
      <c r="M81" s="102"/>
      <c r="N81" s="102"/>
      <c r="O81" s="102"/>
      <c r="P81" s="102"/>
      <c r="Q81" s="102"/>
      <c r="R81" s="102"/>
      <c r="S81" s="102"/>
      <c r="T81" s="102"/>
      <c r="U81" s="102"/>
      <c r="V81" s="102"/>
      <c r="W81" s="102"/>
      <c r="X81" s="102"/>
    </row>
    <row r="82" spans="1:24" ht="12.75">
      <c r="A82" s="102"/>
      <c r="B82" s="102"/>
      <c r="C82" s="270"/>
      <c r="D82" s="221"/>
      <c r="E82" s="102"/>
      <c r="F82" s="102"/>
      <c r="G82" s="115"/>
      <c r="H82" s="135"/>
      <c r="I82" s="102"/>
      <c r="J82" s="102"/>
      <c r="K82" s="102"/>
      <c r="L82" s="562"/>
      <c r="M82" s="102"/>
      <c r="N82" s="102"/>
      <c r="O82" s="102"/>
      <c r="P82" s="102"/>
      <c r="Q82" s="102"/>
      <c r="R82" s="102"/>
      <c r="S82" s="102"/>
      <c r="T82" s="102"/>
      <c r="U82" s="102"/>
      <c r="V82" s="102"/>
      <c r="W82" s="102"/>
      <c r="X82" s="102"/>
    </row>
    <row r="83" spans="1:24" ht="12.75">
      <c r="A83" s="102"/>
      <c r="B83" s="102"/>
      <c r="C83" s="270"/>
      <c r="D83" s="221"/>
      <c r="E83" s="102"/>
      <c r="F83" s="102"/>
      <c r="G83" s="115"/>
      <c r="H83" s="135"/>
      <c r="I83" s="102"/>
      <c r="J83" s="102"/>
      <c r="K83" s="102"/>
      <c r="L83" s="562"/>
      <c r="M83" s="102"/>
      <c r="N83" s="102"/>
      <c r="O83" s="102"/>
      <c r="P83" s="102"/>
      <c r="Q83" s="102"/>
      <c r="R83" s="102"/>
      <c r="S83" s="102"/>
      <c r="T83" s="102"/>
      <c r="U83" s="102"/>
      <c r="V83" s="102"/>
      <c r="W83" s="102"/>
      <c r="X83" s="102"/>
    </row>
    <row r="84" spans="1:24" ht="12.75">
      <c r="A84" s="102"/>
      <c r="B84" s="102"/>
      <c r="C84" s="270"/>
      <c r="D84" s="221"/>
      <c r="E84" s="102"/>
      <c r="F84" s="102"/>
      <c r="G84" s="115"/>
      <c r="H84" s="135"/>
      <c r="I84" s="102"/>
      <c r="J84" s="102"/>
      <c r="K84" s="102"/>
      <c r="L84" s="562"/>
      <c r="M84" s="102"/>
      <c r="N84" s="102"/>
      <c r="O84" s="102"/>
      <c r="P84" s="102"/>
      <c r="Q84" s="102"/>
      <c r="R84" s="102"/>
      <c r="S84" s="102"/>
      <c r="T84" s="102"/>
      <c r="U84" s="102"/>
      <c r="V84" s="102"/>
      <c r="W84" s="102"/>
      <c r="X84" s="102"/>
    </row>
    <row r="85" spans="1:24" ht="12.75">
      <c r="A85" s="102"/>
      <c r="B85" s="102"/>
      <c r="C85" s="270"/>
      <c r="D85" s="221"/>
      <c r="E85" s="102"/>
      <c r="F85" s="102"/>
      <c r="G85" s="115"/>
      <c r="H85" s="135"/>
      <c r="I85" s="102"/>
      <c r="J85" s="102"/>
      <c r="K85" s="102"/>
      <c r="L85" s="562"/>
      <c r="M85" s="102"/>
      <c r="N85" s="102"/>
      <c r="O85" s="102"/>
      <c r="P85" s="102"/>
      <c r="Q85" s="102"/>
      <c r="R85" s="102"/>
      <c r="S85" s="102"/>
      <c r="T85" s="102"/>
      <c r="U85" s="102"/>
      <c r="V85" s="102"/>
      <c r="W85" s="102"/>
      <c r="X85" s="102"/>
    </row>
    <row r="86" spans="1:24" ht="12.75">
      <c r="A86" s="102"/>
      <c r="B86" s="102"/>
      <c r="C86" s="270"/>
      <c r="D86" s="221"/>
      <c r="E86" s="102"/>
      <c r="F86" s="102"/>
      <c r="G86" s="115"/>
      <c r="H86" s="135"/>
      <c r="I86" s="102"/>
      <c r="J86" s="102"/>
      <c r="K86" s="102"/>
      <c r="L86" s="562"/>
      <c r="M86" s="102"/>
      <c r="N86" s="102"/>
      <c r="O86" s="102"/>
      <c r="P86" s="102"/>
      <c r="Q86" s="102"/>
      <c r="R86" s="102"/>
      <c r="S86" s="102"/>
      <c r="T86" s="102"/>
      <c r="U86" s="102"/>
      <c r="V86" s="102"/>
      <c r="W86" s="102"/>
      <c r="X86" s="102"/>
    </row>
    <row r="87" spans="1:24" ht="12.75">
      <c r="A87" s="102"/>
      <c r="B87" s="102"/>
      <c r="C87" s="270"/>
      <c r="D87" s="221"/>
      <c r="E87" s="102"/>
      <c r="F87" s="102"/>
      <c r="G87" s="115"/>
      <c r="H87" s="135"/>
      <c r="I87" s="102"/>
      <c r="J87" s="102"/>
      <c r="K87" s="102"/>
      <c r="L87" s="562"/>
      <c r="M87" s="102"/>
      <c r="N87" s="102"/>
      <c r="O87" s="102"/>
      <c r="P87" s="102"/>
      <c r="Q87" s="102"/>
      <c r="R87" s="102"/>
      <c r="S87" s="102"/>
      <c r="T87" s="102"/>
      <c r="U87" s="102"/>
      <c r="V87" s="102"/>
      <c r="W87" s="102"/>
      <c r="X87" s="102"/>
    </row>
    <row r="88" spans="1:24" ht="12.75">
      <c r="A88" s="102"/>
      <c r="B88" s="102"/>
      <c r="C88" s="270"/>
      <c r="D88" s="221"/>
      <c r="E88" s="102"/>
      <c r="F88" s="102"/>
      <c r="G88" s="115"/>
      <c r="H88" s="135"/>
      <c r="I88" s="102"/>
      <c r="J88" s="102"/>
      <c r="K88" s="102"/>
      <c r="L88" s="562"/>
      <c r="M88" s="102"/>
      <c r="N88" s="102"/>
      <c r="O88" s="102"/>
      <c r="P88" s="102"/>
      <c r="Q88" s="102"/>
      <c r="R88" s="102"/>
      <c r="S88" s="102"/>
      <c r="T88" s="102"/>
      <c r="U88" s="102"/>
      <c r="V88" s="102"/>
      <c r="W88" s="102"/>
      <c r="X88" s="102"/>
    </row>
    <row r="89" spans="1:24" ht="12.75">
      <c r="A89" s="102"/>
      <c r="B89" s="102"/>
      <c r="C89" s="270"/>
      <c r="D89" s="221"/>
      <c r="E89" s="102"/>
      <c r="F89" s="102"/>
      <c r="G89" s="115"/>
      <c r="H89" s="135"/>
      <c r="I89" s="102"/>
      <c r="J89" s="102"/>
      <c r="K89" s="102"/>
      <c r="L89" s="562"/>
      <c r="M89" s="102"/>
      <c r="N89" s="102"/>
      <c r="O89" s="102"/>
      <c r="P89" s="102"/>
      <c r="Q89" s="102"/>
      <c r="R89" s="102"/>
      <c r="S89" s="102"/>
      <c r="T89" s="102"/>
      <c r="U89" s="102"/>
      <c r="V89" s="102"/>
      <c r="W89" s="102"/>
      <c r="X89" s="102"/>
    </row>
    <row r="90" spans="1:24" ht="12.75">
      <c r="A90" s="102"/>
      <c r="B90" s="102"/>
      <c r="C90" s="270"/>
      <c r="D90" s="221"/>
      <c r="E90" s="102"/>
      <c r="F90" s="102"/>
      <c r="G90" s="115"/>
      <c r="H90" s="135"/>
      <c r="I90" s="102"/>
      <c r="J90" s="102"/>
      <c r="K90" s="102"/>
      <c r="L90" s="562"/>
      <c r="M90" s="102"/>
      <c r="N90" s="102"/>
      <c r="O90" s="102"/>
      <c r="P90" s="102"/>
      <c r="Q90" s="102"/>
      <c r="R90" s="102"/>
      <c r="S90" s="102"/>
      <c r="T90" s="102"/>
      <c r="U90" s="102"/>
      <c r="V90" s="102"/>
      <c r="W90" s="102"/>
      <c r="X90" s="102"/>
    </row>
    <row r="91" spans="1:24" ht="12.75">
      <c r="A91" s="102"/>
      <c r="B91" s="102"/>
      <c r="C91" s="270"/>
      <c r="D91" s="221"/>
      <c r="E91" s="102"/>
      <c r="F91" s="102"/>
      <c r="G91" s="115"/>
      <c r="H91" s="135"/>
      <c r="I91" s="102"/>
      <c r="J91" s="102"/>
      <c r="K91" s="102"/>
      <c r="L91" s="562"/>
      <c r="M91" s="102"/>
      <c r="N91" s="102"/>
      <c r="O91" s="102"/>
      <c r="P91" s="102"/>
      <c r="Q91" s="102"/>
      <c r="R91" s="102"/>
      <c r="S91" s="102"/>
      <c r="T91" s="102"/>
      <c r="U91" s="102"/>
      <c r="V91" s="102"/>
      <c r="W91" s="102"/>
      <c r="X91" s="102"/>
    </row>
    <row r="92" spans="1:24" ht="12.75">
      <c r="A92" s="102"/>
      <c r="B92" s="102"/>
      <c r="C92" s="270"/>
      <c r="D92" s="221"/>
      <c r="E92" s="102"/>
      <c r="F92" s="102"/>
      <c r="G92" s="115"/>
      <c r="H92" s="135"/>
      <c r="I92" s="102"/>
      <c r="J92" s="102"/>
      <c r="K92" s="102"/>
      <c r="L92" s="562"/>
      <c r="M92" s="102"/>
      <c r="N92" s="102"/>
      <c r="O92" s="102"/>
      <c r="P92" s="102"/>
      <c r="Q92" s="102"/>
      <c r="R92" s="102"/>
      <c r="S92" s="102"/>
      <c r="T92" s="102"/>
      <c r="U92" s="102"/>
      <c r="V92" s="102"/>
      <c r="W92" s="102"/>
      <c r="X92" s="102"/>
    </row>
    <row r="93" spans="1:24" ht="12.75">
      <c r="A93" s="102"/>
      <c r="B93" s="102"/>
      <c r="C93" s="270"/>
      <c r="D93" s="221"/>
      <c r="E93" s="102"/>
      <c r="F93" s="102"/>
      <c r="G93" s="115"/>
      <c r="H93" s="135"/>
      <c r="I93" s="102"/>
      <c r="J93" s="102"/>
      <c r="K93" s="102"/>
      <c r="L93" s="562"/>
      <c r="M93" s="102"/>
      <c r="N93" s="102"/>
      <c r="O93" s="102"/>
      <c r="P93" s="102"/>
      <c r="Q93" s="102"/>
      <c r="R93" s="102"/>
      <c r="S93" s="102"/>
      <c r="T93" s="102"/>
      <c r="U93" s="102"/>
      <c r="V93" s="102"/>
      <c r="W93" s="102"/>
      <c r="X93" s="102"/>
    </row>
    <row r="94" spans="1:24" ht="12.75">
      <c r="A94" s="102"/>
      <c r="B94" s="102"/>
      <c r="C94" s="270"/>
      <c r="D94" s="221"/>
      <c r="E94" s="102"/>
      <c r="F94" s="102"/>
      <c r="G94" s="115"/>
      <c r="H94" s="135"/>
      <c r="I94" s="102"/>
      <c r="J94" s="102"/>
      <c r="K94" s="102"/>
      <c r="L94" s="562"/>
      <c r="M94" s="102"/>
      <c r="N94" s="102"/>
      <c r="O94" s="102"/>
      <c r="P94" s="102"/>
      <c r="Q94" s="102"/>
      <c r="R94" s="102"/>
      <c r="S94" s="102"/>
      <c r="T94" s="102"/>
      <c r="U94" s="102"/>
      <c r="V94" s="102"/>
      <c r="W94" s="102"/>
      <c r="X94" s="102"/>
    </row>
    <row r="95" spans="1:24" ht="12.75">
      <c r="A95" s="102"/>
      <c r="B95" s="102"/>
      <c r="C95" s="270"/>
      <c r="D95" s="221"/>
      <c r="E95" s="102"/>
      <c r="F95" s="102"/>
      <c r="G95" s="115"/>
      <c r="H95" s="135"/>
      <c r="I95" s="102"/>
      <c r="J95" s="102"/>
      <c r="K95" s="102"/>
      <c r="L95" s="562"/>
      <c r="M95" s="102"/>
      <c r="N95" s="102"/>
      <c r="O95" s="102"/>
      <c r="P95" s="102"/>
      <c r="Q95" s="102"/>
      <c r="R95" s="102"/>
      <c r="S95" s="102"/>
      <c r="T95" s="102"/>
      <c r="U95" s="102"/>
      <c r="V95" s="102"/>
      <c r="W95" s="102"/>
      <c r="X95" s="102"/>
    </row>
    <row r="96" spans="1:24" ht="12.75">
      <c r="A96" s="102"/>
      <c r="B96" s="102"/>
      <c r="C96" s="270"/>
      <c r="D96" s="221"/>
      <c r="E96" s="102"/>
      <c r="F96" s="102"/>
      <c r="G96" s="115"/>
      <c r="H96" s="135"/>
      <c r="I96" s="102"/>
      <c r="J96" s="102"/>
      <c r="K96" s="102"/>
      <c r="L96" s="562"/>
      <c r="M96" s="102"/>
      <c r="N96" s="102"/>
      <c r="O96" s="102"/>
      <c r="P96" s="102"/>
      <c r="Q96" s="102"/>
      <c r="R96" s="102"/>
      <c r="S96" s="102"/>
      <c r="T96" s="102"/>
      <c r="U96" s="102"/>
      <c r="V96" s="102"/>
      <c r="W96" s="102"/>
      <c r="X96" s="102"/>
    </row>
    <row r="97" spans="1:24" ht="12.75">
      <c r="A97" s="102"/>
      <c r="B97" s="102"/>
      <c r="C97" s="270"/>
      <c r="D97" s="221"/>
      <c r="E97" s="102"/>
      <c r="F97" s="102"/>
      <c r="G97" s="115"/>
      <c r="H97" s="135"/>
      <c r="I97" s="102"/>
      <c r="J97" s="102"/>
      <c r="K97" s="102"/>
      <c r="L97" s="562"/>
      <c r="M97" s="102"/>
      <c r="N97" s="102"/>
      <c r="O97" s="102"/>
      <c r="P97" s="102"/>
      <c r="Q97" s="102"/>
      <c r="R97" s="102"/>
      <c r="S97" s="102"/>
      <c r="T97" s="102"/>
      <c r="U97" s="102"/>
      <c r="V97" s="102"/>
      <c r="W97" s="102"/>
      <c r="X97" s="102"/>
    </row>
    <row r="98" spans="1:24" ht="12.75">
      <c r="A98" s="102"/>
      <c r="B98" s="102"/>
      <c r="C98" s="270"/>
      <c r="D98" s="221"/>
      <c r="E98" s="102"/>
      <c r="F98" s="102"/>
      <c r="G98" s="115"/>
      <c r="H98" s="135"/>
      <c r="I98" s="102"/>
      <c r="J98" s="102"/>
      <c r="K98" s="102"/>
      <c r="L98" s="562"/>
      <c r="M98" s="102"/>
      <c r="N98" s="102"/>
      <c r="O98" s="102"/>
      <c r="P98" s="102"/>
      <c r="Q98" s="102"/>
      <c r="R98" s="102"/>
      <c r="S98" s="102"/>
      <c r="T98" s="102"/>
      <c r="U98" s="102"/>
      <c r="V98" s="102"/>
      <c r="W98" s="102"/>
      <c r="X98" s="102"/>
    </row>
    <row r="99" spans="1:24" ht="12.75">
      <c r="A99" s="102"/>
      <c r="B99" s="102"/>
      <c r="C99" s="270"/>
      <c r="D99" s="221"/>
      <c r="E99" s="102"/>
      <c r="F99" s="102"/>
      <c r="G99" s="115"/>
      <c r="H99" s="135"/>
      <c r="I99" s="102"/>
      <c r="J99" s="102"/>
      <c r="K99" s="102"/>
      <c r="L99" s="562"/>
      <c r="M99" s="102"/>
      <c r="N99" s="102"/>
      <c r="O99" s="102"/>
      <c r="P99" s="102"/>
      <c r="Q99" s="102"/>
      <c r="R99" s="102"/>
      <c r="S99" s="102"/>
      <c r="T99" s="102"/>
      <c r="U99" s="102"/>
      <c r="V99" s="102"/>
      <c r="W99" s="102"/>
      <c r="X99" s="102"/>
    </row>
    <row r="100" spans="1:24" ht="12.75">
      <c r="A100" s="102"/>
      <c r="B100" s="102"/>
      <c r="C100" s="270"/>
      <c r="D100" s="221"/>
      <c r="E100" s="102"/>
      <c r="F100" s="102"/>
      <c r="G100" s="115"/>
      <c r="H100" s="135"/>
      <c r="I100" s="102"/>
      <c r="J100" s="102"/>
      <c r="K100" s="102"/>
      <c r="L100" s="562"/>
      <c r="M100" s="102"/>
      <c r="N100" s="102"/>
      <c r="O100" s="102"/>
      <c r="P100" s="102"/>
      <c r="Q100" s="102"/>
      <c r="R100" s="102"/>
      <c r="S100" s="102"/>
      <c r="T100" s="102"/>
      <c r="U100" s="102"/>
      <c r="V100" s="102"/>
      <c r="W100" s="102"/>
      <c r="X100" s="102"/>
    </row>
    <row r="101" spans="1:24" ht="12.75">
      <c r="A101" s="102"/>
      <c r="B101" s="102"/>
      <c r="C101" s="270"/>
      <c r="D101" s="221"/>
      <c r="E101" s="102"/>
      <c r="F101" s="102"/>
      <c r="G101" s="115"/>
      <c r="H101" s="135"/>
      <c r="I101" s="102"/>
      <c r="J101" s="102"/>
      <c r="K101" s="102"/>
      <c r="L101" s="562"/>
      <c r="M101" s="102"/>
      <c r="N101" s="102"/>
      <c r="O101" s="102"/>
      <c r="P101" s="102"/>
      <c r="Q101" s="102"/>
      <c r="R101" s="102"/>
      <c r="S101" s="102"/>
      <c r="T101" s="102"/>
      <c r="U101" s="102"/>
      <c r="V101" s="102"/>
      <c r="W101" s="102"/>
      <c r="X101" s="102"/>
    </row>
    <row r="102" spans="1:24" ht="12.75">
      <c r="A102" s="102"/>
      <c r="B102" s="102"/>
      <c r="C102" s="270"/>
      <c r="D102" s="221"/>
      <c r="E102" s="102"/>
      <c r="F102" s="102"/>
      <c r="G102" s="115"/>
      <c r="H102" s="135"/>
      <c r="I102" s="102"/>
      <c r="J102" s="102"/>
      <c r="K102" s="102"/>
      <c r="L102" s="562"/>
      <c r="M102" s="102"/>
      <c r="N102" s="102"/>
      <c r="O102" s="102"/>
      <c r="P102" s="102"/>
      <c r="Q102" s="102"/>
      <c r="R102" s="102"/>
      <c r="S102" s="102"/>
      <c r="T102" s="102"/>
      <c r="U102" s="102"/>
      <c r="V102" s="102"/>
      <c r="W102" s="102"/>
      <c r="X102" s="102"/>
    </row>
    <row r="103" spans="1:24" ht="12.75">
      <c r="A103" s="102"/>
      <c r="B103" s="102"/>
      <c r="C103" s="270"/>
      <c r="D103" s="221"/>
      <c r="E103" s="102"/>
      <c r="F103" s="102"/>
      <c r="G103" s="115"/>
      <c r="H103" s="135"/>
      <c r="I103" s="102"/>
      <c r="J103" s="102"/>
      <c r="K103" s="102"/>
      <c r="L103" s="562"/>
      <c r="M103" s="102"/>
      <c r="N103" s="102"/>
      <c r="O103" s="102"/>
      <c r="P103" s="102"/>
      <c r="Q103" s="102"/>
      <c r="R103" s="102"/>
      <c r="S103" s="102"/>
      <c r="T103" s="102"/>
      <c r="U103" s="102"/>
      <c r="V103" s="102"/>
      <c r="W103" s="102"/>
      <c r="X103" s="102"/>
    </row>
    <row r="104" spans="1:24" ht="12.75">
      <c r="A104" s="102"/>
      <c r="B104" s="102"/>
      <c r="C104" s="270"/>
      <c r="D104" s="221"/>
      <c r="E104" s="102"/>
      <c r="F104" s="102"/>
      <c r="G104" s="115"/>
      <c r="H104" s="135"/>
      <c r="I104" s="102"/>
      <c r="J104" s="102"/>
      <c r="K104" s="102"/>
      <c r="L104" s="562"/>
      <c r="M104" s="102"/>
      <c r="N104" s="102"/>
      <c r="O104" s="102"/>
      <c r="P104" s="102"/>
      <c r="Q104" s="102"/>
      <c r="R104" s="102"/>
      <c r="S104" s="102"/>
      <c r="T104" s="102"/>
      <c r="U104" s="102"/>
      <c r="V104" s="102"/>
      <c r="W104" s="102"/>
      <c r="X104" s="102"/>
    </row>
    <row r="105" spans="1:24" ht="12.75">
      <c r="A105" s="102"/>
      <c r="B105" s="102"/>
      <c r="C105" s="270"/>
      <c r="D105" s="221"/>
      <c r="E105" s="102"/>
      <c r="F105" s="102"/>
      <c r="G105" s="115"/>
      <c r="H105" s="135"/>
      <c r="I105" s="102"/>
      <c r="J105" s="102"/>
      <c r="K105" s="102"/>
      <c r="L105" s="562"/>
      <c r="M105" s="102"/>
      <c r="N105" s="102"/>
      <c r="O105" s="102"/>
      <c r="P105" s="102"/>
      <c r="Q105" s="102"/>
      <c r="R105" s="102"/>
      <c r="S105" s="102"/>
      <c r="T105" s="102"/>
      <c r="U105" s="102"/>
      <c r="V105" s="102"/>
      <c r="W105" s="102"/>
      <c r="X105" s="102"/>
    </row>
    <row r="106" spans="1:24" ht="12.75">
      <c r="A106" s="102"/>
      <c r="B106" s="102"/>
      <c r="C106" s="270"/>
      <c r="D106" s="221"/>
      <c r="E106" s="102"/>
      <c r="F106" s="102"/>
      <c r="G106" s="115"/>
      <c r="H106" s="135"/>
      <c r="I106" s="102"/>
      <c r="J106" s="102"/>
      <c r="K106" s="102"/>
      <c r="L106" s="562"/>
      <c r="M106" s="102"/>
      <c r="N106" s="102"/>
      <c r="O106" s="102"/>
      <c r="P106" s="102"/>
      <c r="Q106" s="102"/>
      <c r="R106" s="102"/>
      <c r="S106" s="102"/>
      <c r="T106" s="102"/>
      <c r="U106" s="102"/>
      <c r="V106" s="102"/>
      <c r="W106" s="102"/>
      <c r="X106" s="102"/>
    </row>
    <row r="107" spans="1:24" ht="12.75">
      <c r="A107" s="102"/>
      <c r="B107" s="102"/>
      <c r="C107" s="270"/>
      <c r="D107" s="221"/>
      <c r="E107" s="102"/>
      <c r="F107" s="102"/>
      <c r="G107" s="115"/>
      <c r="H107" s="135"/>
      <c r="I107" s="102"/>
      <c r="J107" s="102"/>
      <c r="K107" s="102"/>
      <c r="L107" s="562"/>
      <c r="M107" s="102"/>
      <c r="N107" s="102"/>
      <c r="O107" s="102"/>
      <c r="P107" s="102"/>
      <c r="Q107" s="102"/>
      <c r="R107" s="102"/>
      <c r="S107" s="102"/>
      <c r="T107" s="102"/>
      <c r="U107" s="102"/>
      <c r="V107" s="102"/>
      <c r="W107" s="102"/>
      <c r="X107" s="102"/>
    </row>
    <row r="108" spans="1:24" ht="12.75">
      <c r="A108" s="102"/>
      <c r="B108" s="102"/>
      <c r="C108" s="270"/>
      <c r="D108" s="221"/>
      <c r="E108" s="102"/>
      <c r="F108" s="102"/>
      <c r="G108" s="115"/>
      <c r="H108" s="135"/>
      <c r="I108" s="102"/>
      <c r="J108" s="102"/>
      <c r="K108" s="102"/>
      <c r="L108" s="562"/>
      <c r="M108" s="102"/>
      <c r="N108" s="102"/>
      <c r="O108" s="102"/>
      <c r="P108" s="102"/>
      <c r="Q108" s="102"/>
      <c r="R108" s="102"/>
      <c r="S108" s="102"/>
      <c r="T108" s="102"/>
      <c r="U108" s="102"/>
      <c r="V108" s="102"/>
      <c r="W108" s="102"/>
      <c r="X108" s="102"/>
    </row>
    <row r="109" spans="1:24" ht="12.75">
      <c r="A109" s="102"/>
      <c r="B109" s="102"/>
      <c r="C109" s="270"/>
      <c r="D109" s="221"/>
      <c r="E109" s="102"/>
      <c r="F109" s="102"/>
      <c r="G109" s="115"/>
      <c r="H109" s="135"/>
      <c r="I109" s="102"/>
      <c r="J109" s="102"/>
      <c r="K109" s="102"/>
      <c r="L109" s="562"/>
      <c r="M109" s="102"/>
      <c r="N109" s="102"/>
      <c r="O109" s="102"/>
      <c r="P109" s="102"/>
      <c r="Q109" s="102"/>
      <c r="R109" s="102"/>
      <c r="S109" s="102"/>
      <c r="T109" s="102"/>
      <c r="U109" s="102"/>
      <c r="V109" s="102"/>
      <c r="W109" s="102"/>
      <c r="X109" s="102"/>
    </row>
    <row r="110" spans="1:24" ht="12.75">
      <c r="A110" s="102"/>
      <c r="B110" s="102"/>
      <c r="C110" s="270"/>
      <c r="D110" s="221"/>
      <c r="E110" s="102"/>
      <c r="F110" s="102"/>
      <c r="G110" s="115"/>
      <c r="H110" s="135"/>
      <c r="I110" s="102"/>
      <c r="J110" s="102"/>
      <c r="K110" s="102"/>
      <c r="L110" s="562"/>
      <c r="M110" s="102"/>
      <c r="N110" s="102"/>
      <c r="O110" s="102"/>
      <c r="P110" s="102"/>
      <c r="Q110" s="102"/>
      <c r="R110" s="102"/>
      <c r="S110" s="102"/>
      <c r="T110" s="102"/>
      <c r="U110" s="102"/>
      <c r="V110" s="102"/>
      <c r="W110" s="102"/>
      <c r="X110" s="102"/>
    </row>
    <row r="111" spans="1:24" ht="12.75">
      <c r="A111" s="102"/>
      <c r="B111" s="102"/>
      <c r="C111" s="270"/>
      <c r="D111" s="221"/>
      <c r="E111" s="102"/>
      <c r="F111" s="102"/>
      <c r="G111" s="115"/>
      <c r="H111" s="135"/>
      <c r="I111" s="102"/>
      <c r="J111" s="102"/>
      <c r="K111" s="102"/>
      <c r="L111" s="562"/>
      <c r="M111" s="102"/>
      <c r="N111" s="102"/>
      <c r="O111" s="102"/>
      <c r="P111" s="102"/>
      <c r="Q111" s="102"/>
      <c r="R111" s="102"/>
      <c r="S111" s="102"/>
      <c r="T111" s="102"/>
      <c r="U111" s="102"/>
      <c r="V111" s="102"/>
      <c r="W111" s="102"/>
      <c r="X111" s="102"/>
    </row>
    <row r="112" spans="1:24" ht="12.75">
      <c r="A112" s="102"/>
      <c r="B112" s="102"/>
      <c r="C112" s="270"/>
      <c r="D112" s="221"/>
      <c r="E112" s="102"/>
      <c r="F112" s="102"/>
      <c r="G112" s="115"/>
      <c r="H112" s="135"/>
      <c r="I112" s="102"/>
      <c r="J112" s="102"/>
      <c r="K112" s="102"/>
      <c r="L112" s="562"/>
      <c r="M112" s="102"/>
      <c r="N112" s="102"/>
      <c r="O112" s="102"/>
      <c r="P112" s="102"/>
      <c r="Q112" s="102"/>
      <c r="R112" s="102"/>
      <c r="S112" s="102"/>
      <c r="T112" s="102"/>
      <c r="U112" s="102"/>
      <c r="V112" s="102"/>
      <c r="W112" s="102"/>
      <c r="X112" s="102"/>
    </row>
    <row r="113" spans="1:24" ht="12.75">
      <c r="A113" s="102"/>
      <c r="B113" s="102"/>
      <c r="C113" s="270"/>
      <c r="D113" s="221"/>
      <c r="E113" s="102"/>
      <c r="F113" s="102"/>
      <c r="G113" s="115"/>
      <c r="H113" s="135"/>
      <c r="I113" s="102"/>
      <c r="J113" s="102"/>
      <c r="K113" s="102"/>
      <c r="L113" s="562"/>
      <c r="M113" s="102"/>
      <c r="N113" s="102"/>
      <c r="O113" s="102"/>
      <c r="P113" s="102"/>
      <c r="Q113" s="102"/>
      <c r="R113" s="102"/>
      <c r="S113" s="102"/>
      <c r="T113" s="102"/>
      <c r="U113" s="102"/>
      <c r="V113" s="102"/>
      <c r="W113" s="102"/>
      <c r="X113" s="102"/>
    </row>
    <row r="114" spans="1:24" ht="12.75">
      <c r="A114" s="102"/>
      <c r="B114" s="102"/>
      <c r="C114" s="270"/>
      <c r="D114" s="221"/>
      <c r="E114" s="102"/>
      <c r="F114" s="102"/>
      <c r="G114" s="115"/>
      <c r="H114" s="135"/>
      <c r="I114" s="102"/>
      <c r="J114" s="102"/>
      <c r="K114" s="102"/>
      <c r="L114" s="562"/>
      <c r="M114" s="102"/>
      <c r="N114" s="102"/>
      <c r="O114" s="102"/>
      <c r="P114" s="102"/>
      <c r="Q114" s="102"/>
      <c r="R114" s="102"/>
      <c r="S114" s="102"/>
      <c r="T114" s="102"/>
      <c r="U114" s="102"/>
      <c r="V114" s="102"/>
      <c r="W114" s="102"/>
      <c r="X114" s="102"/>
    </row>
    <row r="115" spans="1:24" ht="12.75">
      <c r="A115" s="102"/>
      <c r="B115" s="102"/>
      <c r="C115" s="270"/>
      <c r="D115" s="221"/>
      <c r="E115" s="102"/>
      <c r="F115" s="102"/>
      <c r="G115" s="115"/>
      <c r="H115" s="135"/>
      <c r="I115" s="102"/>
      <c r="J115" s="102"/>
      <c r="K115" s="102"/>
      <c r="L115" s="562"/>
      <c r="M115" s="102"/>
      <c r="N115" s="102"/>
      <c r="O115" s="102"/>
      <c r="P115" s="102"/>
      <c r="Q115" s="102"/>
      <c r="R115" s="102"/>
      <c r="S115" s="102"/>
      <c r="T115" s="102"/>
      <c r="U115" s="102"/>
      <c r="V115" s="102"/>
      <c r="W115" s="102"/>
      <c r="X115" s="102"/>
    </row>
    <row r="116" spans="1:24" ht="12.75">
      <c r="A116" s="102"/>
      <c r="B116" s="102"/>
      <c r="C116" s="270"/>
      <c r="D116" s="221"/>
      <c r="E116" s="102"/>
      <c r="F116" s="102"/>
      <c r="G116" s="115"/>
      <c r="H116" s="135"/>
      <c r="I116" s="102"/>
      <c r="J116" s="102"/>
      <c r="K116" s="102"/>
      <c r="L116" s="562"/>
      <c r="M116" s="102"/>
      <c r="N116" s="102"/>
      <c r="O116" s="102"/>
      <c r="P116" s="102"/>
      <c r="Q116" s="102"/>
      <c r="R116" s="102"/>
      <c r="S116" s="102"/>
      <c r="T116" s="102"/>
      <c r="U116" s="102"/>
      <c r="V116" s="102"/>
      <c r="W116" s="102"/>
      <c r="X116" s="102"/>
    </row>
    <row r="117" spans="1:24" ht="12.75">
      <c r="A117" s="102"/>
      <c r="B117" s="102"/>
      <c r="C117" s="270"/>
      <c r="D117" s="221"/>
      <c r="E117" s="102"/>
      <c r="F117" s="102"/>
      <c r="G117" s="115"/>
      <c r="H117" s="135"/>
      <c r="I117" s="102"/>
      <c r="J117" s="102"/>
      <c r="K117" s="102"/>
      <c r="L117" s="562"/>
      <c r="M117" s="102"/>
      <c r="N117" s="102"/>
      <c r="O117" s="102"/>
      <c r="P117" s="102"/>
      <c r="Q117" s="102"/>
      <c r="R117" s="102"/>
      <c r="S117" s="102"/>
      <c r="T117" s="102"/>
      <c r="U117" s="102"/>
      <c r="V117" s="102"/>
      <c r="W117" s="102"/>
      <c r="X117" s="102"/>
    </row>
    <row r="118" spans="1:24" ht="12.75">
      <c r="A118" s="102"/>
      <c r="B118" s="102"/>
      <c r="C118" s="270"/>
      <c r="D118" s="221"/>
      <c r="E118" s="102"/>
      <c r="F118" s="102"/>
      <c r="G118" s="115"/>
      <c r="H118" s="135"/>
      <c r="I118" s="102"/>
      <c r="J118" s="102"/>
      <c r="K118" s="102"/>
      <c r="L118" s="562"/>
      <c r="M118" s="102"/>
      <c r="N118" s="102"/>
      <c r="O118" s="102"/>
      <c r="P118" s="102"/>
      <c r="Q118" s="102"/>
      <c r="R118" s="102"/>
      <c r="S118" s="102"/>
      <c r="T118" s="102"/>
      <c r="U118" s="102"/>
      <c r="V118" s="102"/>
      <c r="W118" s="102"/>
      <c r="X118" s="102"/>
    </row>
    <row r="119" spans="1:24" ht="12.75">
      <c r="A119" s="102"/>
      <c r="B119" s="102"/>
      <c r="C119" s="270"/>
      <c r="D119" s="221"/>
      <c r="E119" s="102"/>
      <c r="F119" s="102"/>
      <c r="G119" s="115"/>
      <c r="H119" s="135"/>
      <c r="I119" s="102"/>
      <c r="J119" s="102"/>
      <c r="K119" s="102"/>
      <c r="L119" s="562"/>
      <c r="M119" s="102"/>
      <c r="N119" s="102"/>
      <c r="O119" s="102"/>
      <c r="P119" s="102"/>
      <c r="Q119" s="102"/>
      <c r="R119" s="102"/>
      <c r="S119" s="102"/>
      <c r="T119" s="102"/>
      <c r="U119" s="102"/>
      <c r="V119" s="102"/>
      <c r="W119" s="102"/>
      <c r="X119" s="102"/>
    </row>
    <row r="120" spans="1:24" ht="12.75">
      <c r="A120" s="102"/>
      <c r="B120" s="102"/>
      <c r="C120" s="270"/>
      <c r="D120" s="221"/>
      <c r="E120" s="102"/>
      <c r="F120" s="102"/>
      <c r="G120" s="115"/>
      <c r="H120" s="135"/>
      <c r="I120" s="102"/>
      <c r="J120" s="102"/>
      <c r="K120" s="102"/>
      <c r="L120" s="562"/>
      <c r="M120" s="102"/>
      <c r="N120" s="102"/>
      <c r="O120" s="102"/>
      <c r="P120" s="102"/>
      <c r="Q120" s="102"/>
      <c r="R120" s="102"/>
      <c r="S120" s="102"/>
      <c r="T120" s="102"/>
      <c r="U120" s="102"/>
      <c r="V120" s="102"/>
      <c r="W120" s="102"/>
      <c r="X120" s="102"/>
    </row>
    <row r="121" spans="1:24" ht="12.75">
      <c r="A121" s="102"/>
      <c r="B121" s="102"/>
      <c r="C121" s="270"/>
      <c r="D121" s="221"/>
      <c r="E121" s="102"/>
      <c r="F121" s="102"/>
      <c r="G121" s="115"/>
      <c r="H121" s="135"/>
      <c r="I121" s="102"/>
      <c r="J121" s="102"/>
      <c r="K121" s="102"/>
      <c r="L121" s="562"/>
      <c r="M121" s="102"/>
      <c r="N121" s="102"/>
      <c r="O121" s="102"/>
      <c r="P121" s="102"/>
      <c r="Q121" s="102"/>
      <c r="R121" s="102"/>
      <c r="S121" s="102"/>
      <c r="T121" s="102"/>
      <c r="U121" s="102"/>
      <c r="V121" s="102"/>
      <c r="W121" s="102"/>
      <c r="X121" s="102"/>
    </row>
    <row r="122" spans="1:24" ht="12.75">
      <c r="A122" s="102"/>
      <c r="B122" s="102"/>
      <c r="C122" s="270"/>
      <c r="D122" s="221"/>
      <c r="E122" s="102"/>
      <c r="F122" s="102"/>
      <c r="G122" s="115"/>
      <c r="H122" s="135"/>
      <c r="I122" s="102"/>
      <c r="J122" s="102"/>
      <c r="K122" s="102"/>
      <c r="L122" s="562"/>
      <c r="M122" s="102"/>
      <c r="N122" s="102"/>
      <c r="O122" s="102"/>
      <c r="P122" s="102"/>
      <c r="Q122" s="102"/>
      <c r="R122" s="102"/>
      <c r="S122" s="102"/>
      <c r="T122" s="102"/>
      <c r="U122" s="102"/>
      <c r="V122" s="102"/>
      <c r="W122" s="102"/>
      <c r="X122" s="102"/>
    </row>
    <row r="123" spans="1:24" ht="12.75">
      <c r="A123" s="102"/>
      <c r="B123" s="102"/>
      <c r="C123" s="270"/>
      <c r="D123" s="221"/>
      <c r="E123" s="102"/>
      <c r="F123" s="102"/>
      <c r="G123" s="115"/>
      <c r="H123" s="135"/>
      <c r="I123" s="102"/>
      <c r="J123" s="102"/>
      <c r="K123" s="102"/>
      <c r="L123" s="562"/>
      <c r="M123" s="102"/>
      <c r="N123" s="102"/>
      <c r="O123" s="102"/>
      <c r="P123" s="102"/>
      <c r="Q123" s="102"/>
      <c r="R123" s="102"/>
      <c r="S123" s="102"/>
      <c r="T123" s="102"/>
      <c r="U123" s="102"/>
      <c r="V123" s="102"/>
      <c r="W123" s="102"/>
      <c r="X123" s="102"/>
    </row>
    <row r="124" spans="1:24" ht="12.75">
      <c r="A124" s="102"/>
      <c r="B124" s="102"/>
      <c r="C124" s="270"/>
      <c r="D124" s="221"/>
      <c r="E124" s="102"/>
      <c r="F124" s="102"/>
      <c r="G124" s="115"/>
      <c r="H124" s="135"/>
      <c r="I124" s="102"/>
      <c r="J124" s="102"/>
      <c r="K124" s="102"/>
      <c r="L124" s="562"/>
      <c r="M124" s="102"/>
      <c r="N124" s="102"/>
      <c r="O124" s="102"/>
      <c r="P124" s="102"/>
      <c r="Q124" s="102"/>
      <c r="R124" s="102"/>
      <c r="S124" s="102"/>
      <c r="T124" s="102"/>
      <c r="U124" s="102"/>
      <c r="V124" s="102"/>
      <c r="W124" s="102"/>
      <c r="X124" s="102"/>
    </row>
    <row r="125" spans="1:24" ht="12.75">
      <c r="A125" s="102"/>
      <c r="B125" s="102"/>
      <c r="C125" s="270"/>
      <c r="D125" s="221"/>
      <c r="E125" s="102"/>
      <c r="F125" s="102"/>
      <c r="G125" s="115"/>
      <c r="H125" s="135"/>
      <c r="I125" s="102"/>
      <c r="J125" s="102"/>
      <c r="K125" s="102"/>
      <c r="L125" s="562"/>
      <c r="M125" s="102"/>
      <c r="N125" s="102"/>
      <c r="O125" s="102"/>
      <c r="P125" s="102"/>
      <c r="Q125" s="102"/>
      <c r="R125" s="102"/>
      <c r="S125" s="102"/>
      <c r="T125" s="102"/>
      <c r="U125" s="102"/>
      <c r="V125" s="102"/>
      <c r="W125" s="102"/>
      <c r="X125" s="102"/>
    </row>
    <row r="126" spans="1:24" ht="12.75">
      <c r="A126" s="102"/>
      <c r="B126" s="102"/>
      <c r="C126" s="270"/>
      <c r="D126" s="221"/>
      <c r="E126" s="102"/>
      <c r="F126" s="102"/>
      <c r="G126" s="115"/>
      <c r="H126" s="135"/>
      <c r="I126" s="102"/>
      <c r="J126" s="102"/>
      <c r="K126" s="102"/>
      <c r="L126" s="562"/>
      <c r="M126" s="102"/>
      <c r="N126" s="102"/>
      <c r="O126" s="102"/>
      <c r="P126" s="102"/>
      <c r="Q126" s="102"/>
      <c r="R126" s="102"/>
      <c r="S126" s="102"/>
      <c r="T126" s="102"/>
      <c r="U126" s="102"/>
      <c r="V126" s="102"/>
      <c r="W126" s="102"/>
      <c r="X126" s="102"/>
    </row>
    <row r="127" spans="1:24" ht="12.75">
      <c r="A127" s="102"/>
      <c r="B127" s="102"/>
      <c r="C127" s="270"/>
      <c r="D127" s="221"/>
      <c r="E127" s="102"/>
      <c r="F127" s="102"/>
      <c r="G127" s="115"/>
      <c r="H127" s="135"/>
      <c r="I127" s="102"/>
      <c r="J127" s="102"/>
      <c r="K127" s="102"/>
      <c r="L127" s="562"/>
      <c r="M127" s="102"/>
      <c r="N127" s="102"/>
      <c r="O127" s="102"/>
      <c r="P127" s="102"/>
      <c r="Q127" s="102"/>
      <c r="R127" s="102"/>
      <c r="S127" s="102"/>
      <c r="T127" s="102"/>
      <c r="U127" s="102"/>
      <c r="V127" s="102"/>
      <c r="W127" s="102"/>
      <c r="X127" s="102"/>
    </row>
    <row r="128" spans="1:24" ht="12.75">
      <c r="A128" s="102"/>
      <c r="B128" s="102"/>
      <c r="C128" s="270"/>
      <c r="D128" s="221"/>
      <c r="E128" s="102"/>
      <c r="F128" s="102"/>
      <c r="G128" s="115"/>
      <c r="H128" s="135"/>
      <c r="I128" s="102"/>
      <c r="J128" s="102"/>
      <c r="K128" s="102"/>
      <c r="L128" s="562"/>
      <c r="M128" s="102"/>
      <c r="N128" s="102"/>
      <c r="O128" s="102"/>
      <c r="P128" s="102"/>
      <c r="Q128" s="102"/>
      <c r="R128" s="102"/>
      <c r="S128" s="102"/>
      <c r="T128" s="102"/>
      <c r="U128" s="102"/>
      <c r="V128" s="102"/>
      <c r="W128" s="102"/>
      <c r="X128" s="102"/>
    </row>
    <row r="129" spans="1:24" ht="12.75">
      <c r="A129" s="102"/>
      <c r="B129" s="102"/>
      <c r="C129" s="270"/>
      <c r="D129" s="221"/>
      <c r="E129" s="102"/>
      <c r="F129" s="102"/>
      <c r="G129" s="115"/>
      <c r="H129" s="135"/>
      <c r="I129" s="102"/>
      <c r="J129" s="102"/>
      <c r="K129" s="102"/>
      <c r="L129" s="562"/>
      <c r="M129" s="102"/>
      <c r="N129" s="102"/>
      <c r="O129" s="102"/>
      <c r="P129" s="102"/>
      <c r="Q129" s="102"/>
      <c r="R129" s="102"/>
      <c r="S129" s="102"/>
      <c r="T129" s="102"/>
      <c r="U129" s="102"/>
      <c r="V129" s="102"/>
      <c r="W129" s="102"/>
      <c r="X129" s="102"/>
    </row>
    <row r="130" spans="1:24" ht="12.75">
      <c r="A130" s="102"/>
      <c r="B130" s="102"/>
      <c r="C130" s="270"/>
      <c r="D130" s="221"/>
      <c r="E130" s="102"/>
      <c r="F130" s="102"/>
      <c r="G130" s="115"/>
      <c r="H130" s="135"/>
      <c r="I130" s="102"/>
      <c r="J130" s="102"/>
      <c r="K130" s="102"/>
      <c r="L130" s="562"/>
      <c r="M130" s="102"/>
      <c r="N130" s="102"/>
      <c r="O130" s="102"/>
      <c r="P130" s="102"/>
      <c r="Q130" s="102"/>
      <c r="R130" s="102"/>
      <c r="S130" s="102"/>
      <c r="T130" s="102"/>
      <c r="U130" s="102"/>
      <c r="V130" s="102"/>
      <c r="W130" s="102"/>
      <c r="X130" s="102"/>
    </row>
    <row r="131" spans="1:24" ht="12.75">
      <c r="A131" s="102"/>
      <c r="B131" s="102"/>
      <c r="C131" s="270"/>
      <c r="D131" s="221"/>
      <c r="E131" s="102"/>
      <c r="F131" s="102"/>
      <c r="G131" s="115"/>
      <c r="H131" s="135"/>
      <c r="I131" s="102"/>
      <c r="J131" s="102"/>
      <c r="K131" s="102"/>
      <c r="L131" s="562"/>
      <c r="M131" s="102"/>
      <c r="N131" s="102"/>
      <c r="O131" s="102"/>
      <c r="P131" s="102"/>
      <c r="Q131" s="102"/>
      <c r="R131" s="102"/>
      <c r="S131" s="102"/>
      <c r="T131" s="102"/>
      <c r="U131" s="102"/>
      <c r="V131" s="102"/>
      <c r="W131" s="102"/>
      <c r="X131" s="102"/>
    </row>
    <row r="132" spans="1:24" ht="12.75">
      <c r="A132" s="102"/>
      <c r="B132" s="102"/>
      <c r="C132" s="270"/>
      <c r="D132" s="221"/>
      <c r="E132" s="102"/>
      <c r="F132" s="102"/>
      <c r="G132" s="115"/>
      <c r="H132" s="135"/>
      <c r="I132" s="102"/>
      <c r="J132" s="102"/>
      <c r="K132" s="102"/>
      <c r="L132" s="562"/>
      <c r="M132" s="102"/>
      <c r="N132" s="102"/>
      <c r="O132" s="102"/>
      <c r="P132" s="102"/>
      <c r="Q132" s="102"/>
      <c r="R132" s="102"/>
      <c r="S132" s="102"/>
      <c r="T132" s="102"/>
      <c r="U132" s="102"/>
      <c r="V132" s="102"/>
      <c r="W132" s="102"/>
      <c r="X132" s="102"/>
    </row>
    <row r="133" spans="1:24" ht="12.75">
      <c r="A133" s="102"/>
      <c r="B133" s="102"/>
      <c r="C133" s="270"/>
      <c r="D133" s="221"/>
      <c r="E133" s="102"/>
      <c r="F133" s="102"/>
      <c r="G133" s="115"/>
      <c r="H133" s="135"/>
      <c r="I133" s="102"/>
      <c r="J133" s="102"/>
      <c r="K133" s="102"/>
      <c r="L133" s="562"/>
      <c r="M133" s="102"/>
      <c r="N133" s="102"/>
      <c r="O133" s="102"/>
      <c r="P133" s="102"/>
      <c r="Q133" s="102"/>
      <c r="R133" s="102"/>
      <c r="S133" s="102"/>
      <c r="T133" s="102"/>
      <c r="U133" s="102"/>
      <c r="V133" s="102"/>
      <c r="W133" s="102"/>
      <c r="X133" s="102"/>
    </row>
    <row r="134" spans="1:24" ht="12.75">
      <c r="A134" s="102"/>
      <c r="B134" s="102"/>
      <c r="C134" s="270"/>
      <c r="D134" s="221"/>
      <c r="E134" s="102"/>
      <c r="F134" s="102"/>
      <c r="G134" s="115"/>
      <c r="H134" s="135"/>
      <c r="I134" s="102"/>
      <c r="J134" s="102"/>
      <c r="K134" s="102"/>
      <c r="L134" s="562"/>
      <c r="M134" s="102"/>
      <c r="N134" s="102"/>
      <c r="O134" s="102"/>
      <c r="P134" s="102"/>
      <c r="Q134" s="102"/>
      <c r="R134" s="102"/>
      <c r="S134" s="102"/>
      <c r="T134" s="102"/>
      <c r="U134" s="102"/>
      <c r="V134" s="102"/>
      <c r="W134" s="102"/>
      <c r="X134" s="102"/>
    </row>
    <row r="135" spans="1:24" ht="12.75">
      <c r="A135" s="102"/>
      <c r="B135" s="102"/>
      <c r="C135" s="270"/>
      <c r="D135" s="221"/>
      <c r="E135" s="102"/>
      <c r="F135" s="102"/>
      <c r="G135" s="115"/>
      <c r="H135" s="135"/>
      <c r="I135" s="102"/>
      <c r="J135" s="102"/>
      <c r="K135" s="102"/>
      <c r="L135" s="562"/>
      <c r="M135" s="102"/>
      <c r="N135" s="102"/>
      <c r="O135" s="102"/>
      <c r="P135" s="102"/>
      <c r="Q135" s="102"/>
      <c r="R135" s="102"/>
      <c r="S135" s="102"/>
      <c r="T135" s="102"/>
      <c r="U135" s="102"/>
      <c r="V135" s="102"/>
      <c r="W135" s="102"/>
      <c r="X135" s="102"/>
    </row>
    <row r="136" spans="1:24" ht="12.75">
      <c r="A136" s="102"/>
      <c r="B136" s="102"/>
      <c r="C136" s="270"/>
      <c r="D136" s="221"/>
      <c r="E136" s="102"/>
      <c r="F136" s="102"/>
      <c r="G136" s="115"/>
      <c r="H136" s="135"/>
      <c r="I136" s="102"/>
      <c r="J136" s="102"/>
      <c r="K136" s="102"/>
      <c r="L136" s="562"/>
      <c r="M136" s="102"/>
      <c r="N136" s="102"/>
      <c r="O136" s="102"/>
      <c r="P136" s="102"/>
      <c r="Q136" s="102"/>
      <c r="R136" s="102"/>
      <c r="S136" s="102"/>
      <c r="T136" s="102"/>
      <c r="U136" s="102"/>
      <c r="V136" s="102"/>
      <c r="W136" s="102"/>
      <c r="X136" s="102"/>
    </row>
    <row r="137" spans="1:24" ht="12.75">
      <c r="A137" s="102"/>
      <c r="B137" s="102"/>
      <c r="C137" s="270"/>
      <c r="D137" s="221"/>
      <c r="E137" s="102"/>
      <c r="F137" s="102"/>
      <c r="G137" s="115"/>
      <c r="H137" s="135"/>
      <c r="I137" s="102"/>
      <c r="J137" s="102"/>
      <c r="K137" s="102"/>
      <c r="L137" s="562"/>
      <c r="M137" s="102"/>
      <c r="N137" s="102"/>
      <c r="O137" s="102"/>
      <c r="P137" s="102"/>
      <c r="Q137" s="102"/>
      <c r="R137" s="102"/>
      <c r="S137" s="102"/>
      <c r="T137" s="102"/>
      <c r="U137" s="102"/>
      <c r="V137" s="102"/>
      <c r="W137" s="102"/>
      <c r="X137" s="102"/>
    </row>
    <row r="138" spans="1:24" ht="12.75">
      <c r="A138" s="102"/>
      <c r="B138" s="102"/>
      <c r="C138" s="270"/>
      <c r="D138" s="221"/>
      <c r="E138" s="102"/>
      <c r="F138" s="102"/>
      <c r="G138" s="115"/>
      <c r="H138" s="135"/>
      <c r="I138" s="102"/>
      <c r="J138" s="102"/>
      <c r="K138" s="102"/>
      <c r="L138" s="562"/>
      <c r="M138" s="102"/>
      <c r="N138" s="102"/>
      <c r="O138" s="102"/>
      <c r="P138" s="102"/>
      <c r="Q138" s="102"/>
      <c r="R138" s="102"/>
      <c r="S138" s="102"/>
      <c r="T138" s="102"/>
      <c r="U138" s="102"/>
      <c r="V138" s="102"/>
      <c r="W138" s="102"/>
      <c r="X138" s="102"/>
    </row>
    <row r="139" spans="1:24" ht="12.75">
      <c r="A139" s="102"/>
      <c r="B139" s="102"/>
      <c r="C139" s="270"/>
      <c r="D139" s="221"/>
      <c r="E139" s="102"/>
      <c r="F139" s="102"/>
      <c r="G139" s="115"/>
      <c r="H139" s="135"/>
      <c r="I139" s="102"/>
      <c r="J139" s="102"/>
      <c r="K139" s="102"/>
      <c r="L139" s="562"/>
      <c r="M139" s="102"/>
      <c r="N139" s="102"/>
      <c r="O139" s="102"/>
      <c r="P139" s="102"/>
      <c r="Q139" s="102"/>
      <c r="R139" s="102"/>
      <c r="S139" s="102"/>
      <c r="T139" s="102"/>
      <c r="U139" s="102"/>
      <c r="V139" s="102"/>
      <c r="W139" s="102"/>
      <c r="X139" s="102"/>
    </row>
    <row r="140" spans="1:24" ht="12.75">
      <c r="A140" s="102"/>
      <c r="B140" s="102"/>
      <c r="C140" s="270"/>
      <c r="D140" s="221"/>
      <c r="E140" s="102"/>
      <c r="F140" s="102"/>
      <c r="G140" s="115"/>
      <c r="H140" s="135"/>
      <c r="I140" s="102"/>
      <c r="J140" s="102"/>
      <c r="K140" s="102"/>
      <c r="L140" s="562"/>
      <c r="M140" s="102"/>
      <c r="N140" s="102"/>
      <c r="O140" s="102"/>
      <c r="P140" s="102"/>
      <c r="Q140" s="102"/>
      <c r="R140" s="102"/>
      <c r="S140" s="102"/>
      <c r="T140" s="102"/>
      <c r="U140" s="102"/>
      <c r="V140" s="102"/>
      <c r="W140" s="102"/>
      <c r="X140" s="102"/>
    </row>
    <row r="141" spans="1:24" ht="12.75">
      <c r="A141" s="102"/>
      <c r="B141" s="102"/>
      <c r="C141" s="270"/>
      <c r="D141" s="221"/>
      <c r="E141" s="102"/>
      <c r="F141" s="102"/>
      <c r="G141" s="115"/>
      <c r="H141" s="135"/>
      <c r="I141" s="102"/>
      <c r="J141" s="102"/>
      <c r="K141" s="102"/>
      <c r="L141" s="562"/>
      <c r="M141" s="102"/>
      <c r="N141" s="102"/>
      <c r="O141" s="102"/>
      <c r="P141" s="102"/>
      <c r="Q141" s="102"/>
      <c r="R141" s="102"/>
      <c r="S141" s="102"/>
      <c r="T141" s="102"/>
      <c r="U141" s="102"/>
      <c r="V141" s="102"/>
      <c r="W141" s="102"/>
      <c r="X141" s="102"/>
    </row>
    <row r="142" spans="1:24" ht="12.75">
      <c r="A142" s="102"/>
      <c r="B142" s="102"/>
      <c r="C142" s="270"/>
      <c r="D142" s="221"/>
      <c r="E142" s="102"/>
      <c r="F142" s="102"/>
      <c r="G142" s="115"/>
      <c r="H142" s="135"/>
      <c r="I142" s="102"/>
      <c r="J142" s="102"/>
      <c r="K142" s="102"/>
      <c r="L142" s="562"/>
      <c r="M142" s="102"/>
      <c r="N142" s="102"/>
      <c r="O142" s="102"/>
      <c r="P142" s="102"/>
      <c r="Q142" s="102"/>
      <c r="R142" s="102"/>
      <c r="S142" s="102"/>
      <c r="T142" s="102"/>
      <c r="U142" s="102"/>
      <c r="V142" s="102"/>
      <c r="W142" s="102"/>
      <c r="X142" s="102"/>
    </row>
    <row r="143" spans="1:24" ht="12.75">
      <c r="A143" s="102"/>
      <c r="B143" s="102"/>
      <c r="C143" s="270"/>
      <c r="D143" s="221"/>
      <c r="E143" s="102"/>
      <c r="F143" s="102"/>
      <c r="G143" s="115"/>
      <c r="H143" s="135"/>
      <c r="I143" s="102"/>
      <c r="J143" s="102"/>
      <c r="K143" s="102"/>
      <c r="L143" s="562"/>
      <c r="M143" s="102"/>
      <c r="N143" s="102"/>
      <c r="O143" s="102"/>
      <c r="P143" s="102"/>
      <c r="Q143" s="102"/>
      <c r="R143" s="102"/>
      <c r="S143" s="102"/>
      <c r="T143" s="102"/>
      <c r="U143" s="102"/>
      <c r="V143" s="102"/>
      <c r="W143" s="102"/>
      <c r="X143" s="102"/>
    </row>
    <row r="144" spans="1:24" ht="12.75">
      <c r="A144" s="102"/>
      <c r="B144" s="102"/>
      <c r="C144" s="270"/>
      <c r="D144" s="221"/>
      <c r="E144" s="102"/>
      <c r="F144" s="102"/>
      <c r="G144" s="115"/>
      <c r="H144" s="135"/>
      <c r="I144" s="102"/>
      <c r="J144" s="102"/>
      <c r="K144" s="102"/>
      <c r="L144" s="562"/>
      <c r="M144" s="102"/>
      <c r="N144" s="102"/>
      <c r="O144" s="102"/>
      <c r="P144" s="102"/>
      <c r="Q144" s="102"/>
      <c r="R144" s="102"/>
      <c r="S144" s="102"/>
      <c r="T144" s="102"/>
      <c r="U144" s="102"/>
      <c r="V144" s="102"/>
      <c r="W144" s="102"/>
      <c r="X144" s="102"/>
    </row>
    <row r="145" spans="1:24" ht="12.75">
      <c r="A145" s="102"/>
      <c r="B145" s="102"/>
      <c r="C145" s="270"/>
      <c r="D145" s="221"/>
      <c r="E145" s="102"/>
      <c r="F145" s="102"/>
      <c r="G145" s="115"/>
      <c r="H145" s="135"/>
      <c r="I145" s="102"/>
      <c r="J145" s="102"/>
      <c r="K145" s="102"/>
      <c r="L145" s="562"/>
      <c r="M145" s="102"/>
      <c r="N145" s="102"/>
      <c r="O145" s="102"/>
      <c r="P145" s="102"/>
      <c r="Q145" s="102"/>
      <c r="R145" s="102"/>
      <c r="S145" s="102"/>
      <c r="T145" s="102"/>
      <c r="U145" s="102"/>
      <c r="V145" s="102"/>
      <c r="W145" s="102"/>
      <c r="X145" s="102"/>
    </row>
    <row r="146" spans="1:24" ht="12.75">
      <c r="A146" s="102"/>
      <c r="B146" s="102"/>
      <c r="C146" s="270"/>
      <c r="D146" s="221"/>
      <c r="E146" s="102"/>
      <c r="F146" s="102"/>
      <c r="G146" s="115"/>
      <c r="H146" s="135"/>
      <c r="I146" s="102"/>
      <c r="J146" s="102"/>
      <c r="K146" s="102"/>
      <c r="L146" s="562"/>
      <c r="M146" s="102"/>
      <c r="N146" s="102"/>
      <c r="O146" s="102"/>
      <c r="P146" s="102"/>
      <c r="Q146" s="102"/>
      <c r="R146" s="102"/>
      <c r="S146" s="102"/>
      <c r="T146" s="102"/>
      <c r="U146" s="102"/>
      <c r="V146" s="102"/>
      <c r="W146" s="102"/>
      <c r="X146" s="102"/>
    </row>
    <row r="147" spans="1:24" ht="12.75">
      <c r="A147" s="102"/>
      <c r="B147" s="102"/>
      <c r="C147" s="270"/>
      <c r="D147" s="221"/>
      <c r="E147" s="102"/>
      <c r="F147" s="102"/>
      <c r="G147" s="115"/>
      <c r="H147" s="135"/>
      <c r="I147" s="102"/>
      <c r="J147" s="102"/>
      <c r="K147" s="102"/>
      <c r="L147" s="562"/>
      <c r="M147" s="102"/>
      <c r="N147" s="102"/>
      <c r="O147" s="102"/>
      <c r="P147" s="102"/>
      <c r="Q147" s="102"/>
      <c r="R147" s="102"/>
      <c r="S147" s="102"/>
      <c r="T147" s="102"/>
      <c r="U147" s="102"/>
      <c r="V147" s="102"/>
      <c r="W147" s="102"/>
      <c r="X147" s="102"/>
    </row>
    <row r="148" spans="1:24" ht="12.75">
      <c r="A148" s="102"/>
      <c r="B148" s="102"/>
      <c r="C148" s="270"/>
      <c r="D148" s="221"/>
      <c r="E148" s="102"/>
      <c r="F148" s="102"/>
      <c r="G148" s="115"/>
      <c r="H148" s="135"/>
      <c r="I148" s="102"/>
      <c r="J148" s="102"/>
      <c r="K148" s="102"/>
      <c r="L148" s="562"/>
      <c r="M148" s="102"/>
      <c r="N148" s="102"/>
      <c r="O148" s="102"/>
      <c r="P148" s="102"/>
      <c r="Q148" s="102"/>
      <c r="R148" s="102"/>
      <c r="S148" s="102"/>
      <c r="T148" s="102"/>
      <c r="U148" s="102"/>
      <c r="V148" s="102"/>
      <c r="W148" s="102"/>
      <c r="X148" s="102"/>
    </row>
    <row r="149" spans="1:24" ht="12.75">
      <c r="A149" s="102"/>
      <c r="B149" s="102"/>
      <c r="C149" s="270"/>
      <c r="D149" s="221"/>
      <c r="E149" s="102"/>
      <c r="F149" s="102"/>
      <c r="G149" s="115"/>
      <c r="H149" s="135"/>
      <c r="I149" s="102"/>
      <c r="J149" s="102"/>
      <c r="K149" s="102"/>
      <c r="L149" s="562"/>
      <c r="M149" s="102"/>
      <c r="N149" s="102"/>
      <c r="O149" s="102"/>
      <c r="P149" s="102"/>
      <c r="Q149" s="102"/>
      <c r="R149" s="102"/>
      <c r="S149" s="102"/>
      <c r="T149" s="102"/>
      <c r="U149" s="102"/>
      <c r="V149" s="102"/>
      <c r="W149" s="102"/>
      <c r="X149" s="102"/>
    </row>
    <row r="150" spans="1:24" ht="12.75">
      <c r="A150" s="102"/>
      <c r="B150" s="102"/>
      <c r="C150" s="270"/>
      <c r="D150" s="221"/>
      <c r="E150" s="102"/>
      <c r="F150" s="102"/>
      <c r="G150" s="115"/>
      <c r="H150" s="135"/>
      <c r="I150" s="102"/>
      <c r="J150" s="102"/>
      <c r="K150" s="102"/>
      <c r="L150" s="562"/>
      <c r="M150" s="102"/>
      <c r="N150" s="102"/>
      <c r="O150" s="102"/>
      <c r="P150" s="102"/>
      <c r="Q150" s="102"/>
      <c r="R150" s="102"/>
      <c r="S150" s="102"/>
      <c r="T150" s="102"/>
      <c r="U150" s="102"/>
      <c r="V150" s="102"/>
      <c r="W150" s="102"/>
      <c r="X150" s="102"/>
    </row>
    <row r="151" spans="1:24" ht="12.75">
      <c r="A151" s="102"/>
      <c r="B151" s="102"/>
      <c r="C151" s="270"/>
      <c r="D151" s="221"/>
      <c r="E151" s="102"/>
      <c r="F151" s="102"/>
      <c r="G151" s="115"/>
      <c r="H151" s="135"/>
      <c r="I151" s="102"/>
      <c r="J151" s="102"/>
      <c r="K151" s="102"/>
      <c r="L151" s="562"/>
      <c r="M151" s="102"/>
      <c r="N151" s="102"/>
      <c r="O151" s="102"/>
      <c r="P151" s="102"/>
      <c r="Q151" s="102"/>
      <c r="R151" s="102"/>
      <c r="S151" s="102"/>
      <c r="T151" s="102"/>
      <c r="U151" s="102"/>
      <c r="V151" s="102"/>
      <c r="W151" s="102"/>
      <c r="X151" s="102"/>
    </row>
    <row r="152" spans="1:24" ht="12.75">
      <c r="A152" s="102"/>
      <c r="B152" s="102"/>
      <c r="C152" s="270"/>
      <c r="D152" s="221"/>
      <c r="E152" s="102"/>
      <c r="F152" s="102"/>
      <c r="G152" s="115"/>
      <c r="H152" s="135"/>
      <c r="I152" s="102"/>
      <c r="J152" s="102"/>
      <c r="K152" s="102"/>
      <c r="L152" s="562"/>
      <c r="M152" s="102"/>
      <c r="N152" s="102"/>
      <c r="O152" s="102"/>
      <c r="P152" s="102"/>
      <c r="Q152" s="102"/>
      <c r="R152" s="102"/>
      <c r="S152" s="102"/>
      <c r="T152" s="102"/>
      <c r="U152" s="102"/>
      <c r="V152" s="102"/>
      <c r="W152" s="102"/>
      <c r="X152" s="102"/>
    </row>
    <row r="153" spans="1:24" ht="12.75">
      <c r="A153" s="102"/>
      <c r="B153" s="102"/>
      <c r="C153" s="270"/>
      <c r="D153" s="221"/>
      <c r="E153" s="102"/>
      <c r="F153" s="102"/>
      <c r="G153" s="115"/>
      <c r="H153" s="135"/>
      <c r="I153" s="102"/>
      <c r="J153" s="102"/>
      <c r="K153" s="102"/>
      <c r="L153" s="562"/>
      <c r="M153" s="102"/>
      <c r="N153" s="102"/>
      <c r="O153" s="102"/>
      <c r="P153" s="102"/>
      <c r="Q153" s="102"/>
      <c r="R153" s="102"/>
      <c r="S153" s="102"/>
      <c r="T153" s="102"/>
      <c r="U153" s="102"/>
      <c r="V153" s="102"/>
      <c r="W153" s="102"/>
      <c r="X153" s="102"/>
    </row>
    <row r="154" spans="1:24" ht="12.75">
      <c r="A154" s="102"/>
      <c r="B154" s="102"/>
      <c r="C154" s="270"/>
      <c r="D154" s="221"/>
      <c r="E154" s="102"/>
      <c r="F154" s="102"/>
      <c r="G154" s="115"/>
      <c r="H154" s="135"/>
      <c r="I154" s="102"/>
      <c r="J154" s="102"/>
      <c r="K154" s="102"/>
      <c r="L154" s="562"/>
      <c r="M154" s="102"/>
      <c r="N154" s="102"/>
      <c r="O154" s="102"/>
      <c r="P154" s="102"/>
      <c r="Q154" s="102"/>
      <c r="R154" s="102"/>
      <c r="S154" s="102"/>
      <c r="T154" s="102"/>
      <c r="U154" s="102"/>
      <c r="V154" s="102"/>
      <c r="W154" s="102"/>
      <c r="X154" s="102"/>
    </row>
    <row r="155" spans="1:24" ht="12.75">
      <c r="A155" s="102"/>
      <c r="B155" s="102"/>
      <c r="C155" s="270"/>
      <c r="D155" s="221"/>
      <c r="E155" s="102"/>
      <c r="F155" s="102"/>
      <c r="G155" s="115"/>
      <c r="H155" s="135"/>
      <c r="I155" s="102"/>
      <c r="J155" s="102"/>
      <c r="K155" s="102"/>
      <c r="L155" s="562"/>
      <c r="M155" s="102"/>
      <c r="N155" s="102"/>
      <c r="O155" s="102"/>
      <c r="P155" s="102"/>
      <c r="Q155" s="102"/>
      <c r="R155" s="102"/>
      <c r="S155" s="102"/>
      <c r="T155" s="102"/>
      <c r="U155" s="102"/>
      <c r="V155" s="102"/>
      <c r="W155" s="102"/>
      <c r="X155" s="102"/>
    </row>
    <row r="156" spans="1:24" ht="12.75">
      <c r="A156" s="102"/>
      <c r="B156" s="102"/>
      <c r="C156" s="270"/>
      <c r="D156" s="221"/>
      <c r="E156" s="102"/>
      <c r="F156" s="102"/>
      <c r="G156" s="115"/>
      <c r="H156" s="135"/>
      <c r="I156" s="102"/>
      <c r="J156" s="102"/>
      <c r="K156" s="102"/>
      <c r="L156" s="562"/>
      <c r="M156" s="102"/>
      <c r="N156" s="102"/>
      <c r="O156" s="102"/>
      <c r="P156" s="102"/>
      <c r="Q156" s="102"/>
      <c r="R156" s="102"/>
      <c r="S156" s="102"/>
      <c r="T156" s="102"/>
      <c r="U156" s="102"/>
      <c r="V156" s="102"/>
      <c r="W156" s="102"/>
      <c r="X156" s="102"/>
    </row>
    <row r="157" spans="1:24" ht="12.75">
      <c r="A157" s="102"/>
      <c r="B157" s="102"/>
      <c r="C157" s="270"/>
      <c r="D157" s="221"/>
      <c r="E157" s="102"/>
      <c r="F157" s="102"/>
      <c r="G157" s="115"/>
      <c r="H157" s="135"/>
      <c r="I157" s="102"/>
      <c r="J157" s="102"/>
      <c r="K157" s="102"/>
      <c r="L157" s="562"/>
      <c r="M157" s="102"/>
      <c r="N157" s="102"/>
      <c r="O157" s="102"/>
      <c r="P157" s="102"/>
      <c r="Q157" s="102"/>
      <c r="R157" s="102"/>
      <c r="S157" s="102"/>
      <c r="T157" s="102"/>
      <c r="U157" s="102"/>
      <c r="V157" s="102"/>
      <c r="W157" s="102"/>
      <c r="X157" s="102"/>
    </row>
    <row r="158" spans="1:24" ht="15.75" customHeight="1">
      <c r="A158" s="102"/>
      <c r="B158" s="102"/>
      <c r="C158" s="270"/>
      <c r="D158" s="221"/>
      <c r="E158" s="102"/>
      <c r="F158" s="102"/>
      <c r="G158" s="115"/>
      <c r="H158" s="135"/>
      <c r="I158" s="102"/>
      <c r="J158" s="102"/>
      <c r="K158" s="102"/>
      <c r="L158" s="562"/>
      <c r="M158" s="102"/>
      <c r="N158" s="102"/>
      <c r="O158" s="102"/>
      <c r="P158" s="102"/>
      <c r="Q158" s="102"/>
      <c r="R158" s="102"/>
      <c r="S158" s="102"/>
      <c r="T158" s="102"/>
      <c r="U158" s="102"/>
      <c r="V158" s="102"/>
      <c r="W158" s="102"/>
      <c r="X158" s="102"/>
    </row>
    <row r="159" spans="1:24" ht="15.75" customHeight="1">
      <c r="A159" s="102"/>
      <c r="B159" s="102"/>
      <c r="C159" s="270"/>
      <c r="D159" s="221"/>
      <c r="E159" s="102"/>
      <c r="F159" s="102"/>
      <c r="G159" s="115"/>
      <c r="H159" s="135"/>
      <c r="I159" s="102"/>
      <c r="J159" s="102"/>
      <c r="K159" s="102"/>
      <c r="L159" s="562"/>
      <c r="M159" s="102"/>
      <c r="N159" s="102"/>
      <c r="O159" s="102"/>
      <c r="P159" s="102"/>
      <c r="Q159" s="102"/>
      <c r="R159" s="102"/>
      <c r="S159" s="102"/>
      <c r="T159" s="102"/>
      <c r="U159" s="102"/>
      <c r="V159" s="102"/>
      <c r="W159" s="102"/>
      <c r="X159" s="102"/>
    </row>
    <row r="160" spans="1:24" ht="15.75" customHeight="1">
      <c r="A160" s="102"/>
      <c r="B160" s="102"/>
      <c r="C160" s="270"/>
      <c r="D160" s="221"/>
      <c r="E160" s="102"/>
      <c r="F160" s="102"/>
      <c r="G160" s="115"/>
      <c r="H160" s="135"/>
      <c r="I160" s="102"/>
      <c r="J160" s="102"/>
      <c r="K160" s="102"/>
      <c r="L160" s="562"/>
      <c r="M160" s="102"/>
      <c r="N160" s="102"/>
      <c r="O160" s="102"/>
      <c r="P160" s="102"/>
      <c r="Q160" s="102"/>
      <c r="R160" s="102"/>
      <c r="S160" s="102"/>
      <c r="T160" s="102"/>
      <c r="U160" s="102"/>
      <c r="V160" s="102"/>
      <c r="W160" s="102"/>
      <c r="X160" s="102"/>
    </row>
    <row r="161" spans="1:24" ht="15.75" customHeight="1">
      <c r="A161" s="102"/>
      <c r="B161" s="102"/>
      <c r="C161" s="270"/>
      <c r="D161" s="221"/>
      <c r="E161" s="102"/>
      <c r="F161" s="102"/>
      <c r="G161" s="115"/>
      <c r="H161" s="135"/>
      <c r="I161" s="102"/>
      <c r="J161" s="102"/>
      <c r="K161" s="102"/>
      <c r="L161" s="562"/>
      <c r="M161" s="102"/>
      <c r="N161" s="102"/>
      <c r="O161" s="102"/>
      <c r="P161" s="102"/>
      <c r="Q161" s="102"/>
      <c r="R161" s="102"/>
      <c r="S161" s="102"/>
      <c r="T161" s="102"/>
      <c r="U161" s="102"/>
      <c r="V161" s="102"/>
      <c r="W161" s="102"/>
      <c r="X161" s="102"/>
    </row>
    <row r="162" spans="1:24" ht="15.75" customHeight="1">
      <c r="A162" s="102"/>
      <c r="B162" s="102"/>
      <c r="C162" s="270"/>
      <c r="D162" s="221"/>
      <c r="E162" s="102"/>
      <c r="F162" s="102"/>
      <c r="G162" s="115"/>
      <c r="H162" s="135"/>
      <c r="I162" s="102"/>
      <c r="J162" s="102"/>
      <c r="K162" s="102"/>
      <c r="L162" s="562"/>
      <c r="M162" s="102"/>
      <c r="N162" s="102"/>
      <c r="O162" s="102"/>
      <c r="P162" s="102"/>
      <c r="Q162" s="102"/>
      <c r="R162" s="102"/>
      <c r="S162" s="102"/>
      <c r="T162" s="102"/>
      <c r="U162" s="102"/>
      <c r="V162" s="102"/>
      <c r="W162" s="102"/>
      <c r="X162" s="102"/>
    </row>
    <row r="163" spans="1:24" ht="15.75" customHeight="1">
      <c r="A163" s="102"/>
      <c r="B163" s="102"/>
      <c r="C163" s="270"/>
      <c r="D163" s="221"/>
      <c r="E163" s="102"/>
      <c r="F163" s="102"/>
      <c r="G163" s="115"/>
      <c r="H163" s="135"/>
      <c r="I163" s="102"/>
      <c r="J163" s="102"/>
      <c r="K163" s="102"/>
      <c r="L163" s="562"/>
      <c r="M163" s="102"/>
      <c r="N163" s="102"/>
      <c r="O163" s="102"/>
      <c r="P163" s="102"/>
      <c r="Q163" s="102"/>
      <c r="R163" s="102"/>
      <c r="S163" s="102"/>
      <c r="T163" s="102"/>
      <c r="U163" s="102"/>
      <c r="V163" s="102"/>
      <c r="W163" s="102"/>
      <c r="X163" s="102"/>
    </row>
    <row r="164" spans="1:24" ht="15.75" customHeight="1">
      <c r="A164" s="102"/>
      <c r="B164" s="102"/>
      <c r="C164" s="270"/>
      <c r="D164" s="221"/>
      <c r="E164" s="102"/>
      <c r="F164" s="102"/>
      <c r="G164" s="115"/>
      <c r="H164" s="135"/>
      <c r="I164" s="102"/>
      <c r="J164" s="102"/>
      <c r="K164" s="102"/>
      <c r="L164" s="562"/>
      <c r="M164" s="102"/>
      <c r="N164" s="102"/>
      <c r="O164" s="102"/>
      <c r="P164" s="102"/>
      <c r="Q164" s="102"/>
      <c r="R164" s="102"/>
      <c r="S164" s="102"/>
      <c r="T164" s="102"/>
      <c r="U164" s="102"/>
      <c r="V164" s="102"/>
      <c r="W164" s="102"/>
      <c r="X164" s="102"/>
    </row>
    <row r="165" spans="1:24" ht="15.75" customHeight="1">
      <c r="A165" s="102"/>
      <c r="B165" s="102"/>
      <c r="C165" s="270"/>
      <c r="D165" s="221"/>
      <c r="E165" s="102"/>
      <c r="F165" s="102"/>
      <c r="G165" s="115"/>
      <c r="H165" s="135"/>
      <c r="I165" s="102"/>
      <c r="J165" s="102"/>
      <c r="K165" s="102"/>
      <c r="L165" s="562"/>
      <c r="M165" s="102"/>
      <c r="N165" s="102"/>
      <c r="O165" s="102"/>
      <c r="P165" s="102"/>
      <c r="Q165" s="102"/>
      <c r="R165" s="102"/>
      <c r="S165" s="102"/>
      <c r="T165" s="102"/>
      <c r="U165" s="102"/>
      <c r="V165" s="102"/>
      <c r="W165" s="102"/>
      <c r="X165" s="102"/>
    </row>
    <row r="166" spans="1:24" ht="15.75" customHeight="1">
      <c r="A166" s="102"/>
      <c r="B166" s="102"/>
      <c r="C166" s="270"/>
      <c r="D166" s="221"/>
      <c r="E166" s="102"/>
      <c r="F166" s="102"/>
      <c r="G166" s="115"/>
      <c r="H166" s="135"/>
      <c r="I166" s="102"/>
      <c r="J166" s="102"/>
      <c r="K166" s="102"/>
      <c r="L166" s="562"/>
      <c r="M166" s="102"/>
      <c r="N166" s="102"/>
      <c r="O166" s="102"/>
      <c r="P166" s="102"/>
      <c r="Q166" s="102"/>
      <c r="R166" s="102"/>
      <c r="S166" s="102"/>
      <c r="T166" s="102"/>
      <c r="U166" s="102"/>
      <c r="V166" s="102"/>
      <c r="W166" s="102"/>
      <c r="X166" s="102"/>
    </row>
    <row r="167" spans="1:24" ht="15.75" customHeight="1">
      <c r="A167" s="102"/>
      <c r="B167" s="102"/>
      <c r="C167" s="270"/>
      <c r="D167" s="221"/>
      <c r="E167" s="102"/>
      <c r="F167" s="102"/>
      <c r="G167" s="115"/>
      <c r="H167" s="135"/>
      <c r="I167" s="102"/>
      <c r="J167" s="102"/>
      <c r="K167" s="102"/>
      <c r="L167" s="562"/>
      <c r="M167" s="102"/>
      <c r="N167" s="102"/>
      <c r="O167" s="102"/>
      <c r="P167" s="102"/>
      <c r="Q167" s="102"/>
      <c r="R167" s="102"/>
      <c r="S167" s="102"/>
      <c r="T167" s="102"/>
      <c r="U167" s="102"/>
      <c r="V167" s="102"/>
      <c r="W167" s="102"/>
      <c r="X167" s="102"/>
    </row>
    <row r="168" spans="1:24" ht="15.75" customHeight="1">
      <c r="A168" s="102"/>
      <c r="B168" s="102"/>
      <c r="C168" s="270"/>
      <c r="D168" s="221"/>
      <c r="E168" s="102"/>
      <c r="F168" s="102"/>
      <c r="G168" s="115"/>
      <c r="H168" s="135"/>
      <c r="I168" s="102"/>
      <c r="J168" s="102"/>
      <c r="K168" s="102"/>
      <c r="L168" s="562"/>
      <c r="M168" s="102"/>
      <c r="N168" s="102"/>
      <c r="O168" s="102"/>
      <c r="P168" s="102"/>
      <c r="Q168" s="102"/>
      <c r="R168" s="102"/>
      <c r="S168" s="102"/>
      <c r="T168" s="102"/>
      <c r="U168" s="102"/>
      <c r="V168" s="102"/>
      <c r="W168" s="102"/>
      <c r="X168" s="102"/>
    </row>
    <row r="169" spans="1:24" ht="15.75" customHeight="1">
      <c r="A169" s="102"/>
      <c r="B169" s="102"/>
      <c r="C169" s="270"/>
      <c r="D169" s="221"/>
      <c r="E169" s="102"/>
      <c r="F169" s="102"/>
      <c r="G169" s="115"/>
      <c r="H169" s="135"/>
      <c r="I169" s="102"/>
      <c r="J169" s="102"/>
      <c r="K169" s="102"/>
      <c r="L169" s="562"/>
      <c r="M169" s="102"/>
      <c r="N169" s="102"/>
      <c r="O169" s="102"/>
      <c r="P169" s="102"/>
      <c r="Q169" s="102"/>
      <c r="R169" s="102"/>
      <c r="S169" s="102"/>
      <c r="T169" s="102"/>
      <c r="U169" s="102"/>
      <c r="V169" s="102"/>
      <c r="W169" s="102"/>
      <c r="X169" s="102"/>
    </row>
    <row r="170" spans="1:24" ht="15.75" customHeight="1">
      <c r="A170" s="102"/>
      <c r="B170" s="102"/>
      <c r="C170" s="270"/>
      <c r="D170" s="221"/>
      <c r="E170" s="102"/>
      <c r="F170" s="102"/>
      <c r="G170" s="115"/>
      <c r="H170" s="135"/>
      <c r="I170" s="102"/>
      <c r="J170" s="102"/>
      <c r="K170" s="102"/>
      <c r="L170" s="562"/>
      <c r="M170" s="102"/>
      <c r="N170" s="102"/>
      <c r="O170" s="102"/>
      <c r="P170" s="102"/>
      <c r="Q170" s="102"/>
      <c r="R170" s="102"/>
      <c r="S170" s="102"/>
      <c r="T170" s="102"/>
      <c r="U170" s="102"/>
      <c r="V170" s="102"/>
      <c r="W170" s="102"/>
      <c r="X170" s="102"/>
    </row>
    <row r="171" spans="1:24" ht="15.75" customHeight="1">
      <c r="A171" s="102"/>
      <c r="B171" s="102"/>
      <c r="C171" s="270"/>
      <c r="D171" s="221"/>
      <c r="E171" s="102"/>
      <c r="F171" s="102"/>
      <c r="G171" s="115"/>
      <c r="H171" s="135"/>
      <c r="I171" s="102"/>
      <c r="J171" s="102"/>
      <c r="K171" s="102"/>
      <c r="L171" s="562"/>
      <c r="M171" s="102"/>
      <c r="N171" s="102"/>
      <c r="O171" s="102"/>
      <c r="P171" s="102"/>
      <c r="Q171" s="102"/>
      <c r="R171" s="102"/>
      <c r="S171" s="102"/>
      <c r="T171" s="102"/>
      <c r="U171" s="102"/>
      <c r="V171" s="102"/>
      <c r="W171" s="102"/>
      <c r="X171" s="102"/>
    </row>
    <row r="172" spans="1:24" ht="15.75" customHeight="1">
      <c r="A172" s="102"/>
      <c r="B172" s="102"/>
      <c r="C172" s="270"/>
      <c r="D172" s="221"/>
      <c r="E172" s="102"/>
      <c r="F172" s="102"/>
      <c r="G172" s="115"/>
      <c r="H172" s="135"/>
      <c r="I172" s="102"/>
      <c r="J172" s="102"/>
      <c r="K172" s="102"/>
      <c r="L172" s="562"/>
      <c r="M172" s="102"/>
      <c r="N172" s="102"/>
      <c r="O172" s="102"/>
      <c r="P172" s="102"/>
      <c r="Q172" s="102"/>
      <c r="R172" s="102"/>
      <c r="S172" s="102"/>
      <c r="T172" s="102"/>
      <c r="U172" s="102"/>
      <c r="V172" s="102"/>
      <c r="W172" s="102"/>
      <c r="X172" s="102"/>
    </row>
    <row r="173" spans="1:24" ht="15.75" customHeight="1">
      <c r="A173" s="102"/>
      <c r="B173" s="102"/>
      <c r="C173" s="270"/>
      <c r="D173" s="221"/>
      <c r="E173" s="102"/>
      <c r="F173" s="102"/>
      <c r="G173" s="115"/>
      <c r="H173" s="135"/>
      <c r="I173" s="102"/>
      <c r="J173" s="102"/>
      <c r="K173" s="102"/>
      <c r="L173" s="562"/>
      <c r="M173" s="102"/>
      <c r="N173" s="102"/>
      <c r="O173" s="102"/>
      <c r="P173" s="102"/>
      <c r="Q173" s="102"/>
      <c r="R173" s="102"/>
      <c r="S173" s="102"/>
      <c r="T173" s="102"/>
      <c r="U173" s="102"/>
      <c r="V173" s="102"/>
      <c r="W173" s="102"/>
      <c r="X173" s="102"/>
    </row>
    <row r="174" spans="1:24" ht="15.75" customHeight="1">
      <c r="A174" s="102"/>
      <c r="B174" s="102"/>
      <c r="C174" s="270"/>
      <c r="D174" s="221"/>
      <c r="E174" s="102"/>
      <c r="F174" s="102"/>
      <c r="G174" s="115"/>
      <c r="H174" s="135"/>
      <c r="I174" s="102"/>
      <c r="J174" s="102"/>
      <c r="K174" s="102"/>
      <c r="L174" s="562"/>
      <c r="M174" s="102"/>
      <c r="N174" s="102"/>
      <c r="O174" s="102"/>
      <c r="P174" s="102"/>
      <c r="Q174" s="102"/>
      <c r="R174" s="102"/>
      <c r="S174" s="102"/>
      <c r="T174" s="102"/>
      <c r="U174" s="102"/>
      <c r="V174" s="102"/>
      <c r="W174" s="102"/>
      <c r="X174" s="102"/>
    </row>
    <row r="175" spans="1:24" ht="15.75" customHeight="1">
      <c r="A175" s="102"/>
      <c r="B175" s="102"/>
      <c r="C175" s="270"/>
      <c r="D175" s="221"/>
      <c r="E175" s="102"/>
      <c r="F175" s="102"/>
      <c r="G175" s="115"/>
      <c r="H175" s="135"/>
      <c r="I175" s="102"/>
      <c r="J175" s="102"/>
      <c r="K175" s="102"/>
      <c r="L175" s="562"/>
      <c r="M175" s="102"/>
      <c r="N175" s="102"/>
      <c r="O175" s="102"/>
      <c r="P175" s="102"/>
      <c r="Q175" s="102"/>
      <c r="R175" s="102"/>
      <c r="S175" s="102"/>
      <c r="T175" s="102"/>
      <c r="U175" s="102"/>
      <c r="V175" s="102"/>
      <c r="W175" s="102"/>
      <c r="X175" s="102"/>
    </row>
    <row r="176" spans="1:24" ht="15.75" customHeight="1">
      <c r="A176" s="102"/>
      <c r="B176" s="102"/>
      <c r="C176" s="270"/>
      <c r="D176" s="221"/>
      <c r="E176" s="102"/>
      <c r="F176" s="102"/>
      <c r="G176" s="115"/>
      <c r="H176" s="135"/>
      <c r="I176" s="102"/>
      <c r="J176" s="102"/>
      <c r="K176" s="102"/>
      <c r="L176" s="562"/>
      <c r="M176" s="102"/>
      <c r="N176" s="102"/>
      <c r="O176" s="102"/>
      <c r="P176" s="102"/>
      <c r="Q176" s="102"/>
      <c r="R176" s="102"/>
      <c r="S176" s="102"/>
      <c r="T176" s="102"/>
      <c r="U176" s="102"/>
      <c r="V176" s="102"/>
      <c r="W176" s="102"/>
      <c r="X176" s="102"/>
    </row>
    <row r="177" spans="1:24" ht="15.75" customHeight="1">
      <c r="A177" s="102"/>
      <c r="B177" s="102"/>
      <c r="C177" s="270"/>
      <c r="D177" s="221"/>
      <c r="E177" s="102"/>
      <c r="F177" s="102"/>
      <c r="G177" s="115"/>
      <c r="H177" s="135"/>
      <c r="I177" s="102"/>
      <c r="J177" s="102"/>
      <c r="K177" s="102"/>
      <c r="L177" s="562"/>
      <c r="M177" s="102"/>
      <c r="N177" s="102"/>
      <c r="O177" s="102"/>
      <c r="P177" s="102"/>
      <c r="Q177" s="102"/>
      <c r="R177" s="102"/>
      <c r="S177" s="102"/>
      <c r="T177" s="102"/>
      <c r="U177" s="102"/>
      <c r="V177" s="102"/>
      <c r="W177" s="102"/>
      <c r="X177" s="102"/>
    </row>
    <row r="178" spans="1:24" ht="15.75" customHeight="1">
      <c r="A178" s="102"/>
      <c r="B178" s="102"/>
      <c r="C178" s="270"/>
      <c r="D178" s="221"/>
      <c r="E178" s="102"/>
      <c r="F178" s="102"/>
      <c r="G178" s="115"/>
      <c r="H178" s="135"/>
      <c r="I178" s="102"/>
      <c r="J178" s="102"/>
      <c r="K178" s="102"/>
      <c r="L178" s="562"/>
      <c r="M178" s="102"/>
      <c r="N178" s="102"/>
      <c r="O178" s="102"/>
      <c r="P178" s="102"/>
      <c r="Q178" s="102"/>
      <c r="R178" s="102"/>
      <c r="S178" s="102"/>
      <c r="T178" s="102"/>
      <c r="U178" s="102"/>
      <c r="V178" s="102"/>
      <c r="W178" s="102"/>
      <c r="X178" s="102"/>
    </row>
    <row r="179" spans="1:24" ht="15.75" customHeight="1">
      <c r="A179" s="102"/>
      <c r="B179" s="102"/>
      <c r="C179" s="270"/>
      <c r="D179" s="221"/>
      <c r="E179" s="102"/>
      <c r="F179" s="102"/>
      <c r="G179" s="115"/>
      <c r="H179" s="135"/>
      <c r="I179" s="102"/>
      <c r="J179" s="102"/>
      <c r="K179" s="102"/>
      <c r="L179" s="562"/>
      <c r="M179" s="102"/>
      <c r="N179" s="102"/>
      <c r="O179" s="102"/>
      <c r="P179" s="102"/>
      <c r="Q179" s="102"/>
      <c r="R179" s="102"/>
      <c r="S179" s="102"/>
      <c r="T179" s="102"/>
      <c r="U179" s="102"/>
      <c r="V179" s="102"/>
      <c r="W179" s="102"/>
      <c r="X179" s="102"/>
    </row>
  </sheetData>
  <conditionalFormatting sqref="M1:N1 R1 U1:X1">
    <cfRule type="containsText" dxfId="5751" priority="13" operator="containsText" text="ответ субподрядчика">
      <formula>NOT(ISERROR(SEARCH(("ответ субподрядчика"),(M1))))</formula>
    </cfRule>
  </conditionalFormatting>
  <conditionalFormatting sqref="G10:G38 G40:G179">
    <cfRule type="cellIs" dxfId="5750" priority="12" operator="equal">
      <formula>1</formula>
    </cfRule>
  </conditionalFormatting>
  <conditionalFormatting sqref="G15">
    <cfRule type="cellIs" dxfId="5749" priority="14" operator="equal">
      <formula>1</formula>
    </cfRule>
  </conditionalFormatting>
  <conditionalFormatting sqref="G16">
    <cfRule type="cellIs" dxfId="5748" priority="15" operator="equal">
      <formula>1</formula>
    </cfRule>
  </conditionalFormatting>
  <conditionalFormatting sqref="G17">
    <cfRule type="cellIs" dxfId="5747" priority="16" operator="equal">
      <formula>1</formula>
    </cfRule>
  </conditionalFormatting>
  <conditionalFormatting sqref="G19">
    <cfRule type="cellIs" dxfId="5746" priority="17" operator="equal">
      <formula>1</formula>
    </cfRule>
  </conditionalFormatting>
  <conditionalFormatting sqref="G25">
    <cfRule type="cellIs" dxfId="5745" priority="18" operator="equal">
      <formula>1</formula>
    </cfRule>
  </conditionalFormatting>
  <conditionalFormatting sqref="G32">
    <cfRule type="cellIs" dxfId="5744" priority="19" operator="equal">
      <formula>1</formula>
    </cfRule>
  </conditionalFormatting>
  <conditionalFormatting sqref="G26">
    <cfRule type="cellIs" dxfId="5743" priority="20" operator="equal">
      <formula>1</formula>
    </cfRule>
  </conditionalFormatting>
  <conditionalFormatting sqref="G34">
    <cfRule type="cellIs" dxfId="5742" priority="21" operator="equal">
      <formula>1</formula>
    </cfRule>
  </conditionalFormatting>
  <conditionalFormatting sqref="G45">
    <cfRule type="cellIs" dxfId="5741" priority="22" operator="equal">
      <formula>1</formula>
    </cfRule>
  </conditionalFormatting>
  <conditionalFormatting sqref="G29">
    <cfRule type="cellIs" dxfId="5740" priority="23" operator="equal">
      <formula>1</formula>
    </cfRule>
  </conditionalFormatting>
  <conditionalFormatting sqref="G29">
    <cfRule type="cellIs" dxfId="5739" priority="24" operator="equal">
      <formula>1</formula>
    </cfRule>
  </conditionalFormatting>
  <conditionalFormatting sqref="G20">
    <cfRule type="cellIs" dxfId="5738" priority="25" operator="equal">
      <formula>1</formula>
    </cfRule>
  </conditionalFormatting>
  <conditionalFormatting sqref="G20">
    <cfRule type="cellIs" dxfId="5737" priority="26" operator="equal">
      <formula>1</formula>
    </cfRule>
  </conditionalFormatting>
  <conditionalFormatting sqref="G21">
    <cfRule type="cellIs" dxfId="5736" priority="27" operator="equal">
      <formula>1</formula>
    </cfRule>
  </conditionalFormatting>
  <conditionalFormatting sqref="G21">
    <cfRule type="cellIs" dxfId="5735" priority="28" operator="equal">
      <formula>1</formula>
    </cfRule>
  </conditionalFormatting>
  <conditionalFormatting sqref="G23">
    <cfRule type="cellIs" dxfId="5734" priority="29" operator="equal">
      <formula>1</formula>
    </cfRule>
  </conditionalFormatting>
  <conditionalFormatting sqref="G23">
    <cfRule type="cellIs" dxfId="5733" priority="30" operator="equal">
      <formula>1</formula>
    </cfRule>
  </conditionalFormatting>
  <conditionalFormatting sqref="G27">
    <cfRule type="cellIs" dxfId="5732" priority="31" operator="equal">
      <formula>1</formula>
    </cfRule>
  </conditionalFormatting>
  <conditionalFormatting sqref="G27">
    <cfRule type="cellIs" dxfId="5731" priority="32" operator="equal">
      <formula>1</formula>
    </cfRule>
  </conditionalFormatting>
  <conditionalFormatting sqref="G28">
    <cfRule type="cellIs" dxfId="5730" priority="33" operator="equal">
      <formula>1</formula>
    </cfRule>
  </conditionalFormatting>
  <conditionalFormatting sqref="G28">
    <cfRule type="cellIs" dxfId="5729" priority="34" operator="equal">
      <formula>1</formula>
    </cfRule>
  </conditionalFormatting>
  <conditionalFormatting sqref="G30">
    <cfRule type="cellIs" dxfId="5728" priority="35" operator="equal">
      <formula>1</formula>
    </cfRule>
  </conditionalFormatting>
  <conditionalFormatting sqref="G30">
    <cfRule type="cellIs" dxfId="5727" priority="36" operator="equal">
      <formula>1</formula>
    </cfRule>
  </conditionalFormatting>
  <conditionalFormatting sqref="G30">
    <cfRule type="cellIs" dxfId="5726" priority="37" operator="equal">
      <formula>1</formula>
    </cfRule>
  </conditionalFormatting>
  <conditionalFormatting sqref="G30">
    <cfRule type="cellIs" dxfId="5725" priority="38" operator="equal">
      <formula>1</formula>
    </cfRule>
  </conditionalFormatting>
  <conditionalFormatting sqref="G40">
    <cfRule type="cellIs" dxfId="5724" priority="39" operator="equal">
      <formula>1</formula>
    </cfRule>
  </conditionalFormatting>
  <conditionalFormatting sqref="G40">
    <cfRule type="cellIs" dxfId="5723" priority="40" operator="equal">
      <formula>1</formula>
    </cfRule>
  </conditionalFormatting>
  <conditionalFormatting sqref="G40">
    <cfRule type="cellIs" dxfId="5722" priority="41" operator="equal">
      <formula>1</formula>
    </cfRule>
  </conditionalFormatting>
  <conditionalFormatting sqref="G40">
    <cfRule type="cellIs" dxfId="5721" priority="42" operator="equal">
      <formula>1</formula>
    </cfRule>
  </conditionalFormatting>
  <conditionalFormatting sqref="G33">
    <cfRule type="cellIs" dxfId="5720" priority="43" operator="equal">
      <formula>1</formula>
    </cfRule>
  </conditionalFormatting>
  <conditionalFormatting sqref="G33">
    <cfRule type="cellIs" dxfId="5719" priority="44" operator="equal">
      <formula>1</formula>
    </cfRule>
  </conditionalFormatting>
  <conditionalFormatting sqref="G33">
    <cfRule type="cellIs" dxfId="5718" priority="45" operator="equal">
      <formula>1</formula>
    </cfRule>
  </conditionalFormatting>
  <conditionalFormatting sqref="G33">
    <cfRule type="cellIs" dxfId="5717" priority="46" operator="equal">
      <formula>1</formula>
    </cfRule>
  </conditionalFormatting>
  <conditionalFormatting sqref="G35">
    <cfRule type="cellIs" dxfId="5716" priority="47" operator="equal">
      <formula>1</formula>
    </cfRule>
  </conditionalFormatting>
  <conditionalFormatting sqref="G35">
    <cfRule type="cellIs" dxfId="5715" priority="48" operator="equal">
      <formula>1</formula>
    </cfRule>
  </conditionalFormatting>
  <conditionalFormatting sqref="G35">
    <cfRule type="cellIs" dxfId="5714" priority="49" operator="equal">
      <formula>1</formula>
    </cfRule>
  </conditionalFormatting>
  <conditionalFormatting sqref="G35">
    <cfRule type="cellIs" dxfId="5713" priority="50" operator="equal">
      <formula>1</formula>
    </cfRule>
  </conditionalFormatting>
  <conditionalFormatting sqref="G35">
    <cfRule type="cellIs" dxfId="5712" priority="51" operator="equal">
      <formula>1</formula>
    </cfRule>
  </conditionalFormatting>
  <conditionalFormatting sqref="G36">
    <cfRule type="cellIs" dxfId="5711" priority="52" operator="equal">
      <formula>1</formula>
    </cfRule>
  </conditionalFormatting>
  <conditionalFormatting sqref="G36">
    <cfRule type="cellIs" dxfId="5710" priority="53" operator="equal">
      <formula>1</formula>
    </cfRule>
  </conditionalFormatting>
  <conditionalFormatting sqref="G36">
    <cfRule type="cellIs" dxfId="5709" priority="54" operator="equal">
      <formula>1</formula>
    </cfRule>
  </conditionalFormatting>
  <conditionalFormatting sqref="G36">
    <cfRule type="cellIs" dxfId="5708" priority="55" operator="equal">
      <formula>1</formula>
    </cfRule>
  </conditionalFormatting>
  <conditionalFormatting sqref="G36">
    <cfRule type="cellIs" dxfId="5707" priority="56" operator="equal">
      <formula>1</formula>
    </cfRule>
  </conditionalFormatting>
  <conditionalFormatting sqref="G36">
    <cfRule type="cellIs" dxfId="5706" priority="57" operator="equal">
      <formula>1</formula>
    </cfRule>
  </conditionalFormatting>
  <conditionalFormatting sqref="G44">
    <cfRule type="cellIs" dxfId="5705" priority="58" operator="equal">
      <formula>1</formula>
    </cfRule>
  </conditionalFormatting>
  <conditionalFormatting sqref="G44">
    <cfRule type="cellIs" dxfId="5704" priority="59" operator="equal">
      <formula>1</formula>
    </cfRule>
  </conditionalFormatting>
  <conditionalFormatting sqref="G43">
    <cfRule type="cellIs" dxfId="5703" priority="60" operator="equal">
      <formula>1</formula>
    </cfRule>
  </conditionalFormatting>
  <conditionalFormatting sqref="G43">
    <cfRule type="cellIs" dxfId="5702" priority="61" operator="equal">
      <formula>1</formula>
    </cfRule>
  </conditionalFormatting>
  <conditionalFormatting sqref="G41">
    <cfRule type="cellIs" dxfId="5701" priority="62" operator="equal">
      <formula>1</formula>
    </cfRule>
  </conditionalFormatting>
  <conditionalFormatting sqref="G41">
    <cfRule type="cellIs" dxfId="5700" priority="63" operator="equal">
      <formula>1</formula>
    </cfRule>
  </conditionalFormatting>
  <conditionalFormatting sqref="G41">
    <cfRule type="cellIs" dxfId="5699" priority="64" operator="equal">
      <formula>1</formula>
    </cfRule>
  </conditionalFormatting>
  <conditionalFormatting sqref="G41">
    <cfRule type="cellIs" dxfId="5698" priority="65" operator="equal">
      <formula>1</formula>
    </cfRule>
  </conditionalFormatting>
  <conditionalFormatting sqref="G41">
    <cfRule type="cellIs" dxfId="5697" priority="66" operator="equal">
      <formula>1</formula>
    </cfRule>
  </conditionalFormatting>
  <conditionalFormatting sqref="G37">
    <cfRule type="cellIs" dxfId="5696" priority="67" operator="equal">
      <formula>1</formula>
    </cfRule>
  </conditionalFormatting>
  <conditionalFormatting sqref="G37">
    <cfRule type="cellIs" dxfId="5695" priority="68" operator="equal">
      <formula>1</formula>
    </cfRule>
  </conditionalFormatting>
  <conditionalFormatting sqref="G37">
    <cfRule type="cellIs" dxfId="5694" priority="69" operator="equal">
      <formula>1</formula>
    </cfRule>
  </conditionalFormatting>
  <conditionalFormatting sqref="G37">
    <cfRule type="cellIs" dxfId="5693" priority="70" operator="equal">
      <formula>1</formula>
    </cfRule>
  </conditionalFormatting>
  <conditionalFormatting sqref="G37">
    <cfRule type="cellIs" dxfId="5692" priority="71" operator="equal">
      <formula>1</formula>
    </cfRule>
  </conditionalFormatting>
  <conditionalFormatting sqref="G37">
    <cfRule type="cellIs" dxfId="5691" priority="72" operator="equal">
      <formula>1</formula>
    </cfRule>
  </conditionalFormatting>
  <conditionalFormatting sqref="G37">
    <cfRule type="cellIs" dxfId="5690" priority="73" operator="equal">
      <formula>1</formula>
    </cfRule>
  </conditionalFormatting>
  <conditionalFormatting sqref="G38">
    <cfRule type="cellIs" dxfId="5689" priority="74" operator="equal">
      <formula>1</formula>
    </cfRule>
  </conditionalFormatting>
  <conditionalFormatting sqref="G38">
    <cfRule type="cellIs" dxfId="5688" priority="75" operator="equal">
      <formula>1</formula>
    </cfRule>
  </conditionalFormatting>
  <conditionalFormatting sqref="G38">
    <cfRule type="cellIs" dxfId="5687" priority="76" operator="equal">
      <formula>1</formula>
    </cfRule>
  </conditionalFormatting>
  <conditionalFormatting sqref="G38">
    <cfRule type="cellIs" dxfId="5686" priority="77" operator="equal">
      <formula>1</formula>
    </cfRule>
  </conditionalFormatting>
  <conditionalFormatting sqref="G38">
    <cfRule type="cellIs" dxfId="5685" priority="78" operator="equal">
      <formula>1</formula>
    </cfRule>
  </conditionalFormatting>
  <conditionalFormatting sqref="G38">
    <cfRule type="cellIs" dxfId="5684" priority="79" operator="equal">
      <formula>1</formula>
    </cfRule>
  </conditionalFormatting>
  <conditionalFormatting sqref="G38">
    <cfRule type="cellIs" dxfId="5683" priority="80" operator="equal">
      <formula>1</formula>
    </cfRule>
  </conditionalFormatting>
  <conditionalFormatting sqref="G38">
    <cfRule type="cellIs" dxfId="5682" priority="81" operator="equal">
      <formula>1</formula>
    </cfRule>
  </conditionalFormatting>
  <conditionalFormatting sqref="G38">
    <cfRule type="cellIs" dxfId="5681" priority="82" operator="equal">
      <formula>1</formula>
    </cfRule>
  </conditionalFormatting>
  <conditionalFormatting sqref="G38">
    <cfRule type="cellIs" dxfId="5680" priority="83" operator="equal">
      <formula>1</formula>
    </cfRule>
  </conditionalFormatting>
  <conditionalFormatting sqref="G38">
    <cfRule type="cellIs" dxfId="5679" priority="84" operator="equal">
      <formula>1</formula>
    </cfRule>
  </conditionalFormatting>
  <conditionalFormatting sqref="G39">
    <cfRule type="cellIs" dxfId="5678" priority="85" operator="equal">
      <formula>1</formula>
    </cfRule>
  </conditionalFormatting>
  <conditionalFormatting sqref="G39">
    <cfRule type="cellIs" dxfId="5677" priority="86" operator="equal">
      <formula>1</formula>
    </cfRule>
  </conditionalFormatting>
  <conditionalFormatting sqref="G39">
    <cfRule type="cellIs" dxfId="5676" priority="87" operator="equal">
      <formula>1</formula>
    </cfRule>
  </conditionalFormatting>
  <conditionalFormatting sqref="G39">
    <cfRule type="cellIs" dxfId="5675" priority="88" operator="equal">
      <formula>1</formula>
    </cfRule>
  </conditionalFormatting>
  <conditionalFormatting sqref="G39">
    <cfRule type="cellIs" dxfId="5674" priority="89" operator="equal">
      <formula>1</formula>
    </cfRule>
  </conditionalFormatting>
  <conditionalFormatting sqref="G39">
    <cfRule type="cellIs" dxfId="5673" priority="90" operator="equal">
      <formula>1</formula>
    </cfRule>
  </conditionalFormatting>
  <conditionalFormatting sqref="G31">
    <cfRule type="cellIs" dxfId="5672" priority="91" operator="equal">
      <formula>1</formula>
    </cfRule>
  </conditionalFormatting>
  <conditionalFormatting sqref="G31">
    <cfRule type="cellIs" dxfId="5671" priority="92" operator="equal">
      <formula>1</formula>
    </cfRule>
  </conditionalFormatting>
  <conditionalFormatting sqref="G10">
    <cfRule type="cellIs" dxfId="5670" priority="93" operator="equal">
      <formula>1</formula>
    </cfRule>
  </conditionalFormatting>
  <conditionalFormatting sqref="G10">
    <cfRule type="cellIs" dxfId="5669" priority="94" operator="equal">
      <formula>1</formula>
    </cfRule>
  </conditionalFormatting>
  <conditionalFormatting sqref="G11">
    <cfRule type="cellIs" dxfId="5668" priority="95" operator="equal">
      <formula>1</formula>
    </cfRule>
  </conditionalFormatting>
  <conditionalFormatting sqref="G11">
    <cfRule type="cellIs" dxfId="5667" priority="96" operator="equal">
      <formula>1</formula>
    </cfRule>
  </conditionalFormatting>
  <conditionalFormatting sqref="G11">
    <cfRule type="cellIs" dxfId="5666" priority="97" operator="equal">
      <formula>1</formula>
    </cfRule>
  </conditionalFormatting>
  <conditionalFormatting sqref="G13">
    <cfRule type="cellIs" dxfId="5665" priority="98" operator="equal">
      <formula>1</formula>
    </cfRule>
  </conditionalFormatting>
  <conditionalFormatting sqref="G13">
    <cfRule type="cellIs" dxfId="5664" priority="99" operator="equal">
      <formula>1</formula>
    </cfRule>
  </conditionalFormatting>
  <conditionalFormatting sqref="G13">
    <cfRule type="cellIs" dxfId="5663" priority="100" operator="equal">
      <formula>1</formula>
    </cfRule>
  </conditionalFormatting>
  <conditionalFormatting sqref="G12">
    <cfRule type="cellIs" dxfId="5662" priority="101" operator="equal">
      <formula>1</formula>
    </cfRule>
  </conditionalFormatting>
  <conditionalFormatting sqref="G22">
    <cfRule type="cellIs" dxfId="5661" priority="102" operator="equal">
      <formula>1</formula>
    </cfRule>
  </conditionalFormatting>
  <conditionalFormatting sqref="G22">
    <cfRule type="cellIs" dxfId="5660" priority="103" operator="equal">
      <formula>1</formula>
    </cfRule>
  </conditionalFormatting>
  <conditionalFormatting sqref="G22">
    <cfRule type="cellIs" dxfId="5659" priority="104" operator="equal">
      <formula>1</formula>
    </cfRule>
  </conditionalFormatting>
  <conditionalFormatting sqref="G22">
    <cfRule type="cellIs" dxfId="5658" priority="105" operator="equal">
      <formula>1</formula>
    </cfRule>
  </conditionalFormatting>
  <conditionalFormatting sqref="G18">
    <cfRule type="cellIs" dxfId="5657" priority="106" operator="equal">
      <formula>1</formula>
    </cfRule>
  </conditionalFormatting>
  <conditionalFormatting sqref="G18">
    <cfRule type="cellIs" dxfId="5656" priority="107" operator="equal">
      <formula>1</formula>
    </cfRule>
  </conditionalFormatting>
  <conditionalFormatting sqref="G18">
    <cfRule type="cellIs" dxfId="5655" priority="108" operator="equal">
      <formula>1</formula>
    </cfRule>
  </conditionalFormatting>
  <conditionalFormatting sqref="G18">
    <cfRule type="cellIs" dxfId="5654" priority="109" operator="equal">
      <formula>1</formula>
    </cfRule>
  </conditionalFormatting>
  <conditionalFormatting sqref="G18">
    <cfRule type="cellIs" dxfId="5653" priority="110" operator="equal">
      <formula>1</formula>
    </cfRule>
  </conditionalFormatting>
  <conditionalFormatting sqref="G46">
    <cfRule type="cellIs" dxfId="5652" priority="111" operator="equal">
      <formula>1</formula>
    </cfRule>
  </conditionalFormatting>
  <conditionalFormatting sqref="G46">
    <cfRule type="cellIs" dxfId="5651" priority="112" operator="equal">
      <formula>1</formula>
    </cfRule>
  </conditionalFormatting>
  <conditionalFormatting sqref="G46">
    <cfRule type="cellIs" dxfId="5650" priority="113" operator="equal">
      <formula>1</formula>
    </cfRule>
  </conditionalFormatting>
  <conditionalFormatting sqref="G24">
    <cfRule type="cellIs" dxfId="5649" priority="114" operator="equal">
      <formula>1</formula>
    </cfRule>
  </conditionalFormatting>
  <conditionalFormatting sqref="G24">
    <cfRule type="cellIs" dxfId="5648" priority="115" operator="equal">
      <formula>1</formula>
    </cfRule>
  </conditionalFormatting>
  <conditionalFormatting sqref="G24">
    <cfRule type="cellIs" dxfId="5647" priority="116" operator="equal">
      <formula>1</formula>
    </cfRule>
  </conditionalFormatting>
  <conditionalFormatting sqref="G24">
    <cfRule type="cellIs" dxfId="5646" priority="117" operator="equal">
      <formula>1</formula>
    </cfRule>
  </conditionalFormatting>
  <conditionalFormatting sqref="G42">
    <cfRule type="cellIs" dxfId="5645" priority="118" operator="equal">
      <formula>1</formula>
    </cfRule>
  </conditionalFormatting>
  <conditionalFormatting sqref="G42">
    <cfRule type="cellIs" dxfId="5644" priority="119" operator="equal">
      <formula>1</formula>
    </cfRule>
  </conditionalFormatting>
  <conditionalFormatting sqref="G42">
    <cfRule type="cellIs" dxfId="5643" priority="120" operator="equal">
      <formula>1</formula>
    </cfRule>
  </conditionalFormatting>
  <conditionalFormatting sqref="G47">
    <cfRule type="cellIs" dxfId="5642" priority="121" operator="equal">
      <formula>1</formula>
    </cfRule>
  </conditionalFormatting>
  <conditionalFormatting sqref="G10:G38 G40:G179">
    <cfRule type="cellIs" dxfId="5641" priority="11" operator="equal">
      <formula>0.5</formula>
    </cfRule>
  </conditionalFormatting>
  <conditionalFormatting sqref="G15">
    <cfRule type="cellIs" dxfId="5640" priority="122" operator="equal">
      <formula>0.5</formula>
    </cfRule>
  </conditionalFormatting>
  <conditionalFormatting sqref="G16">
    <cfRule type="cellIs" dxfId="5639" priority="123" operator="equal">
      <formula>0.5</formula>
    </cfRule>
  </conditionalFormatting>
  <conditionalFormatting sqref="G17">
    <cfRule type="cellIs" dxfId="5638" priority="124" operator="equal">
      <formula>0.5</formula>
    </cfRule>
  </conditionalFormatting>
  <conditionalFormatting sqref="G19">
    <cfRule type="cellIs" dxfId="5637" priority="125" operator="equal">
      <formula>0.5</formula>
    </cfRule>
  </conditionalFormatting>
  <conditionalFormatting sqref="G25">
    <cfRule type="cellIs" dxfId="5636" priority="126" operator="equal">
      <formula>0.5</formula>
    </cfRule>
  </conditionalFormatting>
  <conditionalFormatting sqref="G32">
    <cfRule type="cellIs" dxfId="5635" priority="127" operator="equal">
      <formula>0.5</formula>
    </cfRule>
  </conditionalFormatting>
  <conditionalFormatting sqref="G26">
    <cfRule type="cellIs" dxfId="5634" priority="128" operator="equal">
      <formula>0.5</formula>
    </cfRule>
  </conditionalFormatting>
  <conditionalFormatting sqref="G34">
    <cfRule type="cellIs" dxfId="5633" priority="129" operator="equal">
      <formula>0.5</formula>
    </cfRule>
  </conditionalFormatting>
  <conditionalFormatting sqref="G45">
    <cfRule type="cellIs" dxfId="5632" priority="130" operator="equal">
      <formula>0.5</formula>
    </cfRule>
  </conditionalFormatting>
  <conditionalFormatting sqref="G29">
    <cfRule type="cellIs" dxfId="5631" priority="131" operator="equal">
      <formula>0.5</formula>
    </cfRule>
  </conditionalFormatting>
  <conditionalFormatting sqref="G29">
    <cfRule type="cellIs" dxfId="5630" priority="132" operator="equal">
      <formula>0.5</formula>
    </cfRule>
  </conditionalFormatting>
  <conditionalFormatting sqref="G20">
    <cfRule type="cellIs" dxfId="5629" priority="133" operator="equal">
      <formula>0.5</formula>
    </cfRule>
  </conditionalFormatting>
  <conditionalFormatting sqref="G20">
    <cfRule type="cellIs" dxfId="5628" priority="134" operator="equal">
      <formula>0.5</formula>
    </cfRule>
  </conditionalFormatting>
  <conditionalFormatting sqref="G21">
    <cfRule type="cellIs" dxfId="5627" priority="135" operator="equal">
      <formula>0.5</formula>
    </cfRule>
  </conditionalFormatting>
  <conditionalFormatting sqref="G21">
    <cfRule type="cellIs" dxfId="5626" priority="136" operator="equal">
      <formula>0.5</formula>
    </cfRule>
  </conditionalFormatting>
  <conditionalFormatting sqref="G23">
    <cfRule type="cellIs" dxfId="5625" priority="137" operator="equal">
      <formula>0.5</formula>
    </cfRule>
  </conditionalFormatting>
  <conditionalFormatting sqref="G23">
    <cfRule type="cellIs" dxfId="5624" priority="138" operator="equal">
      <formula>0.5</formula>
    </cfRule>
  </conditionalFormatting>
  <conditionalFormatting sqref="G27">
    <cfRule type="cellIs" dxfId="5623" priority="139" operator="equal">
      <formula>0.5</formula>
    </cfRule>
  </conditionalFormatting>
  <conditionalFormatting sqref="G27">
    <cfRule type="cellIs" dxfId="5622" priority="140" operator="equal">
      <formula>0.5</formula>
    </cfRule>
  </conditionalFormatting>
  <conditionalFormatting sqref="G28">
    <cfRule type="cellIs" dxfId="5621" priority="141" operator="equal">
      <formula>0.5</formula>
    </cfRule>
  </conditionalFormatting>
  <conditionalFormatting sqref="G28">
    <cfRule type="cellIs" dxfId="5620" priority="142" operator="equal">
      <formula>0.5</formula>
    </cfRule>
  </conditionalFormatting>
  <conditionalFormatting sqref="G30">
    <cfRule type="cellIs" dxfId="5619" priority="143" operator="equal">
      <formula>0.5</formula>
    </cfRule>
  </conditionalFormatting>
  <conditionalFormatting sqref="G30">
    <cfRule type="cellIs" dxfId="5618" priority="144" operator="equal">
      <formula>0.5</formula>
    </cfRule>
  </conditionalFormatting>
  <conditionalFormatting sqref="G30">
    <cfRule type="cellIs" dxfId="5617" priority="145" operator="equal">
      <formula>0.5</formula>
    </cfRule>
  </conditionalFormatting>
  <conditionalFormatting sqref="G30">
    <cfRule type="cellIs" dxfId="5616" priority="146" operator="equal">
      <formula>0.5</formula>
    </cfRule>
  </conditionalFormatting>
  <conditionalFormatting sqref="G40">
    <cfRule type="cellIs" dxfId="5615" priority="147" operator="equal">
      <formula>0.5</formula>
    </cfRule>
  </conditionalFormatting>
  <conditionalFormatting sqref="G40">
    <cfRule type="cellIs" dxfId="5614" priority="148" operator="equal">
      <formula>0.5</formula>
    </cfRule>
  </conditionalFormatting>
  <conditionalFormatting sqref="G40">
    <cfRule type="cellIs" dxfId="5613" priority="149" operator="equal">
      <formula>0.5</formula>
    </cfRule>
  </conditionalFormatting>
  <conditionalFormatting sqref="G40">
    <cfRule type="cellIs" dxfId="5612" priority="150" operator="equal">
      <formula>0.5</formula>
    </cfRule>
  </conditionalFormatting>
  <conditionalFormatting sqref="G33">
    <cfRule type="cellIs" dxfId="5611" priority="151" operator="equal">
      <formula>0.5</formula>
    </cfRule>
  </conditionalFormatting>
  <conditionalFormatting sqref="G33">
    <cfRule type="cellIs" dxfId="5610" priority="152" operator="equal">
      <formula>0.5</formula>
    </cfRule>
  </conditionalFormatting>
  <conditionalFormatting sqref="G33">
    <cfRule type="cellIs" dxfId="5609" priority="153" operator="equal">
      <formula>0.5</formula>
    </cfRule>
  </conditionalFormatting>
  <conditionalFormatting sqref="G33">
    <cfRule type="cellIs" dxfId="5608" priority="154" operator="equal">
      <formula>0.5</formula>
    </cfRule>
  </conditionalFormatting>
  <conditionalFormatting sqref="G35">
    <cfRule type="cellIs" dxfId="5607" priority="155" operator="equal">
      <formula>0.5</formula>
    </cfRule>
  </conditionalFormatting>
  <conditionalFormatting sqref="G35">
    <cfRule type="cellIs" dxfId="5606" priority="156" operator="equal">
      <formula>0.5</formula>
    </cfRule>
  </conditionalFormatting>
  <conditionalFormatting sqref="G35">
    <cfRule type="cellIs" dxfId="5605" priority="157" operator="equal">
      <formula>0.5</formula>
    </cfRule>
  </conditionalFormatting>
  <conditionalFormatting sqref="G35">
    <cfRule type="cellIs" dxfId="5604" priority="158" operator="equal">
      <formula>0.5</formula>
    </cfRule>
  </conditionalFormatting>
  <conditionalFormatting sqref="G35">
    <cfRule type="cellIs" dxfId="5603" priority="159" operator="equal">
      <formula>0.5</formula>
    </cfRule>
  </conditionalFormatting>
  <conditionalFormatting sqref="G36">
    <cfRule type="cellIs" dxfId="5602" priority="160" operator="equal">
      <formula>0.5</formula>
    </cfRule>
  </conditionalFormatting>
  <conditionalFormatting sqref="G36">
    <cfRule type="cellIs" dxfId="5601" priority="161" operator="equal">
      <formula>0.5</formula>
    </cfRule>
  </conditionalFormatting>
  <conditionalFormatting sqref="G36">
    <cfRule type="cellIs" dxfId="5600" priority="162" operator="equal">
      <formula>0.5</formula>
    </cfRule>
  </conditionalFormatting>
  <conditionalFormatting sqref="G36">
    <cfRule type="cellIs" dxfId="5599" priority="163" operator="equal">
      <formula>0.5</formula>
    </cfRule>
  </conditionalFormatting>
  <conditionalFormatting sqref="G36">
    <cfRule type="cellIs" dxfId="5598" priority="164" operator="equal">
      <formula>0.5</formula>
    </cfRule>
  </conditionalFormatting>
  <conditionalFormatting sqref="G36">
    <cfRule type="cellIs" dxfId="5597" priority="165" operator="equal">
      <formula>0.5</formula>
    </cfRule>
  </conditionalFormatting>
  <conditionalFormatting sqref="G44">
    <cfRule type="cellIs" dxfId="5596" priority="166" operator="equal">
      <formula>0.5</formula>
    </cfRule>
  </conditionalFormatting>
  <conditionalFormatting sqref="G44">
    <cfRule type="cellIs" dxfId="5595" priority="167" operator="equal">
      <formula>0.5</formula>
    </cfRule>
  </conditionalFormatting>
  <conditionalFormatting sqref="G43">
    <cfRule type="cellIs" dxfId="5594" priority="168" operator="equal">
      <formula>0.5</formula>
    </cfRule>
  </conditionalFormatting>
  <conditionalFormatting sqref="G43">
    <cfRule type="cellIs" dxfId="5593" priority="169" operator="equal">
      <formula>0.5</formula>
    </cfRule>
  </conditionalFormatting>
  <conditionalFormatting sqref="G41">
    <cfRule type="cellIs" dxfId="5592" priority="170" operator="equal">
      <formula>0.5</formula>
    </cfRule>
  </conditionalFormatting>
  <conditionalFormatting sqref="G41">
    <cfRule type="cellIs" dxfId="5591" priority="171" operator="equal">
      <formula>0.5</formula>
    </cfRule>
  </conditionalFormatting>
  <conditionalFormatting sqref="G41">
    <cfRule type="cellIs" dxfId="5590" priority="172" operator="equal">
      <formula>0.5</formula>
    </cfRule>
  </conditionalFormatting>
  <conditionalFormatting sqref="G41">
    <cfRule type="cellIs" dxfId="5589" priority="173" operator="equal">
      <formula>0.5</formula>
    </cfRule>
  </conditionalFormatting>
  <conditionalFormatting sqref="G41">
    <cfRule type="cellIs" dxfId="5588" priority="174" operator="equal">
      <formula>0.5</formula>
    </cfRule>
  </conditionalFormatting>
  <conditionalFormatting sqref="G37">
    <cfRule type="cellIs" dxfId="5587" priority="175" operator="equal">
      <formula>0.5</formula>
    </cfRule>
  </conditionalFormatting>
  <conditionalFormatting sqref="G37">
    <cfRule type="cellIs" dxfId="5586" priority="176" operator="equal">
      <formula>0.5</formula>
    </cfRule>
  </conditionalFormatting>
  <conditionalFormatting sqref="G37">
    <cfRule type="cellIs" dxfId="5585" priority="177" operator="equal">
      <formula>0.5</formula>
    </cfRule>
  </conditionalFormatting>
  <conditionalFormatting sqref="G37">
    <cfRule type="cellIs" dxfId="5584" priority="178" operator="equal">
      <formula>0.5</formula>
    </cfRule>
  </conditionalFormatting>
  <conditionalFormatting sqref="G37">
    <cfRule type="cellIs" dxfId="5583" priority="179" operator="equal">
      <formula>0.5</formula>
    </cfRule>
  </conditionalFormatting>
  <conditionalFormatting sqref="G37">
    <cfRule type="cellIs" dxfId="5582" priority="180" operator="equal">
      <formula>0.5</formula>
    </cfRule>
  </conditionalFormatting>
  <conditionalFormatting sqref="G37">
    <cfRule type="cellIs" dxfId="5581" priority="181" operator="equal">
      <formula>0.5</formula>
    </cfRule>
  </conditionalFormatting>
  <conditionalFormatting sqref="G38">
    <cfRule type="cellIs" dxfId="5580" priority="182" operator="equal">
      <formula>0.5</formula>
    </cfRule>
  </conditionalFormatting>
  <conditionalFormatting sqref="G38">
    <cfRule type="cellIs" dxfId="5579" priority="183" operator="equal">
      <formula>0.5</formula>
    </cfRule>
  </conditionalFormatting>
  <conditionalFormatting sqref="G38">
    <cfRule type="cellIs" dxfId="5578" priority="184" operator="equal">
      <formula>0.5</formula>
    </cfRule>
  </conditionalFormatting>
  <conditionalFormatting sqref="G38">
    <cfRule type="cellIs" dxfId="5577" priority="185" operator="equal">
      <formula>0.5</formula>
    </cfRule>
  </conditionalFormatting>
  <conditionalFormatting sqref="G38">
    <cfRule type="cellIs" dxfId="5576" priority="186" operator="equal">
      <formula>0.5</formula>
    </cfRule>
  </conditionalFormatting>
  <conditionalFormatting sqref="G38">
    <cfRule type="cellIs" dxfId="5575" priority="187" operator="equal">
      <formula>0.5</formula>
    </cfRule>
  </conditionalFormatting>
  <conditionalFormatting sqref="G38">
    <cfRule type="cellIs" dxfId="5574" priority="188" operator="equal">
      <formula>0.5</formula>
    </cfRule>
  </conditionalFormatting>
  <conditionalFormatting sqref="G38">
    <cfRule type="cellIs" dxfId="5573" priority="189" operator="equal">
      <formula>0.5</formula>
    </cfRule>
  </conditionalFormatting>
  <conditionalFormatting sqref="G38">
    <cfRule type="cellIs" dxfId="5572" priority="190" operator="equal">
      <formula>0.5</formula>
    </cfRule>
  </conditionalFormatting>
  <conditionalFormatting sqref="G38">
    <cfRule type="cellIs" dxfId="5571" priority="191" operator="equal">
      <formula>0.5</formula>
    </cfRule>
  </conditionalFormatting>
  <conditionalFormatting sqref="G38">
    <cfRule type="cellIs" dxfId="5570" priority="192" operator="equal">
      <formula>0.5</formula>
    </cfRule>
  </conditionalFormatting>
  <conditionalFormatting sqref="G39">
    <cfRule type="cellIs" dxfId="5569" priority="193" operator="equal">
      <formula>0.5</formula>
    </cfRule>
  </conditionalFormatting>
  <conditionalFormatting sqref="G39">
    <cfRule type="cellIs" dxfId="5568" priority="194" operator="equal">
      <formula>0.5</formula>
    </cfRule>
  </conditionalFormatting>
  <conditionalFormatting sqref="G39">
    <cfRule type="cellIs" dxfId="5567" priority="195" operator="equal">
      <formula>0.5</formula>
    </cfRule>
  </conditionalFormatting>
  <conditionalFormatting sqref="G39">
    <cfRule type="cellIs" dxfId="5566" priority="196" operator="equal">
      <formula>0.5</formula>
    </cfRule>
  </conditionalFormatting>
  <conditionalFormatting sqref="G39">
    <cfRule type="cellIs" dxfId="5565" priority="197" operator="equal">
      <formula>0.5</formula>
    </cfRule>
  </conditionalFormatting>
  <conditionalFormatting sqref="G39">
    <cfRule type="cellIs" dxfId="5564" priority="198" operator="equal">
      <formula>0.5</formula>
    </cfRule>
  </conditionalFormatting>
  <conditionalFormatting sqref="G31">
    <cfRule type="cellIs" dxfId="5563" priority="199" operator="equal">
      <formula>0.5</formula>
    </cfRule>
  </conditionalFormatting>
  <conditionalFormatting sqref="G31">
    <cfRule type="cellIs" dxfId="5562" priority="200" operator="equal">
      <formula>0.5</formula>
    </cfRule>
  </conditionalFormatting>
  <conditionalFormatting sqref="G10">
    <cfRule type="cellIs" dxfId="5561" priority="201" operator="equal">
      <formula>0.5</formula>
    </cfRule>
  </conditionalFormatting>
  <conditionalFormatting sqref="G10">
    <cfRule type="cellIs" dxfId="5560" priority="202" operator="equal">
      <formula>0.5</formula>
    </cfRule>
  </conditionalFormatting>
  <conditionalFormatting sqref="G11">
    <cfRule type="cellIs" dxfId="5559" priority="203" operator="equal">
      <formula>0.5</formula>
    </cfRule>
  </conditionalFormatting>
  <conditionalFormatting sqref="G11">
    <cfRule type="cellIs" dxfId="5558" priority="204" operator="equal">
      <formula>0.5</formula>
    </cfRule>
  </conditionalFormatting>
  <conditionalFormatting sqref="G11">
    <cfRule type="cellIs" dxfId="5557" priority="205" operator="equal">
      <formula>0.5</formula>
    </cfRule>
  </conditionalFormatting>
  <conditionalFormatting sqref="G13">
    <cfRule type="cellIs" dxfId="5556" priority="206" operator="equal">
      <formula>0.5</formula>
    </cfRule>
  </conditionalFormatting>
  <conditionalFormatting sqref="G13">
    <cfRule type="cellIs" dxfId="5555" priority="207" operator="equal">
      <formula>0.5</formula>
    </cfRule>
  </conditionalFormatting>
  <conditionalFormatting sqref="G13">
    <cfRule type="cellIs" dxfId="5554" priority="208" operator="equal">
      <formula>0.5</formula>
    </cfRule>
  </conditionalFormatting>
  <conditionalFormatting sqref="G14">
    <cfRule type="cellIs" dxfId="5553" priority="209" operator="equal">
      <formula>0.5</formula>
    </cfRule>
  </conditionalFormatting>
  <conditionalFormatting sqref="G12">
    <cfRule type="cellIs" dxfId="5552" priority="210" operator="equal">
      <formula>0.5</formula>
    </cfRule>
  </conditionalFormatting>
  <conditionalFormatting sqref="G22">
    <cfRule type="cellIs" dxfId="5551" priority="211" operator="equal">
      <formula>0.5</formula>
    </cfRule>
  </conditionalFormatting>
  <conditionalFormatting sqref="G22">
    <cfRule type="cellIs" dxfId="5550" priority="212" operator="equal">
      <formula>0.5</formula>
    </cfRule>
  </conditionalFormatting>
  <conditionalFormatting sqref="G22">
    <cfRule type="cellIs" dxfId="5549" priority="213" operator="equal">
      <formula>0.5</formula>
    </cfRule>
  </conditionalFormatting>
  <conditionalFormatting sqref="G22">
    <cfRule type="cellIs" dxfId="5548" priority="214" operator="equal">
      <formula>0.5</formula>
    </cfRule>
  </conditionalFormatting>
  <conditionalFormatting sqref="G18">
    <cfRule type="cellIs" dxfId="5547" priority="215" operator="equal">
      <formula>0.5</formula>
    </cfRule>
  </conditionalFormatting>
  <conditionalFormatting sqref="G18">
    <cfRule type="cellIs" dxfId="5546" priority="216" operator="equal">
      <formula>0.5</formula>
    </cfRule>
  </conditionalFormatting>
  <conditionalFormatting sqref="G18">
    <cfRule type="cellIs" dxfId="5545" priority="217" operator="equal">
      <formula>0.5</formula>
    </cfRule>
  </conditionalFormatting>
  <conditionalFormatting sqref="G18">
    <cfRule type="cellIs" dxfId="5544" priority="218" operator="equal">
      <formula>0.5</formula>
    </cfRule>
  </conditionalFormatting>
  <conditionalFormatting sqref="G18">
    <cfRule type="cellIs" dxfId="5543" priority="219" operator="equal">
      <formula>0.5</formula>
    </cfRule>
  </conditionalFormatting>
  <conditionalFormatting sqref="G46">
    <cfRule type="cellIs" dxfId="5542" priority="220" operator="equal">
      <formula>0.5</formula>
    </cfRule>
  </conditionalFormatting>
  <conditionalFormatting sqref="G46">
    <cfRule type="cellIs" dxfId="5541" priority="221" operator="equal">
      <formula>0.5</formula>
    </cfRule>
  </conditionalFormatting>
  <conditionalFormatting sqref="G46">
    <cfRule type="cellIs" dxfId="5540" priority="222" operator="equal">
      <formula>0.5</formula>
    </cfRule>
  </conditionalFormatting>
  <conditionalFormatting sqref="G24">
    <cfRule type="cellIs" dxfId="5539" priority="223" operator="equal">
      <formula>0.5</formula>
    </cfRule>
  </conditionalFormatting>
  <conditionalFormatting sqref="G24">
    <cfRule type="cellIs" dxfId="5538" priority="224" operator="equal">
      <formula>0.5</formula>
    </cfRule>
  </conditionalFormatting>
  <conditionalFormatting sqref="G24">
    <cfRule type="cellIs" dxfId="5537" priority="225" operator="equal">
      <formula>0.5</formula>
    </cfRule>
  </conditionalFormatting>
  <conditionalFormatting sqref="G24">
    <cfRule type="cellIs" dxfId="5536" priority="226" operator="equal">
      <formula>0.5</formula>
    </cfRule>
  </conditionalFormatting>
  <conditionalFormatting sqref="G42">
    <cfRule type="cellIs" dxfId="5535" priority="227" operator="equal">
      <formula>0.5</formula>
    </cfRule>
  </conditionalFormatting>
  <conditionalFormatting sqref="G42">
    <cfRule type="cellIs" dxfId="5534" priority="228" operator="equal">
      <formula>0.5</formula>
    </cfRule>
  </conditionalFormatting>
  <conditionalFormatting sqref="G42">
    <cfRule type="cellIs" dxfId="5533" priority="229" operator="equal">
      <formula>0.5</formula>
    </cfRule>
  </conditionalFormatting>
  <conditionalFormatting sqref="G47">
    <cfRule type="cellIs" dxfId="5532" priority="230" operator="equal">
      <formula>0.5</formula>
    </cfRule>
  </conditionalFormatting>
  <conditionalFormatting sqref="G10:G38 G40:G179">
    <cfRule type="cellIs" dxfId="5531" priority="10" operator="equal">
      <formula>0.2</formula>
    </cfRule>
  </conditionalFormatting>
  <conditionalFormatting sqref="G15">
    <cfRule type="cellIs" dxfId="5530" priority="231" operator="equal">
      <formula>0.2</formula>
    </cfRule>
  </conditionalFormatting>
  <conditionalFormatting sqref="G16">
    <cfRule type="cellIs" dxfId="5529" priority="232" operator="equal">
      <formula>0.2</formula>
    </cfRule>
  </conditionalFormatting>
  <conditionalFormatting sqref="G17">
    <cfRule type="cellIs" dxfId="5528" priority="233" operator="equal">
      <formula>0.2</formula>
    </cfRule>
  </conditionalFormatting>
  <conditionalFormatting sqref="G19">
    <cfRule type="cellIs" dxfId="5527" priority="234" operator="equal">
      <formula>0.2</formula>
    </cfRule>
  </conditionalFormatting>
  <conditionalFormatting sqref="G25">
    <cfRule type="cellIs" dxfId="5526" priority="235" operator="equal">
      <formula>0.2</formula>
    </cfRule>
  </conditionalFormatting>
  <conditionalFormatting sqref="G32">
    <cfRule type="cellIs" dxfId="5525" priority="236" operator="equal">
      <formula>0.2</formula>
    </cfRule>
  </conditionalFormatting>
  <conditionalFormatting sqref="G26">
    <cfRule type="cellIs" dxfId="5524" priority="237" operator="equal">
      <formula>0.2</formula>
    </cfRule>
  </conditionalFormatting>
  <conditionalFormatting sqref="G34">
    <cfRule type="cellIs" dxfId="5523" priority="238" operator="equal">
      <formula>0.2</formula>
    </cfRule>
  </conditionalFormatting>
  <conditionalFormatting sqref="G45">
    <cfRule type="cellIs" dxfId="5522" priority="239" operator="equal">
      <formula>0.2</formula>
    </cfRule>
  </conditionalFormatting>
  <conditionalFormatting sqref="G29">
    <cfRule type="cellIs" dxfId="5521" priority="240" operator="equal">
      <formula>0.2</formula>
    </cfRule>
  </conditionalFormatting>
  <conditionalFormatting sqref="G29">
    <cfRule type="cellIs" dxfId="5520" priority="241" operator="equal">
      <formula>0.2</formula>
    </cfRule>
  </conditionalFormatting>
  <conditionalFormatting sqref="G20">
    <cfRule type="cellIs" dxfId="5519" priority="242" operator="equal">
      <formula>0.2</formula>
    </cfRule>
  </conditionalFormatting>
  <conditionalFormatting sqref="G20">
    <cfRule type="cellIs" dxfId="5518" priority="243" operator="equal">
      <formula>0.2</formula>
    </cfRule>
  </conditionalFormatting>
  <conditionalFormatting sqref="G21">
    <cfRule type="cellIs" dxfId="5517" priority="244" operator="equal">
      <formula>0.2</formula>
    </cfRule>
  </conditionalFormatting>
  <conditionalFormatting sqref="G21">
    <cfRule type="cellIs" dxfId="5516" priority="245" operator="equal">
      <formula>0.2</formula>
    </cfRule>
  </conditionalFormatting>
  <conditionalFormatting sqref="G23">
    <cfRule type="cellIs" dxfId="5515" priority="246" operator="equal">
      <formula>0.2</formula>
    </cfRule>
  </conditionalFormatting>
  <conditionalFormatting sqref="G23">
    <cfRule type="cellIs" dxfId="5514" priority="247" operator="equal">
      <formula>0.2</formula>
    </cfRule>
  </conditionalFormatting>
  <conditionalFormatting sqref="G27">
    <cfRule type="cellIs" dxfId="5513" priority="248" operator="equal">
      <formula>0.2</formula>
    </cfRule>
  </conditionalFormatting>
  <conditionalFormatting sqref="G27">
    <cfRule type="cellIs" dxfId="5512" priority="249" operator="equal">
      <formula>0.2</formula>
    </cfRule>
  </conditionalFormatting>
  <conditionalFormatting sqref="G28">
    <cfRule type="cellIs" dxfId="5511" priority="250" operator="equal">
      <formula>0.2</formula>
    </cfRule>
  </conditionalFormatting>
  <conditionalFormatting sqref="G28">
    <cfRule type="cellIs" dxfId="5510" priority="251" operator="equal">
      <formula>0.2</formula>
    </cfRule>
  </conditionalFormatting>
  <conditionalFormatting sqref="G30">
    <cfRule type="cellIs" dxfId="5509" priority="252" operator="equal">
      <formula>0.2</formula>
    </cfRule>
  </conditionalFormatting>
  <conditionalFormatting sqref="G30">
    <cfRule type="cellIs" dxfId="5508" priority="253" operator="equal">
      <formula>0.2</formula>
    </cfRule>
  </conditionalFormatting>
  <conditionalFormatting sqref="G30">
    <cfRule type="cellIs" dxfId="5507" priority="254" operator="equal">
      <formula>0.2</formula>
    </cfRule>
  </conditionalFormatting>
  <conditionalFormatting sqref="G30">
    <cfRule type="cellIs" dxfId="5506" priority="255" operator="equal">
      <formula>0.2</formula>
    </cfRule>
  </conditionalFormatting>
  <conditionalFormatting sqref="G40">
    <cfRule type="cellIs" dxfId="5505" priority="256" operator="equal">
      <formula>0.2</formula>
    </cfRule>
  </conditionalFormatting>
  <conditionalFormatting sqref="G40">
    <cfRule type="cellIs" dxfId="5504" priority="257" operator="equal">
      <formula>0.2</formula>
    </cfRule>
  </conditionalFormatting>
  <conditionalFormatting sqref="G40">
    <cfRule type="cellIs" dxfId="5503" priority="258" operator="equal">
      <formula>0.2</formula>
    </cfRule>
  </conditionalFormatting>
  <conditionalFormatting sqref="G40">
    <cfRule type="cellIs" dxfId="5502" priority="259" operator="equal">
      <formula>0.2</formula>
    </cfRule>
  </conditionalFormatting>
  <conditionalFormatting sqref="G33">
    <cfRule type="cellIs" dxfId="5501" priority="260" operator="equal">
      <formula>0.2</formula>
    </cfRule>
  </conditionalFormatting>
  <conditionalFormatting sqref="G33">
    <cfRule type="cellIs" dxfId="5500" priority="261" operator="equal">
      <formula>0.2</formula>
    </cfRule>
  </conditionalFormatting>
  <conditionalFormatting sqref="G33">
    <cfRule type="cellIs" dxfId="5499" priority="262" operator="equal">
      <formula>0.2</formula>
    </cfRule>
  </conditionalFormatting>
  <conditionalFormatting sqref="G33">
    <cfRule type="cellIs" dxfId="5498" priority="263" operator="equal">
      <formula>0.2</formula>
    </cfRule>
  </conditionalFormatting>
  <conditionalFormatting sqref="G35">
    <cfRule type="cellIs" dxfId="5497" priority="264" operator="equal">
      <formula>0.2</formula>
    </cfRule>
  </conditionalFormatting>
  <conditionalFormatting sqref="G35">
    <cfRule type="cellIs" dxfId="5496" priority="265" operator="equal">
      <formula>0.2</formula>
    </cfRule>
  </conditionalFormatting>
  <conditionalFormatting sqref="G35">
    <cfRule type="cellIs" dxfId="5495" priority="266" operator="equal">
      <formula>0.2</formula>
    </cfRule>
  </conditionalFormatting>
  <conditionalFormatting sqref="G35">
    <cfRule type="cellIs" dxfId="5494" priority="267" operator="equal">
      <formula>0.2</formula>
    </cfRule>
  </conditionalFormatting>
  <conditionalFormatting sqref="G35">
    <cfRule type="cellIs" dxfId="5493" priority="268" operator="equal">
      <formula>0.2</formula>
    </cfRule>
  </conditionalFormatting>
  <conditionalFormatting sqref="G36">
    <cfRule type="cellIs" dxfId="5492" priority="269" operator="equal">
      <formula>0.2</formula>
    </cfRule>
  </conditionalFormatting>
  <conditionalFormatting sqref="G36">
    <cfRule type="cellIs" dxfId="5491" priority="270" operator="equal">
      <formula>0.2</formula>
    </cfRule>
  </conditionalFormatting>
  <conditionalFormatting sqref="G36">
    <cfRule type="cellIs" dxfId="5490" priority="271" operator="equal">
      <formula>0.2</formula>
    </cfRule>
  </conditionalFormatting>
  <conditionalFormatting sqref="G36">
    <cfRule type="cellIs" dxfId="5489" priority="272" operator="equal">
      <formula>0.2</formula>
    </cfRule>
  </conditionalFormatting>
  <conditionalFormatting sqref="G36">
    <cfRule type="cellIs" dxfId="5488" priority="273" operator="equal">
      <formula>0.2</formula>
    </cfRule>
  </conditionalFormatting>
  <conditionalFormatting sqref="G36">
    <cfRule type="cellIs" dxfId="5487" priority="274" operator="equal">
      <formula>0.2</formula>
    </cfRule>
  </conditionalFormatting>
  <conditionalFormatting sqref="G44">
    <cfRule type="cellIs" dxfId="5486" priority="275" operator="equal">
      <formula>0.2</formula>
    </cfRule>
  </conditionalFormatting>
  <conditionalFormatting sqref="G44">
    <cfRule type="cellIs" dxfId="5485" priority="276" operator="equal">
      <formula>0.2</formula>
    </cfRule>
  </conditionalFormatting>
  <conditionalFormatting sqref="G43">
    <cfRule type="cellIs" dxfId="5484" priority="277" operator="equal">
      <formula>0.2</formula>
    </cfRule>
  </conditionalFormatting>
  <conditionalFormatting sqref="G43">
    <cfRule type="cellIs" dxfId="5483" priority="278" operator="equal">
      <formula>0.2</formula>
    </cfRule>
  </conditionalFormatting>
  <conditionalFormatting sqref="G41">
    <cfRule type="cellIs" dxfId="5482" priority="279" operator="equal">
      <formula>0.2</formula>
    </cfRule>
  </conditionalFormatting>
  <conditionalFormatting sqref="G41">
    <cfRule type="cellIs" dxfId="5481" priority="280" operator="equal">
      <formula>0.2</formula>
    </cfRule>
  </conditionalFormatting>
  <conditionalFormatting sqref="G41">
    <cfRule type="cellIs" dxfId="5480" priority="281" operator="equal">
      <formula>0.2</formula>
    </cfRule>
  </conditionalFormatting>
  <conditionalFormatting sqref="G41">
    <cfRule type="cellIs" dxfId="5479" priority="282" operator="equal">
      <formula>0.2</formula>
    </cfRule>
  </conditionalFormatting>
  <conditionalFormatting sqref="G41">
    <cfRule type="cellIs" dxfId="5478" priority="283" operator="equal">
      <formula>0.2</formula>
    </cfRule>
  </conditionalFormatting>
  <conditionalFormatting sqref="G37">
    <cfRule type="cellIs" dxfId="5477" priority="284" operator="equal">
      <formula>0.2</formula>
    </cfRule>
  </conditionalFormatting>
  <conditionalFormatting sqref="G37">
    <cfRule type="cellIs" dxfId="5476" priority="285" operator="equal">
      <formula>0.2</formula>
    </cfRule>
  </conditionalFormatting>
  <conditionalFormatting sqref="G37">
    <cfRule type="cellIs" dxfId="5475" priority="286" operator="equal">
      <formula>0.2</formula>
    </cfRule>
  </conditionalFormatting>
  <conditionalFormatting sqref="G37">
    <cfRule type="cellIs" dxfId="5474" priority="287" operator="equal">
      <formula>0.2</formula>
    </cfRule>
  </conditionalFormatting>
  <conditionalFormatting sqref="G37">
    <cfRule type="cellIs" dxfId="5473" priority="288" operator="equal">
      <formula>0.2</formula>
    </cfRule>
  </conditionalFormatting>
  <conditionalFormatting sqref="G37">
    <cfRule type="cellIs" dxfId="5472" priority="289" operator="equal">
      <formula>0.2</formula>
    </cfRule>
  </conditionalFormatting>
  <conditionalFormatting sqref="G37">
    <cfRule type="cellIs" dxfId="5471" priority="290" operator="equal">
      <formula>0.2</formula>
    </cfRule>
  </conditionalFormatting>
  <conditionalFormatting sqref="G38">
    <cfRule type="cellIs" dxfId="5470" priority="291" operator="equal">
      <formula>0.2</formula>
    </cfRule>
  </conditionalFormatting>
  <conditionalFormatting sqref="G38">
    <cfRule type="cellIs" dxfId="5469" priority="292" operator="equal">
      <formula>0.2</formula>
    </cfRule>
  </conditionalFormatting>
  <conditionalFormatting sqref="G38">
    <cfRule type="cellIs" dxfId="5468" priority="293" operator="equal">
      <formula>0.2</formula>
    </cfRule>
  </conditionalFormatting>
  <conditionalFormatting sqref="G38">
    <cfRule type="cellIs" dxfId="5467" priority="294" operator="equal">
      <formula>0.2</formula>
    </cfRule>
  </conditionalFormatting>
  <conditionalFormatting sqref="G38">
    <cfRule type="cellIs" dxfId="5466" priority="295" operator="equal">
      <formula>0.2</formula>
    </cfRule>
  </conditionalFormatting>
  <conditionalFormatting sqref="G38">
    <cfRule type="cellIs" dxfId="5465" priority="296" operator="equal">
      <formula>0.2</formula>
    </cfRule>
  </conditionalFormatting>
  <conditionalFormatting sqref="G38">
    <cfRule type="cellIs" dxfId="5464" priority="297" operator="equal">
      <formula>0.2</formula>
    </cfRule>
  </conditionalFormatting>
  <conditionalFormatting sqref="G38">
    <cfRule type="cellIs" dxfId="5463" priority="298" operator="equal">
      <formula>0.2</formula>
    </cfRule>
  </conditionalFormatting>
  <conditionalFormatting sqref="G38">
    <cfRule type="cellIs" dxfId="5462" priority="299" operator="equal">
      <formula>0.2</formula>
    </cfRule>
  </conditionalFormatting>
  <conditionalFormatting sqref="G38">
    <cfRule type="cellIs" dxfId="5461" priority="300" operator="equal">
      <formula>0.2</formula>
    </cfRule>
  </conditionalFormatting>
  <conditionalFormatting sqref="G38">
    <cfRule type="cellIs" dxfId="5460" priority="301" operator="equal">
      <formula>0.2</formula>
    </cfRule>
  </conditionalFormatting>
  <conditionalFormatting sqref="G39">
    <cfRule type="cellIs" dxfId="5459" priority="302" operator="equal">
      <formula>0.2</formula>
    </cfRule>
  </conditionalFormatting>
  <conditionalFormatting sqref="G39">
    <cfRule type="cellIs" dxfId="5458" priority="303" operator="equal">
      <formula>0.2</formula>
    </cfRule>
  </conditionalFormatting>
  <conditionalFormatting sqref="G39">
    <cfRule type="cellIs" dxfId="5457" priority="304" operator="equal">
      <formula>0.2</formula>
    </cfRule>
  </conditionalFormatting>
  <conditionalFormatting sqref="G39">
    <cfRule type="cellIs" dxfId="5456" priority="305" operator="equal">
      <formula>0.2</formula>
    </cfRule>
  </conditionalFormatting>
  <conditionalFormatting sqref="G39">
    <cfRule type="cellIs" dxfId="5455" priority="306" operator="equal">
      <formula>0.2</formula>
    </cfRule>
  </conditionalFormatting>
  <conditionalFormatting sqref="G39">
    <cfRule type="cellIs" dxfId="5454" priority="307" operator="equal">
      <formula>0.2</formula>
    </cfRule>
  </conditionalFormatting>
  <conditionalFormatting sqref="G31">
    <cfRule type="cellIs" dxfId="5453" priority="308" operator="equal">
      <formula>0.2</formula>
    </cfRule>
  </conditionalFormatting>
  <conditionalFormatting sqref="G31">
    <cfRule type="cellIs" dxfId="5452" priority="309" operator="equal">
      <formula>0.2</formula>
    </cfRule>
  </conditionalFormatting>
  <conditionalFormatting sqref="G10">
    <cfRule type="cellIs" dxfId="5451" priority="310" operator="equal">
      <formula>0.2</formula>
    </cfRule>
  </conditionalFormatting>
  <conditionalFormatting sqref="G10">
    <cfRule type="cellIs" dxfId="5450" priority="311" operator="equal">
      <formula>0.2</formula>
    </cfRule>
  </conditionalFormatting>
  <conditionalFormatting sqref="G11">
    <cfRule type="cellIs" dxfId="5449" priority="312" operator="equal">
      <formula>0.2</formula>
    </cfRule>
  </conditionalFormatting>
  <conditionalFormatting sqref="G11">
    <cfRule type="cellIs" dxfId="5448" priority="313" operator="equal">
      <formula>0.2</formula>
    </cfRule>
  </conditionalFormatting>
  <conditionalFormatting sqref="G11">
    <cfRule type="cellIs" dxfId="5447" priority="314" operator="equal">
      <formula>0.2</formula>
    </cfRule>
  </conditionalFormatting>
  <conditionalFormatting sqref="G13">
    <cfRule type="cellIs" dxfId="5446" priority="315" operator="equal">
      <formula>0.2</formula>
    </cfRule>
  </conditionalFormatting>
  <conditionalFormatting sqref="G13">
    <cfRule type="cellIs" dxfId="5445" priority="316" operator="equal">
      <formula>0.2</formula>
    </cfRule>
  </conditionalFormatting>
  <conditionalFormatting sqref="G13">
    <cfRule type="cellIs" dxfId="5444" priority="317" operator="equal">
      <formula>0.2</formula>
    </cfRule>
  </conditionalFormatting>
  <conditionalFormatting sqref="G12">
    <cfRule type="cellIs" dxfId="5443" priority="318" operator="equal">
      <formula>0.2</formula>
    </cfRule>
  </conditionalFormatting>
  <conditionalFormatting sqref="G22">
    <cfRule type="cellIs" dxfId="5442" priority="319" operator="equal">
      <formula>0.2</formula>
    </cfRule>
  </conditionalFormatting>
  <conditionalFormatting sqref="G22">
    <cfRule type="cellIs" dxfId="5441" priority="320" operator="equal">
      <formula>0.2</formula>
    </cfRule>
  </conditionalFormatting>
  <conditionalFormatting sqref="G22">
    <cfRule type="cellIs" dxfId="5440" priority="321" operator="equal">
      <formula>0.2</formula>
    </cfRule>
  </conditionalFormatting>
  <conditionalFormatting sqref="G22">
    <cfRule type="cellIs" dxfId="5439" priority="322" operator="equal">
      <formula>0.2</formula>
    </cfRule>
  </conditionalFormatting>
  <conditionalFormatting sqref="G18">
    <cfRule type="cellIs" dxfId="5438" priority="323" operator="equal">
      <formula>0.2</formula>
    </cfRule>
  </conditionalFormatting>
  <conditionalFormatting sqref="G18">
    <cfRule type="cellIs" dxfId="5437" priority="324" operator="equal">
      <formula>0.2</formula>
    </cfRule>
  </conditionalFormatting>
  <conditionalFormatting sqref="G18">
    <cfRule type="cellIs" dxfId="5436" priority="325" operator="equal">
      <formula>0.2</formula>
    </cfRule>
  </conditionalFormatting>
  <conditionalFormatting sqref="G18">
    <cfRule type="cellIs" dxfId="5435" priority="326" operator="equal">
      <formula>0.2</formula>
    </cfRule>
  </conditionalFormatting>
  <conditionalFormatting sqref="G18">
    <cfRule type="cellIs" dxfId="5434" priority="327" operator="equal">
      <formula>0.2</formula>
    </cfRule>
  </conditionalFormatting>
  <conditionalFormatting sqref="G46">
    <cfRule type="cellIs" dxfId="5433" priority="328" operator="equal">
      <formula>0.2</formula>
    </cfRule>
  </conditionalFormatting>
  <conditionalFormatting sqref="G46">
    <cfRule type="cellIs" dxfId="5432" priority="329" operator="equal">
      <formula>0.2</formula>
    </cfRule>
  </conditionalFormatting>
  <conditionalFormatting sqref="G46">
    <cfRule type="cellIs" dxfId="5431" priority="330" operator="equal">
      <formula>0.2</formula>
    </cfRule>
  </conditionalFormatting>
  <conditionalFormatting sqref="G24">
    <cfRule type="cellIs" dxfId="5430" priority="331" operator="equal">
      <formula>0.2</formula>
    </cfRule>
  </conditionalFormatting>
  <conditionalFormatting sqref="G24">
    <cfRule type="cellIs" dxfId="5429" priority="332" operator="equal">
      <formula>0.2</formula>
    </cfRule>
  </conditionalFormatting>
  <conditionalFormatting sqref="G24">
    <cfRule type="cellIs" dxfId="5428" priority="333" operator="equal">
      <formula>0.2</formula>
    </cfRule>
  </conditionalFormatting>
  <conditionalFormatting sqref="G24">
    <cfRule type="cellIs" dxfId="5427" priority="334" operator="equal">
      <formula>0.2</formula>
    </cfRule>
  </conditionalFormatting>
  <conditionalFormatting sqref="G42">
    <cfRule type="cellIs" dxfId="5426" priority="335" operator="equal">
      <formula>0.2</formula>
    </cfRule>
  </conditionalFormatting>
  <conditionalFormatting sqref="G42">
    <cfRule type="cellIs" dxfId="5425" priority="336" operator="equal">
      <formula>0.2</formula>
    </cfRule>
  </conditionalFormatting>
  <conditionalFormatting sqref="G42">
    <cfRule type="cellIs" dxfId="5424" priority="337" operator="equal">
      <formula>0.2</formula>
    </cfRule>
  </conditionalFormatting>
  <conditionalFormatting sqref="G47">
    <cfRule type="cellIs" dxfId="5423" priority="338" operator="equal">
      <formula>0.2</formula>
    </cfRule>
  </conditionalFormatting>
  <conditionalFormatting sqref="K3 K5:K38 K40:K179">
    <cfRule type="containsText" dxfId="5422" priority="9" operator="containsText" text="ПД">
      <formula>NOT(ISERROR(SEARCH(("ПД"),(K3))))</formula>
    </cfRule>
  </conditionalFormatting>
  <conditionalFormatting sqref="K12">
    <cfRule type="containsText" dxfId="5421" priority="339" operator="containsText" text="ПД">
      <formula>NOT(ISERROR(SEARCH(("ПД"),(K3))))</formula>
    </cfRule>
  </conditionalFormatting>
  <conditionalFormatting sqref="K48">
    <cfRule type="containsText" dxfId="5420" priority="340" operator="containsText" text="ПД">
      <formula>NOT(ISERROR(SEARCH(("ПД"),(K3))))</formula>
    </cfRule>
  </conditionalFormatting>
  <conditionalFormatting sqref="K49">
    <cfRule type="containsText" dxfId="5419" priority="341" operator="containsText" text="ПД">
      <formula>NOT(ISERROR(SEARCH(("ПД"),(K3))))</formula>
    </cfRule>
  </conditionalFormatting>
  <conditionalFormatting sqref="K49">
    <cfRule type="containsText" dxfId="5418" priority="342" operator="containsText" text="ПД">
      <formula>NOT(ISERROR(SEARCH(("ПД"),(K3))))</formula>
    </cfRule>
  </conditionalFormatting>
  <conditionalFormatting sqref="K3 K5:K38 K40:K179">
    <cfRule type="containsText" dxfId="5417" priority="8" operator="containsText" text="отменено">
      <formula>NOT(ISERROR(SEARCH(("отменено"),(K3))))</formula>
    </cfRule>
  </conditionalFormatting>
  <conditionalFormatting sqref="K12">
    <cfRule type="containsText" dxfId="5416" priority="343" operator="containsText" text="отменено">
      <formula>NOT(ISERROR(SEARCH(("отменено"),(K3))))</formula>
    </cfRule>
  </conditionalFormatting>
  <conditionalFormatting sqref="K48">
    <cfRule type="containsText" dxfId="5415" priority="344" operator="containsText" text="отменено">
      <formula>NOT(ISERROR(SEARCH(("отменено"),(K3))))</formula>
    </cfRule>
  </conditionalFormatting>
  <conditionalFormatting sqref="K49">
    <cfRule type="containsText" dxfId="5414" priority="345" operator="containsText" text="отменено">
      <formula>NOT(ISERROR(SEARCH(("отменено"),(K3))))</formula>
    </cfRule>
  </conditionalFormatting>
  <conditionalFormatting sqref="K49">
    <cfRule type="containsText" dxfId="5413" priority="346" operator="containsText" text="отменено">
      <formula>NOT(ISERROR(SEARCH(("отменено"),(K3))))</formula>
    </cfRule>
  </conditionalFormatting>
  <conditionalFormatting sqref="G1:H1 H3:X3 H5:H38 H40:H179 A9:G9">
    <cfRule type="cellIs" dxfId="5412" priority="7" operator="equal">
      <formula>"5 - Несоответствие решений ПД и РД"</formula>
    </cfRule>
  </conditionalFormatting>
  <conditionalFormatting sqref="H15">
    <cfRule type="cellIs" dxfId="5411" priority="347" operator="equal">
      <formula>"5 - Несоответствие решений ПД и РД"</formula>
    </cfRule>
  </conditionalFormatting>
  <conditionalFormatting sqref="H16">
    <cfRule type="cellIs" dxfId="5410" priority="348" operator="equal">
      <formula>"5 - Несоответствие решений ПД и РД"</formula>
    </cfRule>
  </conditionalFormatting>
  <conditionalFormatting sqref="H17">
    <cfRule type="cellIs" dxfId="5409" priority="349" operator="equal">
      <formula>"5 - Несоответствие решений ПД и РД"</formula>
    </cfRule>
  </conditionalFormatting>
  <conditionalFormatting sqref="H19">
    <cfRule type="cellIs" dxfId="5408" priority="350" operator="equal">
      <formula>"5 - Несоответствие решений ПД и РД"</formula>
    </cfRule>
  </conditionalFormatting>
  <conditionalFormatting sqref="H25">
    <cfRule type="cellIs" dxfId="5407" priority="351" operator="equal">
      <formula>"5 - Несоответствие решений ПД и РД"</formula>
    </cfRule>
  </conditionalFormatting>
  <conditionalFormatting sqref="H32">
    <cfRule type="cellIs" dxfId="5406" priority="352" operator="equal">
      <formula>"5 - Несоответствие решений ПД и РД"</formula>
    </cfRule>
  </conditionalFormatting>
  <conditionalFormatting sqref="H26">
    <cfRule type="cellIs" dxfId="5405" priority="353" operator="equal">
      <formula>"5 - Несоответствие решений ПД и РД"</formula>
    </cfRule>
  </conditionalFormatting>
  <conditionalFormatting sqref="H34">
    <cfRule type="cellIs" dxfId="5404" priority="354" operator="equal">
      <formula>"5 - Несоответствие решений ПД и РД"</formula>
    </cfRule>
  </conditionalFormatting>
  <conditionalFormatting sqref="H45">
    <cfRule type="cellIs" dxfId="5403" priority="355" operator="equal">
      <formula>"5 - Несоответствие решений ПД и РД"</formula>
    </cfRule>
  </conditionalFormatting>
  <conditionalFormatting sqref="H29">
    <cfRule type="cellIs" dxfId="5402" priority="356" operator="equal">
      <formula>"5 - Несоответствие решений ПД и РД"</formula>
    </cfRule>
  </conditionalFormatting>
  <conditionalFormatting sqref="H29">
    <cfRule type="cellIs" dxfId="5401" priority="357" operator="equal">
      <formula>"5 - Несоответствие решений ПД и РД"</formula>
    </cfRule>
  </conditionalFormatting>
  <conditionalFormatting sqref="H20">
    <cfRule type="cellIs" dxfId="5400" priority="358" operator="equal">
      <formula>"5 - Несоответствие решений ПД и РД"</formula>
    </cfRule>
  </conditionalFormatting>
  <conditionalFormatting sqref="H20">
    <cfRule type="cellIs" dxfId="5399" priority="359" operator="equal">
      <formula>"5 - Несоответствие решений ПД и РД"</formula>
    </cfRule>
  </conditionalFormatting>
  <conditionalFormatting sqref="H21">
    <cfRule type="cellIs" dxfId="5398" priority="360" operator="equal">
      <formula>"5 - Несоответствие решений ПД и РД"</formula>
    </cfRule>
  </conditionalFormatting>
  <conditionalFormatting sqref="H21">
    <cfRule type="cellIs" dxfId="5397" priority="361" operator="equal">
      <formula>"5 - Несоответствие решений ПД и РД"</formula>
    </cfRule>
  </conditionalFormatting>
  <conditionalFormatting sqref="H23">
    <cfRule type="cellIs" dxfId="5396" priority="362" operator="equal">
      <formula>"5 - Несоответствие решений ПД и РД"</formula>
    </cfRule>
  </conditionalFormatting>
  <conditionalFormatting sqref="H23">
    <cfRule type="cellIs" dxfId="5395" priority="363" operator="equal">
      <formula>"5 - Несоответствие решений ПД и РД"</formula>
    </cfRule>
  </conditionalFormatting>
  <conditionalFormatting sqref="H27">
    <cfRule type="cellIs" dxfId="5394" priority="364" operator="equal">
      <formula>"5 - Несоответствие решений ПД и РД"</formula>
    </cfRule>
  </conditionalFormatting>
  <conditionalFormatting sqref="H27">
    <cfRule type="cellIs" dxfId="5393" priority="365" operator="equal">
      <formula>"5 - Несоответствие решений ПД и РД"</formula>
    </cfRule>
  </conditionalFormatting>
  <conditionalFormatting sqref="H28">
    <cfRule type="cellIs" dxfId="5392" priority="366" operator="equal">
      <formula>"5 - Несоответствие решений ПД и РД"</formula>
    </cfRule>
  </conditionalFormatting>
  <conditionalFormatting sqref="H28">
    <cfRule type="cellIs" dxfId="5391" priority="367" operator="equal">
      <formula>"5 - Несоответствие решений ПД и РД"</formula>
    </cfRule>
  </conditionalFormatting>
  <conditionalFormatting sqref="H30">
    <cfRule type="cellIs" dxfId="5390" priority="368" operator="equal">
      <formula>"5 - Несоответствие решений ПД и РД"</formula>
    </cfRule>
  </conditionalFormatting>
  <conditionalFormatting sqref="H30">
    <cfRule type="cellIs" dxfId="5389" priority="369" operator="equal">
      <formula>"5 - Несоответствие решений ПД и РД"</formula>
    </cfRule>
  </conditionalFormatting>
  <conditionalFormatting sqref="H30">
    <cfRule type="cellIs" dxfId="5388" priority="370" operator="equal">
      <formula>"5 - Несоответствие решений ПД и РД"</formula>
    </cfRule>
  </conditionalFormatting>
  <conditionalFormatting sqref="H30">
    <cfRule type="cellIs" dxfId="5387" priority="371" operator="equal">
      <formula>"5 - Несоответствие решений ПД и РД"</formula>
    </cfRule>
  </conditionalFormatting>
  <conditionalFormatting sqref="H40">
    <cfRule type="cellIs" dxfId="5386" priority="372" operator="equal">
      <formula>"5 - Несоответствие решений ПД и РД"</formula>
    </cfRule>
  </conditionalFormatting>
  <conditionalFormatting sqref="H40">
    <cfRule type="cellIs" dxfId="5385" priority="373" operator="equal">
      <formula>"5 - Несоответствие решений ПД и РД"</formula>
    </cfRule>
  </conditionalFormatting>
  <conditionalFormatting sqref="H40">
    <cfRule type="cellIs" dxfId="5384" priority="374" operator="equal">
      <formula>"5 - Несоответствие решений ПД и РД"</formula>
    </cfRule>
  </conditionalFormatting>
  <conditionalFormatting sqref="H40">
    <cfRule type="cellIs" dxfId="5383" priority="375" operator="equal">
      <formula>"5 - Несоответствие решений ПД и РД"</formula>
    </cfRule>
  </conditionalFormatting>
  <conditionalFormatting sqref="H33">
    <cfRule type="cellIs" dxfId="5382" priority="376" operator="equal">
      <formula>"5 - Несоответствие решений ПД и РД"</formula>
    </cfRule>
  </conditionalFormatting>
  <conditionalFormatting sqref="H33">
    <cfRule type="cellIs" dxfId="5381" priority="377" operator="equal">
      <formula>"5 - Несоответствие решений ПД и РД"</formula>
    </cfRule>
  </conditionalFormatting>
  <conditionalFormatting sqref="H33">
    <cfRule type="cellIs" dxfId="5380" priority="378" operator="equal">
      <formula>"5 - Несоответствие решений ПД и РД"</formula>
    </cfRule>
  </conditionalFormatting>
  <conditionalFormatting sqref="H33">
    <cfRule type="cellIs" dxfId="5379" priority="379" operator="equal">
      <formula>"5 - Несоответствие решений ПД и РД"</formula>
    </cfRule>
  </conditionalFormatting>
  <conditionalFormatting sqref="H35">
    <cfRule type="cellIs" dxfId="5378" priority="380" operator="equal">
      <formula>"5 - Несоответствие решений ПД и РД"</formula>
    </cfRule>
  </conditionalFormatting>
  <conditionalFormatting sqref="H35">
    <cfRule type="cellIs" dxfId="5377" priority="381" operator="equal">
      <formula>"5 - Несоответствие решений ПД и РД"</formula>
    </cfRule>
  </conditionalFormatting>
  <conditionalFormatting sqref="H35">
    <cfRule type="cellIs" dxfId="5376" priority="382" operator="equal">
      <formula>"5 - Несоответствие решений ПД и РД"</formula>
    </cfRule>
  </conditionalFormatting>
  <conditionalFormatting sqref="H35">
    <cfRule type="cellIs" dxfId="5375" priority="383" operator="equal">
      <formula>"5 - Несоответствие решений ПД и РД"</formula>
    </cfRule>
  </conditionalFormatting>
  <conditionalFormatting sqref="H35">
    <cfRule type="cellIs" dxfId="5374" priority="384" operator="equal">
      <formula>"5 - Несоответствие решений ПД и РД"</formula>
    </cfRule>
  </conditionalFormatting>
  <conditionalFormatting sqref="H36">
    <cfRule type="cellIs" dxfId="5373" priority="385" operator="equal">
      <formula>"5 - Несоответствие решений ПД и РД"</formula>
    </cfRule>
  </conditionalFormatting>
  <conditionalFormatting sqref="H36">
    <cfRule type="cellIs" dxfId="5372" priority="386" operator="equal">
      <formula>"5 - Несоответствие решений ПД и РД"</formula>
    </cfRule>
  </conditionalFormatting>
  <conditionalFormatting sqref="H36">
    <cfRule type="cellIs" dxfId="5371" priority="387" operator="equal">
      <formula>"5 - Несоответствие решений ПД и РД"</formula>
    </cfRule>
  </conditionalFormatting>
  <conditionalFormatting sqref="H36">
    <cfRule type="cellIs" dxfId="5370" priority="388" operator="equal">
      <formula>"5 - Несоответствие решений ПД и РД"</formula>
    </cfRule>
  </conditionalFormatting>
  <conditionalFormatting sqref="H36">
    <cfRule type="cellIs" dxfId="5369" priority="389" operator="equal">
      <formula>"5 - Несоответствие решений ПД и РД"</formula>
    </cfRule>
  </conditionalFormatting>
  <conditionalFormatting sqref="H36">
    <cfRule type="cellIs" dxfId="5368" priority="390" operator="equal">
      <formula>"5 - Несоответствие решений ПД и РД"</formula>
    </cfRule>
  </conditionalFormatting>
  <conditionalFormatting sqref="H44">
    <cfRule type="cellIs" dxfId="5367" priority="391" operator="equal">
      <formula>"5 - Несоответствие решений ПД и РД"</formula>
    </cfRule>
  </conditionalFormatting>
  <conditionalFormatting sqref="H44">
    <cfRule type="cellIs" dxfId="5366" priority="392" operator="equal">
      <formula>"5 - Несоответствие решений ПД и РД"</formula>
    </cfRule>
  </conditionalFormatting>
  <conditionalFormatting sqref="H43">
    <cfRule type="cellIs" dxfId="5365" priority="393" operator="equal">
      <formula>"5 - Несоответствие решений ПД и РД"</formula>
    </cfRule>
  </conditionalFormatting>
  <conditionalFormatting sqref="H43">
    <cfRule type="cellIs" dxfId="5364" priority="394" operator="equal">
      <formula>"5 - Несоответствие решений ПД и РД"</formula>
    </cfRule>
  </conditionalFormatting>
  <conditionalFormatting sqref="H41">
    <cfRule type="cellIs" dxfId="5363" priority="395" operator="equal">
      <formula>"5 - Несоответствие решений ПД и РД"</formula>
    </cfRule>
  </conditionalFormatting>
  <conditionalFormatting sqref="H41">
    <cfRule type="cellIs" dxfId="5362" priority="396" operator="equal">
      <formula>"5 - Несоответствие решений ПД и РД"</formula>
    </cfRule>
  </conditionalFormatting>
  <conditionalFormatting sqref="H41">
    <cfRule type="cellIs" dxfId="5361" priority="397" operator="equal">
      <formula>"5 - Несоответствие решений ПД и РД"</formula>
    </cfRule>
  </conditionalFormatting>
  <conditionalFormatting sqref="H41">
    <cfRule type="cellIs" dxfId="5360" priority="398" operator="equal">
      <formula>"5 - Несоответствие решений ПД и РД"</formula>
    </cfRule>
  </conditionalFormatting>
  <conditionalFormatting sqref="H41">
    <cfRule type="cellIs" dxfId="5359" priority="399" operator="equal">
      <formula>"5 - Несоответствие решений ПД и РД"</formula>
    </cfRule>
  </conditionalFormatting>
  <conditionalFormatting sqref="H37">
    <cfRule type="cellIs" dxfId="5358" priority="400" operator="equal">
      <formula>"5 - Несоответствие решений ПД и РД"</formula>
    </cfRule>
  </conditionalFormatting>
  <conditionalFormatting sqref="H37">
    <cfRule type="cellIs" dxfId="5357" priority="401" operator="equal">
      <formula>"5 - Несоответствие решений ПД и РД"</formula>
    </cfRule>
  </conditionalFormatting>
  <conditionalFormatting sqref="H37">
    <cfRule type="cellIs" dxfId="5356" priority="402" operator="equal">
      <formula>"5 - Несоответствие решений ПД и РД"</formula>
    </cfRule>
  </conditionalFormatting>
  <conditionalFormatting sqref="H37">
    <cfRule type="cellIs" dxfId="5355" priority="403" operator="equal">
      <formula>"5 - Несоответствие решений ПД и РД"</formula>
    </cfRule>
  </conditionalFormatting>
  <conditionalFormatting sqref="H37">
    <cfRule type="cellIs" dxfId="5354" priority="404" operator="equal">
      <formula>"5 - Несоответствие решений ПД и РД"</formula>
    </cfRule>
  </conditionalFormatting>
  <conditionalFormatting sqref="H37">
    <cfRule type="cellIs" dxfId="5353" priority="405" operator="equal">
      <formula>"5 - Несоответствие решений ПД и РД"</formula>
    </cfRule>
  </conditionalFormatting>
  <conditionalFormatting sqref="H37">
    <cfRule type="cellIs" dxfId="5352" priority="406" operator="equal">
      <formula>"5 - Несоответствие решений ПД и РД"</formula>
    </cfRule>
  </conditionalFormatting>
  <conditionalFormatting sqref="H38">
    <cfRule type="cellIs" dxfId="5351" priority="407" operator="equal">
      <formula>"5 - Несоответствие решений ПД и РД"</formula>
    </cfRule>
  </conditionalFormatting>
  <conditionalFormatting sqref="H38">
    <cfRule type="cellIs" dxfId="5350" priority="408" operator="equal">
      <formula>"5 - Несоответствие решений ПД и РД"</formula>
    </cfRule>
  </conditionalFormatting>
  <conditionalFormatting sqref="H38">
    <cfRule type="cellIs" dxfId="5349" priority="409" operator="equal">
      <formula>"5 - Несоответствие решений ПД и РД"</formula>
    </cfRule>
  </conditionalFormatting>
  <conditionalFormatting sqref="H38">
    <cfRule type="cellIs" dxfId="5348" priority="410" operator="equal">
      <formula>"5 - Несоответствие решений ПД и РД"</formula>
    </cfRule>
  </conditionalFormatting>
  <conditionalFormatting sqref="H38">
    <cfRule type="cellIs" dxfId="5347" priority="411" operator="equal">
      <formula>"5 - Несоответствие решений ПД и РД"</formula>
    </cfRule>
  </conditionalFormatting>
  <conditionalFormatting sqref="H38">
    <cfRule type="cellIs" dxfId="5346" priority="412" operator="equal">
      <formula>"5 - Несоответствие решений ПД и РД"</formula>
    </cfRule>
  </conditionalFormatting>
  <conditionalFormatting sqref="H38">
    <cfRule type="cellIs" dxfId="5345" priority="413" operator="equal">
      <formula>"5 - Несоответствие решений ПД и РД"</formula>
    </cfRule>
  </conditionalFormatting>
  <conditionalFormatting sqref="H38">
    <cfRule type="cellIs" dxfId="5344" priority="414" operator="equal">
      <formula>"5 - Несоответствие решений ПД и РД"</formula>
    </cfRule>
  </conditionalFormatting>
  <conditionalFormatting sqref="H38">
    <cfRule type="cellIs" dxfId="5343" priority="415" operator="equal">
      <formula>"5 - Несоответствие решений ПД и РД"</formula>
    </cfRule>
  </conditionalFormatting>
  <conditionalFormatting sqref="H38">
    <cfRule type="cellIs" dxfId="5342" priority="416" operator="equal">
      <formula>"5 - Несоответствие решений ПД и РД"</formula>
    </cfRule>
  </conditionalFormatting>
  <conditionalFormatting sqref="H38">
    <cfRule type="cellIs" dxfId="5341" priority="417" operator="equal">
      <formula>"5 - Несоответствие решений ПД и РД"</formula>
    </cfRule>
  </conditionalFormatting>
  <conditionalFormatting sqref="H39">
    <cfRule type="cellIs" dxfId="5340" priority="418" operator="equal">
      <formula>"5 - Несоответствие решений ПД и РД"</formula>
    </cfRule>
  </conditionalFormatting>
  <conditionalFormatting sqref="H39">
    <cfRule type="cellIs" dxfId="5339" priority="419" operator="equal">
      <formula>"5 - Несоответствие решений ПД и РД"</formula>
    </cfRule>
  </conditionalFormatting>
  <conditionalFormatting sqref="H39">
    <cfRule type="cellIs" dxfId="5338" priority="420" operator="equal">
      <formula>"5 - Несоответствие решений ПД и РД"</formula>
    </cfRule>
  </conditionalFormatting>
  <conditionalFormatting sqref="H39">
    <cfRule type="cellIs" dxfId="5337" priority="421" operator="equal">
      <formula>"5 - Несоответствие решений ПД и РД"</formula>
    </cfRule>
  </conditionalFormatting>
  <conditionalFormatting sqref="H39">
    <cfRule type="cellIs" dxfId="5336" priority="422" operator="equal">
      <formula>"5 - Несоответствие решений ПД и РД"</formula>
    </cfRule>
  </conditionalFormatting>
  <conditionalFormatting sqref="H39">
    <cfRule type="cellIs" dxfId="5335" priority="423" operator="equal">
      <formula>"5 - Несоответствие решений ПД и РД"</formula>
    </cfRule>
  </conditionalFormatting>
  <conditionalFormatting sqref="H31">
    <cfRule type="cellIs" dxfId="5334" priority="424" operator="equal">
      <formula>"5 - Несоответствие решений ПД и РД"</formula>
    </cfRule>
  </conditionalFormatting>
  <conditionalFormatting sqref="H31">
    <cfRule type="cellIs" dxfId="5333" priority="425" operator="equal">
      <formula>"5 - Несоответствие решений ПД и РД"</formula>
    </cfRule>
  </conditionalFormatting>
  <conditionalFormatting sqref="H10">
    <cfRule type="cellIs" dxfId="5332" priority="426" operator="equal">
      <formula>"5 - Несоответствие решений ПД и РД"</formula>
    </cfRule>
  </conditionalFormatting>
  <conditionalFormatting sqref="H10">
    <cfRule type="cellIs" dxfId="5331" priority="427" operator="equal">
      <formula>"5 - Несоответствие решений ПД и РД"</formula>
    </cfRule>
  </conditionalFormatting>
  <conditionalFormatting sqref="H11">
    <cfRule type="cellIs" dxfId="5330" priority="428" operator="equal">
      <formula>"5 - Несоответствие решений ПД и РД"</formula>
    </cfRule>
  </conditionalFormatting>
  <conditionalFormatting sqref="H11">
    <cfRule type="cellIs" dxfId="5329" priority="429" operator="equal">
      <formula>"5 - Несоответствие решений ПД и РД"</formula>
    </cfRule>
  </conditionalFormatting>
  <conditionalFormatting sqref="H11">
    <cfRule type="cellIs" dxfId="5328" priority="430" operator="equal">
      <formula>"5 - Несоответствие решений ПД и РД"</formula>
    </cfRule>
  </conditionalFormatting>
  <conditionalFormatting sqref="H13">
    <cfRule type="cellIs" dxfId="5327" priority="431" operator="equal">
      <formula>"5 - Несоответствие решений ПД и РД"</formula>
    </cfRule>
  </conditionalFormatting>
  <conditionalFormatting sqref="H13">
    <cfRule type="cellIs" dxfId="5326" priority="432" operator="equal">
      <formula>"5 - Несоответствие решений ПД и РД"</formula>
    </cfRule>
  </conditionalFormatting>
  <conditionalFormatting sqref="H13">
    <cfRule type="cellIs" dxfId="5325" priority="433" operator="equal">
      <formula>"5 - Несоответствие решений ПД и РД"</formula>
    </cfRule>
  </conditionalFormatting>
  <conditionalFormatting sqref="H14">
    <cfRule type="cellIs" dxfId="5324" priority="434" operator="equal">
      <formula>"5 - Несоответствие решений ПД и РД"</formula>
    </cfRule>
  </conditionalFormatting>
  <conditionalFormatting sqref="H12">
    <cfRule type="cellIs" dxfId="5323" priority="435" operator="equal">
      <formula>"5 - Несоответствие решений ПД и РД"</formula>
    </cfRule>
  </conditionalFormatting>
  <conditionalFormatting sqref="H22">
    <cfRule type="cellIs" dxfId="5322" priority="436" operator="equal">
      <formula>"5 - Несоответствие решений ПД и РД"</formula>
    </cfRule>
  </conditionalFormatting>
  <conditionalFormatting sqref="H22">
    <cfRule type="cellIs" dxfId="5321" priority="437" operator="equal">
      <formula>"5 - Несоответствие решений ПД и РД"</formula>
    </cfRule>
  </conditionalFormatting>
  <conditionalFormatting sqref="H22">
    <cfRule type="cellIs" dxfId="5320" priority="438" operator="equal">
      <formula>"5 - Несоответствие решений ПД и РД"</formula>
    </cfRule>
  </conditionalFormatting>
  <conditionalFormatting sqref="H22">
    <cfRule type="cellIs" dxfId="5319" priority="439" operator="equal">
      <formula>"5 - Несоответствие решений ПД и РД"</formula>
    </cfRule>
  </conditionalFormatting>
  <conditionalFormatting sqref="H18">
    <cfRule type="cellIs" dxfId="5318" priority="440" operator="equal">
      <formula>"5 - Несоответствие решений ПД и РД"</formula>
    </cfRule>
  </conditionalFormatting>
  <conditionalFormatting sqref="H18">
    <cfRule type="cellIs" dxfId="5317" priority="441" operator="equal">
      <formula>"5 - Несоответствие решений ПД и РД"</formula>
    </cfRule>
  </conditionalFormatting>
  <conditionalFormatting sqref="H18">
    <cfRule type="cellIs" dxfId="5316" priority="442" operator="equal">
      <formula>"5 - Несоответствие решений ПД и РД"</formula>
    </cfRule>
  </conditionalFormatting>
  <conditionalFormatting sqref="H18">
    <cfRule type="cellIs" dxfId="5315" priority="443" operator="equal">
      <formula>"5 - Несоответствие решений ПД и РД"</formula>
    </cfRule>
  </conditionalFormatting>
  <conditionalFormatting sqref="H18">
    <cfRule type="cellIs" dxfId="5314" priority="444" operator="equal">
      <formula>"5 - Несоответствие решений ПД и РД"</formula>
    </cfRule>
  </conditionalFormatting>
  <conditionalFormatting sqref="H46">
    <cfRule type="cellIs" dxfId="5313" priority="445" operator="equal">
      <formula>"5 - Несоответствие решений ПД и РД"</formula>
    </cfRule>
  </conditionalFormatting>
  <conditionalFormatting sqref="H46">
    <cfRule type="cellIs" dxfId="5312" priority="446" operator="equal">
      <formula>"5 - Несоответствие решений ПД и РД"</formula>
    </cfRule>
  </conditionalFormatting>
  <conditionalFormatting sqref="H46">
    <cfRule type="cellIs" dxfId="5311" priority="447" operator="equal">
      <formula>"5 - Несоответствие решений ПД и РД"</formula>
    </cfRule>
  </conditionalFormatting>
  <conditionalFormatting sqref="H24">
    <cfRule type="cellIs" dxfId="5310" priority="448" operator="equal">
      <formula>"5 - Несоответствие решений ПД и РД"</formula>
    </cfRule>
  </conditionalFormatting>
  <conditionalFormatting sqref="H24">
    <cfRule type="cellIs" dxfId="5309" priority="449" operator="equal">
      <formula>"5 - Несоответствие решений ПД и РД"</formula>
    </cfRule>
  </conditionalFormatting>
  <conditionalFormatting sqref="H24">
    <cfRule type="cellIs" dxfId="5308" priority="450" operator="equal">
      <formula>"5 - Несоответствие решений ПД и РД"</formula>
    </cfRule>
  </conditionalFormatting>
  <conditionalFormatting sqref="H24">
    <cfRule type="cellIs" dxfId="5307" priority="451" operator="equal">
      <formula>"5 - Несоответствие решений ПД и РД"</formula>
    </cfRule>
  </conditionalFormatting>
  <conditionalFormatting sqref="H42">
    <cfRule type="cellIs" dxfId="5306" priority="452" operator="equal">
      <formula>"5 - Несоответствие решений ПД и РД"</formula>
    </cfRule>
  </conditionalFormatting>
  <conditionalFormatting sqref="H42">
    <cfRule type="cellIs" dxfId="5305" priority="453" operator="equal">
      <formula>"5 - Несоответствие решений ПД и РД"</formula>
    </cfRule>
  </conditionalFormatting>
  <conditionalFormatting sqref="H42">
    <cfRule type="cellIs" dxfId="5304" priority="454" operator="equal">
      <formula>"5 - Несоответствие решений ПД и РД"</formula>
    </cfRule>
  </conditionalFormatting>
  <conditionalFormatting sqref="H47">
    <cfRule type="cellIs" dxfId="5303" priority="455" operator="equal">
      <formula>"5 - Несоответствие решений ПД и РД"</formula>
    </cfRule>
  </conditionalFormatting>
  <conditionalFormatting sqref="G1:H1 H3:X3 H5:H38 H40:H179 A9:G9">
    <cfRule type="cellIs" dxfId="5302" priority="6" operator="equal">
      <formula>"4 - Несоответствие типовым решениям"</formula>
    </cfRule>
  </conditionalFormatting>
  <conditionalFormatting sqref="H15">
    <cfRule type="cellIs" dxfId="5301" priority="456" operator="equal">
      <formula>"4 - Несоответствие типовым решениям"</formula>
    </cfRule>
  </conditionalFormatting>
  <conditionalFormatting sqref="H16">
    <cfRule type="cellIs" dxfId="5300" priority="457" operator="equal">
      <formula>"4 - Несоответствие типовым решениям"</formula>
    </cfRule>
  </conditionalFormatting>
  <conditionalFormatting sqref="H17">
    <cfRule type="cellIs" dxfId="5299" priority="458" operator="equal">
      <formula>"4 - Несоответствие типовым решениям"</formula>
    </cfRule>
  </conditionalFormatting>
  <conditionalFormatting sqref="H19">
    <cfRule type="cellIs" dxfId="5298" priority="459" operator="equal">
      <formula>"4 - Несоответствие типовым решениям"</formula>
    </cfRule>
  </conditionalFormatting>
  <conditionalFormatting sqref="H25">
    <cfRule type="cellIs" dxfId="5297" priority="460" operator="equal">
      <formula>"4 - Несоответствие типовым решениям"</formula>
    </cfRule>
  </conditionalFormatting>
  <conditionalFormatting sqref="H32">
    <cfRule type="cellIs" dxfId="5296" priority="461" operator="equal">
      <formula>"4 - Несоответствие типовым решениям"</formula>
    </cfRule>
  </conditionalFormatting>
  <conditionalFormatting sqref="H26">
    <cfRule type="cellIs" dxfId="5295" priority="462" operator="equal">
      <formula>"4 - Несоответствие типовым решениям"</formula>
    </cfRule>
  </conditionalFormatting>
  <conditionalFormatting sqref="H34">
    <cfRule type="cellIs" dxfId="5294" priority="463" operator="equal">
      <formula>"4 - Несоответствие типовым решениям"</formula>
    </cfRule>
  </conditionalFormatting>
  <conditionalFormatting sqref="H45">
    <cfRule type="cellIs" dxfId="5293" priority="464" operator="equal">
      <formula>"4 - Несоответствие типовым решениям"</formula>
    </cfRule>
  </conditionalFormatting>
  <conditionalFormatting sqref="H29">
    <cfRule type="cellIs" dxfId="5292" priority="465" operator="equal">
      <formula>"4 - Несоответствие типовым решениям"</formula>
    </cfRule>
  </conditionalFormatting>
  <conditionalFormatting sqref="H29">
    <cfRule type="cellIs" dxfId="5291" priority="466" operator="equal">
      <formula>"4 - Несоответствие типовым решениям"</formula>
    </cfRule>
  </conditionalFormatting>
  <conditionalFormatting sqref="H20">
    <cfRule type="cellIs" dxfId="5290" priority="467" operator="equal">
      <formula>"4 - Несоответствие типовым решениям"</formula>
    </cfRule>
  </conditionalFormatting>
  <conditionalFormatting sqref="H20">
    <cfRule type="cellIs" dxfId="5289" priority="468" operator="equal">
      <formula>"4 - Несоответствие типовым решениям"</formula>
    </cfRule>
  </conditionalFormatting>
  <conditionalFormatting sqref="H21">
    <cfRule type="cellIs" dxfId="5288" priority="469" operator="equal">
      <formula>"4 - Несоответствие типовым решениям"</formula>
    </cfRule>
  </conditionalFormatting>
  <conditionalFormatting sqref="H21">
    <cfRule type="cellIs" dxfId="5287" priority="470" operator="equal">
      <formula>"4 - Несоответствие типовым решениям"</formula>
    </cfRule>
  </conditionalFormatting>
  <conditionalFormatting sqref="H23">
    <cfRule type="cellIs" dxfId="5286" priority="471" operator="equal">
      <formula>"4 - Несоответствие типовым решениям"</formula>
    </cfRule>
  </conditionalFormatting>
  <conditionalFormatting sqref="H23">
    <cfRule type="cellIs" dxfId="5285" priority="472" operator="equal">
      <formula>"4 - Несоответствие типовым решениям"</formula>
    </cfRule>
  </conditionalFormatting>
  <conditionalFormatting sqref="H27">
    <cfRule type="cellIs" dxfId="5284" priority="473" operator="equal">
      <formula>"4 - Несоответствие типовым решениям"</formula>
    </cfRule>
  </conditionalFormatting>
  <conditionalFormatting sqref="H27">
    <cfRule type="cellIs" dxfId="5283" priority="474" operator="equal">
      <formula>"4 - Несоответствие типовым решениям"</formula>
    </cfRule>
  </conditionalFormatting>
  <conditionalFormatting sqref="H28">
    <cfRule type="cellIs" dxfId="5282" priority="475" operator="equal">
      <formula>"4 - Несоответствие типовым решениям"</formula>
    </cfRule>
  </conditionalFormatting>
  <conditionalFormatting sqref="H28">
    <cfRule type="cellIs" dxfId="5281" priority="476" operator="equal">
      <formula>"4 - Несоответствие типовым решениям"</formula>
    </cfRule>
  </conditionalFormatting>
  <conditionalFormatting sqref="H30">
    <cfRule type="cellIs" dxfId="5280" priority="477" operator="equal">
      <formula>"4 - Несоответствие типовым решениям"</formula>
    </cfRule>
  </conditionalFormatting>
  <conditionalFormatting sqref="H30">
    <cfRule type="cellIs" dxfId="5279" priority="478" operator="equal">
      <formula>"4 - Несоответствие типовым решениям"</formula>
    </cfRule>
  </conditionalFormatting>
  <conditionalFormatting sqref="H30">
    <cfRule type="cellIs" dxfId="5278" priority="479" operator="equal">
      <formula>"4 - Несоответствие типовым решениям"</formula>
    </cfRule>
  </conditionalFormatting>
  <conditionalFormatting sqref="H30">
    <cfRule type="cellIs" dxfId="5277" priority="480" operator="equal">
      <formula>"4 - Несоответствие типовым решениям"</formula>
    </cfRule>
  </conditionalFormatting>
  <conditionalFormatting sqref="H40">
    <cfRule type="cellIs" dxfId="5276" priority="481" operator="equal">
      <formula>"4 - Несоответствие типовым решениям"</formula>
    </cfRule>
  </conditionalFormatting>
  <conditionalFormatting sqref="H40">
    <cfRule type="cellIs" dxfId="5275" priority="482" operator="equal">
      <formula>"4 - Несоответствие типовым решениям"</formula>
    </cfRule>
  </conditionalFormatting>
  <conditionalFormatting sqref="H40">
    <cfRule type="cellIs" dxfId="5274" priority="483" operator="equal">
      <formula>"4 - Несоответствие типовым решениям"</formula>
    </cfRule>
  </conditionalFormatting>
  <conditionalFormatting sqref="H40">
    <cfRule type="cellIs" dxfId="5273" priority="484" operator="equal">
      <formula>"4 - Несоответствие типовым решениям"</formula>
    </cfRule>
  </conditionalFormatting>
  <conditionalFormatting sqref="H33">
    <cfRule type="cellIs" dxfId="5272" priority="485" operator="equal">
      <formula>"4 - Несоответствие типовым решениям"</formula>
    </cfRule>
  </conditionalFormatting>
  <conditionalFormatting sqref="H33">
    <cfRule type="cellIs" dxfId="5271" priority="486" operator="equal">
      <formula>"4 - Несоответствие типовым решениям"</formula>
    </cfRule>
  </conditionalFormatting>
  <conditionalFormatting sqref="H33">
    <cfRule type="cellIs" dxfId="5270" priority="487" operator="equal">
      <formula>"4 - Несоответствие типовым решениям"</formula>
    </cfRule>
  </conditionalFormatting>
  <conditionalFormatting sqref="H33">
    <cfRule type="cellIs" dxfId="5269" priority="488" operator="equal">
      <formula>"4 - Несоответствие типовым решениям"</formula>
    </cfRule>
  </conditionalFormatting>
  <conditionalFormatting sqref="H35">
    <cfRule type="cellIs" dxfId="5268" priority="489" operator="equal">
      <formula>"4 - Несоответствие типовым решениям"</formula>
    </cfRule>
  </conditionalFormatting>
  <conditionalFormatting sqref="H35">
    <cfRule type="cellIs" dxfId="5267" priority="490" operator="equal">
      <formula>"4 - Несоответствие типовым решениям"</formula>
    </cfRule>
  </conditionalFormatting>
  <conditionalFormatting sqref="H35">
    <cfRule type="cellIs" dxfId="5266" priority="491" operator="equal">
      <formula>"4 - Несоответствие типовым решениям"</formula>
    </cfRule>
  </conditionalFormatting>
  <conditionalFormatting sqref="H35">
    <cfRule type="cellIs" dxfId="5265" priority="492" operator="equal">
      <formula>"4 - Несоответствие типовым решениям"</formula>
    </cfRule>
  </conditionalFormatting>
  <conditionalFormatting sqref="H35">
    <cfRule type="cellIs" dxfId="5264" priority="493" operator="equal">
      <formula>"4 - Несоответствие типовым решениям"</formula>
    </cfRule>
  </conditionalFormatting>
  <conditionalFormatting sqref="H36">
    <cfRule type="cellIs" dxfId="5263" priority="494" operator="equal">
      <formula>"4 - Несоответствие типовым решениям"</formula>
    </cfRule>
  </conditionalFormatting>
  <conditionalFormatting sqref="H36">
    <cfRule type="cellIs" dxfId="5262" priority="495" operator="equal">
      <formula>"4 - Несоответствие типовым решениям"</formula>
    </cfRule>
  </conditionalFormatting>
  <conditionalFormatting sqref="H36">
    <cfRule type="cellIs" dxfId="5261" priority="496" operator="equal">
      <formula>"4 - Несоответствие типовым решениям"</formula>
    </cfRule>
  </conditionalFormatting>
  <conditionalFormatting sqref="H36">
    <cfRule type="cellIs" dxfId="5260" priority="497" operator="equal">
      <formula>"4 - Несоответствие типовым решениям"</formula>
    </cfRule>
  </conditionalFormatting>
  <conditionalFormatting sqref="H36">
    <cfRule type="cellIs" dxfId="5259" priority="498" operator="equal">
      <formula>"4 - Несоответствие типовым решениям"</formula>
    </cfRule>
  </conditionalFormatting>
  <conditionalFormatting sqref="H36">
    <cfRule type="cellIs" dxfId="5258" priority="499" operator="equal">
      <formula>"4 - Несоответствие типовым решениям"</formula>
    </cfRule>
  </conditionalFormatting>
  <conditionalFormatting sqref="H44">
    <cfRule type="cellIs" dxfId="5257" priority="500" operator="equal">
      <formula>"4 - Несоответствие типовым решениям"</formula>
    </cfRule>
  </conditionalFormatting>
  <conditionalFormatting sqref="H44">
    <cfRule type="cellIs" dxfId="5256" priority="501" operator="equal">
      <formula>"4 - Несоответствие типовым решениям"</formula>
    </cfRule>
  </conditionalFormatting>
  <conditionalFormatting sqref="H43">
    <cfRule type="cellIs" dxfId="5255" priority="502" operator="equal">
      <formula>"4 - Несоответствие типовым решениям"</formula>
    </cfRule>
  </conditionalFormatting>
  <conditionalFormatting sqref="H43">
    <cfRule type="cellIs" dxfId="5254" priority="503" operator="equal">
      <formula>"4 - Несоответствие типовым решениям"</formula>
    </cfRule>
  </conditionalFormatting>
  <conditionalFormatting sqref="H41">
    <cfRule type="cellIs" dxfId="5253" priority="504" operator="equal">
      <formula>"4 - Несоответствие типовым решениям"</formula>
    </cfRule>
  </conditionalFormatting>
  <conditionalFormatting sqref="H41">
    <cfRule type="cellIs" dxfId="5252" priority="505" operator="equal">
      <formula>"4 - Несоответствие типовым решениям"</formula>
    </cfRule>
  </conditionalFormatting>
  <conditionalFormatting sqref="H41">
    <cfRule type="cellIs" dxfId="5251" priority="506" operator="equal">
      <formula>"4 - Несоответствие типовым решениям"</formula>
    </cfRule>
  </conditionalFormatting>
  <conditionalFormatting sqref="H41">
    <cfRule type="cellIs" dxfId="5250" priority="507" operator="equal">
      <formula>"4 - Несоответствие типовым решениям"</formula>
    </cfRule>
  </conditionalFormatting>
  <conditionalFormatting sqref="H41">
    <cfRule type="cellIs" dxfId="5249" priority="508" operator="equal">
      <formula>"4 - Несоответствие типовым решениям"</formula>
    </cfRule>
  </conditionalFormatting>
  <conditionalFormatting sqref="H37">
    <cfRule type="cellIs" dxfId="5248" priority="509" operator="equal">
      <formula>"4 - Несоответствие типовым решениям"</formula>
    </cfRule>
  </conditionalFormatting>
  <conditionalFormatting sqref="H37">
    <cfRule type="cellIs" dxfId="5247" priority="510" operator="equal">
      <formula>"4 - Несоответствие типовым решениям"</formula>
    </cfRule>
  </conditionalFormatting>
  <conditionalFormatting sqref="H37">
    <cfRule type="cellIs" dxfId="5246" priority="511" operator="equal">
      <formula>"4 - Несоответствие типовым решениям"</formula>
    </cfRule>
  </conditionalFormatting>
  <conditionalFormatting sqref="H37">
    <cfRule type="cellIs" dxfId="5245" priority="512" operator="equal">
      <formula>"4 - Несоответствие типовым решениям"</formula>
    </cfRule>
  </conditionalFormatting>
  <conditionalFormatting sqref="H37">
    <cfRule type="cellIs" dxfId="5244" priority="513" operator="equal">
      <formula>"4 - Несоответствие типовым решениям"</formula>
    </cfRule>
  </conditionalFormatting>
  <conditionalFormatting sqref="H37">
    <cfRule type="cellIs" dxfId="5243" priority="514" operator="equal">
      <formula>"4 - Несоответствие типовым решениям"</formula>
    </cfRule>
  </conditionalFormatting>
  <conditionalFormatting sqref="H37">
    <cfRule type="cellIs" dxfId="5242" priority="515" operator="equal">
      <formula>"4 - Несоответствие типовым решениям"</formula>
    </cfRule>
  </conditionalFormatting>
  <conditionalFormatting sqref="H38">
    <cfRule type="cellIs" dxfId="5241" priority="516" operator="equal">
      <formula>"4 - Несоответствие типовым решениям"</formula>
    </cfRule>
  </conditionalFormatting>
  <conditionalFormatting sqref="H38">
    <cfRule type="cellIs" dxfId="5240" priority="517" operator="equal">
      <formula>"4 - Несоответствие типовым решениям"</formula>
    </cfRule>
  </conditionalFormatting>
  <conditionalFormatting sqref="H38">
    <cfRule type="cellIs" dxfId="5239" priority="518" operator="equal">
      <formula>"4 - Несоответствие типовым решениям"</formula>
    </cfRule>
  </conditionalFormatting>
  <conditionalFormatting sqref="H38">
    <cfRule type="cellIs" dxfId="5238" priority="519" operator="equal">
      <formula>"4 - Несоответствие типовым решениям"</formula>
    </cfRule>
  </conditionalFormatting>
  <conditionalFormatting sqref="H38">
    <cfRule type="cellIs" dxfId="5237" priority="520" operator="equal">
      <formula>"4 - Несоответствие типовым решениям"</formula>
    </cfRule>
  </conditionalFormatting>
  <conditionalFormatting sqref="H38">
    <cfRule type="cellIs" dxfId="5236" priority="521" operator="equal">
      <formula>"4 - Несоответствие типовым решениям"</formula>
    </cfRule>
  </conditionalFormatting>
  <conditionalFormatting sqref="H38">
    <cfRule type="cellIs" dxfId="5235" priority="522" operator="equal">
      <formula>"4 - Несоответствие типовым решениям"</formula>
    </cfRule>
  </conditionalFormatting>
  <conditionalFormatting sqref="H38">
    <cfRule type="cellIs" dxfId="5234" priority="523" operator="equal">
      <formula>"4 - Несоответствие типовым решениям"</formula>
    </cfRule>
  </conditionalFormatting>
  <conditionalFormatting sqref="H38">
    <cfRule type="cellIs" dxfId="5233" priority="524" operator="equal">
      <formula>"4 - Несоответствие типовым решениям"</formula>
    </cfRule>
  </conditionalFormatting>
  <conditionalFormatting sqref="H38">
    <cfRule type="cellIs" dxfId="5232" priority="525" operator="equal">
      <formula>"4 - Несоответствие типовым решениям"</formula>
    </cfRule>
  </conditionalFormatting>
  <conditionalFormatting sqref="H38">
    <cfRule type="cellIs" dxfId="5231" priority="526" operator="equal">
      <formula>"4 - Несоответствие типовым решениям"</formula>
    </cfRule>
  </conditionalFormatting>
  <conditionalFormatting sqref="H39">
    <cfRule type="cellIs" dxfId="5230" priority="527" operator="equal">
      <formula>"4 - Несоответствие типовым решениям"</formula>
    </cfRule>
  </conditionalFormatting>
  <conditionalFormatting sqref="H39">
    <cfRule type="cellIs" dxfId="5229" priority="528" operator="equal">
      <formula>"4 - Несоответствие типовым решениям"</formula>
    </cfRule>
  </conditionalFormatting>
  <conditionalFormatting sqref="H39">
    <cfRule type="cellIs" dxfId="5228" priority="529" operator="equal">
      <formula>"4 - Несоответствие типовым решениям"</formula>
    </cfRule>
  </conditionalFormatting>
  <conditionalFormatting sqref="H39">
    <cfRule type="cellIs" dxfId="5227" priority="530" operator="equal">
      <formula>"4 - Несоответствие типовым решениям"</formula>
    </cfRule>
  </conditionalFormatting>
  <conditionalFormatting sqref="H39">
    <cfRule type="cellIs" dxfId="5226" priority="531" operator="equal">
      <formula>"4 - Несоответствие типовым решениям"</formula>
    </cfRule>
  </conditionalFormatting>
  <conditionalFormatting sqref="H39">
    <cfRule type="cellIs" dxfId="5225" priority="532" operator="equal">
      <formula>"4 - Несоответствие типовым решениям"</formula>
    </cfRule>
  </conditionalFormatting>
  <conditionalFormatting sqref="H31">
    <cfRule type="cellIs" dxfId="5224" priority="533" operator="equal">
      <formula>"4 - Несоответствие типовым решениям"</formula>
    </cfRule>
  </conditionalFormatting>
  <conditionalFormatting sqref="H31">
    <cfRule type="cellIs" dxfId="5223" priority="534" operator="equal">
      <formula>"4 - Несоответствие типовым решениям"</formula>
    </cfRule>
  </conditionalFormatting>
  <conditionalFormatting sqref="H10">
    <cfRule type="cellIs" dxfId="5222" priority="535" operator="equal">
      <formula>"4 - Несоответствие типовым решениям"</formula>
    </cfRule>
  </conditionalFormatting>
  <conditionalFormatting sqref="H10">
    <cfRule type="cellIs" dxfId="5221" priority="536" operator="equal">
      <formula>"4 - Несоответствие типовым решениям"</formula>
    </cfRule>
  </conditionalFormatting>
  <conditionalFormatting sqref="H11">
    <cfRule type="cellIs" dxfId="5220" priority="537" operator="equal">
      <formula>"4 - Несоответствие типовым решениям"</formula>
    </cfRule>
  </conditionalFormatting>
  <conditionalFormatting sqref="H11">
    <cfRule type="cellIs" dxfId="5219" priority="538" operator="equal">
      <formula>"4 - Несоответствие типовым решениям"</formula>
    </cfRule>
  </conditionalFormatting>
  <conditionalFormatting sqref="H11">
    <cfRule type="cellIs" dxfId="5218" priority="539" operator="equal">
      <formula>"4 - Несоответствие типовым решениям"</formula>
    </cfRule>
  </conditionalFormatting>
  <conditionalFormatting sqref="H13">
    <cfRule type="cellIs" dxfId="5217" priority="540" operator="equal">
      <formula>"4 - Несоответствие типовым решениям"</formula>
    </cfRule>
  </conditionalFormatting>
  <conditionalFormatting sqref="H13">
    <cfRule type="cellIs" dxfId="5216" priority="541" operator="equal">
      <formula>"4 - Несоответствие типовым решениям"</formula>
    </cfRule>
  </conditionalFormatting>
  <conditionalFormatting sqref="H13">
    <cfRule type="cellIs" dxfId="5215" priority="542" operator="equal">
      <formula>"4 - Несоответствие типовым решениям"</formula>
    </cfRule>
  </conditionalFormatting>
  <conditionalFormatting sqref="H12">
    <cfRule type="cellIs" dxfId="5214" priority="543" operator="equal">
      <formula>"4 - Несоответствие типовым решениям"</formula>
    </cfRule>
  </conditionalFormatting>
  <conditionalFormatting sqref="H22">
    <cfRule type="cellIs" dxfId="5213" priority="544" operator="equal">
      <formula>"4 - Несоответствие типовым решениям"</formula>
    </cfRule>
  </conditionalFormatting>
  <conditionalFormatting sqref="H22">
    <cfRule type="cellIs" dxfId="5212" priority="545" operator="equal">
      <formula>"4 - Несоответствие типовым решениям"</formula>
    </cfRule>
  </conditionalFormatting>
  <conditionalFormatting sqref="H22">
    <cfRule type="cellIs" dxfId="5211" priority="546" operator="equal">
      <formula>"4 - Несоответствие типовым решениям"</formula>
    </cfRule>
  </conditionalFormatting>
  <conditionalFormatting sqref="H22">
    <cfRule type="cellIs" dxfId="5210" priority="547" operator="equal">
      <formula>"4 - Несоответствие типовым решениям"</formula>
    </cfRule>
  </conditionalFormatting>
  <conditionalFormatting sqref="H18">
    <cfRule type="cellIs" dxfId="5209" priority="548" operator="equal">
      <formula>"4 - Несоответствие типовым решениям"</formula>
    </cfRule>
  </conditionalFormatting>
  <conditionalFormatting sqref="H18">
    <cfRule type="cellIs" dxfId="5208" priority="549" operator="equal">
      <formula>"4 - Несоответствие типовым решениям"</formula>
    </cfRule>
  </conditionalFormatting>
  <conditionalFormatting sqref="H18">
    <cfRule type="cellIs" dxfId="5207" priority="550" operator="equal">
      <formula>"4 - Несоответствие типовым решениям"</formula>
    </cfRule>
  </conditionalFormatting>
  <conditionalFormatting sqref="H18">
    <cfRule type="cellIs" dxfId="5206" priority="551" operator="equal">
      <formula>"4 - Несоответствие типовым решениям"</formula>
    </cfRule>
  </conditionalFormatting>
  <conditionalFormatting sqref="H18">
    <cfRule type="cellIs" dxfId="5205" priority="552" operator="equal">
      <formula>"4 - Несоответствие типовым решениям"</formula>
    </cfRule>
  </conditionalFormatting>
  <conditionalFormatting sqref="H46">
    <cfRule type="cellIs" dxfId="5204" priority="553" operator="equal">
      <formula>"4 - Несоответствие типовым решениям"</formula>
    </cfRule>
  </conditionalFormatting>
  <conditionalFormatting sqref="H46">
    <cfRule type="cellIs" dxfId="5203" priority="554" operator="equal">
      <formula>"4 - Несоответствие типовым решениям"</formula>
    </cfRule>
  </conditionalFormatting>
  <conditionalFormatting sqref="H46">
    <cfRule type="cellIs" dxfId="5202" priority="555" operator="equal">
      <formula>"4 - Несоответствие типовым решениям"</formula>
    </cfRule>
  </conditionalFormatting>
  <conditionalFormatting sqref="H24">
    <cfRule type="cellIs" dxfId="5201" priority="556" operator="equal">
      <formula>"4 - Несоответствие типовым решениям"</formula>
    </cfRule>
  </conditionalFormatting>
  <conditionalFormatting sqref="H24">
    <cfRule type="cellIs" dxfId="5200" priority="557" operator="equal">
      <formula>"4 - Несоответствие типовым решениям"</formula>
    </cfRule>
  </conditionalFormatting>
  <conditionalFormatting sqref="H24">
    <cfRule type="cellIs" dxfId="5199" priority="558" operator="equal">
      <formula>"4 - Несоответствие типовым решениям"</formula>
    </cfRule>
  </conditionalFormatting>
  <conditionalFormatting sqref="H24">
    <cfRule type="cellIs" dxfId="5198" priority="559" operator="equal">
      <formula>"4 - Несоответствие типовым решениям"</formula>
    </cfRule>
  </conditionalFormatting>
  <conditionalFormatting sqref="H42">
    <cfRule type="cellIs" dxfId="5197" priority="560" operator="equal">
      <formula>"4 - Несоответствие типовым решениям"</formula>
    </cfRule>
  </conditionalFormatting>
  <conditionalFormatting sqref="H42">
    <cfRule type="cellIs" dxfId="5196" priority="561" operator="equal">
      <formula>"4 - Несоответствие типовым решениям"</formula>
    </cfRule>
  </conditionalFormatting>
  <conditionalFormatting sqref="H42">
    <cfRule type="cellIs" dxfId="5195" priority="562" operator="equal">
      <formula>"4 - Несоответствие типовым решениям"</formula>
    </cfRule>
  </conditionalFormatting>
  <conditionalFormatting sqref="H47">
    <cfRule type="cellIs" dxfId="5194" priority="563" operator="equal">
      <formula>"4 - Несоответствие типовым решениям"</formula>
    </cfRule>
  </conditionalFormatting>
  <conditionalFormatting sqref="G1:H1 H3:X3 H5:H38 H40:H179 A9:G9">
    <cfRule type="cellIs" dxfId="5193" priority="5" operator="equal">
      <formula>"3 - Повторяющиеся замечания МФР"</formula>
    </cfRule>
  </conditionalFormatting>
  <conditionalFormatting sqref="H15">
    <cfRule type="cellIs" dxfId="5192" priority="564" operator="equal">
      <formula>"3 - Повторяющиеся замечания МФР"</formula>
    </cfRule>
  </conditionalFormatting>
  <conditionalFormatting sqref="H16">
    <cfRule type="cellIs" dxfId="5191" priority="565" operator="equal">
      <formula>"3 - Повторяющиеся замечания МФР"</formula>
    </cfRule>
  </conditionalFormatting>
  <conditionalFormatting sqref="H17">
    <cfRule type="cellIs" dxfId="5190" priority="566" operator="equal">
      <formula>"3 - Повторяющиеся замечания МФР"</formula>
    </cfRule>
  </conditionalFormatting>
  <conditionalFormatting sqref="H19">
    <cfRule type="cellIs" dxfId="5189" priority="567" operator="equal">
      <formula>"3 - Повторяющиеся замечания МФР"</formula>
    </cfRule>
  </conditionalFormatting>
  <conditionalFormatting sqref="H25">
    <cfRule type="cellIs" dxfId="5188" priority="568" operator="equal">
      <formula>"3 - Повторяющиеся замечания МФР"</formula>
    </cfRule>
  </conditionalFormatting>
  <conditionalFormatting sqref="H32">
    <cfRule type="cellIs" dxfId="5187" priority="569" operator="equal">
      <formula>"3 - Повторяющиеся замечания МФР"</formula>
    </cfRule>
  </conditionalFormatting>
  <conditionalFormatting sqref="H26">
    <cfRule type="cellIs" dxfId="5186" priority="570" operator="equal">
      <formula>"3 - Повторяющиеся замечания МФР"</formula>
    </cfRule>
  </conditionalFormatting>
  <conditionalFormatting sqref="H34">
    <cfRule type="cellIs" dxfId="5185" priority="571" operator="equal">
      <formula>"3 - Повторяющиеся замечания МФР"</formula>
    </cfRule>
  </conditionalFormatting>
  <conditionalFormatting sqref="H45">
    <cfRule type="cellIs" dxfId="5184" priority="572" operator="equal">
      <formula>"3 - Повторяющиеся замечания МФР"</formula>
    </cfRule>
  </conditionalFormatting>
  <conditionalFormatting sqref="H29">
    <cfRule type="cellIs" dxfId="5183" priority="573" operator="equal">
      <formula>"3 - Повторяющиеся замечания МФР"</formula>
    </cfRule>
  </conditionalFormatting>
  <conditionalFormatting sqref="H29">
    <cfRule type="cellIs" dxfId="5182" priority="574" operator="equal">
      <formula>"3 - Повторяющиеся замечания МФР"</formula>
    </cfRule>
  </conditionalFormatting>
  <conditionalFormatting sqref="H20">
    <cfRule type="cellIs" dxfId="5181" priority="575" operator="equal">
      <formula>"3 - Повторяющиеся замечания МФР"</formula>
    </cfRule>
  </conditionalFormatting>
  <conditionalFormatting sqref="H20">
    <cfRule type="cellIs" dxfId="5180" priority="576" operator="equal">
      <formula>"3 - Повторяющиеся замечания МФР"</formula>
    </cfRule>
  </conditionalFormatting>
  <conditionalFormatting sqref="H21">
    <cfRule type="cellIs" dxfId="5179" priority="577" operator="equal">
      <formula>"3 - Повторяющиеся замечания МФР"</formula>
    </cfRule>
  </conditionalFormatting>
  <conditionalFormatting sqref="H21">
    <cfRule type="cellIs" dxfId="5178" priority="578" operator="equal">
      <formula>"3 - Повторяющиеся замечания МФР"</formula>
    </cfRule>
  </conditionalFormatting>
  <conditionalFormatting sqref="H23">
    <cfRule type="cellIs" dxfId="5177" priority="579" operator="equal">
      <formula>"3 - Повторяющиеся замечания МФР"</formula>
    </cfRule>
  </conditionalFormatting>
  <conditionalFormatting sqref="H23">
    <cfRule type="cellIs" dxfId="5176" priority="580" operator="equal">
      <formula>"3 - Повторяющиеся замечания МФР"</formula>
    </cfRule>
  </conditionalFormatting>
  <conditionalFormatting sqref="H27">
    <cfRule type="cellIs" dxfId="5175" priority="581" operator="equal">
      <formula>"3 - Повторяющиеся замечания МФР"</formula>
    </cfRule>
  </conditionalFormatting>
  <conditionalFormatting sqref="H27">
    <cfRule type="cellIs" dxfId="5174" priority="582" operator="equal">
      <formula>"3 - Повторяющиеся замечания МФР"</formula>
    </cfRule>
  </conditionalFormatting>
  <conditionalFormatting sqref="H28">
    <cfRule type="cellIs" dxfId="5173" priority="583" operator="equal">
      <formula>"3 - Повторяющиеся замечания МФР"</formula>
    </cfRule>
  </conditionalFormatting>
  <conditionalFormatting sqref="H28">
    <cfRule type="cellIs" dxfId="5172" priority="584" operator="equal">
      <formula>"3 - Повторяющиеся замечания МФР"</formula>
    </cfRule>
  </conditionalFormatting>
  <conditionalFormatting sqref="H30">
    <cfRule type="cellIs" dxfId="5171" priority="585" operator="equal">
      <formula>"3 - Повторяющиеся замечания МФР"</formula>
    </cfRule>
  </conditionalFormatting>
  <conditionalFormatting sqref="H30">
    <cfRule type="cellIs" dxfId="5170" priority="586" operator="equal">
      <formula>"3 - Повторяющиеся замечания МФР"</formula>
    </cfRule>
  </conditionalFormatting>
  <conditionalFormatting sqref="H30">
    <cfRule type="cellIs" dxfId="5169" priority="587" operator="equal">
      <formula>"3 - Повторяющиеся замечания МФР"</formula>
    </cfRule>
  </conditionalFormatting>
  <conditionalFormatting sqref="H30">
    <cfRule type="cellIs" dxfId="5168" priority="588" operator="equal">
      <formula>"3 - Повторяющиеся замечания МФР"</formula>
    </cfRule>
  </conditionalFormatting>
  <conditionalFormatting sqref="H40">
    <cfRule type="cellIs" dxfId="5167" priority="589" operator="equal">
      <formula>"3 - Повторяющиеся замечания МФР"</formula>
    </cfRule>
  </conditionalFormatting>
  <conditionalFormatting sqref="H40">
    <cfRule type="cellIs" dxfId="5166" priority="590" operator="equal">
      <formula>"3 - Повторяющиеся замечания МФР"</formula>
    </cfRule>
  </conditionalFormatting>
  <conditionalFormatting sqref="H40">
    <cfRule type="cellIs" dxfId="5165" priority="591" operator="equal">
      <formula>"3 - Повторяющиеся замечания МФР"</formula>
    </cfRule>
  </conditionalFormatting>
  <conditionalFormatting sqref="H40">
    <cfRule type="cellIs" dxfId="5164" priority="592" operator="equal">
      <formula>"3 - Повторяющиеся замечания МФР"</formula>
    </cfRule>
  </conditionalFormatting>
  <conditionalFormatting sqref="H33">
    <cfRule type="cellIs" dxfId="5163" priority="593" operator="equal">
      <formula>"3 - Повторяющиеся замечания МФР"</formula>
    </cfRule>
  </conditionalFormatting>
  <conditionalFormatting sqref="H33">
    <cfRule type="cellIs" dxfId="5162" priority="594" operator="equal">
      <formula>"3 - Повторяющиеся замечания МФР"</formula>
    </cfRule>
  </conditionalFormatting>
  <conditionalFormatting sqref="H33">
    <cfRule type="cellIs" dxfId="5161" priority="595" operator="equal">
      <formula>"3 - Повторяющиеся замечания МФР"</formula>
    </cfRule>
  </conditionalFormatting>
  <conditionalFormatting sqref="H33">
    <cfRule type="cellIs" dxfId="5160" priority="596" operator="equal">
      <formula>"3 - Повторяющиеся замечания МФР"</formula>
    </cfRule>
  </conditionalFormatting>
  <conditionalFormatting sqref="H35">
    <cfRule type="cellIs" dxfId="5159" priority="597" operator="equal">
      <formula>"3 - Повторяющиеся замечания МФР"</formula>
    </cfRule>
  </conditionalFormatting>
  <conditionalFormatting sqref="H35">
    <cfRule type="cellIs" dxfId="5158" priority="598" operator="equal">
      <formula>"3 - Повторяющиеся замечания МФР"</formula>
    </cfRule>
  </conditionalFormatting>
  <conditionalFormatting sqref="H35">
    <cfRule type="cellIs" dxfId="5157" priority="599" operator="equal">
      <formula>"3 - Повторяющиеся замечания МФР"</formula>
    </cfRule>
  </conditionalFormatting>
  <conditionalFormatting sqref="H35">
    <cfRule type="cellIs" dxfId="5156" priority="600" operator="equal">
      <formula>"3 - Повторяющиеся замечания МФР"</formula>
    </cfRule>
  </conditionalFormatting>
  <conditionalFormatting sqref="H35">
    <cfRule type="cellIs" dxfId="5155" priority="601" operator="equal">
      <formula>"3 - Повторяющиеся замечания МФР"</formula>
    </cfRule>
  </conditionalFormatting>
  <conditionalFormatting sqref="H36">
    <cfRule type="cellIs" dxfId="5154" priority="602" operator="equal">
      <formula>"3 - Повторяющиеся замечания МФР"</formula>
    </cfRule>
  </conditionalFormatting>
  <conditionalFormatting sqref="H36">
    <cfRule type="cellIs" dxfId="5153" priority="603" operator="equal">
      <formula>"3 - Повторяющиеся замечания МФР"</formula>
    </cfRule>
  </conditionalFormatting>
  <conditionalFormatting sqref="H36">
    <cfRule type="cellIs" dxfId="5152" priority="604" operator="equal">
      <formula>"3 - Повторяющиеся замечания МФР"</formula>
    </cfRule>
  </conditionalFormatting>
  <conditionalFormatting sqref="H36">
    <cfRule type="cellIs" dxfId="5151" priority="605" operator="equal">
      <formula>"3 - Повторяющиеся замечания МФР"</formula>
    </cfRule>
  </conditionalFormatting>
  <conditionalFormatting sqref="H36">
    <cfRule type="cellIs" dxfId="5150" priority="606" operator="equal">
      <formula>"3 - Повторяющиеся замечания МФР"</formula>
    </cfRule>
  </conditionalFormatting>
  <conditionalFormatting sqref="H36">
    <cfRule type="cellIs" dxfId="5149" priority="607" operator="equal">
      <formula>"3 - Повторяющиеся замечания МФР"</formula>
    </cfRule>
  </conditionalFormatting>
  <conditionalFormatting sqref="H44">
    <cfRule type="cellIs" dxfId="5148" priority="608" operator="equal">
      <formula>"3 - Повторяющиеся замечания МФР"</formula>
    </cfRule>
  </conditionalFormatting>
  <conditionalFormatting sqref="H44">
    <cfRule type="cellIs" dxfId="5147" priority="609" operator="equal">
      <formula>"3 - Повторяющиеся замечания МФР"</formula>
    </cfRule>
  </conditionalFormatting>
  <conditionalFormatting sqref="H43">
    <cfRule type="cellIs" dxfId="5146" priority="610" operator="equal">
      <formula>"3 - Повторяющиеся замечания МФР"</formula>
    </cfRule>
  </conditionalFormatting>
  <conditionalFormatting sqref="H43">
    <cfRule type="cellIs" dxfId="5145" priority="611" operator="equal">
      <formula>"3 - Повторяющиеся замечания МФР"</formula>
    </cfRule>
  </conditionalFormatting>
  <conditionalFormatting sqref="H41">
    <cfRule type="cellIs" dxfId="5144" priority="612" operator="equal">
      <formula>"3 - Повторяющиеся замечания МФР"</formula>
    </cfRule>
  </conditionalFormatting>
  <conditionalFormatting sqref="H41">
    <cfRule type="cellIs" dxfId="5143" priority="613" operator="equal">
      <formula>"3 - Повторяющиеся замечания МФР"</formula>
    </cfRule>
  </conditionalFormatting>
  <conditionalFormatting sqref="H41">
    <cfRule type="cellIs" dxfId="5142" priority="614" operator="equal">
      <formula>"3 - Повторяющиеся замечания МФР"</formula>
    </cfRule>
  </conditionalFormatting>
  <conditionalFormatting sqref="H41">
    <cfRule type="cellIs" dxfId="5141" priority="615" operator="equal">
      <formula>"3 - Повторяющиеся замечания МФР"</formula>
    </cfRule>
  </conditionalFormatting>
  <conditionalFormatting sqref="H41">
    <cfRule type="cellIs" dxfId="5140" priority="616" operator="equal">
      <formula>"3 - Повторяющиеся замечания МФР"</formula>
    </cfRule>
  </conditionalFormatting>
  <conditionalFormatting sqref="H37">
    <cfRule type="cellIs" dxfId="5139" priority="617" operator="equal">
      <formula>"3 - Повторяющиеся замечания МФР"</formula>
    </cfRule>
  </conditionalFormatting>
  <conditionalFormatting sqref="H37">
    <cfRule type="cellIs" dxfId="5138" priority="618" operator="equal">
      <formula>"3 - Повторяющиеся замечания МФР"</formula>
    </cfRule>
  </conditionalFormatting>
  <conditionalFormatting sqref="H37">
    <cfRule type="cellIs" dxfId="5137" priority="619" operator="equal">
      <formula>"3 - Повторяющиеся замечания МФР"</formula>
    </cfRule>
  </conditionalFormatting>
  <conditionalFormatting sqref="H37">
    <cfRule type="cellIs" dxfId="5136" priority="620" operator="equal">
      <formula>"3 - Повторяющиеся замечания МФР"</formula>
    </cfRule>
  </conditionalFormatting>
  <conditionalFormatting sqref="H37">
    <cfRule type="cellIs" dxfId="5135" priority="621" operator="equal">
      <formula>"3 - Повторяющиеся замечания МФР"</formula>
    </cfRule>
  </conditionalFormatting>
  <conditionalFormatting sqref="H37">
    <cfRule type="cellIs" dxfId="5134" priority="622" operator="equal">
      <formula>"3 - Повторяющиеся замечания МФР"</formula>
    </cfRule>
  </conditionalFormatting>
  <conditionalFormatting sqref="H37">
    <cfRule type="cellIs" dxfId="5133" priority="623" operator="equal">
      <formula>"3 - Повторяющиеся замечания МФР"</formula>
    </cfRule>
  </conditionalFormatting>
  <conditionalFormatting sqref="H38">
    <cfRule type="cellIs" dxfId="5132" priority="624" operator="equal">
      <formula>"3 - Повторяющиеся замечания МФР"</formula>
    </cfRule>
  </conditionalFormatting>
  <conditionalFormatting sqref="H38">
    <cfRule type="cellIs" dxfId="5131" priority="625" operator="equal">
      <formula>"3 - Повторяющиеся замечания МФР"</formula>
    </cfRule>
  </conditionalFormatting>
  <conditionalFormatting sqref="H38">
    <cfRule type="cellIs" dxfId="5130" priority="626" operator="equal">
      <formula>"3 - Повторяющиеся замечания МФР"</formula>
    </cfRule>
  </conditionalFormatting>
  <conditionalFormatting sqref="H38">
    <cfRule type="cellIs" dxfId="5129" priority="627" operator="equal">
      <formula>"3 - Повторяющиеся замечания МФР"</formula>
    </cfRule>
  </conditionalFormatting>
  <conditionalFormatting sqref="H38">
    <cfRule type="cellIs" dxfId="5128" priority="628" operator="equal">
      <formula>"3 - Повторяющиеся замечания МФР"</formula>
    </cfRule>
  </conditionalFormatting>
  <conditionalFormatting sqref="H38">
    <cfRule type="cellIs" dxfId="5127" priority="629" operator="equal">
      <formula>"3 - Повторяющиеся замечания МФР"</formula>
    </cfRule>
  </conditionalFormatting>
  <conditionalFormatting sqref="H38">
    <cfRule type="cellIs" dxfId="5126" priority="630" operator="equal">
      <formula>"3 - Повторяющиеся замечания МФР"</formula>
    </cfRule>
  </conditionalFormatting>
  <conditionalFormatting sqref="H38">
    <cfRule type="cellIs" dxfId="5125" priority="631" operator="equal">
      <formula>"3 - Повторяющиеся замечания МФР"</formula>
    </cfRule>
  </conditionalFormatting>
  <conditionalFormatting sqref="H38">
    <cfRule type="cellIs" dxfId="5124" priority="632" operator="equal">
      <formula>"3 - Повторяющиеся замечания МФР"</formula>
    </cfRule>
  </conditionalFormatting>
  <conditionalFormatting sqref="H38">
    <cfRule type="cellIs" dxfId="5123" priority="633" operator="equal">
      <formula>"3 - Повторяющиеся замечания МФР"</formula>
    </cfRule>
  </conditionalFormatting>
  <conditionalFormatting sqref="H38">
    <cfRule type="cellIs" dxfId="5122" priority="634" operator="equal">
      <formula>"3 - Повторяющиеся замечания МФР"</formula>
    </cfRule>
  </conditionalFormatting>
  <conditionalFormatting sqref="H39">
    <cfRule type="cellIs" dxfId="5121" priority="635" operator="equal">
      <formula>"3 - Повторяющиеся замечания МФР"</formula>
    </cfRule>
  </conditionalFormatting>
  <conditionalFormatting sqref="H39">
    <cfRule type="cellIs" dxfId="5120" priority="636" operator="equal">
      <formula>"3 - Повторяющиеся замечания МФР"</formula>
    </cfRule>
  </conditionalFormatting>
  <conditionalFormatting sqref="H39">
    <cfRule type="cellIs" dxfId="5119" priority="637" operator="equal">
      <formula>"3 - Повторяющиеся замечания МФР"</formula>
    </cfRule>
  </conditionalFormatting>
  <conditionalFormatting sqref="H39">
    <cfRule type="cellIs" dxfId="5118" priority="638" operator="equal">
      <formula>"3 - Повторяющиеся замечания МФР"</formula>
    </cfRule>
  </conditionalFormatting>
  <conditionalFormatting sqref="H39">
    <cfRule type="cellIs" dxfId="5117" priority="639" operator="equal">
      <formula>"3 - Повторяющиеся замечания МФР"</formula>
    </cfRule>
  </conditionalFormatting>
  <conditionalFormatting sqref="H39">
    <cfRule type="cellIs" dxfId="5116" priority="640" operator="equal">
      <formula>"3 - Повторяющиеся замечания МФР"</formula>
    </cfRule>
  </conditionalFormatting>
  <conditionalFormatting sqref="H31">
    <cfRule type="cellIs" dxfId="5115" priority="641" operator="equal">
      <formula>"3 - Повторяющиеся замечания МФР"</formula>
    </cfRule>
  </conditionalFormatting>
  <conditionalFormatting sqref="H31">
    <cfRule type="cellIs" dxfId="5114" priority="642" operator="equal">
      <formula>"3 - Повторяющиеся замечания МФР"</formula>
    </cfRule>
  </conditionalFormatting>
  <conditionalFormatting sqref="H10">
    <cfRule type="cellIs" dxfId="5113" priority="643" operator="equal">
      <formula>"3 - Повторяющиеся замечания МФР"</formula>
    </cfRule>
  </conditionalFormatting>
  <conditionalFormatting sqref="H10">
    <cfRule type="cellIs" dxfId="5112" priority="644" operator="equal">
      <formula>"3 - Повторяющиеся замечания МФР"</formula>
    </cfRule>
  </conditionalFormatting>
  <conditionalFormatting sqref="H11">
    <cfRule type="cellIs" dxfId="5111" priority="645" operator="equal">
      <formula>"3 - Повторяющиеся замечания МФР"</formula>
    </cfRule>
  </conditionalFormatting>
  <conditionalFormatting sqref="H11">
    <cfRule type="cellIs" dxfId="5110" priority="646" operator="equal">
      <formula>"3 - Повторяющиеся замечания МФР"</formula>
    </cfRule>
  </conditionalFormatting>
  <conditionalFormatting sqref="H11">
    <cfRule type="cellIs" dxfId="5109" priority="647" operator="equal">
      <formula>"3 - Повторяющиеся замечания МФР"</formula>
    </cfRule>
  </conditionalFormatting>
  <conditionalFormatting sqref="H13">
    <cfRule type="cellIs" dxfId="5108" priority="648" operator="equal">
      <formula>"3 - Повторяющиеся замечания МФР"</formula>
    </cfRule>
  </conditionalFormatting>
  <conditionalFormatting sqref="H13">
    <cfRule type="cellIs" dxfId="5107" priority="649" operator="equal">
      <formula>"3 - Повторяющиеся замечания МФР"</formula>
    </cfRule>
  </conditionalFormatting>
  <conditionalFormatting sqref="H13">
    <cfRule type="cellIs" dxfId="5106" priority="650" operator="equal">
      <formula>"3 - Повторяющиеся замечания МФР"</formula>
    </cfRule>
  </conditionalFormatting>
  <conditionalFormatting sqref="H14">
    <cfRule type="cellIs" dxfId="5105" priority="651" operator="equal">
      <formula>"3 - Повторяющиеся замечания МФР"</formula>
    </cfRule>
  </conditionalFormatting>
  <conditionalFormatting sqref="H12">
    <cfRule type="cellIs" dxfId="5104" priority="652" operator="equal">
      <formula>"3 - Повторяющиеся замечания МФР"</formula>
    </cfRule>
  </conditionalFormatting>
  <conditionalFormatting sqref="H22">
    <cfRule type="cellIs" dxfId="5103" priority="653" operator="equal">
      <formula>"3 - Повторяющиеся замечания МФР"</formula>
    </cfRule>
  </conditionalFormatting>
  <conditionalFormatting sqref="H22">
    <cfRule type="cellIs" dxfId="5102" priority="654" operator="equal">
      <formula>"3 - Повторяющиеся замечания МФР"</formula>
    </cfRule>
  </conditionalFormatting>
  <conditionalFormatting sqref="H22">
    <cfRule type="cellIs" dxfId="5101" priority="655" operator="equal">
      <formula>"3 - Повторяющиеся замечания МФР"</formula>
    </cfRule>
  </conditionalFormatting>
  <conditionalFormatting sqref="H22">
    <cfRule type="cellIs" dxfId="5100" priority="656" operator="equal">
      <formula>"3 - Повторяющиеся замечания МФР"</formula>
    </cfRule>
  </conditionalFormatting>
  <conditionalFormatting sqref="H18">
    <cfRule type="cellIs" dxfId="5099" priority="657" operator="equal">
      <formula>"3 - Повторяющиеся замечания МФР"</formula>
    </cfRule>
  </conditionalFormatting>
  <conditionalFormatting sqref="H18">
    <cfRule type="cellIs" dxfId="5098" priority="658" operator="equal">
      <formula>"3 - Повторяющиеся замечания МФР"</formula>
    </cfRule>
  </conditionalFormatting>
  <conditionalFormatting sqref="H18">
    <cfRule type="cellIs" dxfId="5097" priority="659" operator="equal">
      <formula>"3 - Повторяющиеся замечания МФР"</formula>
    </cfRule>
  </conditionalFormatting>
  <conditionalFormatting sqref="H18">
    <cfRule type="cellIs" dxfId="5096" priority="660" operator="equal">
      <formula>"3 - Повторяющиеся замечания МФР"</formula>
    </cfRule>
  </conditionalFormatting>
  <conditionalFormatting sqref="H18">
    <cfRule type="cellIs" dxfId="5095" priority="661" operator="equal">
      <formula>"3 - Повторяющиеся замечания МФР"</formula>
    </cfRule>
  </conditionalFormatting>
  <conditionalFormatting sqref="H46">
    <cfRule type="cellIs" dxfId="5094" priority="662" operator="equal">
      <formula>"3 - Повторяющиеся замечания МФР"</formula>
    </cfRule>
  </conditionalFormatting>
  <conditionalFormatting sqref="H46">
    <cfRule type="cellIs" dxfId="5093" priority="663" operator="equal">
      <formula>"3 - Повторяющиеся замечания МФР"</formula>
    </cfRule>
  </conditionalFormatting>
  <conditionalFormatting sqref="H46">
    <cfRule type="cellIs" dxfId="5092" priority="664" operator="equal">
      <formula>"3 - Повторяющиеся замечания МФР"</formula>
    </cfRule>
  </conditionalFormatting>
  <conditionalFormatting sqref="H24">
    <cfRule type="cellIs" dxfId="5091" priority="665" operator="equal">
      <formula>"3 - Повторяющиеся замечания МФР"</formula>
    </cfRule>
  </conditionalFormatting>
  <conditionalFormatting sqref="H24">
    <cfRule type="cellIs" dxfId="5090" priority="666" operator="equal">
      <formula>"3 - Повторяющиеся замечания МФР"</formula>
    </cfRule>
  </conditionalFormatting>
  <conditionalFormatting sqref="H24">
    <cfRule type="cellIs" dxfId="5089" priority="667" operator="equal">
      <formula>"3 - Повторяющиеся замечания МФР"</formula>
    </cfRule>
  </conditionalFormatting>
  <conditionalFormatting sqref="H24">
    <cfRule type="cellIs" dxfId="5088" priority="668" operator="equal">
      <formula>"3 - Повторяющиеся замечания МФР"</formula>
    </cfRule>
  </conditionalFormatting>
  <conditionalFormatting sqref="H42">
    <cfRule type="cellIs" dxfId="5087" priority="669" operator="equal">
      <formula>"3 - Повторяющиеся замечания МФР"</formula>
    </cfRule>
  </conditionalFormatting>
  <conditionalFormatting sqref="H42">
    <cfRule type="cellIs" dxfId="5086" priority="670" operator="equal">
      <formula>"3 - Повторяющиеся замечания МФР"</formula>
    </cfRule>
  </conditionalFormatting>
  <conditionalFormatting sqref="H42">
    <cfRule type="cellIs" dxfId="5085" priority="671" operator="equal">
      <formula>"3 - Повторяющиеся замечания МФР"</formula>
    </cfRule>
  </conditionalFormatting>
  <conditionalFormatting sqref="H47">
    <cfRule type="cellIs" dxfId="5084" priority="672" operator="equal">
      <formula>"3 - Повторяющиеся замечания МФР"</formula>
    </cfRule>
  </conditionalFormatting>
  <conditionalFormatting sqref="G1:H1 H3:X3 H5:H38 H40:H179 A9:G9">
    <cfRule type="cellIs" dxfId="5083" priority="4" operator="equal">
      <formula>"2 - Несоотвествие смежным разделам"</formula>
    </cfRule>
  </conditionalFormatting>
  <conditionalFormatting sqref="H15">
    <cfRule type="cellIs" dxfId="5082" priority="673" operator="equal">
      <formula>"2 - Несоотвествие смежным разделам"</formula>
    </cfRule>
  </conditionalFormatting>
  <conditionalFormatting sqref="H16">
    <cfRule type="cellIs" dxfId="5081" priority="674" operator="equal">
      <formula>"2 - Несоотвествие смежным разделам"</formula>
    </cfRule>
  </conditionalFormatting>
  <conditionalFormatting sqref="H17">
    <cfRule type="cellIs" dxfId="5080" priority="675" operator="equal">
      <formula>"2 - Несоотвествие смежным разделам"</formula>
    </cfRule>
  </conditionalFormatting>
  <conditionalFormatting sqref="H19">
    <cfRule type="cellIs" dxfId="5079" priority="676" operator="equal">
      <formula>"2 - Несоотвествие смежным разделам"</formula>
    </cfRule>
  </conditionalFormatting>
  <conditionalFormatting sqref="H25">
    <cfRule type="cellIs" dxfId="5078" priority="677" operator="equal">
      <formula>"2 - Несоотвествие смежным разделам"</formula>
    </cfRule>
  </conditionalFormatting>
  <conditionalFormatting sqref="H32">
    <cfRule type="cellIs" dxfId="5077" priority="678" operator="equal">
      <formula>"2 - Несоотвествие смежным разделам"</formula>
    </cfRule>
  </conditionalFormatting>
  <conditionalFormatting sqref="H26">
    <cfRule type="cellIs" dxfId="5076" priority="679" operator="equal">
      <formula>"2 - Несоотвествие смежным разделам"</formula>
    </cfRule>
  </conditionalFormatting>
  <conditionalFormatting sqref="H34">
    <cfRule type="cellIs" dxfId="5075" priority="680" operator="equal">
      <formula>"2 - Несоотвествие смежным разделам"</formula>
    </cfRule>
  </conditionalFormatting>
  <conditionalFormatting sqref="H45">
    <cfRule type="cellIs" dxfId="5074" priority="681" operator="equal">
      <formula>"2 - Несоотвествие смежным разделам"</formula>
    </cfRule>
  </conditionalFormatting>
  <conditionalFormatting sqref="H29">
    <cfRule type="cellIs" dxfId="5073" priority="682" operator="equal">
      <formula>"2 - Несоотвествие смежным разделам"</formula>
    </cfRule>
  </conditionalFormatting>
  <conditionalFormatting sqref="H29">
    <cfRule type="cellIs" dxfId="5072" priority="683" operator="equal">
      <formula>"2 - Несоотвествие смежным разделам"</formula>
    </cfRule>
  </conditionalFormatting>
  <conditionalFormatting sqref="H20">
    <cfRule type="cellIs" dxfId="5071" priority="684" operator="equal">
      <formula>"2 - Несоотвествие смежным разделам"</formula>
    </cfRule>
  </conditionalFormatting>
  <conditionalFormatting sqref="H20">
    <cfRule type="cellIs" dxfId="5070" priority="685" operator="equal">
      <formula>"2 - Несоотвествие смежным разделам"</formula>
    </cfRule>
  </conditionalFormatting>
  <conditionalFormatting sqref="H21">
    <cfRule type="cellIs" dxfId="5069" priority="686" operator="equal">
      <formula>"2 - Несоотвествие смежным разделам"</formula>
    </cfRule>
  </conditionalFormatting>
  <conditionalFormatting sqref="H21">
    <cfRule type="cellIs" dxfId="5068" priority="687" operator="equal">
      <formula>"2 - Несоотвествие смежным разделам"</formula>
    </cfRule>
  </conditionalFormatting>
  <conditionalFormatting sqref="H23">
    <cfRule type="cellIs" dxfId="5067" priority="688" operator="equal">
      <formula>"2 - Несоотвествие смежным разделам"</formula>
    </cfRule>
  </conditionalFormatting>
  <conditionalFormatting sqref="H23">
    <cfRule type="cellIs" dxfId="5066" priority="689" operator="equal">
      <formula>"2 - Несоотвествие смежным разделам"</formula>
    </cfRule>
  </conditionalFormatting>
  <conditionalFormatting sqref="H27">
    <cfRule type="cellIs" dxfId="5065" priority="690" operator="equal">
      <formula>"2 - Несоотвествие смежным разделам"</formula>
    </cfRule>
  </conditionalFormatting>
  <conditionalFormatting sqref="H27">
    <cfRule type="cellIs" dxfId="5064" priority="691" operator="equal">
      <formula>"2 - Несоотвествие смежным разделам"</formula>
    </cfRule>
  </conditionalFormatting>
  <conditionalFormatting sqref="H28">
    <cfRule type="cellIs" dxfId="5063" priority="692" operator="equal">
      <formula>"2 - Несоотвествие смежным разделам"</formula>
    </cfRule>
  </conditionalFormatting>
  <conditionalFormatting sqref="H28">
    <cfRule type="cellIs" dxfId="5062" priority="693" operator="equal">
      <formula>"2 - Несоотвествие смежным разделам"</formula>
    </cfRule>
  </conditionalFormatting>
  <conditionalFormatting sqref="H30">
    <cfRule type="cellIs" dxfId="5061" priority="694" operator="equal">
      <formula>"2 - Несоотвествие смежным разделам"</formula>
    </cfRule>
  </conditionalFormatting>
  <conditionalFormatting sqref="H30">
    <cfRule type="cellIs" dxfId="5060" priority="695" operator="equal">
      <formula>"2 - Несоотвествие смежным разделам"</formula>
    </cfRule>
  </conditionalFormatting>
  <conditionalFormatting sqref="H30">
    <cfRule type="cellIs" dxfId="5059" priority="696" operator="equal">
      <formula>"2 - Несоотвествие смежным разделам"</formula>
    </cfRule>
  </conditionalFormatting>
  <conditionalFormatting sqref="H30">
    <cfRule type="cellIs" dxfId="5058" priority="697" operator="equal">
      <formula>"2 - Несоотвествие смежным разделам"</formula>
    </cfRule>
  </conditionalFormatting>
  <conditionalFormatting sqref="H40">
    <cfRule type="cellIs" dxfId="5057" priority="698" operator="equal">
      <formula>"2 - Несоотвествие смежным разделам"</formula>
    </cfRule>
  </conditionalFormatting>
  <conditionalFormatting sqref="H40">
    <cfRule type="cellIs" dxfId="5056" priority="699" operator="equal">
      <formula>"2 - Несоотвествие смежным разделам"</formula>
    </cfRule>
  </conditionalFormatting>
  <conditionalFormatting sqref="H40">
    <cfRule type="cellIs" dxfId="5055" priority="700" operator="equal">
      <formula>"2 - Несоотвествие смежным разделам"</formula>
    </cfRule>
  </conditionalFormatting>
  <conditionalFormatting sqref="H40">
    <cfRule type="cellIs" dxfId="5054" priority="701" operator="equal">
      <formula>"2 - Несоотвествие смежным разделам"</formula>
    </cfRule>
  </conditionalFormatting>
  <conditionalFormatting sqref="H33">
    <cfRule type="cellIs" dxfId="5053" priority="702" operator="equal">
      <formula>"2 - Несоотвествие смежным разделам"</formula>
    </cfRule>
  </conditionalFormatting>
  <conditionalFormatting sqref="H33">
    <cfRule type="cellIs" dxfId="5052" priority="703" operator="equal">
      <formula>"2 - Несоотвествие смежным разделам"</formula>
    </cfRule>
  </conditionalFormatting>
  <conditionalFormatting sqref="H33">
    <cfRule type="cellIs" dxfId="5051" priority="704" operator="equal">
      <formula>"2 - Несоотвествие смежным разделам"</formula>
    </cfRule>
  </conditionalFormatting>
  <conditionalFormatting sqref="H33">
    <cfRule type="cellIs" dxfId="5050" priority="705" operator="equal">
      <formula>"2 - Несоотвествие смежным разделам"</formula>
    </cfRule>
  </conditionalFormatting>
  <conditionalFormatting sqref="H35">
    <cfRule type="cellIs" dxfId="5049" priority="706" operator="equal">
      <formula>"2 - Несоотвествие смежным разделам"</formula>
    </cfRule>
  </conditionalFormatting>
  <conditionalFormatting sqref="H35">
    <cfRule type="cellIs" dxfId="5048" priority="707" operator="equal">
      <formula>"2 - Несоотвествие смежным разделам"</formula>
    </cfRule>
  </conditionalFormatting>
  <conditionalFormatting sqref="H35">
    <cfRule type="cellIs" dxfId="5047" priority="708" operator="equal">
      <formula>"2 - Несоотвествие смежным разделам"</formula>
    </cfRule>
  </conditionalFormatting>
  <conditionalFormatting sqref="H35">
    <cfRule type="cellIs" dxfId="5046" priority="709" operator="equal">
      <formula>"2 - Несоотвествие смежным разделам"</formula>
    </cfRule>
  </conditionalFormatting>
  <conditionalFormatting sqref="H35">
    <cfRule type="cellIs" dxfId="5045" priority="710" operator="equal">
      <formula>"2 - Несоотвествие смежным разделам"</formula>
    </cfRule>
  </conditionalFormatting>
  <conditionalFormatting sqref="H36">
    <cfRule type="cellIs" dxfId="5044" priority="711" operator="equal">
      <formula>"2 - Несоотвествие смежным разделам"</formula>
    </cfRule>
  </conditionalFormatting>
  <conditionalFormatting sqref="H36">
    <cfRule type="cellIs" dxfId="5043" priority="712" operator="equal">
      <formula>"2 - Несоотвествие смежным разделам"</formula>
    </cfRule>
  </conditionalFormatting>
  <conditionalFormatting sqref="H36">
    <cfRule type="cellIs" dxfId="5042" priority="713" operator="equal">
      <formula>"2 - Несоотвествие смежным разделам"</formula>
    </cfRule>
  </conditionalFormatting>
  <conditionalFormatting sqref="H36">
    <cfRule type="cellIs" dxfId="5041" priority="714" operator="equal">
      <formula>"2 - Несоотвествие смежным разделам"</formula>
    </cfRule>
  </conditionalFormatting>
  <conditionalFormatting sqref="H36">
    <cfRule type="cellIs" dxfId="5040" priority="715" operator="equal">
      <formula>"2 - Несоотвествие смежным разделам"</formula>
    </cfRule>
  </conditionalFormatting>
  <conditionalFormatting sqref="H36">
    <cfRule type="cellIs" dxfId="5039" priority="716" operator="equal">
      <formula>"2 - Несоотвествие смежным разделам"</formula>
    </cfRule>
  </conditionalFormatting>
  <conditionalFormatting sqref="H44">
    <cfRule type="cellIs" dxfId="5038" priority="717" operator="equal">
      <formula>"2 - Несоотвествие смежным разделам"</formula>
    </cfRule>
  </conditionalFormatting>
  <conditionalFormatting sqref="H44">
    <cfRule type="cellIs" dxfId="5037" priority="718" operator="equal">
      <formula>"2 - Несоотвествие смежным разделам"</formula>
    </cfRule>
  </conditionalFormatting>
  <conditionalFormatting sqref="H43">
    <cfRule type="cellIs" dxfId="5036" priority="719" operator="equal">
      <formula>"2 - Несоотвествие смежным разделам"</formula>
    </cfRule>
  </conditionalFormatting>
  <conditionalFormatting sqref="H43">
    <cfRule type="cellIs" dxfId="5035" priority="720" operator="equal">
      <formula>"2 - Несоотвествие смежным разделам"</formula>
    </cfRule>
  </conditionalFormatting>
  <conditionalFormatting sqref="H41">
    <cfRule type="cellIs" dxfId="5034" priority="721" operator="equal">
      <formula>"2 - Несоотвествие смежным разделам"</formula>
    </cfRule>
  </conditionalFormatting>
  <conditionalFormatting sqref="H41">
    <cfRule type="cellIs" dxfId="5033" priority="722" operator="equal">
      <formula>"2 - Несоотвествие смежным разделам"</formula>
    </cfRule>
  </conditionalFormatting>
  <conditionalFormatting sqref="H41">
    <cfRule type="cellIs" dxfId="5032" priority="723" operator="equal">
      <formula>"2 - Несоотвествие смежным разделам"</formula>
    </cfRule>
  </conditionalFormatting>
  <conditionalFormatting sqref="H41">
    <cfRule type="cellIs" dxfId="5031" priority="724" operator="equal">
      <formula>"2 - Несоотвествие смежным разделам"</formula>
    </cfRule>
  </conditionalFormatting>
  <conditionalFormatting sqref="H41">
    <cfRule type="cellIs" dxfId="5030" priority="725" operator="equal">
      <formula>"2 - Несоотвествие смежным разделам"</formula>
    </cfRule>
  </conditionalFormatting>
  <conditionalFormatting sqref="H37">
    <cfRule type="cellIs" dxfId="5029" priority="726" operator="equal">
      <formula>"2 - Несоотвествие смежным разделам"</formula>
    </cfRule>
  </conditionalFormatting>
  <conditionalFormatting sqref="H37">
    <cfRule type="cellIs" dxfId="5028" priority="727" operator="equal">
      <formula>"2 - Несоотвествие смежным разделам"</formula>
    </cfRule>
  </conditionalFormatting>
  <conditionalFormatting sqref="H37">
    <cfRule type="cellIs" dxfId="5027" priority="728" operator="equal">
      <formula>"2 - Несоотвествие смежным разделам"</formula>
    </cfRule>
  </conditionalFormatting>
  <conditionalFormatting sqref="H37">
    <cfRule type="cellIs" dxfId="5026" priority="729" operator="equal">
      <formula>"2 - Несоотвествие смежным разделам"</formula>
    </cfRule>
  </conditionalFormatting>
  <conditionalFormatting sqref="H37">
    <cfRule type="cellIs" dxfId="5025" priority="730" operator="equal">
      <formula>"2 - Несоотвествие смежным разделам"</formula>
    </cfRule>
  </conditionalFormatting>
  <conditionalFormatting sqref="H37">
    <cfRule type="cellIs" dxfId="5024" priority="731" operator="equal">
      <formula>"2 - Несоотвествие смежным разделам"</formula>
    </cfRule>
  </conditionalFormatting>
  <conditionalFormatting sqref="H37">
    <cfRule type="cellIs" dxfId="5023" priority="732" operator="equal">
      <formula>"2 - Несоотвествие смежным разделам"</formula>
    </cfRule>
  </conditionalFormatting>
  <conditionalFormatting sqref="H38">
    <cfRule type="cellIs" dxfId="5022" priority="733" operator="equal">
      <formula>"2 - Несоотвествие смежным разделам"</formula>
    </cfRule>
  </conditionalFormatting>
  <conditionalFormatting sqref="H38">
    <cfRule type="cellIs" dxfId="5021" priority="734" operator="equal">
      <formula>"2 - Несоотвествие смежным разделам"</formula>
    </cfRule>
  </conditionalFormatting>
  <conditionalFormatting sqref="H38">
    <cfRule type="cellIs" dxfId="5020" priority="735" operator="equal">
      <formula>"2 - Несоотвествие смежным разделам"</formula>
    </cfRule>
  </conditionalFormatting>
  <conditionalFormatting sqref="H38">
    <cfRule type="cellIs" dxfId="5019" priority="736" operator="equal">
      <formula>"2 - Несоотвествие смежным разделам"</formula>
    </cfRule>
  </conditionalFormatting>
  <conditionalFormatting sqref="H38">
    <cfRule type="cellIs" dxfId="5018" priority="737" operator="equal">
      <formula>"2 - Несоотвествие смежным разделам"</formula>
    </cfRule>
  </conditionalFormatting>
  <conditionalFormatting sqref="H38">
    <cfRule type="cellIs" dxfId="5017" priority="738" operator="equal">
      <formula>"2 - Несоотвествие смежным разделам"</formula>
    </cfRule>
  </conditionalFormatting>
  <conditionalFormatting sqref="H38">
    <cfRule type="cellIs" dxfId="5016" priority="739" operator="equal">
      <formula>"2 - Несоотвествие смежным разделам"</formula>
    </cfRule>
  </conditionalFormatting>
  <conditionalFormatting sqref="H38">
    <cfRule type="cellIs" dxfId="5015" priority="740" operator="equal">
      <formula>"2 - Несоотвествие смежным разделам"</formula>
    </cfRule>
  </conditionalFormatting>
  <conditionalFormatting sqref="H38">
    <cfRule type="cellIs" dxfId="5014" priority="741" operator="equal">
      <formula>"2 - Несоотвествие смежным разделам"</formula>
    </cfRule>
  </conditionalFormatting>
  <conditionalFormatting sqref="H38">
    <cfRule type="cellIs" dxfId="5013" priority="742" operator="equal">
      <formula>"2 - Несоотвествие смежным разделам"</formula>
    </cfRule>
  </conditionalFormatting>
  <conditionalFormatting sqref="H38">
    <cfRule type="cellIs" dxfId="5012" priority="743" operator="equal">
      <formula>"2 - Несоотвествие смежным разделам"</formula>
    </cfRule>
  </conditionalFormatting>
  <conditionalFormatting sqref="H39">
    <cfRule type="cellIs" dxfId="5011" priority="744" operator="equal">
      <formula>"2 - Несоотвествие смежным разделам"</formula>
    </cfRule>
  </conditionalFormatting>
  <conditionalFormatting sqref="H39">
    <cfRule type="cellIs" dxfId="5010" priority="745" operator="equal">
      <formula>"2 - Несоотвествие смежным разделам"</formula>
    </cfRule>
  </conditionalFormatting>
  <conditionalFormatting sqref="H39">
    <cfRule type="cellIs" dxfId="5009" priority="746" operator="equal">
      <formula>"2 - Несоотвествие смежным разделам"</formula>
    </cfRule>
  </conditionalFormatting>
  <conditionalFormatting sqref="H39">
    <cfRule type="cellIs" dxfId="5008" priority="747" operator="equal">
      <formula>"2 - Несоотвествие смежным разделам"</formula>
    </cfRule>
  </conditionalFormatting>
  <conditionalFormatting sqref="H39">
    <cfRule type="cellIs" dxfId="5007" priority="748" operator="equal">
      <formula>"2 - Несоотвествие смежным разделам"</formula>
    </cfRule>
  </conditionalFormatting>
  <conditionalFormatting sqref="H39">
    <cfRule type="cellIs" dxfId="5006" priority="749" operator="equal">
      <formula>"2 - Несоотвествие смежным разделам"</formula>
    </cfRule>
  </conditionalFormatting>
  <conditionalFormatting sqref="H31">
    <cfRule type="cellIs" dxfId="5005" priority="750" operator="equal">
      <formula>"2 - Несоотвествие смежным разделам"</formula>
    </cfRule>
  </conditionalFormatting>
  <conditionalFormatting sqref="H31">
    <cfRule type="cellIs" dxfId="5004" priority="751" operator="equal">
      <formula>"2 - Несоотвествие смежным разделам"</formula>
    </cfRule>
  </conditionalFormatting>
  <conditionalFormatting sqref="H10">
    <cfRule type="cellIs" dxfId="5003" priority="752" operator="equal">
      <formula>"2 - Несоотвествие смежным разделам"</formula>
    </cfRule>
  </conditionalFormatting>
  <conditionalFormatting sqref="H10">
    <cfRule type="cellIs" dxfId="5002" priority="753" operator="equal">
      <formula>"2 - Несоотвествие смежным разделам"</formula>
    </cfRule>
  </conditionalFormatting>
  <conditionalFormatting sqref="H11">
    <cfRule type="cellIs" dxfId="5001" priority="754" operator="equal">
      <formula>"2 - Несоотвествие смежным разделам"</formula>
    </cfRule>
  </conditionalFormatting>
  <conditionalFormatting sqref="H11">
    <cfRule type="cellIs" dxfId="5000" priority="755" operator="equal">
      <formula>"2 - Несоотвествие смежным разделам"</formula>
    </cfRule>
  </conditionalFormatting>
  <conditionalFormatting sqref="H11">
    <cfRule type="cellIs" dxfId="4999" priority="756" operator="equal">
      <formula>"2 - Несоотвествие смежным разделам"</formula>
    </cfRule>
  </conditionalFormatting>
  <conditionalFormatting sqref="H13">
    <cfRule type="cellIs" dxfId="4998" priority="757" operator="equal">
      <formula>"2 - Несоотвествие смежным разделам"</formula>
    </cfRule>
  </conditionalFormatting>
  <conditionalFormatting sqref="H13">
    <cfRule type="cellIs" dxfId="4997" priority="758" operator="equal">
      <formula>"2 - Несоотвествие смежным разделам"</formula>
    </cfRule>
  </conditionalFormatting>
  <conditionalFormatting sqref="H13">
    <cfRule type="cellIs" dxfId="4996" priority="759" operator="equal">
      <formula>"2 - Несоотвествие смежным разделам"</formula>
    </cfRule>
  </conditionalFormatting>
  <conditionalFormatting sqref="H12">
    <cfRule type="cellIs" dxfId="4995" priority="760" operator="equal">
      <formula>"2 - Несоотвествие смежным разделам"</formula>
    </cfRule>
  </conditionalFormatting>
  <conditionalFormatting sqref="H22">
    <cfRule type="cellIs" dxfId="4994" priority="761" operator="equal">
      <formula>"2 - Несоотвествие смежным разделам"</formula>
    </cfRule>
  </conditionalFormatting>
  <conditionalFormatting sqref="H22">
    <cfRule type="cellIs" dxfId="4993" priority="762" operator="equal">
      <formula>"2 - Несоотвествие смежным разделам"</formula>
    </cfRule>
  </conditionalFormatting>
  <conditionalFormatting sqref="H22">
    <cfRule type="cellIs" dxfId="4992" priority="763" operator="equal">
      <formula>"2 - Несоотвествие смежным разделам"</formula>
    </cfRule>
  </conditionalFormatting>
  <conditionalFormatting sqref="H22">
    <cfRule type="cellIs" dxfId="4991" priority="764" operator="equal">
      <formula>"2 - Несоотвествие смежным разделам"</formula>
    </cfRule>
  </conditionalFormatting>
  <conditionalFormatting sqref="H18">
    <cfRule type="cellIs" dxfId="4990" priority="765" operator="equal">
      <formula>"2 - Несоотвествие смежным разделам"</formula>
    </cfRule>
  </conditionalFormatting>
  <conditionalFormatting sqref="H18">
    <cfRule type="cellIs" dxfId="4989" priority="766" operator="equal">
      <formula>"2 - Несоотвествие смежным разделам"</formula>
    </cfRule>
  </conditionalFormatting>
  <conditionalFormatting sqref="H18">
    <cfRule type="cellIs" dxfId="4988" priority="767" operator="equal">
      <formula>"2 - Несоотвествие смежным разделам"</formula>
    </cfRule>
  </conditionalFormatting>
  <conditionalFormatting sqref="H18">
    <cfRule type="cellIs" dxfId="4987" priority="768" operator="equal">
      <formula>"2 - Несоотвествие смежным разделам"</formula>
    </cfRule>
  </conditionalFormatting>
  <conditionalFormatting sqref="H18">
    <cfRule type="cellIs" dxfId="4986" priority="769" operator="equal">
      <formula>"2 - Несоотвествие смежным разделам"</formula>
    </cfRule>
  </conditionalFormatting>
  <conditionalFormatting sqref="H46">
    <cfRule type="cellIs" dxfId="4985" priority="770" operator="equal">
      <formula>"2 - Несоотвествие смежным разделам"</formula>
    </cfRule>
  </conditionalFormatting>
  <conditionalFormatting sqref="H46">
    <cfRule type="cellIs" dxfId="4984" priority="771" operator="equal">
      <formula>"2 - Несоотвествие смежным разделам"</formula>
    </cfRule>
  </conditionalFormatting>
  <conditionalFormatting sqref="H46">
    <cfRule type="cellIs" dxfId="4983" priority="772" operator="equal">
      <formula>"2 - Несоотвествие смежным разделам"</formula>
    </cfRule>
  </conditionalFormatting>
  <conditionalFormatting sqref="H24">
    <cfRule type="cellIs" dxfId="4982" priority="773" operator="equal">
      <formula>"2 - Несоотвествие смежным разделам"</formula>
    </cfRule>
  </conditionalFormatting>
  <conditionalFormatting sqref="H24">
    <cfRule type="cellIs" dxfId="4981" priority="774" operator="equal">
      <formula>"2 - Несоотвествие смежным разделам"</formula>
    </cfRule>
  </conditionalFormatting>
  <conditionalFormatting sqref="H24">
    <cfRule type="cellIs" dxfId="4980" priority="775" operator="equal">
      <formula>"2 - Несоотвествие смежным разделам"</formula>
    </cfRule>
  </conditionalFormatting>
  <conditionalFormatting sqref="H24">
    <cfRule type="cellIs" dxfId="4979" priority="776" operator="equal">
      <formula>"2 - Несоотвествие смежным разделам"</formula>
    </cfRule>
  </conditionalFormatting>
  <conditionalFormatting sqref="H42">
    <cfRule type="cellIs" dxfId="4978" priority="777" operator="equal">
      <formula>"2 - Несоотвествие смежным разделам"</formula>
    </cfRule>
  </conditionalFormatting>
  <conditionalFormatting sqref="H42">
    <cfRule type="cellIs" dxfId="4977" priority="778" operator="equal">
      <formula>"2 - Несоотвествие смежным разделам"</formula>
    </cfRule>
  </conditionalFormatting>
  <conditionalFormatting sqref="H42">
    <cfRule type="cellIs" dxfId="4976" priority="779" operator="equal">
      <formula>"2 - Несоотвествие смежным разделам"</formula>
    </cfRule>
  </conditionalFormatting>
  <conditionalFormatting sqref="H47">
    <cfRule type="cellIs" dxfId="4975" priority="780" operator="equal">
      <formula>"2 - Несоотвествие смежным разделам"</formula>
    </cfRule>
  </conditionalFormatting>
  <conditionalFormatting sqref="G1:H1 H3:X3 H5:H38 H40:H179 A9:G9">
    <cfRule type="cellIs" dxfId="4974" priority="3" operator="equal">
      <formula>"1 - Ошибка проектировщика"</formula>
    </cfRule>
  </conditionalFormatting>
  <conditionalFormatting sqref="H15">
    <cfRule type="cellIs" dxfId="4973" priority="781" operator="equal">
      <formula>"1 - Ошибка проектировщика"</formula>
    </cfRule>
  </conditionalFormatting>
  <conditionalFormatting sqref="H16">
    <cfRule type="cellIs" dxfId="4972" priority="782" operator="equal">
      <formula>"1 - Ошибка проектировщика"</formula>
    </cfRule>
  </conditionalFormatting>
  <conditionalFormatting sqref="H17">
    <cfRule type="cellIs" dxfId="4971" priority="783" operator="equal">
      <formula>"1 - Ошибка проектировщика"</formula>
    </cfRule>
  </conditionalFormatting>
  <conditionalFormatting sqref="H19">
    <cfRule type="cellIs" dxfId="4970" priority="784" operator="equal">
      <formula>"1 - Ошибка проектировщика"</formula>
    </cfRule>
  </conditionalFormatting>
  <conditionalFormatting sqref="H25">
    <cfRule type="cellIs" dxfId="4969" priority="785" operator="equal">
      <formula>"1 - Ошибка проектировщика"</formula>
    </cfRule>
  </conditionalFormatting>
  <conditionalFormatting sqref="H32">
    <cfRule type="cellIs" dxfId="4968" priority="786" operator="equal">
      <formula>"1 - Ошибка проектировщика"</formula>
    </cfRule>
  </conditionalFormatting>
  <conditionalFormatting sqref="H26">
    <cfRule type="cellIs" dxfId="4967" priority="787" operator="equal">
      <formula>"1 - Ошибка проектировщика"</formula>
    </cfRule>
  </conditionalFormatting>
  <conditionalFormatting sqref="H34">
    <cfRule type="cellIs" dxfId="4966" priority="788" operator="equal">
      <formula>"1 - Ошибка проектировщика"</formula>
    </cfRule>
  </conditionalFormatting>
  <conditionalFormatting sqref="H45">
    <cfRule type="cellIs" dxfId="4965" priority="789" operator="equal">
      <formula>"1 - Ошибка проектировщика"</formula>
    </cfRule>
  </conditionalFormatting>
  <conditionalFormatting sqref="H29">
    <cfRule type="cellIs" dxfId="4964" priority="790" operator="equal">
      <formula>"1 - Ошибка проектировщика"</formula>
    </cfRule>
  </conditionalFormatting>
  <conditionalFormatting sqref="H29">
    <cfRule type="cellIs" dxfId="4963" priority="791" operator="equal">
      <formula>"1 - Ошибка проектировщика"</formula>
    </cfRule>
  </conditionalFormatting>
  <conditionalFormatting sqref="H20">
    <cfRule type="cellIs" dxfId="4962" priority="792" operator="equal">
      <formula>"1 - Ошибка проектировщика"</formula>
    </cfRule>
  </conditionalFormatting>
  <conditionalFormatting sqref="H20">
    <cfRule type="cellIs" dxfId="4961" priority="793" operator="equal">
      <formula>"1 - Ошибка проектировщика"</formula>
    </cfRule>
  </conditionalFormatting>
  <conditionalFormatting sqref="H21">
    <cfRule type="cellIs" dxfId="4960" priority="794" operator="equal">
      <formula>"1 - Ошибка проектировщика"</formula>
    </cfRule>
  </conditionalFormatting>
  <conditionalFormatting sqref="H21">
    <cfRule type="cellIs" dxfId="4959" priority="795" operator="equal">
      <formula>"1 - Ошибка проектировщика"</formula>
    </cfRule>
  </conditionalFormatting>
  <conditionalFormatting sqref="H23">
    <cfRule type="cellIs" dxfId="4958" priority="796" operator="equal">
      <formula>"1 - Ошибка проектировщика"</formula>
    </cfRule>
  </conditionalFormatting>
  <conditionalFormatting sqref="H23">
    <cfRule type="cellIs" dxfId="4957" priority="797" operator="equal">
      <formula>"1 - Ошибка проектировщика"</formula>
    </cfRule>
  </conditionalFormatting>
  <conditionalFormatting sqref="H27">
    <cfRule type="cellIs" dxfId="4956" priority="798" operator="equal">
      <formula>"1 - Ошибка проектировщика"</formula>
    </cfRule>
  </conditionalFormatting>
  <conditionalFormatting sqref="H27">
    <cfRule type="cellIs" dxfId="4955" priority="799" operator="equal">
      <formula>"1 - Ошибка проектировщика"</formula>
    </cfRule>
  </conditionalFormatting>
  <conditionalFormatting sqref="H28">
    <cfRule type="cellIs" dxfId="4954" priority="800" operator="equal">
      <formula>"1 - Ошибка проектировщика"</formula>
    </cfRule>
  </conditionalFormatting>
  <conditionalFormatting sqref="H28">
    <cfRule type="cellIs" dxfId="4953" priority="801" operator="equal">
      <formula>"1 - Ошибка проектировщика"</formula>
    </cfRule>
  </conditionalFormatting>
  <conditionalFormatting sqref="H30">
    <cfRule type="cellIs" dxfId="4952" priority="802" operator="equal">
      <formula>"1 - Ошибка проектировщика"</formula>
    </cfRule>
  </conditionalFormatting>
  <conditionalFormatting sqref="H30">
    <cfRule type="cellIs" dxfId="4951" priority="803" operator="equal">
      <formula>"1 - Ошибка проектировщика"</formula>
    </cfRule>
  </conditionalFormatting>
  <conditionalFormatting sqref="H30">
    <cfRule type="cellIs" dxfId="4950" priority="804" operator="equal">
      <formula>"1 - Ошибка проектировщика"</formula>
    </cfRule>
  </conditionalFormatting>
  <conditionalFormatting sqref="H30">
    <cfRule type="cellIs" dxfId="4949" priority="805" operator="equal">
      <formula>"1 - Ошибка проектировщика"</formula>
    </cfRule>
  </conditionalFormatting>
  <conditionalFormatting sqref="H40">
    <cfRule type="cellIs" dxfId="4948" priority="806" operator="equal">
      <formula>"1 - Ошибка проектировщика"</formula>
    </cfRule>
  </conditionalFormatting>
  <conditionalFormatting sqref="H40">
    <cfRule type="cellIs" dxfId="4947" priority="807" operator="equal">
      <formula>"1 - Ошибка проектировщика"</formula>
    </cfRule>
  </conditionalFormatting>
  <conditionalFormatting sqref="H40">
    <cfRule type="cellIs" dxfId="4946" priority="808" operator="equal">
      <formula>"1 - Ошибка проектировщика"</formula>
    </cfRule>
  </conditionalFormatting>
  <conditionalFormatting sqref="H40">
    <cfRule type="cellIs" dxfId="4945" priority="809" operator="equal">
      <formula>"1 - Ошибка проектировщика"</formula>
    </cfRule>
  </conditionalFormatting>
  <conditionalFormatting sqref="H33">
    <cfRule type="cellIs" dxfId="4944" priority="810" operator="equal">
      <formula>"1 - Ошибка проектировщика"</formula>
    </cfRule>
  </conditionalFormatting>
  <conditionalFormatting sqref="H33">
    <cfRule type="cellIs" dxfId="4943" priority="811" operator="equal">
      <formula>"1 - Ошибка проектировщика"</formula>
    </cfRule>
  </conditionalFormatting>
  <conditionalFormatting sqref="H33">
    <cfRule type="cellIs" dxfId="4942" priority="812" operator="equal">
      <formula>"1 - Ошибка проектировщика"</formula>
    </cfRule>
  </conditionalFormatting>
  <conditionalFormatting sqref="H33">
    <cfRule type="cellIs" dxfId="4941" priority="813" operator="equal">
      <formula>"1 - Ошибка проектировщика"</formula>
    </cfRule>
  </conditionalFormatting>
  <conditionalFormatting sqref="H35">
    <cfRule type="cellIs" dxfId="4940" priority="814" operator="equal">
      <formula>"1 - Ошибка проектировщика"</formula>
    </cfRule>
  </conditionalFormatting>
  <conditionalFormatting sqref="H35">
    <cfRule type="cellIs" dxfId="4939" priority="815" operator="equal">
      <formula>"1 - Ошибка проектировщика"</formula>
    </cfRule>
  </conditionalFormatting>
  <conditionalFormatting sqref="H35">
    <cfRule type="cellIs" dxfId="4938" priority="816" operator="equal">
      <formula>"1 - Ошибка проектировщика"</formula>
    </cfRule>
  </conditionalFormatting>
  <conditionalFormatting sqref="H35">
    <cfRule type="cellIs" dxfId="4937" priority="817" operator="equal">
      <formula>"1 - Ошибка проектировщика"</formula>
    </cfRule>
  </conditionalFormatting>
  <conditionalFormatting sqref="H35">
    <cfRule type="cellIs" dxfId="4936" priority="818" operator="equal">
      <formula>"1 - Ошибка проектировщика"</formula>
    </cfRule>
  </conditionalFormatting>
  <conditionalFormatting sqref="H36">
    <cfRule type="cellIs" dxfId="4935" priority="819" operator="equal">
      <formula>"1 - Ошибка проектировщика"</formula>
    </cfRule>
  </conditionalFormatting>
  <conditionalFormatting sqref="H36">
    <cfRule type="cellIs" dxfId="4934" priority="820" operator="equal">
      <formula>"1 - Ошибка проектировщика"</formula>
    </cfRule>
  </conditionalFormatting>
  <conditionalFormatting sqref="H36">
    <cfRule type="cellIs" dxfId="4933" priority="821" operator="equal">
      <formula>"1 - Ошибка проектировщика"</formula>
    </cfRule>
  </conditionalFormatting>
  <conditionalFormatting sqref="H36">
    <cfRule type="cellIs" dxfId="4932" priority="822" operator="equal">
      <formula>"1 - Ошибка проектировщика"</formula>
    </cfRule>
  </conditionalFormatting>
  <conditionalFormatting sqref="H36">
    <cfRule type="cellIs" dxfId="4931" priority="823" operator="equal">
      <formula>"1 - Ошибка проектировщика"</formula>
    </cfRule>
  </conditionalFormatting>
  <conditionalFormatting sqref="H36">
    <cfRule type="cellIs" dxfId="4930" priority="824" operator="equal">
      <formula>"1 - Ошибка проектировщика"</formula>
    </cfRule>
  </conditionalFormatting>
  <conditionalFormatting sqref="H44">
    <cfRule type="cellIs" dxfId="4929" priority="825" operator="equal">
      <formula>"1 - Ошибка проектировщика"</formula>
    </cfRule>
  </conditionalFormatting>
  <conditionalFormatting sqref="H44">
    <cfRule type="cellIs" dxfId="4928" priority="826" operator="equal">
      <formula>"1 - Ошибка проектировщика"</formula>
    </cfRule>
  </conditionalFormatting>
  <conditionalFormatting sqref="H43">
    <cfRule type="cellIs" dxfId="4927" priority="827" operator="equal">
      <formula>"1 - Ошибка проектировщика"</formula>
    </cfRule>
  </conditionalFormatting>
  <conditionalFormatting sqref="H43">
    <cfRule type="cellIs" dxfId="4926" priority="828" operator="equal">
      <formula>"1 - Ошибка проектировщика"</formula>
    </cfRule>
  </conditionalFormatting>
  <conditionalFormatting sqref="H41">
    <cfRule type="cellIs" dxfId="4925" priority="829" operator="equal">
      <formula>"1 - Ошибка проектировщика"</formula>
    </cfRule>
  </conditionalFormatting>
  <conditionalFormatting sqref="H41">
    <cfRule type="cellIs" dxfId="4924" priority="830" operator="equal">
      <formula>"1 - Ошибка проектировщика"</formula>
    </cfRule>
  </conditionalFormatting>
  <conditionalFormatting sqref="H41">
    <cfRule type="cellIs" dxfId="4923" priority="831" operator="equal">
      <formula>"1 - Ошибка проектировщика"</formula>
    </cfRule>
  </conditionalFormatting>
  <conditionalFormatting sqref="H41">
    <cfRule type="cellIs" dxfId="4922" priority="832" operator="equal">
      <formula>"1 - Ошибка проектировщика"</formula>
    </cfRule>
  </conditionalFormatting>
  <conditionalFormatting sqref="H41">
    <cfRule type="cellIs" dxfId="4921" priority="833" operator="equal">
      <formula>"1 - Ошибка проектировщика"</formula>
    </cfRule>
  </conditionalFormatting>
  <conditionalFormatting sqref="H37">
    <cfRule type="cellIs" dxfId="4920" priority="834" operator="equal">
      <formula>"1 - Ошибка проектировщика"</formula>
    </cfRule>
  </conditionalFormatting>
  <conditionalFormatting sqref="H37">
    <cfRule type="cellIs" dxfId="4919" priority="835" operator="equal">
      <formula>"1 - Ошибка проектировщика"</formula>
    </cfRule>
  </conditionalFormatting>
  <conditionalFormatting sqref="H37">
    <cfRule type="cellIs" dxfId="4918" priority="836" operator="equal">
      <formula>"1 - Ошибка проектировщика"</formula>
    </cfRule>
  </conditionalFormatting>
  <conditionalFormatting sqref="H37">
    <cfRule type="cellIs" dxfId="4917" priority="837" operator="equal">
      <formula>"1 - Ошибка проектировщика"</formula>
    </cfRule>
  </conditionalFormatting>
  <conditionalFormatting sqref="H37">
    <cfRule type="cellIs" dxfId="4916" priority="838" operator="equal">
      <formula>"1 - Ошибка проектировщика"</formula>
    </cfRule>
  </conditionalFormatting>
  <conditionalFormatting sqref="H37">
    <cfRule type="cellIs" dxfId="4915" priority="839" operator="equal">
      <formula>"1 - Ошибка проектировщика"</formula>
    </cfRule>
  </conditionalFormatting>
  <conditionalFormatting sqref="H37">
    <cfRule type="cellIs" dxfId="4914" priority="840" operator="equal">
      <formula>"1 - Ошибка проектировщика"</formula>
    </cfRule>
  </conditionalFormatting>
  <conditionalFormatting sqref="H38">
    <cfRule type="cellIs" dxfId="4913" priority="841" operator="equal">
      <formula>"1 - Ошибка проектировщика"</formula>
    </cfRule>
  </conditionalFormatting>
  <conditionalFormatting sqref="H38">
    <cfRule type="cellIs" dxfId="4912" priority="842" operator="equal">
      <formula>"1 - Ошибка проектировщика"</formula>
    </cfRule>
  </conditionalFormatting>
  <conditionalFormatting sqref="H38">
    <cfRule type="cellIs" dxfId="4911" priority="843" operator="equal">
      <formula>"1 - Ошибка проектировщика"</formula>
    </cfRule>
  </conditionalFormatting>
  <conditionalFormatting sqref="H38">
    <cfRule type="cellIs" dxfId="4910" priority="844" operator="equal">
      <formula>"1 - Ошибка проектировщика"</formula>
    </cfRule>
  </conditionalFormatting>
  <conditionalFormatting sqref="H38">
    <cfRule type="cellIs" dxfId="4909" priority="845" operator="equal">
      <formula>"1 - Ошибка проектировщика"</formula>
    </cfRule>
  </conditionalFormatting>
  <conditionalFormatting sqref="H38">
    <cfRule type="cellIs" dxfId="4908" priority="846" operator="equal">
      <formula>"1 - Ошибка проектировщика"</formula>
    </cfRule>
  </conditionalFormatting>
  <conditionalFormatting sqref="H38">
    <cfRule type="cellIs" dxfId="4907" priority="847" operator="equal">
      <formula>"1 - Ошибка проектировщика"</formula>
    </cfRule>
  </conditionalFormatting>
  <conditionalFormatting sqref="H38">
    <cfRule type="cellIs" dxfId="4906" priority="848" operator="equal">
      <formula>"1 - Ошибка проектировщика"</formula>
    </cfRule>
  </conditionalFormatting>
  <conditionalFormatting sqref="H38">
    <cfRule type="cellIs" dxfId="4905" priority="849" operator="equal">
      <formula>"1 - Ошибка проектировщика"</formula>
    </cfRule>
  </conditionalFormatting>
  <conditionalFormatting sqref="H38">
    <cfRule type="cellIs" dxfId="4904" priority="850" operator="equal">
      <formula>"1 - Ошибка проектировщика"</formula>
    </cfRule>
  </conditionalFormatting>
  <conditionalFormatting sqref="H38">
    <cfRule type="cellIs" dxfId="4903" priority="851" operator="equal">
      <formula>"1 - Ошибка проектировщика"</formula>
    </cfRule>
  </conditionalFormatting>
  <conditionalFormatting sqref="H39">
    <cfRule type="cellIs" dxfId="4902" priority="852" operator="equal">
      <formula>"1 - Ошибка проектировщика"</formula>
    </cfRule>
  </conditionalFormatting>
  <conditionalFormatting sqref="H39">
    <cfRule type="cellIs" dxfId="4901" priority="853" operator="equal">
      <formula>"1 - Ошибка проектировщика"</formula>
    </cfRule>
  </conditionalFormatting>
  <conditionalFormatting sqref="H39">
    <cfRule type="cellIs" dxfId="4900" priority="854" operator="equal">
      <formula>"1 - Ошибка проектировщика"</formula>
    </cfRule>
  </conditionalFormatting>
  <conditionalFormatting sqref="H39">
    <cfRule type="cellIs" dxfId="4899" priority="855" operator="equal">
      <formula>"1 - Ошибка проектировщика"</formula>
    </cfRule>
  </conditionalFormatting>
  <conditionalFormatting sqref="H39">
    <cfRule type="cellIs" dxfId="4898" priority="856" operator="equal">
      <formula>"1 - Ошибка проектировщика"</formula>
    </cfRule>
  </conditionalFormatting>
  <conditionalFormatting sqref="H39">
    <cfRule type="cellIs" dxfId="4897" priority="857" operator="equal">
      <formula>"1 - Ошибка проектировщика"</formula>
    </cfRule>
  </conditionalFormatting>
  <conditionalFormatting sqref="H31">
    <cfRule type="cellIs" dxfId="4896" priority="858" operator="equal">
      <formula>"1 - Ошибка проектировщика"</formula>
    </cfRule>
  </conditionalFormatting>
  <conditionalFormatting sqref="H31">
    <cfRule type="cellIs" dxfId="4895" priority="859" operator="equal">
      <formula>"1 - Ошибка проектировщика"</formula>
    </cfRule>
  </conditionalFormatting>
  <conditionalFormatting sqref="H10">
    <cfRule type="cellIs" dxfId="4894" priority="860" operator="equal">
      <formula>"1 - Ошибка проектировщика"</formula>
    </cfRule>
  </conditionalFormatting>
  <conditionalFormatting sqref="H10">
    <cfRule type="cellIs" dxfId="4893" priority="861" operator="equal">
      <formula>"1 - Ошибка проектировщика"</formula>
    </cfRule>
  </conditionalFormatting>
  <conditionalFormatting sqref="H11">
    <cfRule type="cellIs" dxfId="4892" priority="862" operator="equal">
      <formula>"1 - Ошибка проектировщика"</formula>
    </cfRule>
  </conditionalFormatting>
  <conditionalFormatting sqref="H11">
    <cfRule type="cellIs" dxfId="4891" priority="863" operator="equal">
      <formula>"1 - Ошибка проектировщика"</formula>
    </cfRule>
  </conditionalFormatting>
  <conditionalFormatting sqref="H11">
    <cfRule type="cellIs" dxfId="4890" priority="864" operator="equal">
      <formula>"1 - Ошибка проектировщика"</formula>
    </cfRule>
  </conditionalFormatting>
  <conditionalFormatting sqref="H13">
    <cfRule type="cellIs" dxfId="4889" priority="865" operator="equal">
      <formula>"1 - Ошибка проектировщика"</formula>
    </cfRule>
  </conditionalFormatting>
  <conditionalFormatting sqref="H13">
    <cfRule type="cellIs" dxfId="4888" priority="866" operator="equal">
      <formula>"1 - Ошибка проектировщика"</formula>
    </cfRule>
  </conditionalFormatting>
  <conditionalFormatting sqref="H13">
    <cfRule type="cellIs" dxfId="4887" priority="867" operator="equal">
      <formula>"1 - Ошибка проектировщика"</formula>
    </cfRule>
  </conditionalFormatting>
  <conditionalFormatting sqref="H14">
    <cfRule type="cellIs" dxfId="4886" priority="868" operator="equal">
      <formula>"1 - Ошибка проектировщика"</formula>
    </cfRule>
  </conditionalFormatting>
  <conditionalFormatting sqref="H12">
    <cfRule type="cellIs" dxfId="4885" priority="869" operator="equal">
      <formula>"1 - Ошибка проектировщика"</formula>
    </cfRule>
  </conditionalFormatting>
  <conditionalFormatting sqref="H22">
    <cfRule type="cellIs" dxfId="4884" priority="870" operator="equal">
      <formula>"1 - Ошибка проектировщика"</formula>
    </cfRule>
  </conditionalFormatting>
  <conditionalFormatting sqref="H22">
    <cfRule type="cellIs" dxfId="4883" priority="871" operator="equal">
      <formula>"1 - Ошибка проектировщика"</formula>
    </cfRule>
  </conditionalFormatting>
  <conditionalFormatting sqref="H22">
    <cfRule type="cellIs" dxfId="4882" priority="872" operator="equal">
      <formula>"1 - Ошибка проектировщика"</formula>
    </cfRule>
  </conditionalFormatting>
  <conditionalFormatting sqref="H22">
    <cfRule type="cellIs" dxfId="4881" priority="873" operator="equal">
      <formula>"1 - Ошибка проектировщика"</formula>
    </cfRule>
  </conditionalFormatting>
  <conditionalFormatting sqref="H18">
    <cfRule type="cellIs" dxfId="4880" priority="874" operator="equal">
      <formula>"1 - Ошибка проектировщика"</formula>
    </cfRule>
  </conditionalFormatting>
  <conditionalFormatting sqref="H18">
    <cfRule type="cellIs" dxfId="4879" priority="875" operator="equal">
      <formula>"1 - Ошибка проектировщика"</formula>
    </cfRule>
  </conditionalFormatting>
  <conditionalFormatting sqref="H18">
    <cfRule type="cellIs" dxfId="4878" priority="876" operator="equal">
      <formula>"1 - Ошибка проектировщика"</formula>
    </cfRule>
  </conditionalFormatting>
  <conditionalFormatting sqref="H18">
    <cfRule type="cellIs" dxfId="4877" priority="877" operator="equal">
      <formula>"1 - Ошибка проектировщика"</formula>
    </cfRule>
  </conditionalFormatting>
  <conditionalFormatting sqref="H18">
    <cfRule type="cellIs" dxfId="4876" priority="878" operator="equal">
      <formula>"1 - Ошибка проектировщика"</formula>
    </cfRule>
  </conditionalFormatting>
  <conditionalFormatting sqref="H46">
    <cfRule type="cellIs" dxfId="4875" priority="879" operator="equal">
      <formula>"1 - Ошибка проектировщика"</formula>
    </cfRule>
  </conditionalFormatting>
  <conditionalFormatting sqref="H46">
    <cfRule type="cellIs" dxfId="4874" priority="880" operator="equal">
      <formula>"1 - Ошибка проектировщика"</formula>
    </cfRule>
  </conditionalFormatting>
  <conditionalFormatting sqref="H46">
    <cfRule type="cellIs" dxfId="4873" priority="881" operator="equal">
      <formula>"1 - Ошибка проектировщика"</formula>
    </cfRule>
  </conditionalFormatting>
  <conditionalFormatting sqref="H24">
    <cfRule type="cellIs" dxfId="4872" priority="882" operator="equal">
      <formula>"1 - Ошибка проектировщика"</formula>
    </cfRule>
  </conditionalFormatting>
  <conditionalFormatting sqref="H24">
    <cfRule type="cellIs" dxfId="4871" priority="883" operator="equal">
      <formula>"1 - Ошибка проектировщика"</formula>
    </cfRule>
  </conditionalFormatting>
  <conditionalFormatting sqref="H24">
    <cfRule type="cellIs" dxfId="4870" priority="884" operator="equal">
      <formula>"1 - Ошибка проектировщика"</formula>
    </cfRule>
  </conditionalFormatting>
  <conditionalFormatting sqref="H24">
    <cfRule type="cellIs" dxfId="4869" priority="885" operator="equal">
      <formula>"1 - Ошибка проектировщика"</formula>
    </cfRule>
  </conditionalFormatting>
  <conditionalFormatting sqref="H42">
    <cfRule type="cellIs" dxfId="4868" priority="886" operator="equal">
      <formula>"1 - Ошибка проектировщика"</formula>
    </cfRule>
  </conditionalFormatting>
  <conditionalFormatting sqref="H42">
    <cfRule type="cellIs" dxfId="4867" priority="887" operator="equal">
      <formula>"1 - Ошибка проектировщика"</formula>
    </cfRule>
  </conditionalFormatting>
  <conditionalFormatting sqref="H42">
    <cfRule type="cellIs" dxfId="4866" priority="888" operator="equal">
      <formula>"1 - Ошибка проектировщика"</formula>
    </cfRule>
  </conditionalFormatting>
  <conditionalFormatting sqref="H47">
    <cfRule type="cellIs" dxfId="4865" priority="889" operator="equal">
      <formula>"1 - Ошибка проектировщика"</formula>
    </cfRule>
  </conditionalFormatting>
  <conditionalFormatting sqref="K3 K5:K38 K40:K179">
    <cfRule type="containsText" dxfId="4864" priority="2" operator="containsText" text="повторно">
      <formula>NOT(ISERROR(SEARCH(("повторно"),(K3))))</formula>
    </cfRule>
  </conditionalFormatting>
  <conditionalFormatting sqref="K12">
    <cfRule type="containsText" dxfId="4863" priority="890" operator="containsText" text="повторно">
      <formula>NOT(ISERROR(SEARCH(("повторно"),(K3))))</formula>
    </cfRule>
  </conditionalFormatting>
  <conditionalFormatting sqref="K48">
    <cfRule type="containsText" dxfId="4862" priority="891" operator="containsText" text="повторно">
      <formula>NOT(ISERROR(SEARCH(("повторно"),(K3))))</formula>
    </cfRule>
  </conditionalFormatting>
  <conditionalFormatting sqref="K49">
    <cfRule type="containsText" dxfId="4861" priority="892" operator="containsText" text="повторно">
      <formula>NOT(ISERROR(SEARCH(("повторно"),(K3))))</formula>
    </cfRule>
  </conditionalFormatting>
  <conditionalFormatting sqref="K49">
    <cfRule type="containsText" dxfId="4860" priority="893" operator="containsText" text="повторно">
      <formula>NOT(ISERROR(SEARCH(("повторно"),(K3))))</formula>
    </cfRule>
  </conditionalFormatting>
  <conditionalFormatting sqref="K3 K5:K38 K40:K179">
    <cfRule type="containsText" dxfId="4859" priority="1" operator="containsText" text="снято">
      <formula>NOT(ISERROR(SEARCH(("снято"),(K3))))</formula>
    </cfRule>
  </conditionalFormatting>
  <conditionalFormatting sqref="K12">
    <cfRule type="containsText" dxfId="4858" priority="894" operator="containsText" text="снято">
      <formula>NOT(ISERROR(SEARCH(("снято"),(K3))))</formula>
    </cfRule>
  </conditionalFormatting>
  <conditionalFormatting sqref="K48">
    <cfRule type="containsText" dxfId="4857" priority="895" operator="containsText" text="снято">
      <formula>NOT(ISERROR(SEARCH(("снято"),(K3))))</formula>
    </cfRule>
  </conditionalFormatting>
  <conditionalFormatting sqref="K49">
    <cfRule type="containsText" dxfId="4856" priority="896" operator="containsText" text="снято">
      <formula>NOT(ISERROR(SEARCH(("снято"),(K3))))</formula>
    </cfRule>
  </conditionalFormatting>
  <conditionalFormatting sqref="K49">
    <cfRule type="containsText" dxfId="4855" priority="897"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79">
        <x14:dataValidation type="list" allowBlank="1">
          <x14:formula1>
            <xm:f>Списки!$G$2:$G$4</xm:f>
          </x14:formula1>
          <xm:sqref>G14 G47:G179</xm:sqref>
        </x14:dataValidation>
        <x14:dataValidation type="list" allowBlank="1">
          <x14:formula1>
            <xm:f>Списки!$O:$O</xm:f>
          </x14:formula1>
          <xm:sqref>R1 U1 X1</xm:sqref>
        </x14:dataValidation>
        <x14:dataValidation type="list" allowBlank="1">
          <x14:formula1>
            <xm:f>Списки!$E$2:$E$1002</xm:f>
          </x14:formula1>
          <xm:sqref>H14 H47:H179</xm:sqref>
        </x14:dataValidation>
        <x14:dataValidation type="list" allowBlank="1">
          <x14:formula1>
            <xm:f>Списки!$A$2:$A$1002</xm:f>
          </x14:formula1>
          <xm:sqref>K10:K11 K14:K38 K40:K47 K50:K179</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G45</xm:sqref>
        </x14:dataValidation>
        <x14:dataValidation type="list" allowBlank="1">
          <x14:formula1>
            <xm:f>Списки!$E$2:$E$1002</xm:f>
          </x14:formula1>
          <xm:sqref>H45</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G44</xm:sqref>
        </x14:dataValidation>
        <x14:dataValidation type="list" allowBlank="1">
          <x14:formula1>
            <xm:f>Списки!$E$2:$E$1002</xm:f>
          </x14:formula1>
          <xm:sqref>H44</xm:sqref>
        </x14:dataValidation>
        <x14:dataValidation type="list" allowBlank="1">
          <x14:formula1>
            <xm:f>Списки!$G$2:$G$4</xm:f>
          </x14:formula1>
          <xm:sqref>G43</xm:sqref>
        </x14:dataValidation>
        <x14:dataValidation type="list" allowBlank="1">
          <x14:formula1>
            <xm:f>Списки!$E$2:$E$1002</xm:f>
          </x14:formula1>
          <xm:sqref>H43</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Списки!$A$2:$A$1002</xm:f>
          </x14:formula1>
          <xm:sqref>K12</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G46</xm:sqref>
        </x14:dataValidation>
        <x14:dataValidation type="list" allowBlank="1">
          <x14:formula1>
            <xm:f>Списки!$E$2:$E$1002</xm:f>
          </x14:formula1>
          <xm:sqref>H46</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Списки!$A$2:$A$1002</xm:f>
          </x14:formula1>
          <xm:sqref>K48</xm:sqref>
        </x14:dataValidation>
        <x14:dataValidation type="list" allowBlank="1">
          <x14:formula1>
            <xm:f>Списки!$A$2:$A$1002</xm:f>
          </x14:formula1>
          <xm:sqref>K49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4"/>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9" style="708" customWidth="1"/>
    <col min="2" max="2" width="18.5703125" style="708" customWidth="1"/>
    <col min="3" max="3" width="12.5703125" style="709"/>
    <col min="4" max="4" width="53.42578125" style="710" customWidth="1"/>
    <col min="5" max="5" width="55.42578125" style="708" customWidth="1"/>
    <col min="6" max="6" width="21.42578125" style="708" customWidth="1" collapsed="1"/>
    <col min="7" max="8" width="14.140625" style="708" hidden="1" customWidth="1" outlineLevel="1"/>
    <col min="9" max="9" width="13.42578125" style="708" customWidth="1"/>
    <col min="10" max="11" width="12.5703125" style="708"/>
    <col min="12" max="12" width="31.85546875" style="711" customWidth="1"/>
    <col min="13" max="13" width="12.5703125" style="708"/>
    <col min="14" max="14" width="25" style="708" customWidth="1"/>
    <col min="15" max="15" width="39.140625" style="708" customWidth="1"/>
    <col min="16" max="16" width="16.42578125" style="708" customWidth="1"/>
    <col min="17" max="17" width="26.85546875" style="708" customWidth="1"/>
    <col min="18" max="18" width="22" style="708" customWidth="1"/>
    <col min="19" max="19" width="14.42578125" style="708" customWidth="1"/>
    <col min="20" max="20" width="26.85546875" style="708" customWidth="1"/>
    <col min="21" max="24" width="25.5703125" style="708" customWidth="1"/>
    <col min="25" max="16384" width="12.5703125" style="708"/>
  </cols>
  <sheetData>
    <row r="1" spans="1:24" ht="89.25" collapsed="1">
      <c r="A1" s="712" t="s">
        <v>235</v>
      </c>
      <c r="B1" s="712" t="s">
        <v>236</v>
      </c>
      <c r="C1" s="713" t="s">
        <v>237</v>
      </c>
      <c r="D1" s="712" t="s">
        <v>238</v>
      </c>
      <c r="E1" s="712" t="s">
        <v>239</v>
      </c>
      <c r="F1" s="712" t="s">
        <v>240</v>
      </c>
      <c r="G1" s="714" t="s">
        <v>241</v>
      </c>
      <c r="H1" s="714" t="s">
        <v>242</v>
      </c>
      <c r="I1" s="714" t="s">
        <v>5</v>
      </c>
      <c r="J1" s="712" t="s">
        <v>243</v>
      </c>
      <c r="K1" s="712" t="s">
        <v>244</v>
      </c>
      <c r="L1" s="715"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497" t="s">
        <v>52</v>
      </c>
      <c r="E2" s="113"/>
      <c r="F2" s="110"/>
      <c r="G2" s="115"/>
      <c r="H2" s="116"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498" t="s">
        <v>35</v>
      </c>
      <c r="E3" s="18"/>
      <c r="F3" s="18"/>
      <c r="G3" s="115"/>
      <c r="H3" s="118">
        <f>COUNTIF($H10:$H164,"1 - Несоответствие продуктовым требованиям ПИК-Стандарт")</f>
        <v>1</v>
      </c>
      <c r="I3" s="118">
        <f>COUNTIF($H10:$H164,"2 - Несоответствие Бренд-листам ПИК")</f>
        <v>0</v>
      </c>
      <c r="J3" s="118">
        <f>COUNTIF($H10:$H164,"3 - Несоответствие Каталогу отделки")</f>
        <v>0</v>
      </c>
      <c r="K3" s="118">
        <f>COUNTIF($H10:$H164,"5 - Ошибка в применении СТМ")</f>
        <v>0</v>
      </c>
      <c r="L3" s="539">
        <f>COUNTIF($H10:$H164,"4 - Несоответствие Каталогу оборудования")</f>
        <v>0</v>
      </c>
      <c r="M3" s="118">
        <f>COUNTIF($H10:$H164,"6 - Ошибка в применении сборных ЛМ")</f>
        <v>0</v>
      </c>
      <c r="N3" s="118">
        <f>COUNTIF($H10:$H164,"7 - Ошибка в применении шкаф-пакетов")</f>
        <v>0</v>
      </c>
      <c r="O3" s="118">
        <f>COUNTIF($H10:$H164,"8 - Ошибка в применении шахт-пакетов")</f>
        <v>0</v>
      </c>
      <c r="P3" s="118">
        <f>COUNTIF($H10:$H164,"9 - Несоответствие типологическим требованиям ПИК-Стандарт")</f>
        <v>12</v>
      </c>
      <c r="Q3" s="118">
        <f>COUNTIF($H10:$H164,"10 - Несоответствие НТД РФ")</f>
        <v>1</v>
      </c>
      <c r="R3" s="118">
        <f>COUNTIF($H10:$H164,"11 - Несоответствие ИРД (кроме ТУ, СТУ), АПР, ПД")</f>
        <v>0</v>
      </c>
      <c r="S3" s="118">
        <f>COUNTIF($H10:$H164,"12 - Несоответствие требованиям ТУ, СТУ")</f>
        <v>0</v>
      </c>
      <c r="T3" s="118">
        <f>COUNTIF($H10:$H164,"13 - Ошибка в технических решениях")</f>
        <v>0</v>
      </c>
      <c r="U3" s="118">
        <f>COUNTIF($H10:$H164,"14 - Неувязка м/у собой комплектов РД")</f>
        <v>4</v>
      </c>
      <c r="V3" s="118">
        <f>COUNTIF($H10:$H164,"15 - Недостаточность информации влияющей на СМР")</f>
        <v>14</v>
      </c>
      <c r="W3" s="118">
        <f>COUNTIF($H10:$H164,"16 - Нерациональное решение")</f>
        <v>0</v>
      </c>
      <c r="X3" s="118">
        <f>COUNTIF($H10:$H164,"17 - Оформление")</f>
        <v>0</v>
      </c>
    </row>
    <row r="4" spans="1:24" ht="38.25" hidden="1" outlineLevel="1">
      <c r="A4" s="111" t="s">
        <v>249</v>
      </c>
      <c r="B4" s="119">
        <v>8</v>
      </c>
      <c r="C4" s="259">
        <v>8</v>
      </c>
      <c r="D4" s="120">
        <f>C4/B4</f>
        <v>1</v>
      </c>
      <c r="E4" s="218"/>
      <c r="G4" s="115"/>
      <c r="H4" s="112" t="s">
        <v>52</v>
      </c>
      <c r="I4" s="112" t="s">
        <v>52</v>
      </c>
      <c r="J4" s="112" t="s">
        <v>52</v>
      </c>
      <c r="K4" s="112" t="s">
        <v>52</v>
      </c>
      <c r="L4" s="541"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262"/>
      <c r="E5" s="219"/>
      <c r="G5" s="112" t="s">
        <v>52</v>
      </c>
      <c r="H5" s="222"/>
      <c r="I5" s="102"/>
      <c r="J5" s="223"/>
      <c r="K5" s="102"/>
      <c r="L5" s="543"/>
      <c r="M5" s="223"/>
      <c r="N5" s="102"/>
      <c r="O5" s="223"/>
      <c r="P5" s="223"/>
      <c r="Q5" s="102"/>
      <c r="R5" s="223"/>
      <c r="S5" s="223"/>
      <c r="T5" s="102"/>
      <c r="U5" s="102"/>
      <c r="V5" s="102"/>
      <c r="W5" s="102"/>
      <c r="X5" s="102"/>
    </row>
    <row r="6" spans="1:24" ht="22.5" hidden="1" outlineLevel="1">
      <c r="A6" s="18">
        <v>0.2</v>
      </c>
      <c r="B6" s="18">
        <v>0.5</v>
      </c>
      <c r="C6" s="256">
        <v>1</v>
      </c>
      <c r="D6" s="498" t="s">
        <v>39</v>
      </c>
      <c r="E6" s="18"/>
      <c r="F6" s="18" t="s">
        <v>253</v>
      </c>
      <c r="G6" s="125">
        <f>COUNTIFS(G10:G131,"0,2")</f>
        <v>0</v>
      </c>
      <c r="H6" s="222"/>
      <c r="I6" s="102"/>
      <c r="J6" s="223"/>
      <c r="K6" s="102"/>
      <c r="L6" s="543"/>
      <c r="M6" s="223"/>
      <c r="N6" s="102"/>
      <c r="O6" s="223"/>
      <c r="P6" s="223"/>
      <c r="Q6" s="102"/>
      <c r="R6" s="223"/>
      <c r="S6" s="223"/>
      <c r="T6" s="102"/>
      <c r="U6" s="102"/>
      <c r="V6" s="102"/>
      <c r="W6" s="102"/>
      <c r="X6" s="102"/>
    </row>
    <row r="7" spans="1:24" ht="22.5" hidden="1" outlineLevel="1">
      <c r="A7" s="126">
        <f>G6*0.2/B4</f>
        <v>0</v>
      </c>
      <c r="B7" s="126">
        <f>G7*0.5/B4</f>
        <v>0.875</v>
      </c>
      <c r="C7" s="259">
        <f>G8*1/B4</f>
        <v>2.25</v>
      </c>
      <c r="D7" s="127">
        <f>(G6*A6+G7*B6+G8*C6)/SUM(G6:G8)</f>
        <v>0.78125</v>
      </c>
      <c r="E7" s="224"/>
      <c r="F7" s="129" t="s">
        <v>254</v>
      </c>
      <c r="G7" s="125">
        <f>COUNTIFS(G10:G131,"0,5")</f>
        <v>14</v>
      </c>
      <c r="H7" s="222"/>
      <c r="I7" s="225"/>
      <c r="J7" s="225"/>
      <c r="K7" s="225"/>
      <c r="L7" s="545"/>
      <c r="M7" s="225"/>
      <c r="N7" s="225"/>
      <c r="O7" s="225"/>
      <c r="P7" s="225"/>
      <c r="Q7" s="225"/>
      <c r="R7" s="225"/>
      <c r="S7" s="225"/>
      <c r="T7" s="225"/>
      <c r="U7" s="225"/>
      <c r="V7" s="225"/>
      <c r="W7" s="225"/>
      <c r="X7" s="225"/>
    </row>
    <row r="8" spans="1:24" ht="22.5" hidden="1" outlineLevel="1">
      <c r="A8" s="112" t="s">
        <v>52</v>
      </c>
      <c r="B8" s="112" t="s">
        <v>52</v>
      </c>
      <c r="C8" s="266" t="s">
        <v>52</v>
      </c>
      <c r="D8" s="497" t="s">
        <v>52</v>
      </c>
      <c r="E8" s="112"/>
      <c r="F8" s="18" t="s">
        <v>255</v>
      </c>
      <c r="G8" s="125">
        <f>COUNTIFS(G10:G131,"1")</f>
        <v>18</v>
      </c>
      <c r="H8" s="222"/>
      <c r="I8" s="102"/>
      <c r="J8" s="223"/>
      <c r="K8" s="102"/>
      <c r="L8" s="543"/>
      <c r="M8" s="223"/>
      <c r="N8" s="102"/>
      <c r="O8" s="223"/>
      <c r="P8" s="223"/>
      <c r="Q8" s="102"/>
      <c r="R8" s="223"/>
      <c r="S8" s="223"/>
      <c r="T8" s="102"/>
      <c r="U8" s="102"/>
      <c r="V8" s="102"/>
      <c r="W8" s="102"/>
      <c r="X8" s="102"/>
    </row>
    <row r="9" spans="1:24" ht="12.75">
      <c r="A9" s="131"/>
      <c r="B9" s="131"/>
      <c r="C9" s="267"/>
      <c r="D9" s="430"/>
      <c r="E9" s="131"/>
      <c r="F9" s="131"/>
      <c r="G9" s="131"/>
      <c r="H9" s="131"/>
      <c r="I9" s="226"/>
      <c r="J9" s="227"/>
      <c r="K9" s="226"/>
      <c r="L9" s="547"/>
      <c r="M9" s="227"/>
      <c r="N9" s="226"/>
      <c r="O9" s="227"/>
      <c r="P9" s="227"/>
      <c r="Q9" s="226"/>
      <c r="R9" s="227"/>
      <c r="S9" s="227"/>
      <c r="T9" s="226"/>
      <c r="U9" s="226"/>
      <c r="V9" s="226"/>
      <c r="W9" s="226"/>
      <c r="X9" s="226"/>
    </row>
    <row r="10" spans="1:24" ht="155.25" customHeight="1">
      <c r="A10" s="431">
        <v>1</v>
      </c>
      <c r="B10" s="436" t="s">
        <v>2508</v>
      </c>
      <c r="C10" s="665" t="s">
        <v>397</v>
      </c>
      <c r="D10" s="433" t="s">
        <v>2509</v>
      </c>
      <c r="E10" s="431"/>
      <c r="F10" s="431" t="s">
        <v>2421</v>
      </c>
      <c r="G10" s="435">
        <v>1</v>
      </c>
      <c r="H10" s="436" t="s">
        <v>21</v>
      </c>
      <c r="I10" s="431" t="s">
        <v>72</v>
      </c>
      <c r="J10" s="437">
        <v>45391</v>
      </c>
      <c r="K10" s="431"/>
      <c r="L10" s="549" t="s">
        <v>2422</v>
      </c>
      <c r="M10" s="223"/>
      <c r="N10" s="102"/>
      <c r="O10" s="223"/>
      <c r="P10" s="223"/>
      <c r="Q10" s="102"/>
      <c r="R10" s="223"/>
      <c r="S10" s="223"/>
      <c r="T10" s="102"/>
      <c r="U10" s="102"/>
      <c r="V10" s="102"/>
      <c r="W10" s="102"/>
      <c r="X10" s="102"/>
    </row>
    <row r="11" spans="1:24" ht="67.5" customHeight="1">
      <c r="A11" s="431">
        <f t="shared" ref="A11:A46" si="0">A10+1</f>
        <v>2</v>
      </c>
      <c r="B11" s="436" t="s">
        <v>2508</v>
      </c>
      <c r="C11" s="665">
        <v>2</v>
      </c>
      <c r="D11" s="433" t="s">
        <v>2423</v>
      </c>
      <c r="E11" s="431"/>
      <c r="F11" s="431" t="s">
        <v>2424</v>
      </c>
      <c r="G11" s="435">
        <v>1</v>
      </c>
      <c r="H11" s="436" t="s">
        <v>21</v>
      </c>
      <c r="I11" s="431" t="s">
        <v>72</v>
      </c>
      <c r="J11" s="437">
        <v>45391</v>
      </c>
      <c r="K11" s="431"/>
      <c r="L11" s="549" t="s">
        <v>2425</v>
      </c>
      <c r="M11" s="102"/>
      <c r="N11" s="102"/>
      <c r="O11" s="102"/>
      <c r="P11" s="102"/>
      <c r="Q11" s="102"/>
      <c r="R11" s="102"/>
      <c r="S11" s="102"/>
      <c r="T11" s="102"/>
      <c r="U11" s="102"/>
      <c r="V11" s="102"/>
      <c r="W11" s="102"/>
      <c r="X11" s="102"/>
    </row>
    <row r="12" spans="1:24" ht="77.25" customHeight="1">
      <c r="A12" s="431">
        <f t="shared" si="0"/>
        <v>3</v>
      </c>
      <c r="B12" s="436" t="s">
        <v>2508</v>
      </c>
      <c r="C12" s="665">
        <v>2</v>
      </c>
      <c r="D12" s="433" t="s">
        <v>2510</v>
      </c>
      <c r="E12" s="431"/>
      <c r="F12" s="431"/>
      <c r="G12" s="435">
        <v>1</v>
      </c>
      <c r="H12" s="436" t="s">
        <v>28</v>
      </c>
      <c r="I12" s="431" t="s">
        <v>72</v>
      </c>
      <c r="J12" s="437">
        <v>45391</v>
      </c>
      <c r="K12" s="431"/>
      <c r="L12" s="549" t="s">
        <v>2511</v>
      </c>
      <c r="M12" s="102"/>
      <c r="N12" s="102"/>
      <c r="O12" s="102"/>
      <c r="P12" s="102"/>
      <c r="Q12" s="102"/>
      <c r="R12" s="102"/>
      <c r="S12" s="102"/>
      <c r="T12" s="102"/>
      <c r="U12" s="102"/>
      <c r="V12" s="102"/>
      <c r="W12" s="102"/>
      <c r="X12" s="102"/>
    </row>
    <row r="13" spans="1:24" ht="156.75" customHeight="1">
      <c r="A13" s="431">
        <f t="shared" si="0"/>
        <v>4</v>
      </c>
      <c r="B13" s="436" t="s">
        <v>2508</v>
      </c>
      <c r="C13" s="665">
        <v>2</v>
      </c>
      <c r="D13" s="433" t="s">
        <v>2512</v>
      </c>
      <c r="E13" s="431"/>
      <c r="F13" s="431"/>
      <c r="G13" s="435">
        <v>0.5</v>
      </c>
      <c r="H13" s="436" t="s">
        <v>29</v>
      </c>
      <c r="I13" s="431" t="s">
        <v>72</v>
      </c>
      <c r="J13" s="437">
        <v>45391</v>
      </c>
      <c r="K13" s="431"/>
      <c r="L13" s="548" t="s">
        <v>2513</v>
      </c>
      <c r="M13" s="102"/>
      <c r="N13" s="102"/>
      <c r="O13" s="102"/>
      <c r="P13" s="102"/>
      <c r="Q13" s="102"/>
      <c r="R13" s="102"/>
      <c r="S13" s="102"/>
      <c r="T13" s="102"/>
      <c r="U13" s="102"/>
      <c r="V13" s="102"/>
      <c r="W13" s="102"/>
      <c r="X13" s="102"/>
    </row>
    <row r="14" spans="1:24" ht="68.25" customHeight="1">
      <c r="A14" s="431">
        <f t="shared" si="0"/>
        <v>5</v>
      </c>
      <c r="B14" s="436" t="s">
        <v>2508</v>
      </c>
      <c r="C14" s="665">
        <v>2</v>
      </c>
      <c r="D14" s="433" t="s">
        <v>2431</v>
      </c>
      <c r="E14" s="431"/>
      <c r="F14" s="431"/>
      <c r="G14" s="435">
        <v>0.5</v>
      </c>
      <c r="H14" s="436" t="s">
        <v>29</v>
      </c>
      <c r="I14" s="431" t="s">
        <v>72</v>
      </c>
      <c r="J14" s="437">
        <v>45391</v>
      </c>
      <c r="K14" s="431"/>
      <c r="L14" s="548" t="s">
        <v>2432</v>
      </c>
      <c r="M14" s="102"/>
      <c r="N14" s="102"/>
      <c r="O14" s="102"/>
      <c r="P14" s="102"/>
      <c r="Q14" s="102"/>
      <c r="R14" s="102"/>
      <c r="S14" s="102"/>
      <c r="T14" s="102"/>
      <c r="U14" s="102"/>
      <c r="V14" s="102"/>
      <c r="W14" s="102"/>
      <c r="X14" s="102"/>
    </row>
    <row r="15" spans="1:24" ht="230.25" customHeight="1">
      <c r="A15" s="431">
        <f t="shared" si="0"/>
        <v>6</v>
      </c>
      <c r="B15" s="436" t="s">
        <v>2508</v>
      </c>
      <c r="C15" s="665">
        <v>2</v>
      </c>
      <c r="D15" s="433" t="s">
        <v>2514</v>
      </c>
      <c r="E15" s="431"/>
      <c r="F15" s="431"/>
      <c r="G15" s="435">
        <v>1</v>
      </c>
      <c r="H15" s="436" t="s">
        <v>28</v>
      </c>
      <c r="I15" s="431" t="s">
        <v>72</v>
      </c>
      <c r="J15" s="437">
        <v>45391</v>
      </c>
      <c r="K15" s="431"/>
      <c r="L15" s="548" t="s">
        <v>2515</v>
      </c>
      <c r="M15" s="102"/>
      <c r="N15" s="102"/>
      <c r="O15" s="102"/>
      <c r="P15" s="102"/>
      <c r="Q15" s="102"/>
      <c r="R15" s="102"/>
      <c r="S15" s="102"/>
      <c r="T15" s="102"/>
      <c r="U15" s="102"/>
      <c r="V15" s="102"/>
      <c r="W15" s="102"/>
      <c r="X15" s="102"/>
    </row>
    <row r="16" spans="1:24" ht="162.75" customHeight="1">
      <c r="A16" s="431">
        <f t="shared" si="0"/>
        <v>7</v>
      </c>
      <c r="B16" s="436" t="s">
        <v>2508</v>
      </c>
      <c r="C16" s="665">
        <v>2</v>
      </c>
      <c r="D16" s="433" t="s">
        <v>2516</v>
      </c>
      <c r="E16" s="431"/>
      <c r="F16" s="431"/>
      <c r="G16" s="435">
        <v>0.5</v>
      </c>
      <c r="H16" s="436" t="s">
        <v>29</v>
      </c>
      <c r="I16" s="431" t="s">
        <v>72</v>
      </c>
      <c r="J16" s="437">
        <v>45391</v>
      </c>
      <c r="K16" s="431"/>
      <c r="L16" s="548"/>
      <c r="M16" s="102"/>
      <c r="N16" s="102"/>
      <c r="O16" s="102"/>
      <c r="P16" s="102"/>
      <c r="Q16" s="102"/>
      <c r="R16" s="102"/>
      <c r="S16" s="102"/>
      <c r="T16" s="102"/>
      <c r="U16" s="102"/>
      <c r="V16" s="102"/>
      <c r="W16" s="102"/>
      <c r="X16" s="102"/>
    </row>
    <row r="17" spans="1:24" ht="98.25" customHeight="1">
      <c r="A17" s="431">
        <f t="shared" si="0"/>
        <v>8</v>
      </c>
      <c r="B17" s="436" t="s">
        <v>2508</v>
      </c>
      <c r="C17" s="665" t="s">
        <v>1147</v>
      </c>
      <c r="D17" s="433" t="s">
        <v>2517</v>
      </c>
      <c r="E17" s="431"/>
      <c r="F17" s="431"/>
      <c r="G17" s="435">
        <v>0.5</v>
      </c>
      <c r="H17" s="436" t="s">
        <v>29</v>
      </c>
      <c r="I17" s="431" t="s">
        <v>72</v>
      </c>
      <c r="J17" s="437">
        <v>45391</v>
      </c>
      <c r="K17" s="431"/>
      <c r="L17" s="548" t="s">
        <v>2448</v>
      </c>
      <c r="M17" s="102"/>
      <c r="N17" s="102"/>
      <c r="O17" s="102"/>
      <c r="P17" s="102"/>
      <c r="Q17" s="102"/>
      <c r="R17" s="102"/>
      <c r="S17" s="102"/>
      <c r="T17" s="102"/>
      <c r="U17" s="102"/>
      <c r="V17" s="102"/>
      <c r="W17" s="102"/>
      <c r="X17" s="102"/>
    </row>
    <row r="18" spans="1:24" ht="56.25">
      <c r="A18" s="431">
        <f t="shared" si="0"/>
        <v>9</v>
      </c>
      <c r="B18" s="436" t="s">
        <v>2508</v>
      </c>
      <c r="C18" s="665">
        <v>2</v>
      </c>
      <c r="D18" s="433" t="s">
        <v>2433</v>
      </c>
      <c r="E18" s="431"/>
      <c r="F18" s="431"/>
      <c r="G18" s="435">
        <v>0.5</v>
      </c>
      <c r="H18" s="436" t="s">
        <v>29</v>
      </c>
      <c r="I18" s="431" t="s">
        <v>72</v>
      </c>
      <c r="J18" s="437">
        <v>45391</v>
      </c>
      <c r="K18" s="431"/>
      <c r="L18" s="548" t="s">
        <v>2434</v>
      </c>
      <c r="M18" s="102"/>
      <c r="N18" s="102"/>
      <c r="O18" s="102"/>
      <c r="P18" s="102"/>
      <c r="Q18" s="102"/>
      <c r="R18" s="102"/>
      <c r="S18" s="102"/>
      <c r="T18" s="102"/>
      <c r="U18" s="102"/>
      <c r="V18" s="102"/>
      <c r="W18" s="102"/>
      <c r="X18" s="102"/>
    </row>
    <row r="19" spans="1:24" ht="122.25" customHeight="1">
      <c r="A19" s="431">
        <f t="shared" si="0"/>
        <v>10</v>
      </c>
      <c r="B19" s="436" t="s">
        <v>2508</v>
      </c>
      <c r="C19" s="665">
        <v>2</v>
      </c>
      <c r="D19" s="433" t="s">
        <v>2435</v>
      </c>
      <c r="E19" s="431"/>
      <c r="F19" s="431"/>
      <c r="G19" s="435">
        <v>0.5</v>
      </c>
      <c r="H19" s="436" t="s">
        <v>29</v>
      </c>
      <c r="I19" s="431" t="s">
        <v>72</v>
      </c>
      <c r="J19" s="437">
        <v>45391</v>
      </c>
      <c r="K19" s="431"/>
      <c r="L19" s="548" t="s">
        <v>2436</v>
      </c>
      <c r="M19" s="102"/>
      <c r="N19" s="102"/>
      <c r="O19" s="102"/>
      <c r="P19" s="102"/>
      <c r="Q19" s="102"/>
      <c r="R19" s="102"/>
      <c r="S19" s="102"/>
      <c r="T19" s="102"/>
      <c r="U19" s="102"/>
      <c r="V19" s="102"/>
      <c r="W19" s="102"/>
      <c r="X19" s="102"/>
    </row>
    <row r="20" spans="1:24" ht="60" customHeight="1">
      <c r="A20" s="431">
        <f t="shared" si="0"/>
        <v>11</v>
      </c>
      <c r="B20" s="436" t="s">
        <v>2508</v>
      </c>
      <c r="C20" s="665" t="s">
        <v>402</v>
      </c>
      <c r="D20" s="433" t="s">
        <v>2443</v>
      </c>
      <c r="E20" s="431"/>
      <c r="F20" s="431"/>
      <c r="G20" s="435">
        <v>0.5</v>
      </c>
      <c r="H20" s="436" t="s">
        <v>29</v>
      </c>
      <c r="I20" s="431" t="s">
        <v>72</v>
      </c>
      <c r="J20" s="437">
        <v>45391</v>
      </c>
      <c r="K20" s="431"/>
      <c r="L20" s="548" t="s">
        <v>2444</v>
      </c>
      <c r="M20" s="102"/>
      <c r="N20" s="102"/>
      <c r="O20" s="102"/>
      <c r="P20" s="102"/>
      <c r="Q20" s="102"/>
      <c r="R20" s="102"/>
      <c r="S20" s="102"/>
      <c r="T20" s="102"/>
      <c r="U20" s="102"/>
      <c r="V20" s="102"/>
      <c r="W20" s="102"/>
      <c r="X20" s="102"/>
    </row>
    <row r="21" spans="1:24" ht="180.75" customHeight="1">
      <c r="A21" s="431">
        <f t="shared" si="0"/>
        <v>12</v>
      </c>
      <c r="B21" s="436" t="s">
        <v>2508</v>
      </c>
      <c r="C21" s="665" t="s">
        <v>2518</v>
      </c>
      <c r="D21" s="433" t="s">
        <v>2445</v>
      </c>
      <c r="E21" s="431"/>
      <c r="F21" s="431" t="s">
        <v>2421</v>
      </c>
      <c r="G21" s="435">
        <v>0.5</v>
      </c>
      <c r="H21" s="436" t="s">
        <v>29</v>
      </c>
      <c r="I21" s="431" t="s">
        <v>72</v>
      </c>
      <c r="J21" s="437">
        <v>45391</v>
      </c>
      <c r="K21" s="431"/>
      <c r="L21" s="548" t="s">
        <v>2519</v>
      </c>
      <c r="M21" s="102"/>
      <c r="N21" s="102"/>
      <c r="O21" s="102"/>
      <c r="P21" s="102"/>
      <c r="Q21" s="102"/>
      <c r="R21" s="102"/>
      <c r="S21" s="102"/>
      <c r="T21" s="102"/>
      <c r="U21" s="102"/>
      <c r="V21" s="102"/>
      <c r="W21" s="102"/>
      <c r="X21" s="102"/>
    </row>
    <row r="22" spans="1:24" ht="57.75" customHeight="1">
      <c r="A22" s="431">
        <f t="shared" si="0"/>
        <v>13</v>
      </c>
      <c r="B22" s="436" t="s">
        <v>2508</v>
      </c>
      <c r="C22" s="665" t="s">
        <v>402</v>
      </c>
      <c r="D22" s="433" t="s">
        <v>2520</v>
      </c>
      <c r="E22" s="431"/>
      <c r="F22" s="431"/>
      <c r="G22" s="435">
        <v>0.5</v>
      </c>
      <c r="H22" s="436" t="s">
        <v>29</v>
      </c>
      <c r="I22" s="431" t="s">
        <v>72</v>
      </c>
      <c r="J22" s="437">
        <v>45391</v>
      </c>
      <c r="K22" s="431"/>
      <c r="L22" s="548" t="s">
        <v>2450</v>
      </c>
      <c r="M22" s="102"/>
      <c r="N22" s="102"/>
      <c r="O22" s="102"/>
      <c r="P22" s="102"/>
      <c r="Q22" s="102"/>
      <c r="R22" s="102"/>
      <c r="S22" s="102"/>
      <c r="T22" s="102"/>
      <c r="U22" s="102"/>
      <c r="V22" s="102"/>
      <c r="W22" s="102"/>
      <c r="X22" s="102"/>
    </row>
    <row r="23" spans="1:24" ht="77.25" customHeight="1">
      <c r="A23" s="431">
        <f t="shared" si="0"/>
        <v>14</v>
      </c>
      <c r="B23" s="436" t="s">
        <v>2508</v>
      </c>
      <c r="C23" s="665" t="s">
        <v>2320</v>
      </c>
      <c r="D23" s="433" t="s">
        <v>2451</v>
      </c>
      <c r="E23" s="431"/>
      <c r="F23" s="431"/>
      <c r="G23" s="435">
        <v>1</v>
      </c>
      <c r="H23" s="436" t="s">
        <v>21</v>
      </c>
      <c r="I23" s="431" t="s">
        <v>72</v>
      </c>
      <c r="J23" s="437">
        <v>45391</v>
      </c>
      <c r="K23" s="431"/>
      <c r="L23" s="548" t="s">
        <v>2452</v>
      </c>
      <c r="M23" s="102"/>
      <c r="N23" s="102"/>
      <c r="O23" s="102"/>
      <c r="P23" s="102"/>
      <c r="Q23" s="102"/>
      <c r="R23" s="102"/>
      <c r="S23" s="102"/>
      <c r="T23" s="102"/>
      <c r="U23" s="102"/>
      <c r="V23" s="102"/>
      <c r="W23" s="102"/>
      <c r="X23" s="102"/>
    </row>
    <row r="24" spans="1:24" ht="79.5" customHeight="1">
      <c r="A24" s="431">
        <f t="shared" si="0"/>
        <v>15</v>
      </c>
      <c r="B24" s="436" t="s">
        <v>2508</v>
      </c>
      <c r="C24" s="665" t="s">
        <v>2320</v>
      </c>
      <c r="D24" s="433" t="s">
        <v>2453</v>
      </c>
      <c r="E24" s="431"/>
      <c r="F24" s="431"/>
      <c r="G24" s="435">
        <v>0.5</v>
      </c>
      <c r="H24" s="436" t="s">
        <v>29</v>
      </c>
      <c r="I24" s="431" t="s">
        <v>72</v>
      </c>
      <c r="J24" s="437">
        <v>45391</v>
      </c>
      <c r="K24" s="431"/>
      <c r="L24" s="548" t="s">
        <v>2454</v>
      </c>
      <c r="M24" s="102"/>
      <c r="N24" s="102"/>
      <c r="O24" s="102"/>
      <c r="P24" s="102"/>
      <c r="Q24" s="102"/>
      <c r="R24" s="102"/>
      <c r="S24" s="102"/>
      <c r="T24" s="102"/>
      <c r="U24" s="102"/>
      <c r="V24" s="102"/>
      <c r="W24" s="102"/>
      <c r="X24" s="102"/>
    </row>
    <row r="25" spans="1:24" ht="217.5" customHeight="1">
      <c r="A25" s="431">
        <f t="shared" si="0"/>
        <v>16</v>
      </c>
      <c r="B25" s="436" t="s">
        <v>2508</v>
      </c>
      <c r="C25" s="665" t="s">
        <v>2320</v>
      </c>
      <c r="D25" s="204" t="s">
        <v>2455</v>
      </c>
      <c r="E25" s="431"/>
      <c r="F25" s="431" t="s">
        <v>2421</v>
      </c>
      <c r="G25" s="435">
        <v>1</v>
      </c>
      <c r="H25" s="436" t="s">
        <v>21</v>
      </c>
      <c r="I25" s="431" t="s">
        <v>72</v>
      </c>
      <c r="J25" s="437">
        <v>45391</v>
      </c>
      <c r="K25" s="431"/>
      <c r="L25" s="548" t="s">
        <v>2456</v>
      </c>
      <c r="M25" s="136"/>
      <c r="N25" s="102"/>
      <c r="O25" s="102"/>
      <c r="P25" s="102"/>
      <c r="Q25" s="102"/>
      <c r="R25" s="102"/>
      <c r="S25" s="102"/>
      <c r="T25" s="102"/>
      <c r="U25" s="102"/>
      <c r="V25" s="102"/>
      <c r="W25" s="102"/>
      <c r="X25" s="102"/>
    </row>
    <row r="26" spans="1:24" ht="204">
      <c r="A26" s="431">
        <f t="shared" si="0"/>
        <v>17</v>
      </c>
      <c r="B26" s="436" t="s">
        <v>2508</v>
      </c>
      <c r="C26" s="665" t="s">
        <v>2320</v>
      </c>
      <c r="D26" s="433" t="s">
        <v>2457</v>
      </c>
      <c r="E26" s="431"/>
      <c r="F26" s="431" t="s">
        <v>2421</v>
      </c>
      <c r="G26" s="435">
        <v>1</v>
      </c>
      <c r="H26" s="436" t="s">
        <v>21</v>
      </c>
      <c r="I26" s="431" t="s">
        <v>72</v>
      </c>
      <c r="J26" s="437">
        <v>45391</v>
      </c>
      <c r="K26" s="431"/>
      <c r="L26" s="548" t="s">
        <v>2458</v>
      </c>
      <c r="M26" s="136"/>
      <c r="N26" s="102"/>
      <c r="O26" s="102"/>
      <c r="P26" s="102"/>
      <c r="Q26" s="102"/>
      <c r="R26" s="102"/>
      <c r="S26" s="102"/>
      <c r="T26" s="102"/>
      <c r="U26" s="102"/>
      <c r="V26" s="102"/>
      <c r="W26" s="102"/>
      <c r="X26" s="102"/>
    </row>
    <row r="27" spans="1:24" ht="50.25" customHeight="1">
      <c r="A27" s="431">
        <f t="shared" si="0"/>
        <v>18</v>
      </c>
      <c r="B27" s="436" t="s">
        <v>2508</v>
      </c>
      <c r="C27" s="665" t="s">
        <v>2320</v>
      </c>
      <c r="D27" s="433" t="s">
        <v>2461</v>
      </c>
      <c r="E27" s="431"/>
      <c r="F27" s="431"/>
      <c r="G27" s="435">
        <v>1</v>
      </c>
      <c r="H27" s="436" t="s">
        <v>21</v>
      </c>
      <c r="I27" s="431" t="s">
        <v>72</v>
      </c>
      <c r="J27" s="437">
        <v>45391</v>
      </c>
      <c r="K27" s="431"/>
      <c r="L27" s="548" t="s">
        <v>2462</v>
      </c>
      <c r="M27" s="136"/>
      <c r="N27" s="102"/>
      <c r="O27" s="102"/>
      <c r="P27" s="102"/>
      <c r="Q27" s="102"/>
      <c r="R27" s="102"/>
      <c r="S27" s="102"/>
      <c r="T27" s="102"/>
      <c r="U27" s="102"/>
      <c r="V27" s="102"/>
      <c r="W27" s="102"/>
      <c r="X27" s="102"/>
    </row>
    <row r="28" spans="1:24" ht="63.75">
      <c r="A28" s="431">
        <f t="shared" si="0"/>
        <v>19</v>
      </c>
      <c r="B28" s="436" t="s">
        <v>2508</v>
      </c>
      <c r="C28" s="665" t="s">
        <v>2320</v>
      </c>
      <c r="D28" s="433" t="s">
        <v>2463</v>
      </c>
      <c r="E28" s="431"/>
      <c r="F28" s="431"/>
      <c r="G28" s="435">
        <v>1</v>
      </c>
      <c r="H28" s="436" t="s">
        <v>21</v>
      </c>
      <c r="I28" s="431" t="s">
        <v>72</v>
      </c>
      <c r="J28" s="437">
        <v>45391</v>
      </c>
      <c r="K28" s="431"/>
      <c r="L28" s="548" t="s">
        <v>2464</v>
      </c>
      <c r="M28" s="136"/>
      <c r="N28" s="102"/>
      <c r="O28" s="102"/>
      <c r="P28" s="102"/>
      <c r="Q28" s="102"/>
      <c r="R28" s="102"/>
      <c r="S28" s="102"/>
      <c r="T28" s="102"/>
      <c r="U28" s="102"/>
      <c r="V28" s="102"/>
      <c r="W28" s="102"/>
      <c r="X28" s="102"/>
    </row>
    <row r="29" spans="1:24" ht="56.25">
      <c r="A29" s="431">
        <f t="shared" si="0"/>
        <v>20</v>
      </c>
      <c r="B29" s="436" t="s">
        <v>2508</v>
      </c>
      <c r="C29" s="665" t="s">
        <v>2320</v>
      </c>
      <c r="D29" s="433" t="s">
        <v>2521</v>
      </c>
      <c r="E29" s="431"/>
      <c r="F29" s="431"/>
      <c r="G29" s="435">
        <v>0.5</v>
      </c>
      <c r="H29" s="436" t="s">
        <v>29</v>
      </c>
      <c r="I29" s="431" t="s">
        <v>72</v>
      </c>
      <c r="J29" s="437">
        <v>45391</v>
      </c>
      <c r="K29" s="431"/>
      <c r="L29" s="548"/>
      <c r="M29" s="102"/>
      <c r="N29" s="102"/>
      <c r="O29" s="102"/>
      <c r="P29" s="102"/>
      <c r="Q29" s="102"/>
      <c r="R29" s="102"/>
      <c r="S29" s="102"/>
      <c r="T29" s="102"/>
      <c r="U29" s="102"/>
      <c r="V29" s="102"/>
      <c r="W29" s="102"/>
      <c r="X29" s="102"/>
    </row>
    <row r="30" spans="1:24" ht="56.25">
      <c r="A30" s="431">
        <f t="shared" si="0"/>
        <v>21</v>
      </c>
      <c r="B30" s="436" t="s">
        <v>2508</v>
      </c>
      <c r="C30" s="665" t="s">
        <v>2320</v>
      </c>
      <c r="D30" s="433" t="s">
        <v>2467</v>
      </c>
      <c r="E30" s="431"/>
      <c r="F30" s="431"/>
      <c r="G30" s="435">
        <v>0.5</v>
      </c>
      <c r="H30" s="436" t="s">
        <v>29</v>
      </c>
      <c r="I30" s="431" t="s">
        <v>72</v>
      </c>
      <c r="J30" s="437">
        <v>45391</v>
      </c>
      <c r="K30" s="431"/>
      <c r="L30" s="548" t="s">
        <v>2468</v>
      </c>
      <c r="M30" s="102"/>
      <c r="N30" s="102"/>
      <c r="O30" s="102"/>
      <c r="P30" s="102"/>
      <c r="Q30" s="102"/>
      <c r="R30" s="102"/>
      <c r="S30" s="102"/>
      <c r="T30" s="102"/>
      <c r="U30" s="102"/>
      <c r="V30" s="102"/>
      <c r="W30" s="102"/>
      <c r="X30" s="102"/>
    </row>
    <row r="31" spans="1:24" ht="102">
      <c r="A31" s="431">
        <f t="shared" si="0"/>
        <v>22</v>
      </c>
      <c r="B31" s="436" t="s">
        <v>2508</v>
      </c>
      <c r="C31" s="665" t="s">
        <v>417</v>
      </c>
      <c r="D31" s="433" t="s">
        <v>2522</v>
      </c>
      <c r="E31" s="431"/>
      <c r="F31" s="431" t="s">
        <v>2470</v>
      </c>
      <c r="G31" s="435">
        <v>1</v>
      </c>
      <c r="H31" s="436" t="s">
        <v>21</v>
      </c>
      <c r="I31" s="431" t="s">
        <v>72</v>
      </c>
      <c r="J31" s="437">
        <v>45391</v>
      </c>
      <c r="K31" s="431"/>
      <c r="L31" s="548" t="s">
        <v>2523</v>
      </c>
      <c r="M31" s="102"/>
      <c r="N31" s="102"/>
      <c r="O31" s="102"/>
      <c r="P31" s="102"/>
      <c r="Q31" s="102"/>
      <c r="R31" s="102"/>
      <c r="S31" s="102"/>
      <c r="T31" s="102"/>
      <c r="U31" s="102"/>
      <c r="V31" s="102"/>
      <c r="W31" s="102"/>
      <c r="X31" s="102"/>
    </row>
    <row r="32" spans="1:24" ht="114.75">
      <c r="A32" s="431">
        <f t="shared" si="0"/>
        <v>23</v>
      </c>
      <c r="B32" s="436" t="s">
        <v>2508</v>
      </c>
      <c r="C32" s="665" t="s">
        <v>417</v>
      </c>
      <c r="D32" s="433" t="s">
        <v>2469</v>
      </c>
      <c r="E32" s="431"/>
      <c r="F32" s="431" t="s">
        <v>2470</v>
      </c>
      <c r="G32" s="435">
        <v>1</v>
      </c>
      <c r="H32" s="436" t="s">
        <v>21</v>
      </c>
      <c r="I32" s="431" t="s">
        <v>72</v>
      </c>
      <c r="J32" s="437">
        <v>45391</v>
      </c>
      <c r="K32" s="431"/>
      <c r="L32" s="548" t="s">
        <v>2471</v>
      </c>
      <c r="M32" s="102"/>
      <c r="N32" s="102"/>
      <c r="O32" s="102"/>
      <c r="P32" s="102"/>
      <c r="Q32" s="102"/>
      <c r="R32" s="102"/>
      <c r="S32" s="102"/>
      <c r="T32" s="102"/>
      <c r="U32" s="102"/>
      <c r="V32" s="102"/>
      <c r="W32" s="102"/>
      <c r="X32" s="102"/>
    </row>
    <row r="33" spans="1:24" ht="89.25">
      <c r="A33" s="431">
        <f t="shared" si="0"/>
        <v>24</v>
      </c>
      <c r="B33" s="436" t="s">
        <v>2508</v>
      </c>
      <c r="C33" s="665" t="s">
        <v>417</v>
      </c>
      <c r="D33" s="433" t="s">
        <v>2524</v>
      </c>
      <c r="E33" s="431"/>
      <c r="F33" s="431" t="s">
        <v>2470</v>
      </c>
      <c r="G33" s="435">
        <v>1</v>
      </c>
      <c r="H33" s="436" t="s">
        <v>250</v>
      </c>
      <c r="I33" s="431" t="s">
        <v>72</v>
      </c>
      <c r="J33" s="437">
        <v>45391</v>
      </c>
      <c r="K33" s="431"/>
      <c r="L33" s="548" t="s">
        <v>2473</v>
      </c>
      <c r="M33" s="102"/>
      <c r="N33" s="102"/>
      <c r="O33" s="102"/>
      <c r="P33" s="102"/>
      <c r="Q33" s="102"/>
      <c r="R33" s="102"/>
      <c r="S33" s="102"/>
      <c r="T33" s="102"/>
      <c r="U33" s="102"/>
      <c r="V33" s="102"/>
      <c r="W33" s="102"/>
      <c r="X33" s="102"/>
    </row>
    <row r="34" spans="1:24" ht="76.5">
      <c r="A34" s="431">
        <f t="shared" si="0"/>
        <v>25</v>
      </c>
      <c r="B34" s="436" t="s">
        <v>2508</v>
      </c>
      <c r="C34" s="665" t="s">
        <v>2525</v>
      </c>
      <c r="D34" s="433" t="s">
        <v>2483</v>
      </c>
      <c r="E34" s="431"/>
      <c r="F34" s="559" t="s">
        <v>2480</v>
      </c>
      <c r="G34" s="435">
        <v>1</v>
      </c>
      <c r="H34" s="436" t="s">
        <v>21</v>
      </c>
      <c r="I34" s="431" t="s">
        <v>72</v>
      </c>
      <c r="J34" s="437">
        <v>45391</v>
      </c>
      <c r="K34" s="431"/>
      <c r="L34" s="548" t="s">
        <v>2484</v>
      </c>
      <c r="M34" s="102"/>
      <c r="N34" s="102"/>
      <c r="O34" s="102"/>
      <c r="P34" s="102"/>
      <c r="Q34" s="102"/>
      <c r="R34" s="102"/>
      <c r="S34" s="102"/>
      <c r="T34" s="102"/>
      <c r="U34" s="102"/>
      <c r="V34" s="102"/>
      <c r="W34" s="102"/>
      <c r="X34" s="102"/>
    </row>
    <row r="35" spans="1:24" ht="63.75">
      <c r="A35" s="431">
        <f t="shared" si="0"/>
        <v>26</v>
      </c>
      <c r="B35" s="436" t="s">
        <v>2508</v>
      </c>
      <c r="C35" s="665" t="s">
        <v>2525</v>
      </c>
      <c r="D35" s="433" t="s">
        <v>2487</v>
      </c>
      <c r="E35" s="431"/>
      <c r="F35" s="431"/>
      <c r="G35" s="435">
        <v>1</v>
      </c>
      <c r="H35" s="436" t="s">
        <v>21</v>
      </c>
      <c r="I35" s="431" t="s">
        <v>72</v>
      </c>
      <c r="J35" s="437">
        <v>45391</v>
      </c>
      <c r="K35" s="718"/>
      <c r="L35" s="658" t="s">
        <v>2301</v>
      </c>
      <c r="M35" s="102"/>
      <c r="N35" s="102"/>
      <c r="O35" s="102"/>
      <c r="P35" s="102"/>
      <c r="Q35" s="102"/>
      <c r="R35" s="102"/>
      <c r="S35" s="102"/>
      <c r="T35" s="102"/>
      <c r="U35" s="102"/>
      <c r="V35" s="102"/>
      <c r="W35" s="102"/>
      <c r="X35" s="102"/>
    </row>
    <row r="36" spans="1:24" ht="165.75">
      <c r="A36" s="431">
        <f t="shared" si="0"/>
        <v>27</v>
      </c>
      <c r="B36" s="436" t="s">
        <v>2508</v>
      </c>
      <c r="C36" s="665" t="s">
        <v>2518</v>
      </c>
      <c r="D36" s="433" t="s">
        <v>2488</v>
      </c>
      <c r="E36" s="431"/>
      <c r="F36" s="431" t="s">
        <v>2489</v>
      </c>
      <c r="G36" s="435">
        <v>1</v>
      </c>
      <c r="H36" s="436" t="s">
        <v>23</v>
      </c>
      <c r="I36" s="431" t="s">
        <v>72</v>
      </c>
      <c r="J36" s="437">
        <v>45391</v>
      </c>
      <c r="K36" s="431"/>
      <c r="L36" s="721" t="s">
        <v>2490</v>
      </c>
      <c r="M36" s="102"/>
      <c r="N36" s="102"/>
      <c r="O36" s="102"/>
      <c r="P36" s="102"/>
      <c r="Q36" s="102"/>
      <c r="R36" s="102"/>
      <c r="S36" s="102"/>
      <c r="T36" s="102"/>
      <c r="U36" s="102"/>
      <c r="V36" s="102"/>
      <c r="W36" s="102"/>
      <c r="X36" s="102"/>
    </row>
    <row r="37" spans="1:24" ht="56.25">
      <c r="A37" s="431">
        <f t="shared" si="0"/>
        <v>28</v>
      </c>
      <c r="B37" s="436" t="s">
        <v>2508</v>
      </c>
      <c r="C37" s="665" t="s">
        <v>2525</v>
      </c>
      <c r="D37" s="433" t="s">
        <v>2491</v>
      </c>
      <c r="E37" s="431"/>
      <c r="F37" s="431"/>
      <c r="G37" s="435">
        <v>0.5</v>
      </c>
      <c r="H37" s="436" t="s">
        <v>29</v>
      </c>
      <c r="I37" s="431" t="s">
        <v>72</v>
      </c>
      <c r="J37" s="437">
        <v>45391</v>
      </c>
      <c r="K37" s="431"/>
      <c r="L37" s="548" t="s">
        <v>2492</v>
      </c>
      <c r="M37" s="102"/>
      <c r="N37" s="102"/>
      <c r="O37" s="102"/>
      <c r="P37" s="102"/>
      <c r="Q37" s="102"/>
      <c r="R37" s="102"/>
      <c r="S37" s="102"/>
      <c r="T37" s="102"/>
      <c r="U37" s="102"/>
      <c r="V37" s="102"/>
      <c r="W37" s="102"/>
      <c r="X37" s="102"/>
    </row>
    <row r="38" spans="1:24" ht="52.5" customHeight="1">
      <c r="A38" s="431">
        <f t="shared" si="0"/>
        <v>29</v>
      </c>
      <c r="B38" s="436" t="s">
        <v>2508</v>
      </c>
      <c r="C38" s="665" t="s">
        <v>2297</v>
      </c>
      <c r="D38" s="433" t="s">
        <v>2493</v>
      </c>
      <c r="E38" s="431"/>
      <c r="F38" s="431"/>
      <c r="G38" s="435">
        <v>1</v>
      </c>
      <c r="H38" s="436" t="s">
        <v>28</v>
      </c>
      <c r="I38" s="431" t="s">
        <v>72</v>
      </c>
      <c r="J38" s="437">
        <v>45391</v>
      </c>
      <c r="K38" s="431"/>
      <c r="L38" s="548" t="s">
        <v>2494</v>
      </c>
      <c r="M38" s="102"/>
      <c r="N38" s="102"/>
      <c r="O38" s="102"/>
      <c r="P38" s="102"/>
      <c r="Q38" s="102"/>
      <c r="R38" s="102"/>
      <c r="S38" s="102"/>
      <c r="T38" s="102"/>
      <c r="U38" s="102"/>
      <c r="V38" s="102"/>
      <c r="W38" s="102"/>
      <c r="X38" s="102"/>
    </row>
    <row r="39" spans="1:24" ht="63.75">
      <c r="A39" s="431">
        <f t="shared" si="0"/>
        <v>30</v>
      </c>
      <c r="B39" s="436" t="s">
        <v>2508</v>
      </c>
      <c r="C39" s="665" t="s">
        <v>2297</v>
      </c>
      <c r="D39" s="433" t="s">
        <v>2495</v>
      </c>
      <c r="E39" s="431"/>
      <c r="F39" s="431" t="s">
        <v>2421</v>
      </c>
      <c r="G39" s="435">
        <v>1</v>
      </c>
      <c r="H39" s="436" t="s">
        <v>28</v>
      </c>
      <c r="I39" s="431" t="s">
        <v>72</v>
      </c>
      <c r="J39" s="437">
        <v>45391</v>
      </c>
      <c r="K39" s="431"/>
      <c r="L39" s="548" t="s">
        <v>2496</v>
      </c>
      <c r="M39" s="102"/>
      <c r="N39" s="102"/>
      <c r="O39" s="102"/>
      <c r="P39" s="102"/>
      <c r="Q39" s="102"/>
      <c r="R39" s="102"/>
      <c r="S39" s="102"/>
      <c r="T39" s="102"/>
      <c r="U39" s="102"/>
      <c r="V39" s="102"/>
      <c r="W39" s="102"/>
      <c r="X39" s="102"/>
    </row>
    <row r="40" spans="1:24" ht="227.25" customHeight="1">
      <c r="A40" s="431">
        <f t="shared" si="0"/>
        <v>31</v>
      </c>
      <c r="B40" s="436" t="s">
        <v>2508</v>
      </c>
      <c r="C40" s="665" t="s">
        <v>2297</v>
      </c>
      <c r="D40" s="433" t="s">
        <v>2497</v>
      </c>
      <c r="E40" s="431"/>
      <c r="F40" s="431" t="s">
        <v>2421</v>
      </c>
      <c r="G40" s="435">
        <v>1</v>
      </c>
      <c r="H40" s="436" t="s">
        <v>21</v>
      </c>
      <c r="I40" s="431" t="s">
        <v>72</v>
      </c>
      <c r="J40" s="437">
        <v>45391</v>
      </c>
      <c r="K40" s="431"/>
      <c r="L40" s="548" t="s">
        <v>2498</v>
      </c>
      <c r="M40" s="102"/>
      <c r="N40" s="102"/>
      <c r="O40" s="102"/>
      <c r="P40" s="102"/>
      <c r="Q40" s="102"/>
      <c r="R40" s="102"/>
      <c r="S40" s="102"/>
      <c r="T40" s="102"/>
      <c r="U40" s="102"/>
      <c r="V40" s="102"/>
      <c r="W40" s="102"/>
      <c r="X40" s="102"/>
    </row>
    <row r="41" spans="1:24" ht="56.25">
      <c r="A41" s="431">
        <f t="shared" si="0"/>
        <v>32</v>
      </c>
      <c r="B41" s="436" t="s">
        <v>2508</v>
      </c>
      <c r="C41" s="665" t="s">
        <v>2297</v>
      </c>
      <c r="D41" s="433" t="s">
        <v>2526</v>
      </c>
      <c r="E41" s="431"/>
      <c r="F41" s="431"/>
      <c r="G41" s="435">
        <v>0.5</v>
      </c>
      <c r="H41" s="436" t="s">
        <v>29</v>
      </c>
      <c r="I41" s="431" t="s">
        <v>72</v>
      </c>
      <c r="J41" s="437">
        <v>45391</v>
      </c>
      <c r="K41" s="431"/>
      <c r="L41" s="548" t="s">
        <v>2527</v>
      </c>
      <c r="M41" s="102"/>
      <c r="N41" s="102"/>
      <c r="O41" s="102"/>
      <c r="P41" s="102"/>
      <c r="Q41" s="102"/>
      <c r="R41" s="102"/>
      <c r="S41" s="102"/>
      <c r="T41" s="102"/>
      <c r="U41" s="102"/>
      <c r="V41" s="102"/>
      <c r="W41" s="102"/>
      <c r="X41" s="102"/>
    </row>
    <row r="42" spans="1:24" ht="63.75">
      <c r="A42" s="431">
        <f t="shared" si="0"/>
        <v>33</v>
      </c>
      <c r="B42" s="436" t="s">
        <v>2508</v>
      </c>
      <c r="C42" s="665" t="s">
        <v>397</v>
      </c>
      <c r="D42" s="433" t="s">
        <v>2528</v>
      </c>
      <c r="E42" s="431"/>
      <c r="F42" s="431"/>
      <c r="G42" s="435"/>
      <c r="H42" s="436"/>
      <c r="I42" s="431" t="s">
        <v>72</v>
      </c>
      <c r="J42" s="437">
        <v>45391</v>
      </c>
      <c r="K42" s="431"/>
      <c r="L42" s="548" t="s">
        <v>2500</v>
      </c>
      <c r="M42" s="102"/>
      <c r="N42" s="102"/>
      <c r="O42" s="102"/>
      <c r="P42" s="102"/>
      <c r="Q42" s="102"/>
      <c r="R42" s="102"/>
      <c r="S42" s="102"/>
      <c r="T42" s="102"/>
      <c r="U42" s="102"/>
      <c r="V42" s="102"/>
      <c r="W42" s="102"/>
      <c r="X42" s="102"/>
    </row>
    <row r="43" spans="1:24" ht="104.25" customHeight="1">
      <c r="A43" s="431">
        <f t="shared" si="0"/>
        <v>34</v>
      </c>
      <c r="B43" s="436" t="s">
        <v>2508</v>
      </c>
      <c r="C43" s="665" t="s">
        <v>402</v>
      </c>
      <c r="D43" s="433" t="s">
        <v>2529</v>
      </c>
      <c r="E43" s="431"/>
      <c r="F43" s="431"/>
      <c r="G43" s="435"/>
      <c r="H43" s="436"/>
      <c r="I43" s="431" t="s">
        <v>72</v>
      </c>
      <c r="J43" s="720">
        <v>45462</v>
      </c>
      <c r="K43" s="447" t="s">
        <v>2505</v>
      </c>
      <c r="L43" s="548"/>
      <c r="M43" s="102"/>
      <c r="N43" s="102"/>
      <c r="O43" s="102"/>
      <c r="P43" s="102"/>
      <c r="Q43" s="102"/>
      <c r="R43" s="102"/>
      <c r="S43" s="102"/>
      <c r="T43" s="102"/>
      <c r="U43" s="102"/>
      <c r="V43" s="102"/>
      <c r="W43" s="102"/>
      <c r="X43" s="102"/>
    </row>
    <row r="44" spans="1:24" ht="72">
      <c r="A44" s="431">
        <f t="shared" si="0"/>
        <v>35</v>
      </c>
      <c r="B44" s="436" t="s">
        <v>2508</v>
      </c>
      <c r="C44" s="665"/>
      <c r="D44" s="433" t="s">
        <v>2503</v>
      </c>
      <c r="E44" s="431"/>
      <c r="F44" s="432" t="s">
        <v>2504</v>
      </c>
      <c r="G44" s="435"/>
      <c r="H44" s="436"/>
      <c r="I44" s="431" t="s">
        <v>72</v>
      </c>
      <c r="J44" s="720">
        <v>45464</v>
      </c>
      <c r="K44" s="447" t="s">
        <v>2505</v>
      </c>
      <c r="L44" s="548"/>
      <c r="M44" s="102"/>
      <c r="N44" s="102"/>
      <c r="O44" s="102"/>
      <c r="P44" s="102"/>
      <c r="Q44" s="102"/>
      <c r="R44" s="102"/>
      <c r="S44" s="102"/>
      <c r="T44" s="102"/>
      <c r="U44" s="102"/>
      <c r="V44" s="102"/>
      <c r="W44" s="102"/>
      <c r="X44" s="102"/>
    </row>
    <row r="45" spans="1:24" ht="38.25">
      <c r="A45" s="431">
        <f t="shared" si="0"/>
        <v>36</v>
      </c>
      <c r="B45" s="436" t="s">
        <v>2508</v>
      </c>
      <c r="C45" s="665"/>
      <c r="D45" s="433" t="s">
        <v>2506</v>
      </c>
      <c r="E45" s="431"/>
      <c r="F45" s="431"/>
      <c r="G45" s="435"/>
      <c r="H45" s="436"/>
      <c r="I45" s="431" t="s">
        <v>72</v>
      </c>
      <c r="J45" s="720">
        <v>45464</v>
      </c>
      <c r="K45" s="447" t="s">
        <v>2505</v>
      </c>
      <c r="L45" s="548" t="s">
        <v>2530</v>
      </c>
      <c r="M45" s="102"/>
      <c r="N45" s="102"/>
      <c r="O45" s="102"/>
      <c r="P45" s="102"/>
      <c r="Q45" s="102"/>
      <c r="R45" s="102"/>
      <c r="S45" s="102"/>
      <c r="T45" s="102"/>
      <c r="U45" s="102"/>
      <c r="V45" s="102"/>
      <c r="W45" s="102"/>
      <c r="X45" s="102"/>
    </row>
    <row r="46" spans="1:24" ht="38.25">
      <c r="A46" s="431">
        <f t="shared" si="0"/>
        <v>37</v>
      </c>
      <c r="B46" s="436" t="s">
        <v>2508</v>
      </c>
      <c r="C46" s="665"/>
      <c r="D46" s="433" t="s">
        <v>2531</v>
      </c>
      <c r="E46" s="431"/>
      <c r="F46" s="431"/>
      <c r="G46" s="435"/>
      <c r="H46" s="436"/>
      <c r="I46" s="431" t="s">
        <v>72</v>
      </c>
      <c r="J46" s="720">
        <v>45464</v>
      </c>
      <c r="K46" s="447" t="s">
        <v>2505</v>
      </c>
      <c r="L46" s="548"/>
      <c r="M46" s="102"/>
      <c r="N46" s="102"/>
      <c r="O46" s="102"/>
      <c r="P46" s="102"/>
      <c r="Q46" s="102"/>
      <c r="R46" s="102"/>
      <c r="S46" s="102"/>
      <c r="T46" s="102"/>
      <c r="U46" s="102"/>
      <c r="V46" s="102"/>
      <c r="W46" s="102"/>
      <c r="X46" s="102"/>
    </row>
    <row r="47" spans="1:24" ht="12.75">
      <c r="A47" s="431"/>
      <c r="B47" s="431"/>
      <c r="C47" s="665"/>
      <c r="D47" s="433"/>
      <c r="E47" s="431"/>
      <c r="F47" s="431"/>
      <c r="G47" s="435"/>
      <c r="H47" s="436"/>
      <c r="I47" s="431"/>
      <c r="J47" s="431"/>
      <c r="K47" s="431"/>
      <c r="L47" s="548"/>
      <c r="M47" s="102"/>
      <c r="N47" s="102"/>
      <c r="O47" s="102"/>
      <c r="P47" s="102"/>
      <c r="Q47" s="102"/>
      <c r="R47" s="102"/>
      <c r="S47" s="102"/>
      <c r="T47" s="102"/>
      <c r="U47" s="102"/>
      <c r="V47" s="102"/>
      <c r="W47" s="102"/>
      <c r="X47" s="102"/>
    </row>
    <row r="48" spans="1:24" ht="12.75">
      <c r="A48" s="102"/>
      <c r="B48" s="102"/>
      <c r="C48" s="270"/>
      <c r="D48" s="221"/>
      <c r="E48" s="102"/>
      <c r="F48" s="102"/>
      <c r="G48" s="115"/>
      <c r="H48" s="135"/>
      <c r="I48" s="102"/>
      <c r="J48" s="102"/>
      <c r="K48" s="102"/>
      <c r="L48" s="562"/>
      <c r="M48" s="102"/>
      <c r="N48" s="102"/>
      <c r="O48" s="102"/>
      <c r="P48" s="102"/>
      <c r="Q48" s="102"/>
      <c r="R48" s="102"/>
      <c r="S48" s="102"/>
      <c r="T48" s="102"/>
      <c r="U48" s="102"/>
      <c r="V48" s="102"/>
      <c r="W48" s="102"/>
      <c r="X48" s="102"/>
    </row>
    <row r="49" spans="1:24" ht="12.75">
      <c r="A49" s="102"/>
      <c r="B49" s="102"/>
      <c r="C49" s="270"/>
      <c r="D49" s="221"/>
      <c r="E49" s="102"/>
      <c r="F49" s="102"/>
      <c r="G49" s="115"/>
      <c r="H49" s="135"/>
      <c r="I49" s="102"/>
      <c r="J49" s="102"/>
      <c r="K49" s="102"/>
      <c r="L49" s="562"/>
      <c r="M49" s="102"/>
      <c r="N49" s="102"/>
      <c r="O49" s="102"/>
      <c r="P49" s="102"/>
      <c r="Q49" s="102"/>
      <c r="R49" s="102"/>
      <c r="S49" s="102"/>
      <c r="T49" s="102"/>
      <c r="U49" s="102"/>
      <c r="V49" s="102"/>
      <c r="W49" s="102"/>
      <c r="X49" s="102"/>
    </row>
    <row r="50" spans="1:24" ht="12.75">
      <c r="A50" s="102"/>
      <c r="B50" s="102"/>
      <c r="C50" s="270"/>
      <c r="D50" s="221"/>
      <c r="E50" s="102"/>
      <c r="F50" s="102"/>
      <c r="G50" s="115"/>
      <c r="H50" s="135"/>
      <c r="I50" s="102"/>
      <c r="J50" s="102"/>
      <c r="K50" s="102"/>
      <c r="L50" s="562"/>
      <c r="M50" s="102"/>
      <c r="N50" s="102"/>
      <c r="O50" s="102"/>
      <c r="P50" s="102"/>
      <c r="Q50" s="102"/>
      <c r="R50" s="102"/>
      <c r="S50" s="102"/>
      <c r="T50" s="102"/>
      <c r="U50" s="102"/>
      <c r="V50" s="102"/>
      <c r="W50" s="102"/>
      <c r="X50" s="102"/>
    </row>
    <row r="51" spans="1:24" ht="12.75">
      <c r="A51" s="102"/>
      <c r="B51" s="102"/>
      <c r="C51" s="270"/>
      <c r="D51" s="221"/>
      <c r="E51" s="102"/>
      <c r="F51" s="102"/>
      <c r="G51" s="115"/>
      <c r="H51" s="135"/>
      <c r="I51" s="102"/>
      <c r="J51" s="102"/>
      <c r="K51" s="102"/>
      <c r="L51" s="562"/>
      <c r="M51" s="102"/>
      <c r="N51" s="102"/>
      <c r="O51" s="102"/>
      <c r="P51" s="102"/>
      <c r="Q51" s="102"/>
      <c r="R51" s="102"/>
      <c r="S51" s="102"/>
      <c r="T51" s="102"/>
      <c r="U51" s="102"/>
      <c r="V51" s="102"/>
      <c r="W51" s="102"/>
      <c r="X51" s="102"/>
    </row>
    <row r="52" spans="1:24" ht="12.75">
      <c r="A52" s="102"/>
      <c r="B52" s="102"/>
      <c r="C52" s="270"/>
      <c r="D52" s="221"/>
      <c r="E52" s="102"/>
      <c r="F52" s="102"/>
      <c r="G52" s="115"/>
      <c r="H52" s="135"/>
      <c r="I52" s="102"/>
      <c r="J52" s="102"/>
      <c r="K52" s="102"/>
      <c r="L52" s="562"/>
      <c r="M52" s="102"/>
      <c r="N52" s="102"/>
      <c r="O52" s="102"/>
      <c r="P52" s="102"/>
      <c r="Q52" s="102"/>
      <c r="R52" s="102"/>
      <c r="S52" s="102"/>
      <c r="T52" s="102"/>
      <c r="U52" s="102"/>
      <c r="V52" s="102"/>
      <c r="W52" s="102"/>
      <c r="X52" s="102"/>
    </row>
    <row r="53" spans="1:24" ht="12.75">
      <c r="A53" s="102"/>
      <c r="B53" s="102"/>
      <c r="C53" s="270"/>
      <c r="D53" s="221"/>
      <c r="E53" s="102"/>
      <c r="F53" s="102"/>
      <c r="G53" s="115"/>
      <c r="H53" s="135"/>
      <c r="I53" s="102"/>
      <c r="J53" s="102"/>
      <c r="K53" s="102"/>
      <c r="L53" s="562"/>
      <c r="M53" s="102"/>
      <c r="N53" s="102"/>
      <c r="O53" s="102"/>
      <c r="P53" s="102"/>
      <c r="Q53" s="102"/>
      <c r="R53" s="102"/>
      <c r="S53" s="102"/>
      <c r="T53" s="102"/>
      <c r="U53" s="102"/>
      <c r="V53" s="102"/>
      <c r="W53" s="102"/>
      <c r="X53" s="102"/>
    </row>
    <row r="54" spans="1:24" ht="12.75">
      <c r="A54" s="102"/>
      <c r="B54" s="102"/>
      <c r="C54" s="270"/>
      <c r="D54" s="221"/>
      <c r="E54" s="102"/>
      <c r="F54" s="102"/>
      <c r="G54" s="115"/>
      <c r="H54" s="135"/>
      <c r="I54" s="102"/>
      <c r="J54" s="102"/>
      <c r="K54" s="102"/>
      <c r="L54" s="562"/>
      <c r="M54" s="102"/>
      <c r="N54" s="102"/>
      <c r="O54" s="102"/>
      <c r="P54" s="102"/>
      <c r="Q54" s="102"/>
      <c r="R54" s="102"/>
      <c r="S54" s="102"/>
      <c r="T54" s="102"/>
      <c r="U54" s="102"/>
      <c r="V54" s="102"/>
      <c r="W54" s="102"/>
      <c r="X54" s="102"/>
    </row>
    <row r="55" spans="1:24" ht="12.75">
      <c r="A55" s="102"/>
      <c r="B55" s="102"/>
      <c r="C55" s="270"/>
      <c r="D55" s="221"/>
      <c r="E55" s="102"/>
      <c r="F55" s="102"/>
      <c r="G55" s="115"/>
      <c r="H55" s="135"/>
      <c r="I55" s="102"/>
      <c r="J55" s="102"/>
      <c r="K55" s="102"/>
      <c r="L55" s="562"/>
      <c r="M55" s="102"/>
      <c r="N55" s="102"/>
      <c r="O55" s="102"/>
      <c r="P55" s="102"/>
      <c r="Q55" s="102"/>
      <c r="R55" s="102"/>
      <c r="S55" s="102"/>
      <c r="T55" s="102"/>
      <c r="U55" s="102"/>
      <c r="V55" s="102"/>
      <c r="W55" s="102"/>
      <c r="X55" s="102"/>
    </row>
    <row r="56" spans="1:24" ht="12.75">
      <c r="A56" s="102"/>
      <c r="B56" s="102"/>
      <c r="C56" s="270"/>
      <c r="D56" s="221"/>
      <c r="E56" s="102"/>
      <c r="F56" s="102"/>
      <c r="G56" s="115"/>
      <c r="H56" s="135"/>
      <c r="I56" s="102"/>
      <c r="J56" s="102"/>
      <c r="K56" s="102"/>
      <c r="L56" s="562"/>
      <c r="M56" s="102"/>
      <c r="N56" s="102"/>
      <c r="O56" s="102"/>
      <c r="P56" s="102"/>
      <c r="Q56" s="102"/>
      <c r="R56" s="102"/>
      <c r="S56" s="102"/>
      <c r="T56" s="102"/>
      <c r="U56" s="102"/>
      <c r="V56" s="102"/>
      <c r="W56" s="102"/>
      <c r="X56" s="102"/>
    </row>
    <row r="57" spans="1:24" ht="12.75">
      <c r="A57" s="102"/>
      <c r="B57" s="102"/>
      <c r="C57" s="270"/>
      <c r="D57" s="221"/>
      <c r="E57" s="102"/>
      <c r="F57" s="102"/>
      <c r="G57" s="115"/>
      <c r="H57" s="135"/>
      <c r="I57" s="102"/>
      <c r="J57" s="102"/>
      <c r="K57" s="102"/>
      <c r="L57" s="562"/>
      <c r="M57" s="102"/>
      <c r="N57" s="102"/>
      <c r="O57" s="102"/>
      <c r="P57" s="102"/>
      <c r="Q57" s="102"/>
      <c r="R57" s="102"/>
      <c r="S57" s="102"/>
      <c r="T57" s="102"/>
      <c r="U57" s="102"/>
      <c r="V57" s="102"/>
      <c r="W57" s="102"/>
      <c r="X57" s="102"/>
    </row>
    <row r="58" spans="1:24" ht="12.75">
      <c r="A58" s="102"/>
      <c r="B58" s="102"/>
      <c r="C58" s="270"/>
      <c r="D58" s="221"/>
      <c r="E58" s="102"/>
      <c r="F58" s="102"/>
      <c r="G58" s="115"/>
      <c r="H58" s="135"/>
      <c r="I58" s="102"/>
      <c r="J58" s="102"/>
      <c r="K58" s="102"/>
      <c r="L58" s="562"/>
      <c r="M58" s="102"/>
      <c r="N58" s="102"/>
      <c r="O58" s="102"/>
      <c r="P58" s="102"/>
      <c r="Q58" s="102"/>
      <c r="R58" s="102"/>
      <c r="S58" s="102"/>
      <c r="T58" s="102"/>
      <c r="U58" s="102"/>
      <c r="V58" s="102"/>
      <c r="W58" s="102"/>
      <c r="X58" s="102"/>
    </row>
    <row r="59" spans="1:24" ht="12.75">
      <c r="A59" s="102"/>
      <c r="B59" s="102"/>
      <c r="C59" s="270"/>
      <c r="D59" s="221"/>
      <c r="E59" s="102"/>
      <c r="F59" s="102"/>
      <c r="G59" s="115"/>
      <c r="H59" s="135"/>
      <c r="I59" s="102"/>
      <c r="J59" s="102"/>
      <c r="K59" s="102"/>
      <c r="L59" s="562"/>
      <c r="M59" s="102"/>
      <c r="N59" s="102"/>
      <c r="O59" s="102"/>
      <c r="P59" s="102"/>
      <c r="Q59" s="102"/>
      <c r="R59" s="102"/>
      <c r="S59" s="102"/>
      <c r="T59" s="102"/>
      <c r="U59" s="102"/>
      <c r="V59" s="102"/>
      <c r="W59" s="102"/>
      <c r="X59" s="102"/>
    </row>
    <row r="60" spans="1:24" ht="12.75">
      <c r="A60" s="102"/>
      <c r="B60" s="102"/>
      <c r="C60" s="270"/>
      <c r="D60" s="221"/>
      <c r="E60" s="102"/>
      <c r="F60" s="102"/>
      <c r="G60" s="115"/>
      <c r="H60" s="135"/>
      <c r="I60" s="102"/>
      <c r="J60" s="102"/>
      <c r="K60" s="102"/>
      <c r="L60" s="562"/>
      <c r="M60" s="102"/>
      <c r="N60" s="102"/>
      <c r="O60" s="102"/>
      <c r="P60" s="102"/>
      <c r="Q60" s="102"/>
      <c r="R60" s="102"/>
      <c r="S60" s="102"/>
      <c r="T60" s="102"/>
      <c r="U60" s="102"/>
      <c r="V60" s="102"/>
      <c r="W60" s="102"/>
      <c r="X60" s="102"/>
    </row>
    <row r="61" spans="1:24" ht="12.75">
      <c r="A61" s="102"/>
      <c r="B61" s="102"/>
      <c r="C61" s="270"/>
      <c r="D61" s="221"/>
      <c r="E61" s="102"/>
      <c r="F61" s="102"/>
      <c r="G61" s="115"/>
      <c r="H61" s="135"/>
      <c r="I61" s="102"/>
      <c r="J61" s="102"/>
      <c r="K61" s="102"/>
      <c r="L61" s="562"/>
      <c r="M61" s="102"/>
      <c r="N61" s="102"/>
      <c r="O61" s="102"/>
      <c r="P61" s="102"/>
      <c r="Q61" s="102"/>
      <c r="R61" s="102"/>
      <c r="S61" s="102"/>
      <c r="T61" s="102"/>
      <c r="U61" s="102"/>
      <c r="V61" s="102"/>
      <c r="W61" s="102"/>
      <c r="X61" s="102"/>
    </row>
    <row r="62" spans="1:24" ht="12.75">
      <c r="A62" s="102"/>
      <c r="B62" s="102"/>
      <c r="C62" s="270"/>
      <c r="D62" s="221"/>
      <c r="E62" s="102"/>
      <c r="F62" s="102"/>
      <c r="G62" s="115"/>
      <c r="H62" s="135"/>
      <c r="I62" s="102"/>
      <c r="J62" s="102"/>
      <c r="K62" s="102"/>
      <c r="L62" s="562"/>
      <c r="M62" s="102"/>
      <c r="N62" s="102"/>
      <c r="O62" s="102"/>
      <c r="P62" s="102"/>
      <c r="Q62" s="102"/>
      <c r="R62" s="102"/>
      <c r="S62" s="102"/>
      <c r="T62" s="102"/>
      <c r="U62" s="102"/>
      <c r="V62" s="102"/>
      <c r="W62" s="102"/>
      <c r="X62" s="102"/>
    </row>
    <row r="63" spans="1:24" ht="12.75">
      <c r="A63" s="102"/>
      <c r="B63" s="102"/>
      <c r="C63" s="270"/>
      <c r="D63" s="221"/>
      <c r="E63" s="102"/>
      <c r="F63" s="102"/>
      <c r="G63" s="115"/>
      <c r="H63" s="135"/>
      <c r="I63" s="102"/>
      <c r="J63" s="102"/>
      <c r="K63" s="102"/>
      <c r="L63" s="562"/>
      <c r="M63" s="102"/>
      <c r="N63" s="102"/>
      <c r="O63" s="102"/>
      <c r="P63" s="102"/>
      <c r="Q63" s="102"/>
      <c r="R63" s="102"/>
      <c r="S63" s="102"/>
      <c r="T63" s="102"/>
      <c r="U63" s="102"/>
      <c r="V63" s="102"/>
      <c r="W63" s="102"/>
      <c r="X63" s="102"/>
    </row>
    <row r="64" spans="1:24" ht="12.75">
      <c r="A64" s="102"/>
      <c r="B64" s="102"/>
      <c r="C64" s="270"/>
      <c r="D64" s="221"/>
      <c r="E64" s="102"/>
      <c r="F64" s="102"/>
      <c r="G64" s="115"/>
      <c r="H64" s="135"/>
      <c r="I64" s="102"/>
      <c r="J64" s="102"/>
      <c r="K64" s="102"/>
      <c r="L64" s="562"/>
      <c r="M64" s="102"/>
      <c r="N64" s="102"/>
      <c r="O64" s="102"/>
      <c r="P64" s="102"/>
      <c r="Q64" s="102"/>
      <c r="R64" s="102"/>
      <c r="S64" s="102"/>
      <c r="T64" s="102"/>
      <c r="U64" s="102"/>
      <c r="V64" s="102"/>
      <c r="W64" s="102"/>
      <c r="X64" s="102"/>
    </row>
    <row r="65" spans="1:24" ht="12.75">
      <c r="A65" s="102"/>
      <c r="B65" s="102"/>
      <c r="C65" s="270"/>
      <c r="D65" s="221"/>
      <c r="E65" s="102"/>
      <c r="F65" s="102"/>
      <c r="G65" s="115"/>
      <c r="H65" s="135"/>
      <c r="I65" s="102"/>
      <c r="J65" s="102"/>
      <c r="K65" s="102"/>
      <c r="L65" s="562"/>
      <c r="M65" s="102"/>
      <c r="N65" s="102"/>
      <c r="O65" s="102"/>
      <c r="P65" s="102"/>
      <c r="Q65" s="102"/>
      <c r="R65" s="102"/>
      <c r="S65" s="102"/>
      <c r="T65" s="102"/>
      <c r="U65" s="102"/>
      <c r="V65" s="102"/>
      <c r="W65" s="102"/>
      <c r="X65" s="102"/>
    </row>
    <row r="66" spans="1:24" ht="12.75">
      <c r="A66" s="102"/>
      <c r="B66" s="102"/>
      <c r="C66" s="270"/>
      <c r="D66" s="221"/>
      <c r="E66" s="102"/>
      <c r="F66" s="102"/>
      <c r="G66" s="115"/>
      <c r="H66" s="135"/>
      <c r="I66" s="102"/>
      <c r="J66" s="102"/>
      <c r="K66" s="102"/>
      <c r="L66" s="562"/>
      <c r="M66" s="102"/>
      <c r="N66" s="102"/>
      <c r="O66" s="102"/>
      <c r="P66" s="102"/>
      <c r="Q66" s="102"/>
      <c r="R66" s="102"/>
      <c r="S66" s="102"/>
      <c r="T66" s="102"/>
      <c r="U66" s="102"/>
      <c r="V66" s="102"/>
      <c r="W66" s="102"/>
      <c r="X66" s="102"/>
    </row>
    <row r="67" spans="1:24" ht="12.75">
      <c r="A67" s="102"/>
      <c r="B67" s="102"/>
      <c r="C67" s="270"/>
      <c r="D67" s="221"/>
      <c r="E67" s="102"/>
      <c r="F67" s="102"/>
      <c r="G67" s="115"/>
      <c r="H67" s="135"/>
      <c r="I67" s="102"/>
      <c r="J67" s="102"/>
      <c r="K67" s="102"/>
      <c r="L67" s="562"/>
      <c r="M67" s="102"/>
      <c r="N67" s="102"/>
      <c r="O67" s="102"/>
      <c r="P67" s="102"/>
      <c r="Q67" s="102"/>
      <c r="R67" s="102"/>
      <c r="S67" s="102"/>
      <c r="T67" s="102"/>
      <c r="U67" s="102"/>
      <c r="V67" s="102"/>
      <c r="W67" s="102"/>
      <c r="X67" s="102"/>
    </row>
    <row r="68" spans="1:24" ht="12.75">
      <c r="A68" s="102"/>
      <c r="B68" s="102"/>
      <c r="C68" s="270"/>
      <c r="D68" s="221"/>
      <c r="E68" s="102"/>
      <c r="F68" s="102"/>
      <c r="G68" s="115"/>
      <c r="H68" s="135"/>
      <c r="I68" s="102"/>
      <c r="J68" s="102"/>
      <c r="K68" s="102"/>
      <c r="L68" s="562"/>
      <c r="M68" s="102"/>
      <c r="N68" s="102"/>
      <c r="O68" s="102"/>
      <c r="P68" s="102"/>
      <c r="Q68" s="102"/>
      <c r="R68" s="102"/>
      <c r="S68" s="102"/>
      <c r="T68" s="102"/>
      <c r="U68" s="102"/>
      <c r="V68" s="102"/>
      <c r="W68" s="102"/>
      <c r="X68" s="102"/>
    </row>
    <row r="69" spans="1:24" ht="12.75">
      <c r="A69" s="102"/>
      <c r="B69" s="102"/>
      <c r="C69" s="270"/>
      <c r="D69" s="221"/>
      <c r="E69" s="102"/>
      <c r="F69" s="102"/>
      <c r="G69" s="115"/>
      <c r="H69" s="135"/>
      <c r="I69" s="102"/>
      <c r="J69" s="102"/>
      <c r="K69" s="102"/>
      <c r="L69" s="562"/>
      <c r="M69" s="102"/>
      <c r="N69" s="102"/>
      <c r="O69" s="102"/>
      <c r="P69" s="102"/>
      <c r="Q69" s="102"/>
      <c r="R69" s="102"/>
      <c r="S69" s="102"/>
      <c r="T69" s="102"/>
      <c r="U69" s="102"/>
      <c r="V69" s="102"/>
      <c r="W69" s="102"/>
      <c r="X69" s="102"/>
    </row>
    <row r="70" spans="1:24" ht="12.75">
      <c r="A70" s="102"/>
      <c r="B70" s="102"/>
      <c r="C70" s="270"/>
      <c r="D70" s="221"/>
      <c r="E70" s="102"/>
      <c r="F70" s="102"/>
      <c r="G70" s="115"/>
      <c r="H70" s="135"/>
      <c r="I70" s="102"/>
      <c r="J70" s="102"/>
      <c r="K70" s="102"/>
      <c r="L70" s="562"/>
      <c r="M70" s="102"/>
      <c r="N70" s="102"/>
      <c r="O70" s="102"/>
      <c r="P70" s="102"/>
      <c r="Q70" s="102"/>
      <c r="R70" s="102"/>
      <c r="S70" s="102"/>
      <c r="T70" s="102"/>
      <c r="U70" s="102"/>
      <c r="V70" s="102"/>
      <c r="W70" s="102"/>
      <c r="X70" s="102"/>
    </row>
    <row r="71" spans="1:24" ht="12.75">
      <c r="A71" s="102"/>
      <c r="B71" s="102"/>
      <c r="C71" s="270"/>
      <c r="D71" s="221"/>
      <c r="E71" s="102"/>
      <c r="F71" s="102"/>
      <c r="G71" s="115"/>
      <c r="H71" s="135"/>
      <c r="I71" s="102"/>
      <c r="J71" s="102"/>
      <c r="K71" s="102"/>
      <c r="L71" s="562"/>
      <c r="M71" s="102"/>
      <c r="N71" s="102"/>
      <c r="O71" s="102"/>
      <c r="P71" s="102"/>
      <c r="Q71" s="102"/>
      <c r="R71" s="102"/>
      <c r="S71" s="102"/>
      <c r="T71" s="102"/>
      <c r="U71" s="102"/>
      <c r="V71" s="102"/>
      <c r="W71" s="102"/>
      <c r="X71" s="102"/>
    </row>
    <row r="72" spans="1:24" ht="12.75">
      <c r="A72" s="102"/>
      <c r="B72" s="102"/>
      <c r="C72" s="270"/>
      <c r="D72" s="221"/>
      <c r="E72" s="102"/>
      <c r="F72" s="102"/>
      <c r="G72" s="115"/>
      <c r="H72" s="135"/>
      <c r="I72" s="102"/>
      <c r="J72" s="102"/>
      <c r="K72" s="102"/>
      <c r="L72" s="562"/>
      <c r="M72" s="102"/>
      <c r="N72" s="102"/>
      <c r="O72" s="102"/>
      <c r="P72" s="102"/>
      <c r="Q72" s="102"/>
      <c r="R72" s="102"/>
      <c r="S72" s="102"/>
      <c r="T72" s="102"/>
      <c r="U72" s="102"/>
      <c r="V72" s="102"/>
      <c r="W72" s="102"/>
      <c r="X72" s="102"/>
    </row>
    <row r="73" spans="1:24" ht="12.75">
      <c r="A73" s="102"/>
      <c r="B73" s="102"/>
      <c r="C73" s="270"/>
      <c r="D73" s="221"/>
      <c r="E73" s="102"/>
      <c r="F73" s="102"/>
      <c r="G73" s="115"/>
      <c r="H73" s="135"/>
      <c r="I73" s="102"/>
      <c r="J73" s="102"/>
      <c r="K73" s="102"/>
      <c r="L73" s="562"/>
      <c r="M73" s="102"/>
      <c r="N73" s="102"/>
      <c r="O73" s="102"/>
      <c r="P73" s="102"/>
      <c r="Q73" s="102"/>
      <c r="R73" s="102"/>
      <c r="S73" s="102"/>
      <c r="T73" s="102"/>
      <c r="U73" s="102"/>
      <c r="V73" s="102"/>
      <c r="W73" s="102"/>
      <c r="X73" s="102"/>
    </row>
    <row r="74" spans="1:24" ht="12.75">
      <c r="A74" s="102"/>
      <c r="B74" s="102"/>
      <c r="C74" s="270"/>
      <c r="D74" s="221"/>
      <c r="E74" s="102"/>
      <c r="F74" s="102"/>
      <c r="G74" s="115"/>
      <c r="H74" s="135"/>
      <c r="I74" s="102"/>
      <c r="J74" s="102"/>
      <c r="K74" s="102"/>
      <c r="L74" s="562"/>
      <c r="M74" s="102"/>
      <c r="N74" s="102"/>
      <c r="O74" s="102"/>
      <c r="P74" s="102"/>
      <c r="Q74" s="102"/>
      <c r="R74" s="102"/>
      <c r="S74" s="102"/>
      <c r="T74" s="102"/>
      <c r="U74" s="102"/>
      <c r="V74" s="102"/>
      <c r="W74" s="102"/>
      <c r="X74" s="102"/>
    </row>
    <row r="75" spans="1:24" ht="12.75">
      <c r="A75" s="102"/>
      <c r="B75" s="102"/>
      <c r="C75" s="270"/>
      <c r="D75" s="221"/>
      <c r="E75" s="102"/>
      <c r="F75" s="102"/>
      <c r="G75" s="115"/>
      <c r="H75" s="135"/>
      <c r="I75" s="102"/>
      <c r="J75" s="102"/>
      <c r="K75" s="102"/>
      <c r="L75" s="562"/>
      <c r="M75" s="102"/>
      <c r="N75" s="102"/>
      <c r="O75" s="102"/>
      <c r="P75" s="102"/>
      <c r="Q75" s="102"/>
      <c r="R75" s="102"/>
      <c r="S75" s="102"/>
      <c r="T75" s="102"/>
      <c r="U75" s="102"/>
      <c r="V75" s="102"/>
      <c r="W75" s="102"/>
      <c r="X75" s="102"/>
    </row>
    <row r="76" spans="1:24" ht="12.75">
      <c r="A76" s="102"/>
      <c r="B76" s="102"/>
      <c r="C76" s="270"/>
      <c r="D76" s="221"/>
      <c r="E76" s="102"/>
      <c r="F76" s="102"/>
      <c r="G76" s="115"/>
      <c r="H76" s="135"/>
      <c r="I76" s="102"/>
      <c r="J76" s="102"/>
      <c r="K76" s="102"/>
      <c r="L76" s="562"/>
      <c r="M76" s="102"/>
      <c r="N76" s="102"/>
      <c r="O76" s="102"/>
      <c r="P76" s="102"/>
      <c r="Q76" s="102"/>
      <c r="R76" s="102"/>
      <c r="S76" s="102"/>
      <c r="T76" s="102"/>
      <c r="U76" s="102"/>
      <c r="V76" s="102"/>
      <c r="W76" s="102"/>
      <c r="X76" s="102"/>
    </row>
    <row r="77" spans="1:24" ht="12.75">
      <c r="A77" s="102"/>
      <c r="B77" s="102"/>
      <c r="C77" s="270"/>
      <c r="D77" s="221"/>
      <c r="E77" s="102"/>
      <c r="F77" s="102"/>
      <c r="G77" s="115"/>
      <c r="H77" s="135"/>
      <c r="I77" s="102"/>
      <c r="J77" s="102"/>
      <c r="K77" s="102"/>
      <c r="L77" s="562"/>
      <c r="M77" s="102"/>
      <c r="N77" s="102"/>
      <c r="O77" s="102"/>
      <c r="P77" s="102"/>
      <c r="Q77" s="102"/>
      <c r="R77" s="102"/>
      <c r="S77" s="102"/>
      <c r="T77" s="102"/>
      <c r="U77" s="102"/>
      <c r="V77" s="102"/>
      <c r="W77" s="102"/>
      <c r="X77" s="102"/>
    </row>
    <row r="78" spans="1:24" ht="12.75">
      <c r="A78" s="102"/>
      <c r="B78" s="102"/>
      <c r="C78" s="270"/>
      <c r="D78" s="221"/>
      <c r="E78" s="102"/>
      <c r="F78" s="102"/>
      <c r="G78" s="115"/>
      <c r="H78" s="135"/>
      <c r="I78" s="102"/>
      <c r="J78" s="102"/>
      <c r="K78" s="102"/>
      <c r="L78" s="562"/>
      <c r="M78" s="102"/>
      <c r="N78" s="102"/>
      <c r="O78" s="102"/>
      <c r="P78" s="102"/>
      <c r="Q78" s="102"/>
      <c r="R78" s="102"/>
      <c r="S78" s="102"/>
      <c r="T78" s="102"/>
      <c r="U78" s="102"/>
      <c r="V78" s="102"/>
      <c r="W78" s="102"/>
      <c r="X78" s="102"/>
    </row>
    <row r="79" spans="1:24" ht="12.75">
      <c r="A79" s="102"/>
      <c r="B79" s="102"/>
      <c r="C79" s="270"/>
      <c r="D79" s="221"/>
      <c r="E79" s="102"/>
      <c r="F79" s="102"/>
      <c r="G79" s="115"/>
      <c r="H79" s="135"/>
      <c r="I79" s="102"/>
      <c r="J79" s="102"/>
      <c r="K79" s="102"/>
      <c r="L79" s="562"/>
      <c r="M79" s="102"/>
      <c r="N79" s="102"/>
      <c r="O79" s="102"/>
      <c r="P79" s="102"/>
      <c r="Q79" s="102"/>
      <c r="R79" s="102"/>
      <c r="S79" s="102"/>
      <c r="T79" s="102"/>
      <c r="U79" s="102"/>
      <c r="V79" s="102"/>
      <c r="W79" s="102"/>
      <c r="X79" s="102"/>
    </row>
    <row r="80" spans="1:24" ht="12.75">
      <c r="A80" s="102"/>
      <c r="B80" s="102"/>
      <c r="C80" s="270"/>
      <c r="D80" s="221"/>
      <c r="E80" s="102"/>
      <c r="F80" s="102"/>
      <c r="G80" s="115"/>
      <c r="H80" s="135"/>
      <c r="I80" s="102"/>
      <c r="J80" s="102"/>
      <c r="K80" s="102"/>
      <c r="L80" s="562"/>
      <c r="M80" s="102"/>
      <c r="N80" s="102"/>
      <c r="O80" s="102"/>
      <c r="P80" s="102"/>
      <c r="Q80" s="102"/>
      <c r="R80" s="102"/>
      <c r="S80" s="102"/>
      <c r="T80" s="102"/>
      <c r="U80" s="102"/>
      <c r="V80" s="102"/>
      <c r="W80" s="102"/>
      <c r="X80" s="102"/>
    </row>
    <row r="81" spans="1:24" ht="12.75">
      <c r="A81" s="102"/>
      <c r="B81" s="102"/>
      <c r="C81" s="270"/>
      <c r="D81" s="221"/>
      <c r="E81" s="102"/>
      <c r="F81" s="102"/>
      <c r="G81" s="115"/>
      <c r="H81" s="135"/>
      <c r="I81" s="102"/>
      <c r="J81" s="102"/>
      <c r="K81" s="102"/>
      <c r="L81" s="562"/>
      <c r="M81" s="102"/>
      <c r="N81" s="102"/>
      <c r="O81" s="102"/>
      <c r="P81" s="102"/>
      <c r="Q81" s="102"/>
      <c r="R81" s="102"/>
      <c r="S81" s="102"/>
      <c r="T81" s="102"/>
      <c r="U81" s="102"/>
      <c r="V81" s="102"/>
      <c r="W81" s="102"/>
      <c r="X81" s="102"/>
    </row>
    <row r="82" spans="1:24" ht="12.75">
      <c r="A82" s="102"/>
      <c r="B82" s="102"/>
      <c r="C82" s="270"/>
      <c r="D82" s="221"/>
      <c r="E82" s="102"/>
      <c r="F82" s="102"/>
      <c r="G82" s="115"/>
      <c r="H82" s="135"/>
      <c r="I82" s="102"/>
      <c r="J82" s="102"/>
      <c r="K82" s="102"/>
      <c r="L82" s="562"/>
      <c r="M82" s="102"/>
      <c r="N82" s="102"/>
      <c r="O82" s="102"/>
      <c r="P82" s="102"/>
      <c r="Q82" s="102"/>
      <c r="R82" s="102"/>
      <c r="S82" s="102"/>
      <c r="T82" s="102"/>
      <c r="U82" s="102"/>
      <c r="V82" s="102"/>
      <c r="W82" s="102"/>
      <c r="X82" s="102"/>
    </row>
    <row r="83" spans="1:24" ht="12.75">
      <c r="A83" s="102"/>
      <c r="B83" s="102"/>
      <c r="C83" s="270"/>
      <c r="D83" s="221"/>
      <c r="E83" s="102"/>
      <c r="F83" s="102"/>
      <c r="G83" s="115"/>
      <c r="H83" s="135"/>
      <c r="I83" s="102"/>
      <c r="J83" s="102"/>
      <c r="K83" s="102"/>
      <c r="L83" s="562"/>
      <c r="M83" s="102"/>
      <c r="N83" s="102"/>
      <c r="O83" s="102"/>
      <c r="P83" s="102"/>
      <c r="Q83" s="102"/>
      <c r="R83" s="102"/>
      <c r="S83" s="102"/>
      <c r="T83" s="102"/>
      <c r="U83" s="102"/>
      <c r="V83" s="102"/>
      <c r="W83" s="102"/>
      <c r="X83" s="102"/>
    </row>
    <row r="84" spans="1:24" ht="12.75">
      <c r="A84" s="102"/>
      <c r="B84" s="102"/>
      <c r="C84" s="270"/>
      <c r="D84" s="221"/>
      <c r="E84" s="102"/>
      <c r="F84" s="102"/>
      <c r="G84" s="115"/>
      <c r="H84" s="135"/>
      <c r="I84" s="102"/>
      <c r="J84" s="102"/>
      <c r="K84" s="102"/>
      <c r="L84" s="562"/>
      <c r="M84" s="102"/>
      <c r="N84" s="102"/>
      <c r="O84" s="102"/>
      <c r="P84" s="102"/>
      <c r="Q84" s="102"/>
      <c r="R84" s="102"/>
      <c r="S84" s="102"/>
      <c r="T84" s="102"/>
      <c r="U84" s="102"/>
      <c r="V84" s="102"/>
      <c r="W84" s="102"/>
      <c r="X84" s="102"/>
    </row>
    <row r="85" spans="1:24" ht="12.75">
      <c r="A85" s="102"/>
      <c r="B85" s="102"/>
      <c r="C85" s="270"/>
      <c r="D85" s="221"/>
      <c r="E85" s="102"/>
      <c r="F85" s="102"/>
      <c r="G85" s="115"/>
      <c r="H85" s="135"/>
      <c r="I85" s="102"/>
      <c r="J85" s="102"/>
      <c r="K85" s="102"/>
      <c r="L85" s="562"/>
      <c r="M85" s="102"/>
      <c r="N85" s="102"/>
      <c r="O85" s="102"/>
      <c r="P85" s="102"/>
      <c r="Q85" s="102"/>
      <c r="R85" s="102"/>
      <c r="S85" s="102"/>
      <c r="T85" s="102"/>
      <c r="U85" s="102"/>
      <c r="V85" s="102"/>
      <c r="W85" s="102"/>
      <c r="X85" s="102"/>
    </row>
    <row r="86" spans="1:24" ht="12.75">
      <c r="A86" s="102"/>
      <c r="B86" s="102"/>
      <c r="C86" s="270"/>
      <c r="D86" s="221"/>
      <c r="E86" s="102"/>
      <c r="F86" s="102"/>
      <c r="G86" s="115"/>
      <c r="H86" s="135"/>
      <c r="I86" s="102"/>
      <c r="J86" s="102"/>
      <c r="K86" s="102"/>
      <c r="L86" s="562"/>
      <c r="M86" s="102"/>
      <c r="N86" s="102"/>
      <c r="O86" s="102"/>
      <c r="P86" s="102"/>
      <c r="Q86" s="102"/>
      <c r="R86" s="102"/>
      <c r="S86" s="102"/>
      <c r="T86" s="102"/>
      <c r="U86" s="102"/>
      <c r="V86" s="102"/>
      <c r="W86" s="102"/>
      <c r="X86" s="102"/>
    </row>
    <row r="87" spans="1:24" ht="12.75">
      <c r="A87" s="102"/>
      <c r="B87" s="102"/>
      <c r="C87" s="270"/>
      <c r="D87" s="221"/>
      <c r="E87" s="102"/>
      <c r="F87" s="102"/>
      <c r="G87" s="115"/>
      <c r="H87" s="135"/>
      <c r="I87" s="102"/>
      <c r="J87" s="102"/>
      <c r="K87" s="102"/>
      <c r="L87" s="562"/>
      <c r="M87" s="102"/>
      <c r="N87" s="102"/>
      <c r="O87" s="102"/>
      <c r="P87" s="102"/>
      <c r="Q87" s="102"/>
      <c r="R87" s="102"/>
      <c r="S87" s="102"/>
      <c r="T87" s="102"/>
      <c r="U87" s="102"/>
      <c r="V87" s="102"/>
      <c r="W87" s="102"/>
      <c r="X87" s="102"/>
    </row>
    <row r="88" spans="1:24" ht="12.75">
      <c r="A88" s="102"/>
      <c r="B88" s="102"/>
      <c r="C88" s="270"/>
      <c r="D88" s="221"/>
      <c r="E88" s="102"/>
      <c r="F88" s="102"/>
      <c r="G88" s="115"/>
      <c r="H88" s="135"/>
      <c r="I88" s="102"/>
      <c r="J88" s="102"/>
      <c r="K88" s="102"/>
      <c r="L88" s="562"/>
      <c r="M88" s="102"/>
      <c r="N88" s="102"/>
      <c r="O88" s="102"/>
      <c r="P88" s="102"/>
      <c r="Q88" s="102"/>
      <c r="R88" s="102"/>
      <c r="S88" s="102"/>
      <c r="T88" s="102"/>
      <c r="U88" s="102"/>
      <c r="V88" s="102"/>
      <c r="W88" s="102"/>
      <c r="X88" s="102"/>
    </row>
    <row r="89" spans="1:24" ht="12.75">
      <c r="A89" s="102"/>
      <c r="B89" s="102"/>
      <c r="C89" s="270"/>
      <c r="D89" s="221"/>
      <c r="E89" s="102"/>
      <c r="F89" s="102"/>
      <c r="G89" s="115"/>
      <c r="H89" s="135"/>
      <c r="I89" s="102"/>
      <c r="J89" s="102"/>
      <c r="K89" s="102"/>
      <c r="L89" s="562"/>
      <c r="M89" s="102"/>
      <c r="N89" s="102"/>
      <c r="O89" s="102"/>
      <c r="P89" s="102"/>
      <c r="Q89" s="102"/>
      <c r="R89" s="102"/>
      <c r="S89" s="102"/>
      <c r="T89" s="102"/>
      <c r="U89" s="102"/>
      <c r="V89" s="102"/>
      <c r="W89" s="102"/>
      <c r="X89" s="102"/>
    </row>
    <row r="90" spans="1:24" ht="12.75">
      <c r="A90" s="102"/>
      <c r="B90" s="102"/>
      <c r="C90" s="270"/>
      <c r="D90" s="221"/>
      <c r="E90" s="102"/>
      <c r="F90" s="102"/>
      <c r="G90" s="115"/>
      <c r="H90" s="135"/>
      <c r="I90" s="102"/>
      <c r="J90" s="102"/>
      <c r="K90" s="102"/>
      <c r="L90" s="562"/>
      <c r="M90" s="102"/>
      <c r="N90" s="102"/>
      <c r="O90" s="102"/>
      <c r="P90" s="102"/>
      <c r="Q90" s="102"/>
      <c r="R90" s="102"/>
      <c r="S90" s="102"/>
      <c r="T90" s="102"/>
      <c r="U90" s="102"/>
      <c r="V90" s="102"/>
      <c r="W90" s="102"/>
      <c r="X90" s="102"/>
    </row>
    <row r="91" spans="1:24" ht="12.75">
      <c r="A91" s="102"/>
      <c r="B91" s="102"/>
      <c r="C91" s="270"/>
      <c r="D91" s="221"/>
      <c r="E91" s="102"/>
      <c r="F91" s="102"/>
      <c r="G91" s="115"/>
      <c r="H91" s="135"/>
      <c r="I91" s="102"/>
      <c r="J91" s="102"/>
      <c r="K91" s="102"/>
      <c r="L91" s="562"/>
      <c r="M91" s="102"/>
      <c r="N91" s="102"/>
      <c r="O91" s="102"/>
      <c r="P91" s="102"/>
      <c r="Q91" s="102"/>
      <c r="R91" s="102"/>
      <c r="S91" s="102"/>
      <c r="T91" s="102"/>
      <c r="U91" s="102"/>
      <c r="V91" s="102"/>
      <c r="W91" s="102"/>
      <c r="X91" s="102"/>
    </row>
    <row r="92" spans="1:24" ht="12.75">
      <c r="A92" s="102"/>
      <c r="B92" s="102"/>
      <c r="C92" s="270"/>
      <c r="D92" s="221"/>
      <c r="E92" s="102"/>
      <c r="F92" s="102"/>
      <c r="G92" s="115"/>
      <c r="H92" s="135"/>
      <c r="I92" s="102"/>
      <c r="J92" s="102"/>
      <c r="K92" s="102"/>
      <c r="L92" s="562"/>
      <c r="M92" s="102"/>
      <c r="N92" s="102"/>
      <c r="O92" s="102"/>
      <c r="P92" s="102"/>
      <c r="Q92" s="102"/>
      <c r="R92" s="102"/>
      <c r="S92" s="102"/>
      <c r="T92" s="102"/>
      <c r="U92" s="102"/>
      <c r="V92" s="102"/>
      <c r="W92" s="102"/>
      <c r="X92" s="102"/>
    </row>
    <row r="93" spans="1:24" ht="12.75">
      <c r="A93" s="102"/>
      <c r="B93" s="102"/>
      <c r="C93" s="270"/>
      <c r="D93" s="221"/>
      <c r="E93" s="102"/>
      <c r="F93" s="102"/>
      <c r="G93" s="115"/>
      <c r="H93" s="135"/>
      <c r="I93" s="102"/>
      <c r="J93" s="102"/>
      <c r="K93" s="102"/>
      <c r="L93" s="562"/>
      <c r="M93" s="102"/>
      <c r="N93" s="102"/>
      <c r="O93" s="102"/>
      <c r="P93" s="102"/>
      <c r="Q93" s="102"/>
      <c r="R93" s="102"/>
      <c r="S93" s="102"/>
      <c r="T93" s="102"/>
      <c r="U93" s="102"/>
      <c r="V93" s="102"/>
      <c r="W93" s="102"/>
      <c r="X93" s="102"/>
    </row>
    <row r="94" spans="1:24" ht="12.75">
      <c r="A94" s="102"/>
      <c r="B94" s="102"/>
      <c r="C94" s="270"/>
      <c r="D94" s="221"/>
      <c r="E94" s="102"/>
      <c r="F94" s="102"/>
      <c r="G94" s="115"/>
      <c r="H94" s="135"/>
      <c r="I94" s="102"/>
      <c r="J94" s="102"/>
      <c r="K94" s="102"/>
      <c r="L94" s="562"/>
      <c r="M94" s="102"/>
      <c r="N94" s="102"/>
      <c r="O94" s="102"/>
      <c r="P94" s="102"/>
      <c r="Q94" s="102"/>
      <c r="R94" s="102"/>
      <c r="S94" s="102"/>
      <c r="T94" s="102"/>
      <c r="U94" s="102"/>
      <c r="V94" s="102"/>
      <c r="W94" s="102"/>
      <c r="X94" s="102"/>
    </row>
    <row r="95" spans="1:24" ht="12.75">
      <c r="A95" s="102"/>
      <c r="B95" s="102"/>
      <c r="C95" s="270"/>
      <c r="D95" s="221"/>
      <c r="E95" s="102"/>
      <c r="F95" s="102"/>
      <c r="G95" s="115"/>
      <c r="H95" s="135"/>
      <c r="I95" s="102"/>
      <c r="J95" s="102"/>
      <c r="K95" s="102"/>
      <c r="L95" s="562"/>
      <c r="M95" s="102"/>
      <c r="N95" s="102"/>
      <c r="O95" s="102"/>
      <c r="P95" s="102"/>
      <c r="Q95" s="102"/>
      <c r="R95" s="102"/>
      <c r="S95" s="102"/>
      <c r="T95" s="102"/>
      <c r="U95" s="102"/>
      <c r="V95" s="102"/>
      <c r="W95" s="102"/>
      <c r="X95" s="102"/>
    </row>
    <row r="96" spans="1:24" ht="12.75">
      <c r="A96" s="102"/>
      <c r="B96" s="102"/>
      <c r="C96" s="270"/>
      <c r="D96" s="221"/>
      <c r="E96" s="102"/>
      <c r="F96" s="102"/>
      <c r="G96" s="115"/>
      <c r="H96" s="135"/>
      <c r="I96" s="102"/>
      <c r="J96" s="102"/>
      <c r="K96" s="102"/>
      <c r="L96" s="562"/>
      <c r="M96" s="102"/>
      <c r="N96" s="102"/>
      <c r="O96" s="102"/>
      <c r="P96" s="102"/>
      <c r="Q96" s="102"/>
      <c r="R96" s="102"/>
      <c r="S96" s="102"/>
      <c r="T96" s="102"/>
      <c r="U96" s="102"/>
      <c r="V96" s="102"/>
      <c r="W96" s="102"/>
      <c r="X96" s="102"/>
    </row>
    <row r="97" spans="1:24" ht="12.75">
      <c r="A97" s="102"/>
      <c r="B97" s="102"/>
      <c r="C97" s="270"/>
      <c r="D97" s="221"/>
      <c r="E97" s="102"/>
      <c r="F97" s="102"/>
      <c r="G97" s="115"/>
      <c r="H97" s="135"/>
      <c r="I97" s="102"/>
      <c r="J97" s="102"/>
      <c r="K97" s="102"/>
      <c r="L97" s="562"/>
      <c r="M97" s="102"/>
      <c r="N97" s="102"/>
      <c r="O97" s="102"/>
      <c r="P97" s="102"/>
      <c r="Q97" s="102"/>
      <c r="R97" s="102"/>
      <c r="S97" s="102"/>
      <c r="T97" s="102"/>
      <c r="U97" s="102"/>
      <c r="V97" s="102"/>
      <c r="W97" s="102"/>
      <c r="X97" s="102"/>
    </row>
    <row r="98" spans="1:24" ht="12.75">
      <c r="A98" s="102"/>
      <c r="B98" s="102"/>
      <c r="C98" s="270"/>
      <c r="D98" s="221"/>
      <c r="E98" s="102"/>
      <c r="F98" s="102"/>
      <c r="G98" s="115"/>
      <c r="H98" s="135"/>
      <c r="I98" s="102"/>
      <c r="J98" s="102"/>
      <c r="K98" s="102"/>
      <c r="L98" s="562"/>
      <c r="M98" s="102"/>
      <c r="N98" s="102"/>
      <c r="O98" s="102"/>
      <c r="P98" s="102"/>
      <c r="Q98" s="102"/>
      <c r="R98" s="102"/>
      <c r="S98" s="102"/>
      <c r="T98" s="102"/>
      <c r="U98" s="102"/>
      <c r="V98" s="102"/>
      <c r="W98" s="102"/>
      <c r="X98" s="102"/>
    </row>
    <row r="99" spans="1:24" ht="12.75">
      <c r="A99" s="102"/>
      <c r="B99" s="102"/>
      <c r="C99" s="270"/>
      <c r="D99" s="221"/>
      <c r="E99" s="102"/>
      <c r="F99" s="102"/>
      <c r="G99" s="115"/>
      <c r="H99" s="135"/>
      <c r="I99" s="102"/>
      <c r="J99" s="102"/>
      <c r="K99" s="102"/>
      <c r="L99" s="562"/>
      <c r="M99" s="102"/>
      <c r="N99" s="102"/>
      <c r="O99" s="102"/>
      <c r="P99" s="102"/>
      <c r="Q99" s="102"/>
      <c r="R99" s="102"/>
      <c r="S99" s="102"/>
      <c r="T99" s="102"/>
      <c r="U99" s="102"/>
      <c r="V99" s="102"/>
      <c r="W99" s="102"/>
      <c r="X99" s="102"/>
    </row>
    <row r="100" spans="1:24" ht="12.75">
      <c r="A100" s="102"/>
      <c r="B100" s="102"/>
      <c r="C100" s="270"/>
      <c r="D100" s="221"/>
      <c r="E100" s="102"/>
      <c r="F100" s="102"/>
      <c r="G100" s="115"/>
      <c r="H100" s="135"/>
      <c r="I100" s="102"/>
      <c r="J100" s="102"/>
      <c r="K100" s="102"/>
      <c r="L100" s="562"/>
      <c r="M100" s="102"/>
      <c r="N100" s="102"/>
      <c r="O100" s="102"/>
      <c r="P100" s="102"/>
      <c r="Q100" s="102"/>
      <c r="R100" s="102"/>
      <c r="S100" s="102"/>
      <c r="T100" s="102"/>
      <c r="U100" s="102"/>
      <c r="V100" s="102"/>
      <c r="W100" s="102"/>
      <c r="X100" s="102"/>
    </row>
    <row r="101" spans="1:24" ht="12.75">
      <c r="A101" s="102"/>
      <c r="B101" s="102"/>
      <c r="C101" s="270"/>
      <c r="D101" s="221"/>
      <c r="E101" s="102"/>
      <c r="F101" s="102"/>
      <c r="G101" s="115"/>
      <c r="H101" s="135"/>
      <c r="I101" s="102"/>
      <c r="J101" s="102"/>
      <c r="K101" s="102"/>
      <c r="L101" s="562"/>
      <c r="M101" s="102"/>
      <c r="N101" s="102"/>
      <c r="O101" s="102"/>
      <c r="P101" s="102"/>
      <c r="Q101" s="102"/>
      <c r="R101" s="102"/>
      <c r="S101" s="102"/>
      <c r="T101" s="102"/>
      <c r="U101" s="102"/>
      <c r="V101" s="102"/>
      <c r="W101" s="102"/>
      <c r="X101" s="102"/>
    </row>
    <row r="102" spans="1:24" ht="12.75">
      <c r="A102" s="102"/>
      <c r="B102" s="102"/>
      <c r="C102" s="270"/>
      <c r="D102" s="221"/>
      <c r="E102" s="102"/>
      <c r="F102" s="102"/>
      <c r="G102" s="115"/>
      <c r="H102" s="135"/>
      <c r="I102" s="102"/>
      <c r="J102" s="102"/>
      <c r="K102" s="102"/>
      <c r="L102" s="562"/>
      <c r="M102" s="102"/>
      <c r="N102" s="102"/>
      <c r="O102" s="102"/>
      <c r="P102" s="102"/>
      <c r="Q102" s="102"/>
      <c r="R102" s="102"/>
      <c r="S102" s="102"/>
      <c r="T102" s="102"/>
      <c r="U102" s="102"/>
      <c r="V102" s="102"/>
      <c r="W102" s="102"/>
      <c r="X102" s="102"/>
    </row>
    <row r="103" spans="1:24" ht="12.75">
      <c r="A103" s="102"/>
      <c r="B103" s="102"/>
      <c r="C103" s="270"/>
      <c r="D103" s="221"/>
      <c r="E103" s="102"/>
      <c r="F103" s="102"/>
      <c r="G103" s="115"/>
      <c r="H103" s="135"/>
      <c r="I103" s="102"/>
      <c r="J103" s="102"/>
      <c r="K103" s="102"/>
      <c r="L103" s="562"/>
      <c r="M103" s="102"/>
      <c r="N103" s="102"/>
      <c r="O103" s="102"/>
      <c r="P103" s="102"/>
      <c r="Q103" s="102"/>
      <c r="R103" s="102"/>
      <c r="S103" s="102"/>
      <c r="T103" s="102"/>
      <c r="U103" s="102"/>
      <c r="V103" s="102"/>
      <c r="W103" s="102"/>
      <c r="X103" s="102"/>
    </row>
    <row r="104" spans="1:24" ht="12.75">
      <c r="A104" s="102"/>
      <c r="B104" s="102"/>
      <c r="C104" s="270"/>
      <c r="D104" s="221"/>
      <c r="E104" s="102"/>
      <c r="F104" s="102"/>
      <c r="G104" s="115"/>
      <c r="H104" s="135"/>
      <c r="I104" s="102"/>
      <c r="J104" s="102"/>
      <c r="K104" s="102"/>
      <c r="L104" s="562"/>
      <c r="M104" s="102"/>
      <c r="N104" s="102"/>
      <c r="O104" s="102"/>
      <c r="P104" s="102"/>
      <c r="Q104" s="102"/>
      <c r="R104" s="102"/>
      <c r="S104" s="102"/>
      <c r="T104" s="102"/>
      <c r="U104" s="102"/>
      <c r="V104" s="102"/>
      <c r="W104" s="102"/>
      <c r="X104" s="102"/>
    </row>
    <row r="105" spans="1:24" ht="12.75">
      <c r="A105" s="102"/>
      <c r="B105" s="102"/>
      <c r="C105" s="270"/>
      <c r="D105" s="221"/>
      <c r="E105" s="102"/>
      <c r="F105" s="102"/>
      <c r="G105" s="115"/>
      <c r="H105" s="135"/>
      <c r="I105" s="102"/>
      <c r="J105" s="102"/>
      <c r="K105" s="102"/>
      <c r="L105" s="562"/>
      <c r="M105" s="102"/>
      <c r="N105" s="102"/>
      <c r="O105" s="102"/>
      <c r="P105" s="102"/>
      <c r="Q105" s="102"/>
      <c r="R105" s="102"/>
      <c r="S105" s="102"/>
      <c r="T105" s="102"/>
      <c r="U105" s="102"/>
      <c r="V105" s="102"/>
      <c r="W105" s="102"/>
      <c r="X105" s="102"/>
    </row>
    <row r="106" spans="1:24" ht="12.75">
      <c r="A106" s="102"/>
      <c r="B106" s="102"/>
      <c r="C106" s="270"/>
      <c r="D106" s="221"/>
      <c r="E106" s="102"/>
      <c r="F106" s="102"/>
      <c r="G106" s="115"/>
      <c r="H106" s="135"/>
      <c r="I106" s="102"/>
      <c r="J106" s="102"/>
      <c r="K106" s="102"/>
      <c r="L106" s="562"/>
      <c r="M106" s="102"/>
      <c r="N106" s="102"/>
      <c r="O106" s="102"/>
      <c r="P106" s="102"/>
      <c r="Q106" s="102"/>
      <c r="R106" s="102"/>
      <c r="S106" s="102"/>
      <c r="T106" s="102"/>
      <c r="U106" s="102"/>
      <c r="V106" s="102"/>
      <c r="W106" s="102"/>
      <c r="X106" s="102"/>
    </row>
    <row r="107" spans="1:24" ht="12.75">
      <c r="A107" s="102"/>
      <c r="B107" s="102"/>
      <c r="C107" s="270"/>
      <c r="D107" s="221"/>
      <c r="E107" s="102"/>
      <c r="F107" s="102"/>
      <c r="G107" s="115"/>
      <c r="H107" s="135"/>
      <c r="I107" s="102"/>
      <c r="J107" s="102"/>
      <c r="K107" s="102"/>
      <c r="L107" s="562"/>
      <c r="M107" s="102"/>
      <c r="N107" s="102"/>
      <c r="O107" s="102"/>
      <c r="P107" s="102"/>
      <c r="Q107" s="102"/>
      <c r="R107" s="102"/>
      <c r="S107" s="102"/>
      <c r="T107" s="102"/>
      <c r="U107" s="102"/>
      <c r="V107" s="102"/>
      <c r="W107" s="102"/>
      <c r="X107" s="102"/>
    </row>
    <row r="108" spans="1:24" ht="12.75">
      <c r="A108" s="102"/>
      <c r="B108" s="102"/>
      <c r="C108" s="270"/>
      <c r="D108" s="221"/>
      <c r="E108" s="102"/>
      <c r="F108" s="102"/>
      <c r="G108" s="115"/>
      <c r="H108" s="135"/>
      <c r="I108" s="102"/>
      <c r="J108" s="102"/>
      <c r="K108" s="102"/>
      <c r="L108" s="562"/>
      <c r="M108" s="102"/>
      <c r="N108" s="102"/>
      <c r="O108" s="102"/>
      <c r="P108" s="102"/>
      <c r="Q108" s="102"/>
      <c r="R108" s="102"/>
      <c r="S108" s="102"/>
      <c r="T108" s="102"/>
      <c r="U108" s="102"/>
      <c r="V108" s="102"/>
      <c r="W108" s="102"/>
      <c r="X108" s="102"/>
    </row>
    <row r="109" spans="1:24" ht="12.75">
      <c r="A109" s="102"/>
      <c r="B109" s="102"/>
      <c r="C109" s="270"/>
      <c r="D109" s="221"/>
      <c r="E109" s="102"/>
      <c r="F109" s="102"/>
      <c r="G109" s="115"/>
      <c r="H109" s="135"/>
      <c r="I109" s="102"/>
      <c r="J109" s="102"/>
      <c r="K109" s="102"/>
      <c r="L109" s="562"/>
      <c r="M109" s="102"/>
      <c r="N109" s="102"/>
      <c r="O109" s="102"/>
      <c r="P109" s="102"/>
      <c r="Q109" s="102"/>
      <c r="R109" s="102"/>
      <c r="S109" s="102"/>
      <c r="T109" s="102"/>
      <c r="U109" s="102"/>
      <c r="V109" s="102"/>
      <c r="W109" s="102"/>
      <c r="X109" s="102"/>
    </row>
    <row r="110" spans="1:24" ht="12.75">
      <c r="A110" s="102"/>
      <c r="B110" s="102"/>
      <c r="C110" s="270"/>
      <c r="D110" s="221"/>
      <c r="E110" s="102"/>
      <c r="F110" s="102"/>
      <c r="G110" s="115"/>
      <c r="H110" s="135"/>
      <c r="I110" s="102"/>
      <c r="J110" s="102"/>
      <c r="K110" s="102"/>
      <c r="L110" s="562"/>
      <c r="M110" s="102"/>
      <c r="N110" s="102"/>
      <c r="O110" s="102"/>
      <c r="P110" s="102"/>
      <c r="Q110" s="102"/>
      <c r="R110" s="102"/>
      <c r="S110" s="102"/>
      <c r="T110" s="102"/>
      <c r="U110" s="102"/>
      <c r="V110" s="102"/>
      <c r="W110" s="102"/>
      <c r="X110" s="102"/>
    </row>
    <row r="111" spans="1:24" ht="12.75">
      <c r="A111" s="102"/>
      <c r="B111" s="102"/>
      <c r="C111" s="270"/>
      <c r="D111" s="221"/>
      <c r="E111" s="102"/>
      <c r="F111" s="102"/>
      <c r="G111" s="115"/>
      <c r="H111" s="135"/>
      <c r="I111" s="102"/>
      <c r="J111" s="102"/>
      <c r="K111" s="102"/>
      <c r="L111" s="562"/>
      <c r="M111" s="102"/>
      <c r="N111" s="102"/>
      <c r="O111" s="102"/>
      <c r="P111" s="102"/>
      <c r="Q111" s="102"/>
      <c r="R111" s="102"/>
      <c r="S111" s="102"/>
      <c r="T111" s="102"/>
      <c r="U111" s="102"/>
      <c r="V111" s="102"/>
      <c r="W111" s="102"/>
      <c r="X111" s="102"/>
    </row>
    <row r="112" spans="1:24" ht="12.75">
      <c r="A112" s="102"/>
      <c r="B112" s="102"/>
      <c r="C112" s="270"/>
      <c r="D112" s="221"/>
      <c r="E112" s="102"/>
      <c r="F112" s="102"/>
      <c r="G112" s="115"/>
      <c r="H112" s="135"/>
      <c r="I112" s="102"/>
      <c r="J112" s="102"/>
      <c r="K112" s="102"/>
      <c r="L112" s="562"/>
      <c r="M112" s="102"/>
      <c r="N112" s="102"/>
      <c r="O112" s="102"/>
      <c r="P112" s="102"/>
      <c r="Q112" s="102"/>
      <c r="R112" s="102"/>
      <c r="S112" s="102"/>
      <c r="T112" s="102"/>
      <c r="U112" s="102"/>
      <c r="V112" s="102"/>
      <c r="W112" s="102"/>
      <c r="X112" s="102"/>
    </row>
    <row r="113" spans="1:24" ht="12.75">
      <c r="A113" s="102"/>
      <c r="B113" s="102"/>
      <c r="C113" s="270"/>
      <c r="D113" s="221"/>
      <c r="E113" s="102"/>
      <c r="F113" s="102"/>
      <c r="G113" s="115"/>
      <c r="H113" s="135"/>
      <c r="I113" s="102"/>
      <c r="J113" s="102"/>
      <c r="K113" s="102"/>
      <c r="L113" s="562"/>
      <c r="M113" s="102"/>
      <c r="N113" s="102"/>
      <c r="O113" s="102"/>
      <c r="P113" s="102"/>
      <c r="Q113" s="102"/>
      <c r="R113" s="102"/>
      <c r="S113" s="102"/>
      <c r="T113" s="102"/>
      <c r="U113" s="102"/>
      <c r="V113" s="102"/>
      <c r="W113" s="102"/>
      <c r="X113" s="102"/>
    </row>
    <row r="114" spans="1:24" ht="12.75">
      <c r="A114" s="102"/>
      <c r="B114" s="102"/>
      <c r="C114" s="270"/>
      <c r="D114" s="221"/>
      <c r="E114" s="102"/>
      <c r="F114" s="102"/>
      <c r="G114" s="115"/>
      <c r="H114" s="135"/>
      <c r="I114" s="102"/>
      <c r="J114" s="102"/>
      <c r="K114" s="102"/>
      <c r="L114" s="562"/>
      <c r="M114" s="102"/>
      <c r="N114" s="102"/>
      <c r="O114" s="102"/>
      <c r="P114" s="102"/>
      <c r="Q114" s="102"/>
      <c r="R114" s="102"/>
      <c r="S114" s="102"/>
      <c r="T114" s="102"/>
      <c r="U114" s="102"/>
      <c r="V114" s="102"/>
      <c r="W114" s="102"/>
      <c r="X114" s="102"/>
    </row>
    <row r="115" spans="1:24" ht="12.75">
      <c r="A115" s="102"/>
      <c r="B115" s="102"/>
      <c r="C115" s="270"/>
      <c r="D115" s="221"/>
      <c r="E115" s="102"/>
      <c r="F115" s="102"/>
      <c r="G115" s="115"/>
      <c r="H115" s="135"/>
      <c r="I115" s="102"/>
      <c r="J115" s="102"/>
      <c r="K115" s="102"/>
      <c r="L115" s="562"/>
      <c r="M115" s="102"/>
      <c r="N115" s="102"/>
      <c r="O115" s="102"/>
      <c r="P115" s="102"/>
      <c r="Q115" s="102"/>
      <c r="R115" s="102"/>
      <c r="S115" s="102"/>
      <c r="T115" s="102"/>
      <c r="U115" s="102"/>
      <c r="V115" s="102"/>
      <c r="W115" s="102"/>
      <c r="X115" s="102"/>
    </row>
    <row r="116" spans="1:24" ht="12.75">
      <c r="A116" s="102"/>
      <c r="B116" s="102"/>
      <c r="C116" s="270"/>
      <c r="D116" s="221"/>
      <c r="E116" s="102"/>
      <c r="F116" s="102"/>
      <c r="G116" s="115"/>
      <c r="H116" s="135"/>
      <c r="I116" s="102"/>
      <c r="J116" s="102"/>
      <c r="K116" s="102"/>
      <c r="L116" s="562"/>
      <c r="M116" s="102"/>
      <c r="N116" s="102"/>
      <c r="O116" s="102"/>
      <c r="P116" s="102"/>
      <c r="Q116" s="102"/>
      <c r="R116" s="102"/>
      <c r="S116" s="102"/>
      <c r="T116" s="102"/>
      <c r="U116" s="102"/>
      <c r="V116" s="102"/>
      <c r="W116" s="102"/>
      <c r="X116" s="102"/>
    </row>
    <row r="117" spans="1:24" ht="12.75">
      <c r="A117" s="102"/>
      <c r="B117" s="102"/>
      <c r="C117" s="270"/>
      <c r="D117" s="221"/>
      <c r="E117" s="102"/>
      <c r="F117" s="102"/>
      <c r="G117" s="115"/>
      <c r="H117" s="135"/>
      <c r="I117" s="102"/>
      <c r="J117" s="102"/>
      <c r="K117" s="102"/>
      <c r="L117" s="562"/>
      <c r="M117" s="102"/>
      <c r="N117" s="102"/>
      <c r="O117" s="102"/>
      <c r="P117" s="102"/>
      <c r="Q117" s="102"/>
      <c r="R117" s="102"/>
      <c r="S117" s="102"/>
      <c r="T117" s="102"/>
      <c r="U117" s="102"/>
      <c r="V117" s="102"/>
      <c r="W117" s="102"/>
      <c r="X117" s="102"/>
    </row>
    <row r="118" spans="1:24" ht="12.75">
      <c r="A118" s="102"/>
      <c r="B118" s="102"/>
      <c r="C118" s="270"/>
      <c r="D118" s="221"/>
      <c r="E118" s="102"/>
      <c r="F118" s="102"/>
      <c r="G118" s="115"/>
      <c r="H118" s="135"/>
      <c r="I118" s="102"/>
      <c r="J118" s="102"/>
      <c r="K118" s="102"/>
      <c r="L118" s="562"/>
      <c r="M118" s="102"/>
      <c r="N118" s="102"/>
      <c r="O118" s="102"/>
      <c r="P118" s="102"/>
      <c r="Q118" s="102"/>
      <c r="R118" s="102"/>
      <c r="S118" s="102"/>
      <c r="T118" s="102"/>
      <c r="U118" s="102"/>
      <c r="V118" s="102"/>
      <c r="W118" s="102"/>
      <c r="X118" s="102"/>
    </row>
    <row r="119" spans="1:24" ht="12.75">
      <c r="A119" s="102"/>
      <c r="B119" s="102"/>
      <c r="C119" s="270"/>
      <c r="D119" s="221"/>
      <c r="E119" s="102"/>
      <c r="F119" s="102"/>
      <c r="G119" s="115"/>
      <c r="H119" s="135"/>
      <c r="I119" s="102"/>
      <c r="J119" s="102"/>
      <c r="K119" s="102"/>
      <c r="L119" s="562"/>
      <c r="M119" s="102"/>
      <c r="N119" s="102"/>
      <c r="O119" s="102"/>
      <c r="P119" s="102"/>
      <c r="Q119" s="102"/>
      <c r="R119" s="102"/>
      <c r="S119" s="102"/>
      <c r="T119" s="102"/>
      <c r="U119" s="102"/>
      <c r="V119" s="102"/>
      <c r="W119" s="102"/>
      <c r="X119" s="102"/>
    </row>
    <row r="120" spans="1:24" ht="12.75">
      <c r="A120" s="102"/>
      <c r="B120" s="102"/>
      <c r="C120" s="270"/>
      <c r="D120" s="221"/>
      <c r="E120" s="102"/>
      <c r="F120" s="102"/>
      <c r="G120" s="115"/>
      <c r="H120" s="135"/>
      <c r="I120" s="102"/>
      <c r="J120" s="102"/>
      <c r="K120" s="102"/>
      <c r="L120" s="562"/>
      <c r="M120" s="102"/>
      <c r="N120" s="102"/>
      <c r="O120" s="102"/>
      <c r="P120" s="102"/>
      <c r="Q120" s="102"/>
      <c r="R120" s="102"/>
      <c r="S120" s="102"/>
      <c r="T120" s="102"/>
      <c r="U120" s="102"/>
      <c r="V120" s="102"/>
      <c r="W120" s="102"/>
      <c r="X120" s="102"/>
    </row>
    <row r="121" spans="1:24" ht="12.75">
      <c r="A121" s="102"/>
      <c r="B121" s="102"/>
      <c r="C121" s="270"/>
      <c r="D121" s="221"/>
      <c r="E121" s="102"/>
      <c r="F121" s="102"/>
      <c r="G121" s="115"/>
      <c r="H121" s="135"/>
      <c r="I121" s="102"/>
      <c r="J121" s="102"/>
      <c r="K121" s="102"/>
      <c r="L121" s="562"/>
      <c r="M121" s="102"/>
      <c r="N121" s="102"/>
      <c r="O121" s="102"/>
      <c r="P121" s="102"/>
      <c r="Q121" s="102"/>
      <c r="R121" s="102"/>
      <c r="S121" s="102"/>
      <c r="T121" s="102"/>
      <c r="U121" s="102"/>
      <c r="V121" s="102"/>
      <c r="W121" s="102"/>
      <c r="X121" s="102"/>
    </row>
    <row r="122" spans="1:24" ht="12.75">
      <c r="A122" s="102"/>
      <c r="B122" s="102"/>
      <c r="C122" s="270"/>
      <c r="D122" s="221"/>
      <c r="E122" s="102"/>
      <c r="F122" s="102"/>
      <c r="G122" s="115"/>
      <c r="H122" s="135"/>
      <c r="I122" s="102"/>
      <c r="J122" s="102"/>
      <c r="K122" s="102"/>
      <c r="L122" s="562"/>
      <c r="M122" s="102"/>
      <c r="N122" s="102"/>
      <c r="O122" s="102"/>
      <c r="P122" s="102"/>
      <c r="Q122" s="102"/>
      <c r="R122" s="102"/>
      <c r="S122" s="102"/>
      <c r="T122" s="102"/>
      <c r="U122" s="102"/>
      <c r="V122" s="102"/>
      <c r="W122" s="102"/>
      <c r="X122" s="102"/>
    </row>
    <row r="123" spans="1:24" ht="12.75">
      <c r="A123" s="102"/>
      <c r="B123" s="102"/>
      <c r="C123" s="270"/>
      <c r="D123" s="221"/>
      <c r="E123" s="102"/>
      <c r="F123" s="102"/>
      <c r="G123" s="115"/>
      <c r="H123" s="135"/>
      <c r="I123" s="102"/>
      <c r="J123" s="102"/>
      <c r="K123" s="102"/>
      <c r="L123" s="562"/>
      <c r="M123" s="102"/>
      <c r="N123" s="102"/>
      <c r="O123" s="102"/>
      <c r="P123" s="102"/>
      <c r="Q123" s="102"/>
      <c r="R123" s="102"/>
      <c r="S123" s="102"/>
      <c r="T123" s="102"/>
      <c r="U123" s="102"/>
      <c r="V123" s="102"/>
      <c r="W123" s="102"/>
      <c r="X123" s="102"/>
    </row>
    <row r="124" spans="1:24" ht="12.75">
      <c r="A124" s="102"/>
      <c r="B124" s="102"/>
      <c r="C124" s="270"/>
      <c r="D124" s="221"/>
      <c r="E124" s="102"/>
      <c r="F124" s="102"/>
      <c r="G124" s="115"/>
      <c r="H124" s="135"/>
      <c r="I124" s="102"/>
      <c r="J124" s="102"/>
      <c r="K124" s="102"/>
      <c r="L124" s="562"/>
      <c r="M124" s="102"/>
      <c r="N124" s="102"/>
      <c r="O124" s="102"/>
      <c r="P124" s="102"/>
      <c r="Q124" s="102"/>
      <c r="R124" s="102"/>
      <c r="S124" s="102"/>
      <c r="T124" s="102"/>
      <c r="U124" s="102"/>
      <c r="V124" s="102"/>
      <c r="W124" s="102"/>
      <c r="X124" s="102"/>
    </row>
    <row r="125" spans="1:24" ht="12.75">
      <c r="A125" s="102"/>
      <c r="B125" s="102"/>
      <c r="C125" s="270"/>
      <c r="D125" s="221"/>
      <c r="E125" s="102"/>
      <c r="F125" s="102"/>
      <c r="G125" s="115"/>
      <c r="H125" s="135"/>
      <c r="I125" s="102"/>
      <c r="J125" s="102"/>
      <c r="K125" s="102"/>
      <c r="L125" s="562"/>
      <c r="M125" s="102"/>
      <c r="N125" s="102"/>
      <c r="O125" s="102"/>
      <c r="P125" s="102"/>
      <c r="Q125" s="102"/>
      <c r="R125" s="102"/>
      <c r="S125" s="102"/>
      <c r="T125" s="102"/>
      <c r="U125" s="102"/>
      <c r="V125" s="102"/>
      <c r="W125" s="102"/>
      <c r="X125" s="102"/>
    </row>
    <row r="126" spans="1:24" ht="12.75">
      <c r="A126" s="102"/>
      <c r="B126" s="102"/>
      <c r="C126" s="270"/>
      <c r="D126" s="221"/>
      <c r="E126" s="102"/>
      <c r="F126" s="102"/>
      <c r="G126" s="115"/>
      <c r="H126" s="135"/>
      <c r="I126" s="102"/>
      <c r="J126" s="102"/>
      <c r="K126" s="102"/>
      <c r="L126" s="562"/>
      <c r="M126" s="102"/>
      <c r="N126" s="102"/>
      <c r="O126" s="102"/>
      <c r="P126" s="102"/>
      <c r="Q126" s="102"/>
      <c r="R126" s="102"/>
      <c r="S126" s="102"/>
      <c r="T126" s="102"/>
      <c r="U126" s="102"/>
      <c r="V126" s="102"/>
      <c r="W126" s="102"/>
      <c r="X126" s="102"/>
    </row>
    <row r="127" spans="1:24" ht="12.75">
      <c r="A127" s="102"/>
      <c r="B127" s="102"/>
      <c r="C127" s="270"/>
      <c r="D127" s="221"/>
      <c r="E127" s="102"/>
      <c r="F127" s="102"/>
      <c r="G127" s="115"/>
      <c r="H127" s="135"/>
      <c r="I127" s="102"/>
      <c r="J127" s="102"/>
      <c r="K127" s="102"/>
      <c r="L127" s="562"/>
      <c r="M127" s="102"/>
      <c r="N127" s="102"/>
      <c r="O127" s="102"/>
      <c r="P127" s="102"/>
      <c r="Q127" s="102"/>
      <c r="R127" s="102"/>
      <c r="S127" s="102"/>
      <c r="T127" s="102"/>
      <c r="U127" s="102"/>
      <c r="V127" s="102"/>
      <c r="W127" s="102"/>
      <c r="X127" s="102"/>
    </row>
    <row r="128" spans="1:24" ht="12.75">
      <c r="A128" s="102"/>
      <c r="B128" s="102"/>
      <c r="C128" s="270"/>
      <c r="D128" s="221"/>
      <c r="E128" s="102"/>
      <c r="F128" s="102"/>
      <c r="G128" s="115"/>
      <c r="H128" s="135"/>
      <c r="I128" s="102"/>
      <c r="J128" s="102"/>
      <c r="K128" s="102"/>
      <c r="L128" s="562"/>
      <c r="M128" s="102"/>
      <c r="N128" s="102"/>
      <c r="O128" s="102"/>
      <c r="P128" s="102"/>
      <c r="Q128" s="102"/>
      <c r="R128" s="102"/>
      <c r="S128" s="102"/>
      <c r="T128" s="102"/>
      <c r="U128" s="102"/>
      <c r="V128" s="102"/>
      <c r="W128" s="102"/>
      <c r="X128" s="102"/>
    </row>
    <row r="129" spans="1:24" ht="12.75">
      <c r="A129" s="102"/>
      <c r="B129" s="102"/>
      <c r="C129" s="270"/>
      <c r="D129" s="221"/>
      <c r="E129" s="102"/>
      <c r="F129" s="102"/>
      <c r="G129" s="115"/>
      <c r="H129" s="135"/>
      <c r="I129" s="102"/>
      <c r="J129" s="102"/>
      <c r="K129" s="102"/>
      <c r="L129" s="562"/>
      <c r="M129" s="102"/>
      <c r="N129" s="102"/>
      <c r="O129" s="102"/>
      <c r="P129" s="102"/>
      <c r="Q129" s="102"/>
      <c r="R129" s="102"/>
      <c r="S129" s="102"/>
      <c r="T129" s="102"/>
      <c r="U129" s="102"/>
      <c r="V129" s="102"/>
      <c r="W129" s="102"/>
      <c r="X129" s="102"/>
    </row>
    <row r="130" spans="1:24" ht="12.75">
      <c r="A130" s="102"/>
      <c r="B130" s="102"/>
      <c r="C130" s="270"/>
      <c r="D130" s="221"/>
      <c r="E130" s="102"/>
      <c r="F130" s="102"/>
      <c r="G130" s="115"/>
      <c r="H130" s="135"/>
      <c r="I130" s="102"/>
      <c r="J130" s="102"/>
      <c r="K130" s="102"/>
      <c r="L130" s="562"/>
      <c r="M130" s="102"/>
      <c r="N130" s="102"/>
      <c r="O130" s="102"/>
      <c r="P130" s="102"/>
      <c r="Q130" s="102"/>
      <c r="R130" s="102"/>
      <c r="S130" s="102"/>
      <c r="T130" s="102"/>
      <c r="U130" s="102"/>
      <c r="V130" s="102"/>
      <c r="W130" s="102"/>
      <c r="X130" s="102"/>
    </row>
    <row r="131" spans="1:24" ht="12.75">
      <c r="A131" s="102"/>
      <c r="B131" s="102"/>
      <c r="C131" s="270"/>
      <c r="D131" s="221"/>
      <c r="E131" s="102"/>
      <c r="F131" s="102"/>
      <c r="G131" s="115"/>
      <c r="H131" s="135"/>
      <c r="I131" s="102"/>
      <c r="J131" s="102"/>
      <c r="K131" s="102"/>
      <c r="L131" s="562"/>
      <c r="M131" s="102"/>
      <c r="N131" s="102"/>
      <c r="O131" s="102"/>
      <c r="P131" s="102"/>
      <c r="Q131" s="102"/>
      <c r="R131" s="102"/>
      <c r="S131" s="102"/>
      <c r="T131" s="102"/>
      <c r="U131" s="102"/>
      <c r="V131" s="102"/>
      <c r="W131" s="102"/>
      <c r="X131" s="102"/>
    </row>
    <row r="132" spans="1:24" ht="12.75">
      <c r="A132" s="102"/>
      <c r="B132" s="102"/>
      <c r="C132" s="270"/>
      <c r="D132" s="221"/>
      <c r="E132" s="102"/>
      <c r="F132" s="102"/>
      <c r="G132" s="115"/>
      <c r="H132" s="135"/>
      <c r="I132" s="102"/>
      <c r="J132" s="102"/>
      <c r="K132" s="102"/>
      <c r="L132" s="562"/>
      <c r="M132" s="102"/>
      <c r="N132" s="102"/>
      <c r="O132" s="102"/>
      <c r="P132" s="102"/>
      <c r="Q132" s="102"/>
      <c r="R132" s="102"/>
      <c r="S132" s="102"/>
      <c r="T132" s="102"/>
      <c r="U132" s="102"/>
      <c r="V132" s="102"/>
      <c r="W132" s="102"/>
      <c r="X132" s="102"/>
    </row>
    <row r="133" spans="1:24" ht="12.75">
      <c r="A133" s="102"/>
      <c r="B133" s="102"/>
      <c r="C133" s="270"/>
      <c r="D133" s="221"/>
      <c r="E133" s="102"/>
      <c r="F133" s="102"/>
      <c r="G133" s="115"/>
      <c r="H133" s="135"/>
      <c r="I133" s="102"/>
      <c r="J133" s="102"/>
      <c r="K133" s="102"/>
      <c r="L133" s="562"/>
      <c r="M133" s="102"/>
      <c r="N133" s="102"/>
      <c r="O133" s="102"/>
      <c r="P133" s="102"/>
      <c r="Q133" s="102"/>
      <c r="R133" s="102"/>
      <c r="S133" s="102"/>
      <c r="T133" s="102"/>
      <c r="U133" s="102"/>
      <c r="V133" s="102"/>
      <c r="W133" s="102"/>
      <c r="X133" s="102"/>
    </row>
    <row r="134" spans="1:24" ht="12.75">
      <c r="A134" s="102"/>
      <c r="B134" s="102"/>
      <c r="C134" s="270"/>
      <c r="D134" s="221"/>
      <c r="E134" s="102"/>
      <c r="F134" s="102"/>
      <c r="G134" s="115"/>
      <c r="H134" s="135"/>
      <c r="I134" s="102"/>
      <c r="J134" s="102"/>
      <c r="K134" s="102"/>
      <c r="L134" s="562"/>
      <c r="M134" s="102"/>
      <c r="N134" s="102"/>
      <c r="O134" s="102"/>
      <c r="P134" s="102"/>
      <c r="Q134" s="102"/>
      <c r="R134" s="102"/>
      <c r="S134" s="102"/>
      <c r="T134" s="102"/>
      <c r="U134" s="102"/>
      <c r="V134" s="102"/>
      <c r="W134" s="102"/>
      <c r="X134" s="102"/>
    </row>
    <row r="135" spans="1:24" ht="12.75">
      <c r="A135" s="102"/>
      <c r="B135" s="102"/>
      <c r="C135" s="270"/>
      <c r="D135" s="221"/>
      <c r="E135" s="102"/>
      <c r="F135" s="102"/>
      <c r="G135" s="115"/>
      <c r="H135" s="135"/>
      <c r="I135" s="102"/>
      <c r="J135" s="102"/>
      <c r="K135" s="102"/>
      <c r="L135" s="562"/>
      <c r="M135" s="102"/>
      <c r="N135" s="102"/>
      <c r="O135" s="102"/>
      <c r="P135" s="102"/>
      <c r="Q135" s="102"/>
      <c r="R135" s="102"/>
      <c r="S135" s="102"/>
      <c r="T135" s="102"/>
      <c r="U135" s="102"/>
      <c r="V135" s="102"/>
      <c r="W135" s="102"/>
      <c r="X135" s="102"/>
    </row>
    <row r="136" spans="1:24" ht="12.75">
      <c r="A136" s="102"/>
      <c r="B136" s="102"/>
      <c r="C136" s="270"/>
      <c r="D136" s="221"/>
      <c r="E136" s="102"/>
      <c r="F136" s="102"/>
      <c r="G136" s="115"/>
      <c r="H136" s="135"/>
      <c r="I136" s="102"/>
      <c r="J136" s="102"/>
      <c r="K136" s="102"/>
      <c r="L136" s="562"/>
      <c r="M136" s="102"/>
      <c r="N136" s="102"/>
      <c r="O136" s="102"/>
      <c r="P136" s="102"/>
      <c r="Q136" s="102"/>
      <c r="R136" s="102"/>
      <c r="S136" s="102"/>
      <c r="T136" s="102"/>
      <c r="U136" s="102"/>
      <c r="V136" s="102"/>
      <c r="W136" s="102"/>
      <c r="X136" s="102"/>
    </row>
    <row r="137" spans="1:24" ht="12.75">
      <c r="A137" s="102"/>
      <c r="B137" s="102"/>
      <c r="C137" s="270"/>
      <c r="D137" s="221"/>
      <c r="E137" s="102"/>
      <c r="F137" s="102"/>
      <c r="G137" s="115"/>
      <c r="H137" s="135"/>
      <c r="I137" s="102"/>
      <c r="J137" s="102"/>
      <c r="K137" s="102"/>
      <c r="L137" s="562"/>
      <c r="M137" s="102"/>
      <c r="N137" s="102"/>
      <c r="O137" s="102"/>
      <c r="P137" s="102"/>
      <c r="Q137" s="102"/>
      <c r="R137" s="102"/>
      <c r="S137" s="102"/>
      <c r="T137" s="102"/>
      <c r="U137" s="102"/>
      <c r="V137" s="102"/>
      <c r="W137" s="102"/>
      <c r="X137" s="102"/>
    </row>
    <row r="138" spans="1:24" ht="12.75">
      <c r="A138" s="102"/>
      <c r="B138" s="102"/>
      <c r="C138" s="270"/>
      <c r="D138" s="221"/>
      <c r="E138" s="102"/>
      <c r="F138" s="102"/>
      <c r="G138" s="115"/>
      <c r="H138" s="135"/>
      <c r="I138" s="102"/>
      <c r="J138" s="102"/>
      <c r="K138" s="102"/>
      <c r="L138" s="562"/>
      <c r="M138" s="102"/>
      <c r="N138" s="102"/>
      <c r="O138" s="102"/>
      <c r="P138" s="102"/>
      <c r="Q138" s="102"/>
      <c r="R138" s="102"/>
      <c r="S138" s="102"/>
      <c r="T138" s="102"/>
      <c r="U138" s="102"/>
      <c r="V138" s="102"/>
      <c r="W138" s="102"/>
      <c r="X138" s="102"/>
    </row>
    <row r="139" spans="1:24" ht="12.75">
      <c r="A139" s="102"/>
      <c r="B139" s="102"/>
      <c r="C139" s="270"/>
      <c r="D139" s="221"/>
      <c r="E139" s="102"/>
      <c r="F139" s="102"/>
      <c r="G139" s="115"/>
      <c r="H139" s="135"/>
      <c r="I139" s="102"/>
      <c r="J139" s="102"/>
      <c r="K139" s="102"/>
      <c r="L139" s="562"/>
      <c r="M139" s="102"/>
      <c r="N139" s="102"/>
      <c r="O139" s="102"/>
      <c r="P139" s="102"/>
      <c r="Q139" s="102"/>
      <c r="R139" s="102"/>
      <c r="S139" s="102"/>
      <c r="T139" s="102"/>
      <c r="U139" s="102"/>
      <c r="V139" s="102"/>
      <c r="W139" s="102"/>
      <c r="X139" s="102"/>
    </row>
    <row r="140" spans="1:24" ht="12.75">
      <c r="A140" s="102"/>
      <c r="B140" s="102"/>
      <c r="C140" s="270"/>
      <c r="D140" s="221"/>
      <c r="E140" s="102"/>
      <c r="F140" s="102"/>
      <c r="G140" s="115"/>
      <c r="H140" s="135"/>
      <c r="I140" s="102"/>
      <c r="J140" s="102"/>
      <c r="K140" s="102"/>
      <c r="L140" s="562"/>
      <c r="M140" s="102"/>
      <c r="N140" s="102"/>
      <c r="O140" s="102"/>
      <c r="P140" s="102"/>
      <c r="Q140" s="102"/>
      <c r="R140" s="102"/>
      <c r="S140" s="102"/>
      <c r="T140" s="102"/>
      <c r="U140" s="102"/>
      <c r="V140" s="102"/>
      <c r="W140" s="102"/>
      <c r="X140" s="102"/>
    </row>
    <row r="141" spans="1:24" ht="12.75">
      <c r="A141" s="102"/>
      <c r="B141" s="102"/>
      <c r="C141" s="270"/>
      <c r="D141" s="221"/>
      <c r="E141" s="102"/>
      <c r="F141" s="102"/>
      <c r="G141" s="115"/>
      <c r="H141" s="135"/>
      <c r="I141" s="102"/>
      <c r="J141" s="102"/>
      <c r="K141" s="102"/>
      <c r="L141" s="562"/>
      <c r="M141" s="102"/>
      <c r="N141" s="102"/>
      <c r="O141" s="102"/>
      <c r="P141" s="102"/>
      <c r="Q141" s="102"/>
      <c r="R141" s="102"/>
      <c r="S141" s="102"/>
      <c r="T141" s="102"/>
      <c r="U141" s="102"/>
      <c r="V141" s="102"/>
      <c r="W141" s="102"/>
      <c r="X141" s="102"/>
    </row>
    <row r="142" spans="1:24" ht="12.75">
      <c r="A142" s="102"/>
      <c r="B142" s="102"/>
      <c r="C142" s="270"/>
      <c r="D142" s="221"/>
      <c r="E142" s="102"/>
      <c r="F142" s="102"/>
      <c r="G142" s="115"/>
      <c r="H142" s="135"/>
      <c r="I142" s="102"/>
      <c r="J142" s="102"/>
      <c r="K142" s="102"/>
      <c r="L142" s="562"/>
      <c r="M142" s="102"/>
      <c r="N142" s="102"/>
      <c r="O142" s="102"/>
      <c r="P142" s="102"/>
      <c r="Q142" s="102"/>
      <c r="R142" s="102"/>
      <c r="S142" s="102"/>
      <c r="T142" s="102"/>
      <c r="U142" s="102"/>
      <c r="V142" s="102"/>
      <c r="W142" s="102"/>
      <c r="X142" s="102"/>
    </row>
    <row r="143" spans="1:24" ht="12.75">
      <c r="A143" s="102"/>
      <c r="B143" s="102"/>
      <c r="C143" s="270"/>
      <c r="D143" s="221"/>
      <c r="E143" s="102"/>
      <c r="F143" s="102"/>
      <c r="G143" s="115"/>
      <c r="H143" s="135"/>
      <c r="I143" s="102"/>
      <c r="J143" s="102"/>
      <c r="K143" s="102"/>
      <c r="L143" s="562"/>
      <c r="M143" s="102"/>
      <c r="N143" s="102"/>
      <c r="O143" s="102"/>
      <c r="P143" s="102"/>
      <c r="Q143" s="102"/>
      <c r="R143" s="102"/>
      <c r="S143" s="102"/>
      <c r="T143" s="102"/>
      <c r="U143" s="102"/>
      <c r="V143" s="102"/>
      <c r="W143" s="102"/>
      <c r="X143" s="102"/>
    </row>
    <row r="144" spans="1:24" ht="12.75">
      <c r="A144" s="102"/>
      <c r="B144" s="102"/>
      <c r="C144" s="270"/>
      <c r="D144" s="221"/>
      <c r="E144" s="102"/>
      <c r="F144" s="102"/>
      <c r="G144" s="115"/>
      <c r="H144" s="135"/>
      <c r="I144" s="102"/>
      <c r="J144" s="102"/>
      <c r="K144" s="102"/>
      <c r="L144" s="562"/>
      <c r="M144" s="102"/>
      <c r="N144" s="102"/>
      <c r="O144" s="102"/>
      <c r="P144" s="102"/>
      <c r="Q144" s="102"/>
      <c r="R144" s="102"/>
      <c r="S144" s="102"/>
      <c r="T144" s="102"/>
      <c r="U144" s="102"/>
      <c r="V144" s="102"/>
      <c r="W144" s="102"/>
      <c r="X144" s="102"/>
    </row>
    <row r="145" spans="1:24" ht="12.75">
      <c r="A145" s="102"/>
      <c r="B145" s="102"/>
      <c r="C145" s="270"/>
      <c r="D145" s="221"/>
      <c r="E145" s="102"/>
      <c r="F145" s="102"/>
      <c r="G145" s="115"/>
      <c r="H145" s="135"/>
      <c r="I145" s="102"/>
      <c r="J145" s="102"/>
      <c r="K145" s="102"/>
      <c r="L145" s="562"/>
      <c r="M145" s="102"/>
      <c r="N145" s="102"/>
      <c r="O145" s="102"/>
      <c r="P145" s="102"/>
      <c r="Q145" s="102"/>
      <c r="R145" s="102"/>
      <c r="S145" s="102"/>
      <c r="T145" s="102"/>
      <c r="U145" s="102"/>
      <c r="V145" s="102"/>
      <c r="W145" s="102"/>
      <c r="X145" s="102"/>
    </row>
    <row r="146" spans="1:24" ht="12.75">
      <c r="A146" s="102"/>
      <c r="B146" s="102"/>
      <c r="C146" s="270"/>
      <c r="D146" s="221"/>
      <c r="E146" s="102"/>
      <c r="F146" s="102"/>
      <c r="G146" s="115"/>
      <c r="H146" s="135"/>
      <c r="I146" s="102"/>
      <c r="J146" s="102"/>
      <c r="K146" s="102"/>
      <c r="L146" s="562"/>
      <c r="M146" s="102"/>
      <c r="N146" s="102"/>
      <c r="O146" s="102"/>
      <c r="P146" s="102"/>
      <c r="Q146" s="102"/>
      <c r="R146" s="102"/>
      <c r="S146" s="102"/>
      <c r="T146" s="102"/>
      <c r="U146" s="102"/>
      <c r="V146" s="102"/>
      <c r="W146" s="102"/>
      <c r="X146" s="102"/>
    </row>
    <row r="147" spans="1:24" ht="12.75">
      <c r="A147" s="102"/>
      <c r="B147" s="102"/>
      <c r="C147" s="270"/>
      <c r="D147" s="221"/>
      <c r="E147" s="102"/>
      <c r="F147" s="102"/>
      <c r="G147" s="115"/>
      <c r="H147" s="135"/>
      <c r="I147" s="102"/>
      <c r="J147" s="102"/>
      <c r="K147" s="102"/>
      <c r="L147" s="562"/>
      <c r="M147" s="102"/>
      <c r="N147" s="102"/>
      <c r="O147" s="102"/>
      <c r="P147" s="102"/>
      <c r="Q147" s="102"/>
      <c r="R147" s="102"/>
      <c r="S147" s="102"/>
      <c r="T147" s="102"/>
      <c r="U147" s="102"/>
      <c r="V147" s="102"/>
      <c r="W147" s="102"/>
      <c r="X147" s="102"/>
    </row>
    <row r="148" spans="1:24" ht="12.75">
      <c r="A148" s="102"/>
      <c r="B148" s="102"/>
      <c r="C148" s="270"/>
      <c r="D148" s="221"/>
      <c r="E148" s="102"/>
      <c r="F148" s="102"/>
      <c r="G148" s="115"/>
      <c r="H148" s="135"/>
      <c r="I148" s="102"/>
      <c r="J148" s="102"/>
      <c r="K148" s="102"/>
      <c r="L148" s="562"/>
      <c r="M148" s="102"/>
      <c r="N148" s="102"/>
      <c r="O148" s="102"/>
      <c r="P148" s="102"/>
      <c r="Q148" s="102"/>
      <c r="R148" s="102"/>
      <c r="S148" s="102"/>
      <c r="T148" s="102"/>
      <c r="U148" s="102"/>
      <c r="V148" s="102"/>
      <c r="W148" s="102"/>
      <c r="X148" s="102"/>
    </row>
    <row r="149" spans="1:24" ht="12.75">
      <c r="A149" s="102"/>
      <c r="B149" s="102"/>
      <c r="C149" s="270"/>
      <c r="D149" s="221"/>
      <c r="E149" s="102"/>
      <c r="F149" s="102"/>
      <c r="G149" s="115"/>
      <c r="H149" s="135"/>
      <c r="I149" s="102"/>
      <c r="J149" s="102"/>
      <c r="K149" s="102"/>
      <c r="L149" s="562"/>
      <c r="M149" s="102"/>
      <c r="N149" s="102"/>
      <c r="O149" s="102"/>
      <c r="P149" s="102"/>
      <c r="Q149" s="102"/>
      <c r="R149" s="102"/>
      <c r="S149" s="102"/>
      <c r="T149" s="102"/>
      <c r="U149" s="102"/>
      <c r="V149" s="102"/>
      <c r="W149" s="102"/>
      <c r="X149" s="102"/>
    </row>
    <row r="150" spans="1:24" ht="12.75">
      <c r="A150" s="102"/>
      <c r="B150" s="102"/>
      <c r="C150" s="270"/>
      <c r="D150" s="221"/>
      <c r="E150" s="102"/>
      <c r="F150" s="102"/>
      <c r="G150" s="115"/>
      <c r="H150" s="135"/>
      <c r="I150" s="102"/>
      <c r="J150" s="102"/>
      <c r="K150" s="102"/>
      <c r="L150" s="562"/>
      <c r="M150" s="102"/>
      <c r="N150" s="102"/>
      <c r="O150" s="102"/>
      <c r="P150" s="102"/>
      <c r="Q150" s="102"/>
      <c r="R150" s="102"/>
      <c r="S150" s="102"/>
      <c r="T150" s="102"/>
      <c r="U150" s="102"/>
      <c r="V150" s="102"/>
      <c r="W150" s="102"/>
      <c r="X150" s="102"/>
    </row>
    <row r="151" spans="1:24" ht="12.75">
      <c r="A151" s="102"/>
      <c r="B151" s="102"/>
      <c r="C151" s="270"/>
      <c r="D151" s="221"/>
      <c r="E151" s="102"/>
      <c r="F151" s="102"/>
      <c r="G151" s="115"/>
      <c r="H151" s="135"/>
      <c r="I151" s="102"/>
      <c r="J151" s="102"/>
      <c r="K151" s="102"/>
      <c r="L151" s="562"/>
      <c r="M151" s="102"/>
      <c r="N151" s="102"/>
      <c r="O151" s="102"/>
      <c r="P151" s="102"/>
      <c r="Q151" s="102"/>
      <c r="R151" s="102"/>
      <c r="S151" s="102"/>
      <c r="T151" s="102"/>
      <c r="U151" s="102"/>
      <c r="V151" s="102"/>
      <c r="W151" s="102"/>
      <c r="X151" s="102"/>
    </row>
    <row r="152" spans="1:24" ht="12.75">
      <c r="A152" s="102"/>
      <c r="B152" s="102"/>
      <c r="C152" s="270"/>
      <c r="D152" s="221"/>
      <c r="E152" s="102"/>
      <c r="F152" s="102"/>
      <c r="G152" s="115"/>
      <c r="H152" s="135"/>
      <c r="I152" s="102"/>
      <c r="J152" s="102"/>
      <c r="K152" s="102"/>
      <c r="L152" s="562"/>
      <c r="M152" s="102"/>
      <c r="N152" s="102"/>
      <c r="O152" s="102"/>
      <c r="P152" s="102"/>
      <c r="Q152" s="102"/>
      <c r="R152" s="102"/>
      <c r="S152" s="102"/>
      <c r="T152" s="102"/>
      <c r="U152" s="102"/>
      <c r="V152" s="102"/>
      <c r="W152" s="102"/>
      <c r="X152" s="102"/>
    </row>
    <row r="153" spans="1:24" ht="12.75">
      <c r="A153" s="102"/>
      <c r="B153" s="102"/>
      <c r="C153" s="270"/>
      <c r="D153" s="221"/>
      <c r="E153" s="102"/>
      <c r="F153" s="102"/>
      <c r="G153" s="115"/>
      <c r="H153" s="135"/>
      <c r="I153" s="102"/>
      <c r="J153" s="102"/>
      <c r="K153" s="102"/>
      <c r="L153" s="562"/>
      <c r="M153" s="102"/>
      <c r="N153" s="102"/>
      <c r="O153" s="102"/>
      <c r="P153" s="102"/>
      <c r="Q153" s="102"/>
      <c r="R153" s="102"/>
      <c r="S153" s="102"/>
      <c r="T153" s="102"/>
      <c r="U153" s="102"/>
      <c r="V153" s="102"/>
      <c r="W153" s="102"/>
      <c r="X153" s="102"/>
    </row>
    <row r="154" spans="1:24" ht="12.75">
      <c r="A154" s="102"/>
      <c r="B154" s="102"/>
      <c r="C154" s="270"/>
      <c r="D154" s="221"/>
      <c r="E154" s="102"/>
      <c r="F154" s="102"/>
      <c r="G154" s="115"/>
      <c r="H154" s="135"/>
      <c r="I154" s="102"/>
      <c r="J154" s="102"/>
      <c r="K154" s="102"/>
      <c r="L154" s="562"/>
      <c r="M154" s="102"/>
      <c r="N154" s="102"/>
      <c r="O154" s="102"/>
      <c r="P154" s="102"/>
      <c r="Q154" s="102"/>
      <c r="R154" s="102"/>
      <c r="S154" s="102"/>
      <c r="T154" s="102"/>
      <c r="U154" s="102"/>
      <c r="V154" s="102"/>
      <c r="W154" s="102"/>
      <c r="X154" s="102"/>
    </row>
    <row r="155" spans="1:24" ht="12.75">
      <c r="A155" s="102"/>
      <c r="B155" s="102"/>
      <c r="C155" s="270"/>
      <c r="D155" s="221"/>
      <c r="E155" s="102"/>
      <c r="F155" s="102"/>
      <c r="G155" s="115"/>
      <c r="H155" s="135"/>
      <c r="I155" s="102"/>
      <c r="J155" s="102"/>
      <c r="K155" s="102"/>
      <c r="L155" s="562"/>
      <c r="M155" s="102"/>
      <c r="N155" s="102"/>
      <c r="O155" s="102"/>
      <c r="P155" s="102"/>
      <c r="Q155" s="102"/>
      <c r="R155" s="102"/>
      <c r="S155" s="102"/>
      <c r="T155" s="102"/>
      <c r="U155" s="102"/>
      <c r="V155" s="102"/>
      <c r="W155" s="102"/>
      <c r="X155" s="102"/>
    </row>
    <row r="156" spans="1:24" ht="12.75">
      <c r="A156" s="102"/>
      <c r="B156" s="102"/>
      <c r="C156" s="270"/>
      <c r="D156" s="221"/>
      <c r="E156" s="102"/>
      <c r="F156" s="102"/>
      <c r="G156" s="115"/>
      <c r="H156" s="135"/>
      <c r="I156" s="102"/>
      <c r="J156" s="102"/>
      <c r="K156" s="102"/>
      <c r="L156" s="562"/>
      <c r="M156" s="102"/>
      <c r="N156" s="102"/>
      <c r="O156" s="102"/>
      <c r="P156" s="102"/>
      <c r="Q156" s="102"/>
      <c r="R156" s="102"/>
      <c r="S156" s="102"/>
      <c r="T156" s="102"/>
      <c r="U156" s="102"/>
      <c r="V156" s="102"/>
      <c r="W156" s="102"/>
      <c r="X156" s="102"/>
    </row>
    <row r="157" spans="1:24" ht="12.75">
      <c r="A157" s="102"/>
      <c r="B157" s="102"/>
      <c r="C157" s="270"/>
      <c r="D157" s="221"/>
      <c r="E157" s="102"/>
      <c r="F157" s="102"/>
      <c r="G157" s="115"/>
      <c r="H157" s="135"/>
      <c r="I157" s="102"/>
      <c r="J157" s="102"/>
      <c r="K157" s="102"/>
      <c r="L157" s="562"/>
      <c r="M157" s="102"/>
      <c r="N157" s="102"/>
      <c r="O157" s="102"/>
      <c r="P157" s="102"/>
      <c r="Q157" s="102"/>
      <c r="R157" s="102"/>
      <c r="S157" s="102"/>
      <c r="T157" s="102"/>
      <c r="U157" s="102"/>
      <c r="V157" s="102"/>
      <c r="W157" s="102"/>
      <c r="X157" s="102"/>
    </row>
    <row r="158" spans="1:24" ht="12.75">
      <c r="A158" s="102"/>
      <c r="B158" s="102"/>
      <c r="C158" s="270"/>
      <c r="D158" s="221"/>
      <c r="E158" s="102"/>
      <c r="F158" s="102"/>
      <c r="G158" s="115"/>
      <c r="H158" s="135"/>
      <c r="I158" s="102"/>
      <c r="J158" s="102"/>
      <c r="K158" s="102"/>
      <c r="L158" s="562"/>
      <c r="M158" s="102"/>
      <c r="N158" s="102"/>
      <c r="O158" s="102"/>
      <c r="P158" s="102"/>
      <c r="Q158" s="102"/>
      <c r="R158" s="102"/>
      <c r="S158" s="102"/>
      <c r="T158" s="102"/>
      <c r="U158" s="102"/>
      <c r="V158" s="102"/>
      <c r="W158" s="102"/>
      <c r="X158" s="102"/>
    </row>
    <row r="159" spans="1:24" ht="12.75">
      <c r="A159" s="102"/>
      <c r="B159" s="102"/>
      <c r="C159" s="270"/>
      <c r="D159" s="221"/>
      <c r="E159" s="102"/>
      <c r="F159" s="102"/>
      <c r="G159" s="115"/>
      <c r="H159" s="135"/>
      <c r="I159" s="102"/>
      <c r="J159" s="102"/>
      <c r="K159" s="102"/>
      <c r="L159" s="562"/>
      <c r="M159" s="102"/>
      <c r="N159" s="102"/>
      <c r="O159" s="102"/>
      <c r="P159" s="102"/>
      <c r="Q159" s="102"/>
      <c r="R159" s="102"/>
      <c r="S159" s="102"/>
      <c r="T159" s="102"/>
      <c r="U159" s="102"/>
      <c r="V159" s="102"/>
      <c r="W159" s="102"/>
      <c r="X159" s="102"/>
    </row>
    <row r="160" spans="1:24" ht="12.75">
      <c r="A160" s="102"/>
      <c r="B160" s="102"/>
      <c r="C160" s="270"/>
      <c r="D160" s="221"/>
      <c r="E160" s="102"/>
      <c r="F160" s="102"/>
      <c r="G160" s="115"/>
      <c r="H160" s="135"/>
      <c r="I160" s="102"/>
      <c r="J160" s="102"/>
      <c r="K160" s="102"/>
      <c r="L160" s="562"/>
      <c r="M160" s="102"/>
      <c r="N160" s="102"/>
      <c r="O160" s="102"/>
      <c r="P160" s="102"/>
      <c r="Q160" s="102"/>
      <c r="R160" s="102"/>
      <c r="S160" s="102"/>
      <c r="T160" s="102"/>
      <c r="U160" s="102"/>
      <c r="V160" s="102"/>
      <c r="W160" s="102"/>
      <c r="X160" s="102"/>
    </row>
    <row r="161" spans="1:24" ht="15.75" customHeight="1">
      <c r="A161" s="102"/>
      <c r="B161" s="102"/>
      <c r="C161" s="270"/>
      <c r="D161" s="221"/>
      <c r="E161" s="102"/>
      <c r="F161" s="102"/>
      <c r="G161" s="115"/>
      <c r="H161" s="135"/>
      <c r="I161" s="102"/>
      <c r="J161" s="102"/>
      <c r="K161" s="102"/>
      <c r="L161" s="562"/>
      <c r="M161" s="102"/>
      <c r="N161" s="102"/>
      <c r="O161" s="102"/>
      <c r="P161" s="102"/>
      <c r="Q161" s="102"/>
      <c r="R161" s="102"/>
      <c r="S161" s="102"/>
      <c r="T161" s="102"/>
      <c r="U161" s="102"/>
      <c r="V161" s="102"/>
      <c r="W161" s="102"/>
      <c r="X161" s="102"/>
    </row>
    <row r="162" spans="1:24" ht="15.75" customHeight="1">
      <c r="A162" s="102"/>
      <c r="B162" s="102"/>
      <c r="C162" s="270"/>
      <c r="D162" s="221"/>
      <c r="E162" s="102"/>
      <c r="F162" s="102"/>
      <c r="G162" s="115"/>
      <c r="H162" s="135"/>
      <c r="I162" s="102"/>
      <c r="J162" s="102"/>
      <c r="K162" s="102"/>
      <c r="L162" s="562"/>
      <c r="M162" s="102"/>
      <c r="N162" s="102"/>
      <c r="O162" s="102"/>
      <c r="P162" s="102"/>
      <c r="Q162" s="102"/>
      <c r="R162" s="102"/>
      <c r="S162" s="102"/>
      <c r="T162" s="102"/>
      <c r="U162" s="102"/>
      <c r="V162" s="102"/>
      <c r="W162" s="102"/>
      <c r="X162" s="102"/>
    </row>
    <row r="163" spans="1:24" ht="15.75" customHeight="1">
      <c r="A163" s="102"/>
      <c r="B163" s="102"/>
      <c r="C163" s="270"/>
      <c r="D163" s="221"/>
      <c r="E163" s="102"/>
      <c r="F163" s="102"/>
      <c r="G163" s="115"/>
      <c r="H163" s="135"/>
      <c r="I163" s="102"/>
      <c r="J163" s="102"/>
      <c r="K163" s="102"/>
      <c r="L163" s="562"/>
      <c r="M163" s="102"/>
      <c r="N163" s="102"/>
      <c r="O163" s="102"/>
      <c r="P163" s="102"/>
      <c r="Q163" s="102"/>
      <c r="R163" s="102"/>
      <c r="S163" s="102"/>
      <c r="T163" s="102"/>
      <c r="U163" s="102"/>
      <c r="V163" s="102"/>
      <c r="W163" s="102"/>
      <c r="X163" s="102"/>
    </row>
    <row r="164" spans="1:24" ht="15.75" customHeight="1">
      <c r="A164" s="102"/>
      <c r="B164" s="102"/>
      <c r="C164" s="270"/>
      <c r="D164" s="221"/>
      <c r="E164" s="102"/>
      <c r="F164" s="102"/>
      <c r="G164" s="115"/>
      <c r="H164" s="135"/>
      <c r="I164" s="102"/>
      <c r="J164" s="102"/>
      <c r="K164" s="102"/>
      <c r="L164" s="562"/>
      <c r="M164" s="102"/>
      <c r="N164" s="102"/>
      <c r="O164" s="102"/>
      <c r="P164" s="102"/>
      <c r="Q164" s="102"/>
      <c r="R164" s="102"/>
      <c r="S164" s="102"/>
      <c r="T164" s="102"/>
      <c r="U164" s="102"/>
      <c r="V164" s="102"/>
      <c r="W164" s="102"/>
      <c r="X164" s="102"/>
    </row>
  </sheetData>
  <conditionalFormatting sqref="M1:N1 R1 U1:X1">
    <cfRule type="containsText" dxfId="4854" priority="13" operator="containsText" text="ответ субподрядчика">
      <formula>NOT(ISERROR(SEARCH(("ответ субподрядчика"),(M1))))</formula>
    </cfRule>
  </conditionalFormatting>
  <conditionalFormatting sqref="G10:G164">
    <cfRule type="cellIs" dxfId="4853" priority="12" operator="equal">
      <formula>1</formula>
    </cfRule>
  </conditionalFormatting>
  <conditionalFormatting sqref="G10">
    <cfRule type="cellIs" dxfId="4852" priority="14" operator="equal">
      <formula>1</formula>
    </cfRule>
  </conditionalFormatting>
  <conditionalFormatting sqref="G10">
    <cfRule type="cellIs" dxfId="4851" priority="15" operator="equal">
      <formula>1</formula>
    </cfRule>
  </conditionalFormatting>
  <conditionalFormatting sqref="G10">
    <cfRule type="cellIs" dxfId="4850" priority="16" operator="equal">
      <formula>1</formula>
    </cfRule>
  </conditionalFormatting>
  <conditionalFormatting sqref="G11">
    <cfRule type="cellIs" dxfId="4849" priority="17" operator="equal">
      <formula>1</formula>
    </cfRule>
  </conditionalFormatting>
  <conditionalFormatting sqref="G11">
    <cfRule type="cellIs" dxfId="4848" priority="18" operator="equal">
      <formula>1</formula>
    </cfRule>
  </conditionalFormatting>
  <conditionalFormatting sqref="G11">
    <cfRule type="cellIs" dxfId="4847" priority="19" operator="equal">
      <formula>1</formula>
    </cfRule>
  </conditionalFormatting>
  <conditionalFormatting sqref="G11">
    <cfRule type="cellIs" dxfId="4846" priority="20" operator="equal">
      <formula>1</formula>
    </cfRule>
  </conditionalFormatting>
  <conditionalFormatting sqref="G13">
    <cfRule type="cellIs" dxfId="4845" priority="21" operator="equal">
      <formula>1</formula>
    </cfRule>
  </conditionalFormatting>
  <conditionalFormatting sqref="G13">
    <cfRule type="cellIs" dxfId="4844" priority="22" operator="equal">
      <formula>1</formula>
    </cfRule>
  </conditionalFormatting>
  <conditionalFormatting sqref="G14">
    <cfRule type="cellIs" dxfId="4843" priority="23" operator="equal">
      <formula>1</formula>
    </cfRule>
  </conditionalFormatting>
  <conditionalFormatting sqref="G14">
    <cfRule type="cellIs" dxfId="4842" priority="24" operator="equal">
      <formula>1</formula>
    </cfRule>
  </conditionalFormatting>
  <conditionalFormatting sqref="G14">
    <cfRule type="cellIs" dxfId="4841" priority="25" operator="equal">
      <formula>1</formula>
    </cfRule>
  </conditionalFormatting>
  <conditionalFormatting sqref="G15">
    <cfRule type="cellIs" dxfId="4840" priority="26" operator="equal">
      <formula>1</formula>
    </cfRule>
  </conditionalFormatting>
  <conditionalFormatting sqref="G16">
    <cfRule type="cellIs" dxfId="4839" priority="27" operator="equal">
      <formula>1</formula>
    </cfRule>
  </conditionalFormatting>
  <conditionalFormatting sqref="G16">
    <cfRule type="cellIs" dxfId="4838" priority="28" operator="equal">
      <formula>1</formula>
    </cfRule>
  </conditionalFormatting>
  <conditionalFormatting sqref="G16">
    <cfRule type="cellIs" dxfId="4837" priority="29" operator="equal">
      <formula>1</formula>
    </cfRule>
  </conditionalFormatting>
  <conditionalFormatting sqref="G16">
    <cfRule type="cellIs" dxfId="4836" priority="30" operator="equal">
      <formula>1</formula>
    </cfRule>
  </conditionalFormatting>
  <conditionalFormatting sqref="G17">
    <cfRule type="cellIs" dxfId="4835" priority="31" operator="equal">
      <formula>1</formula>
    </cfRule>
  </conditionalFormatting>
  <conditionalFormatting sqref="G17">
    <cfRule type="cellIs" dxfId="4834" priority="32" operator="equal">
      <formula>1</formula>
    </cfRule>
  </conditionalFormatting>
  <conditionalFormatting sqref="G17">
    <cfRule type="cellIs" dxfId="4833" priority="33" operator="equal">
      <formula>1</formula>
    </cfRule>
  </conditionalFormatting>
  <conditionalFormatting sqref="G17">
    <cfRule type="cellIs" dxfId="4832" priority="34" operator="equal">
      <formula>1</formula>
    </cfRule>
  </conditionalFormatting>
  <conditionalFormatting sqref="G18">
    <cfRule type="cellIs" dxfId="4831" priority="35" operator="equal">
      <formula>1</formula>
    </cfRule>
  </conditionalFormatting>
  <conditionalFormatting sqref="G18">
    <cfRule type="cellIs" dxfId="4830" priority="36" operator="equal">
      <formula>1</formula>
    </cfRule>
  </conditionalFormatting>
  <conditionalFormatting sqref="G18">
    <cfRule type="cellIs" dxfId="4829" priority="37" operator="equal">
      <formula>1</formula>
    </cfRule>
  </conditionalFormatting>
  <conditionalFormatting sqref="G18">
    <cfRule type="cellIs" dxfId="4828" priority="38" operator="equal">
      <formula>1</formula>
    </cfRule>
  </conditionalFormatting>
  <conditionalFormatting sqref="G19">
    <cfRule type="cellIs" dxfId="4827" priority="39" operator="equal">
      <formula>1</formula>
    </cfRule>
  </conditionalFormatting>
  <conditionalFormatting sqref="G19">
    <cfRule type="cellIs" dxfId="4826" priority="40" operator="equal">
      <formula>1</formula>
    </cfRule>
  </conditionalFormatting>
  <conditionalFormatting sqref="G19">
    <cfRule type="cellIs" dxfId="4825" priority="41" operator="equal">
      <formula>1</formula>
    </cfRule>
  </conditionalFormatting>
  <conditionalFormatting sqref="G19">
    <cfRule type="cellIs" dxfId="4824" priority="42" operator="equal">
      <formula>1</formula>
    </cfRule>
  </conditionalFormatting>
  <conditionalFormatting sqref="G20">
    <cfRule type="cellIs" dxfId="4823" priority="43" operator="equal">
      <formula>1</formula>
    </cfRule>
  </conditionalFormatting>
  <conditionalFormatting sqref="G20">
    <cfRule type="cellIs" dxfId="4822" priority="44" operator="equal">
      <formula>1</formula>
    </cfRule>
  </conditionalFormatting>
  <conditionalFormatting sqref="G20">
    <cfRule type="cellIs" dxfId="4821" priority="45" operator="equal">
      <formula>1</formula>
    </cfRule>
  </conditionalFormatting>
  <conditionalFormatting sqref="G20">
    <cfRule type="cellIs" dxfId="4820" priority="46" operator="equal">
      <formula>1</formula>
    </cfRule>
  </conditionalFormatting>
  <conditionalFormatting sqref="G21">
    <cfRule type="cellIs" dxfId="4819" priority="47" operator="equal">
      <formula>1</formula>
    </cfRule>
  </conditionalFormatting>
  <conditionalFormatting sqref="G21">
    <cfRule type="cellIs" dxfId="4818" priority="48" operator="equal">
      <formula>1</formula>
    </cfRule>
  </conditionalFormatting>
  <conditionalFormatting sqref="G21">
    <cfRule type="cellIs" dxfId="4817" priority="49" operator="equal">
      <formula>1</formula>
    </cfRule>
  </conditionalFormatting>
  <conditionalFormatting sqref="G23:G24">
    <cfRule type="cellIs" dxfId="4816" priority="50" operator="equal">
      <formula>1</formula>
    </cfRule>
  </conditionalFormatting>
  <conditionalFormatting sqref="G23">
    <cfRule type="cellIs" dxfId="4815" priority="51" operator="equal">
      <formula>1</formula>
    </cfRule>
  </conditionalFormatting>
  <conditionalFormatting sqref="G23">
    <cfRule type="cellIs" dxfId="4814" priority="52" operator="equal">
      <formula>1</formula>
    </cfRule>
  </conditionalFormatting>
  <conditionalFormatting sqref="G23">
    <cfRule type="cellIs" dxfId="4813" priority="53" operator="equal">
      <formula>1</formula>
    </cfRule>
  </conditionalFormatting>
  <conditionalFormatting sqref="G23">
    <cfRule type="cellIs" dxfId="4812" priority="54" operator="equal">
      <formula>1</formula>
    </cfRule>
  </conditionalFormatting>
  <conditionalFormatting sqref="G24">
    <cfRule type="cellIs" dxfId="4811" priority="55" operator="equal">
      <formula>1</formula>
    </cfRule>
  </conditionalFormatting>
  <conditionalFormatting sqref="G25:G26">
    <cfRule type="cellIs" dxfId="4810" priority="56" operator="equal">
      <formula>1</formula>
    </cfRule>
  </conditionalFormatting>
  <conditionalFormatting sqref="G25">
    <cfRule type="cellIs" dxfId="4809" priority="57" operator="equal">
      <formula>1</formula>
    </cfRule>
  </conditionalFormatting>
  <conditionalFormatting sqref="G26">
    <cfRule type="cellIs" dxfId="4808" priority="58" operator="equal">
      <formula>1</formula>
    </cfRule>
  </conditionalFormatting>
  <conditionalFormatting sqref="G26">
    <cfRule type="cellIs" dxfId="4807" priority="59" operator="equal">
      <formula>1</formula>
    </cfRule>
  </conditionalFormatting>
  <conditionalFormatting sqref="G32">
    <cfRule type="cellIs" dxfId="4806" priority="60" operator="equal">
      <formula>1</formula>
    </cfRule>
  </conditionalFormatting>
  <conditionalFormatting sqref="G32">
    <cfRule type="cellIs" dxfId="4805" priority="61" operator="equal">
      <formula>1</formula>
    </cfRule>
  </conditionalFormatting>
  <conditionalFormatting sqref="G32">
    <cfRule type="cellIs" dxfId="4804" priority="62" operator="equal">
      <formula>1</formula>
    </cfRule>
  </conditionalFormatting>
  <conditionalFormatting sqref="G32">
    <cfRule type="cellIs" dxfId="4803" priority="63" operator="equal">
      <formula>1</formula>
    </cfRule>
  </conditionalFormatting>
  <conditionalFormatting sqref="G32">
    <cfRule type="cellIs" dxfId="4802" priority="64" operator="equal">
      <formula>1</formula>
    </cfRule>
  </conditionalFormatting>
  <conditionalFormatting sqref="G33">
    <cfRule type="cellIs" dxfId="4801" priority="65" operator="equal">
      <formula>1</formula>
    </cfRule>
  </conditionalFormatting>
  <conditionalFormatting sqref="G33">
    <cfRule type="cellIs" dxfId="4800" priority="66" operator="equal">
      <formula>1</formula>
    </cfRule>
  </conditionalFormatting>
  <conditionalFormatting sqref="G34">
    <cfRule type="cellIs" dxfId="4799" priority="67" operator="equal">
      <formula>1</formula>
    </cfRule>
  </conditionalFormatting>
  <conditionalFormatting sqref="G34">
    <cfRule type="cellIs" dxfId="4798" priority="68" operator="equal">
      <formula>1</formula>
    </cfRule>
  </conditionalFormatting>
  <conditionalFormatting sqref="G34">
    <cfRule type="cellIs" dxfId="4797" priority="69" operator="equal">
      <formula>1</formula>
    </cfRule>
  </conditionalFormatting>
  <conditionalFormatting sqref="G34">
    <cfRule type="cellIs" dxfId="4796" priority="70" operator="equal">
      <formula>1</formula>
    </cfRule>
  </conditionalFormatting>
  <conditionalFormatting sqref="G34">
    <cfRule type="cellIs" dxfId="4795" priority="71" operator="equal">
      <formula>1</formula>
    </cfRule>
  </conditionalFormatting>
  <conditionalFormatting sqref="G34">
    <cfRule type="cellIs" dxfId="4794" priority="72" operator="equal">
      <formula>1</formula>
    </cfRule>
  </conditionalFormatting>
  <conditionalFormatting sqref="G34">
    <cfRule type="cellIs" dxfId="4793" priority="73" operator="equal">
      <formula>1</formula>
    </cfRule>
  </conditionalFormatting>
  <conditionalFormatting sqref="G34">
    <cfRule type="cellIs" dxfId="4792" priority="74" operator="equal">
      <formula>1</formula>
    </cfRule>
  </conditionalFormatting>
  <conditionalFormatting sqref="G34">
    <cfRule type="cellIs" dxfId="4791" priority="75" operator="equal">
      <formula>1</formula>
    </cfRule>
  </conditionalFormatting>
  <conditionalFormatting sqref="G34">
    <cfRule type="cellIs" dxfId="4790" priority="76" operator="equal">
      <formula>1</formula>
    </cfRule>
  </conditionalFormatting>
  <conditionalFormatting sqref="G34">
    <cfRule type="cellIs" dxfId="4789" priority="77" operator="equal">
      <formula>1</formula>
    </cfRule>
  </conditionalFormatting>
  <conditionalFormatting sqref="G34">
    <cfRule type="cellIs" dxfId="4788" priority="78" operator="equal">
      <formula>1</formula>
    </cfRule>
  </conditionalFormatting>
  <conditionalFormatting sqref="G35">
    <cfRule type="cellIs" dxfId="4787" priority="79" operator="equal">
      <formula>1</formula>
    </cfRule>
  </conditionalFormatting>
  <conditionalFormatting sqref="G35">
    <cfRule type="cellIs" dxfId="4786" priority="80" operator="equal">
      <formula>1</formula>
    </cfRule>
  </conditionalFormatting>
  <conditionalFormatting sqref="G35">
    <cfRule type="cellIs" dxfId="4785" priority="81" operator="equal">
      <formula>1</formula>
    </cfRule>
  </conditionalFormatting>
  <conditionalFormatting sqref="G35">
    <cfRule type="cellIs" dxfId="4784" priority="82" operator="equal">
      <formula>1</formula>
    </cfRule>
  </conditionalFormatting>
  <conditionalFormatting sqref="G35">
    <cfRule type="cellIs" dxfId="4783" priority="83" operator="equal">
      <formula>1</formula>
    </cfRule>
  </conditionalFormatting>
  <conditionalFormatting sqref="G36">
    <cfRule type="cellIs" dxfId="4782" priority="84" operator="equal">
      <formula>1</formula>
    </cfRule>
  </conditionalFormatting>
  <conditionalFormatting sqref="G36">
    <cfRule type="cellIs" dxfId="4781" priority="85" operator="equal">
      <formula>1</formula>
    </cfRule>
  </conditionalFormatting>
  <conditionalFormatting sqref="G36">
    <cfRule type="cellIs" dxfId="4780" priority="86" operator="equal">
      <formula>1</formula>
    </cfRule>
  </conditionalFormatting>
  <conditionalFormatting sqref="G36">
    <cfRule type="cellIs" dxfId="4779" priority="87" operator="equal">
      <formula>1</formula>
    </cfRule>
  </conditionalFormatting>
  <conditionalFormatting sqref="G36">
    <cfRule type="cellIs" dxfId="4778" priority="88" operator="equal">
      <formula>1</formula>
    </cfRule>
  </conditionalFormatting>
  <conditionalFormatting sqref="G36">
    <cfRule type="cellIs" dxfId="4777" priority="89" operator="equal">
      <formula>1</formula>
    </cfRule>
  </conditionalFormatting>
  <conditionalFormatting sqref="G38:G39">
    <cfRule type="cellIs" dxfId="4776" priority="90" operator="equal">
      <formula>1</formula>
    </cfRule>
  </conditionalFormatting>
  <conditionalFormatting sqref="G39">
    <cfRule type="cellIs" dxfId="4775" priority="91" operator="equal">
      <formula>1</formula>
    </cfRule>
  </conditionalFormatting>
  <conditionalFormatting sqref="G39">
    <cfRule type="cellIs" dxfId="4774" priority="92" operator="equal">
      <formula>1</formula>
    </cfRule>
  </conditionalFormatting>
  <conditionalFormatting sqref="G38">
    <cfRule type="cellIs" dxfId="4773" priority="93" operator="equal">
      <formula>1</formula>
    </cfRule>
  </conditionalFormatting>
  <conditionalFormatting sqref="G38">
    <cfRule type="cellIs" dxfId="4772" priority="94" operator="equal">
      <formula>1</formula>
    </cfRule>
  </conditionalFormatting>
  <conditionalFormatting sqref="G40">
    <cfRule type="cellIs" dxfId="4771" priority="95" operator="equal">
      <formula>1</formula>
    </cfRule>
  </conditionalFormatting>
  <conditionalFormatting sqref="G40">
    <cfRule type="cellIs" dxfId="4770" priority="96" operator="equal">
      <formula>1</formula>
    </cfRule>
  </conditionalFormatting>
  <conditionalFormatting sqref="G37">
    <cfRule type="cellIs" dxfId="4769" priority="97" operator="equal">
      <formula>1</formula>
    </cfRule>
  </conditionalFormatting>
  <conditionalFormatting sqref="G31">
    <cfRule type="cellIs" dxfId="4768" priority="98" operator="equal">
      <formula>1</formula>
    </cfRule>
  </conditionalFormatting>
  <conditionalFormatting sqref="G31">
    <cfRule type="cellIs" dxfId="4767" priority="99" operator="equal">
      <formula>1</formula>
    </cfRule>
  </conditionalFormatting>
  <conditionalFormatting sqref="G31">
    <cfRule type="cellIs" dxfId="4766" priority="100" operator="equal">
      <formula>1</formula>
    </cfRule>
  </conditionalFormatting>
  <conditionalFormatting sqref="G31">
    <cfRule type="cellIs" dxfId="4765" priority="101" operator="equal">
      <formula>1</formula>
    </cfRule>
  </conditionalFormatting>
  <conditionalFormatting sqref="G31">
    <cfRule type="cellIs" dxfId="4764" priority="102" operator="equal">
      <formula>1</formula>
    </cfRule>
  </conditionalFormatting>
  <conditionalFormatting sqref="G31">
    <cfRule type="cellIs" dxfId="4763" priority="103" operator="equal">
      <formula>1</formula>
    </cfRule>
  </conditionalFormatting>
  <conditionalFormatting sqref="G22">
    <cfRule type="cellIs" dxfId="4762" priority="104" operator="equal">
      <formula>1</formula>
    </cfRule>
  </conditionalFormatting>
  <conditionalFormatting sqref="G22">
    <cfRule type="cellIs" dxfId="4761" priority="105" operator="equal">
      <formula>1</formula>
    </cfRule>
  </conditionalFormatting>
  <conditionalFormatting sqref="G22">
    <cfRule type="cellIs" dxfId="4760" priority="106" operator="equal">
      <formula>1</formula>
    </cfRule>
  </conditionalFormatting>
  <conditionalFormatting sqref="G27">
    <cfRule type="cellIs" dxfId="4759" priority="107" operator="equal">
      <formula>1</formula>
    </cfRule>
  </conditionalFormatting>
  <conditionalFormatting sqref="G27">
    <cfRule type="cellIs" dxfId="4758" priority="108" operator="equal">
      <formula>1</formula>
    </cfRule>
  </conditionalFormatting>
  <conditionalFormatting sqref="G27">
    <cfRule type="cellIs" dxfId="4757" priority="109" operator="equal">
      <formula>1</formula>
    </cfRule>
  </conditionalFormatting>
  <conditionalFormatting sqref="G27">
    <cfRule type="cellIs" dxfId="4756" priority="110" operator="equal">
      <formula>1</formula>
    </cfRule>
  </conditionalFormatting>
  <conditionalFormatting sqref="G29">
    <cfRule type="cellIs" dxfId="4755" priority="111" operator="equal">
      <formula>1</formula>
    </cfRule>
  </conditionalFormatting>
  <conditionalFormatting sqref="G29">
    <cfRule type="cellIs" dxfId="4754" priority="112" operator="equal">
      <formula>1</formula>
    </cfRule>
  </conditionalFormatting>
  <conditionalFormatting sqref="G17">
    <cfRule type="cellIs" dxfId="4753" priority="113" operator="equal">
      <formula>1</formula>
    </cfRule>
  </conditionalFormatting>
  <conditionalFormatting sqref="G17">
    <cfRule type="cellIs" dxfId="4752" priority="114" operator="equal">
      <formula>1</formula>
    </cfRule>
  </conditionalFormatting>
  <conditionalFormatting sqref="G17">
    <cfRule type="cellIs" dxfId="4751" priority="115" operator="equal">
      <formula>1</formula>
    </cfRule>
  </conditionalFormatting>
  <conditionalFormatting sqref="G17">
    <cfRule type="cellIs" dxfId="4750" priority="116" operator="equal">
      <formula>1</formula>
    </cfRule>
  </conditionalFormatting>
  <conditionalFormatting sqref="G17">
    <cfRule type="cellIs" dxfId="4749" priority="117" operator="equal">
      <formula>1</formula>
    </cfRule>
  </conditionalFormatting>
  <conditionalFormatting sqref="G43">
    <cfRule type="cellIs" dxfId="4748" priority="118" operator="equal">
      <formula>1</formula>
    </cfRule>
  </conditionalFormatting>
  <conditionalFormatting sqref="G44">
    <cfRule type="cellIs" dxfId="4747" priority="119" operator="equal">
      <formula>1</formula>
    </cfRule>
  </conditionalFormatting>
  <conditionalFormatting sqref="G45">
    <cfRule type="cellIs" dxfId="4746" priority="120" operator="equal">
      <formula>1</formula>
    </cfRule>
  </conditionalFormatting>
  <conditionalFormatting sqref="G10:G164">
    <cfRule type="cellIs" dxfId="4745" priority="11" operator="equal">
      <formula>0.5</formula>
    </cfRule>
  </conditionalFormatting>
  <conditionalFormatting sqref="G10">
    <cfRule type="cellIs" dxfId="4744" priority="121" operator="equal">
      <formula>0.5</formula>
    </cfRule>
  </conditionalFormatting>
  <conditionalFormatting sqref="G10">
    <cfRule type="cellIs" dxfId="4743" priority="122" operator="equal">
      <formula>0.5</formula>
    </cfRule>
  </conditionalFormatting>
  <conditionalFormatting sqref="G10">
    <cfRule type="cellIs" dxfId="4742" priority="123" operator="equal">
      <formula>0.5</formula>
    </cfRule>
  </conditionalFormatting>
  <conditionalFormatting sqref="G11">
    <cfRule type="cellIs" dxfId="4741" priority="124" operator="equal">
      <formula>0.5</formula>
    </cfRule>
  </conditionalFormatting>
  <conditionalFormatting sqref="G11">
    <cfRule type="cellIs" dxfId="4740" priority="125" operator="equal">
      <formula>0.5</formula>
    </cfRule>
  </conditionalFormatting>
  <conditionalFormatting sqref="G11">
    <cfRule type="cellIs" dxfId="4739" priority="126" operator="equal">
      <formula>0.5</formula>
    </cfRule>
  </conditionalFormatting>
  <conditionalFormatting sqref="G11">
    <cfRule type="cellIs" dxfId="4738" priority="127" operator="equal">
      <formula>0.5</formula>
    </cfRule>
  </conditionalFormatting>
  <conditionalFormatting sqref="G13">
    <cfRule type="cellIs" dxfId="4737" priority="128" operator="equal">
      <formula>0.5</formula>
    </cfRule>
  </conditionalFormatting>
  <conditionalFormatting sqref="G13">
    <cfRule type="cellIs" dxfId="4736" priority="129" operator="equal">
      <formula>0.5</formula>
    </cfRule>
  </conditionalFormatting>
  <conditionalFormatting sqref="G14">
    <cfRule type="cellIs" dxfId="4735" priority="130" operator="equal">
      <formula>0.5</formula>
    </cfRule>
  </conditionalFormatting>
  <conditionalFormatting sqref="G14">
    <cfRule type="cellIs" dxfId="4734" priority="131" operator="equal">
      <formula>0.5</formula>
    </cfRule>
  </conditionalFormatting>
  <conditionalFormatting sqref="G14">
    <cfRule type="cellIs" dxfId="4733" priority="132" operator="equal">
      <formula>0.5</formula>
    </cfRule>
  </conditionalFormatting>
  <conditionalFormatting sqref="G15">
    <cfRule type="cellIs" dxfId="4732" priority="133" operator="equal">
      <formula>0.5</formula>
    </cfRule>
  </conditionalFormatting>
  <conditionalFormatting sqref="G16">
    <cfRule type="cellIs" dxfId="4731" priority="134" operator="equal">
      <formula>0.5</formula>
    </cfRule>
  </conditionalFormatting>
  <conditionalFormatting sqref="G16">
    <cfRule type="cellIs" dxfId="4730" priority="135" operator="equal">
      <formula>0.5</formula>
    </cfRule>
  </conditionalFormatting>
  <conditionalFormatting sqref="G16">
    <cfRule type="cellIs" dxfId="4729" priority="136" operator="equal">
      <formula>0.5</formula>
    </cfRule>
  </conditionalFormatting>
  <conditionalFormatting sqref="G16">
    <cfRule type="cellIs" dxfId="4728" priority="137" operator="equal">
      <formula>0.5</formula>
    </cfRule>
  </conditionalFormatting>
  <conditionalFormatting sqref="G17">
    <cfRule type="cellIs" dxfId="4727" priority="138" operator="equal">
      <formula>0.5</formula>
    </cfRule>
  </conditionalFormatting>
  <conditionalFormatting sqref="G17">
    <cfRule type="cellIs" dxfId="4726" priority="139" operator="equal">
      <formula>0.5</formula>
    </cfRule>
  </conditionalFormatting>
  <conditionalFormatting sqref="G17">
    <cfRule type="cellIs" dxfId="4725" priority="140" operator="equal">
      <formula>0.5</formula>
    </cfRule>
  </conditionalFormatting>
  <conditionalFormatting sqref="G17">
    <cfRule type="cellIs" dxfId="4724" priority="141" operator="equal">
      <formula>0.5</formula>
    </cfRule>
  </conditionalFormatting>
  <conditionalFormatting sqref="G18">
    <cfRule type="cellIs" dxfId="4723" priority="142" operator="equal">
      <formula>0.5</formula>
    </cfRule>
  </conditionalFormatting>
  <conditionalFormatting sqref="G18">
    <cfRule type="cellIs" dxfId="4722" priority="143" operator="equal">
      <formula>0.5</formula>
    </cfRule>
  </conditionalFormatting>
  <conditionalFormatting sqref="G18">
    <cfRule type="cellIs" dxfId="4721" priority="144" operator="equal">
      <formula>0.5</formula>
    </cfRule>
  </conditionalFormatting>
  <conditionalFormatting sqref="G18">
    <cfRule type="cellIs" dxfId="4720" priority="145" operator="equal">
      <formula>0.5</formula>
    </cfRule>
  </conditionalFormatting>
  <conditionalFormatting sqref="G19">
    <cfRule type="cellIs" dxfId="4719" priority="146" operator="equal">
      <formula>0.5</formula>
    </cfRule>
  </conditionalFormatting>
  <conditionalFormatting sqref="G19">
    <cfRule type="cellIs" dxfId="4718" priority="147" operator="equal">
      <formula>0.5</formula>
    </cfRule>
  </conditionalFormatting>
  <conditionalFormatting sqref="G19">
    <cfRule type="cellIs" dxfId="4717" priority="148" operator="equal">
      <formula>0.5</formula>
    </cfRule>
  </conditionalFormatting>
  <conditionalFormatting sqref="G19">
    <cfRule type="cellIs" dxfId="4716" priority="149" operator="equal">
      <formula>0.5</formula>
    </cfRule>
  </conditionalFormatting>
  <conditionalFormatting sqref="G20">
    <cfRule type="cellIs" dxfId="4715" priority="150" operator="equal">
      <formula>0.5</formula>
    </cfRule>
  </conditionalFormatting>
  <conditionalFormatting sqref="G20">
    <cfRule type="cellIs" dxfId="4714" priority="151" operator="equal">
      <formula>0.5</formula>
    </cfRule>
  </conditionalFormatting>
  <conditionalFormatting sqref="G20">
    <cfRule type="cellIs" dxfId="4713" priority="152" operator="equal">
      <formula>0.5</formula>
    </cfRule>
  </conditionalFormatting>
  <conditionalFormatting sqref="G20">
    <cfRule type="cellIs" dxfId="4712" priority="153" operator="equal">
      <formula>0.5</formula>
    </cfRule>
  </conditionalFormatting>
  <conditionalFormatting sqref="G21">
    <cfRule type="cellIs" dxfId="4711" priority="154" operator="equal">
      <formula>0.5</formula>
    </cfRule>
  </conditionalFormatting>
  <conditionalFormatting sqref="G21">
    <cfRule type="cellIs" dxfId="4710" priority="155" operator="equal">
      <formula>0.5</formula>
    </cfRule>
  </conditionalFormatting>
  <conditionalFormatting sqref="G21">
    <cfRule type="cellIs" dxfId="4709" priority="156" operator="equal">
      <formula>0.5</formula>
    </cfRule>
  </conditionalFormatting>
  <conditionalFormatting sqref="G23:G24">
    <cfRule type="cellIs" dxfId="4708" priority="157" operator="equal">
      <formula>0.5</formula>
    </cfRule>
  </conditionalFormatting>
  <conditionalFormatting sqref="G23">
    <cfRule type="cellIs" dxfId="4707" priority="158" operator="equal">
      <formula>0.5</formula>
    </cfRule>
  </conditionalFormatting>
  <conditionalFormatting sqref="G23">
    <cfRule type="cellIs" dxfId="4706" priority="159" operator="equal">
      <formula>0.5</formula>
    </cfRule>
  </conditionalFormatting>
  <conditionalFormatting sqref="G23">
    <cfRule type="cellIs" dxfId="4705" priority="160" operator="equal">
      <formula>0.5</formula>
    </cfRule>
  </conditionalFormatting>
  <conditionalFormatting sqref="G23">
    <cfRule type="cellIs" dxfId="4704" priority="161" operator="equal">
      <formula>0.5</formula>
    </cfRule>
  </conditionalFormatting>
  <conditionalFormatting sqref="G24">
    <cfRule type="cellIs" dxfId="4703" priority="162" operator="equal">
      <formula>0.5</formula>
    </cfRule>
  </conditionalFormatting>
  <conditionalFormatting sqref="G25:G26">
    <cfRule type="cellIs" dxfId="4702" priority="163" operator="equal">
      <formula>0.5</formula>
    </cfRule>
  </conditionalFormatting>
  <conditionalFormatting sqref="G25">
    <cfRule type="cellIs" dxfId="4701" priority="164" operator="equal">
      <formula>0.5</formula>
    </cfRule>
  </conditionalFormatting>
  <conditionalFormatting sqref="G26">
    <cfRule type="cellIs" dxfId="4700" priority="165" operator="equal">
      <formula>0.5</formula>
    </cfRule>
  </conditionalFormatting>
  <conditionalFormatting sqref="G26">
    <cfRule type="cellIs" dxfId="4699" priority="166" operator="equal">
      <formula>0.5</formula>
    </cfRule>
  </conditionalFormatting>
  <conditionalFormatting sqref="G32">
    <cfRule type="cellIs" dxfId="4698" priority="167" operator="equal">
      <formula>0.5</formula>
    </cfRule>
  </conditionalFormatting>
  <conditionalFormatting sqref="G32">
    <cfRule type="cellIs" dxfId="4697" priority="168" operator="equal">
      <formula>0.5</formula>
    </cfRule>
  </conditionalFormatting>
  <conditionalFormatting sqref="G32">
    <cfRule type="cellIs" dxfId="4696" priority="169" operator="equal">
      <formula>0.5</formula>
    </cfRule>
  </conditionalFormatting>
  <conditionalFormatting sqref="G32">
    <cfRule type="cellIs" dxfId="4695" priority="170" operator="equal">
      <formula>0.5</formula>
    </cfRule>
  </conditionalFormatting>
  <conditionalFormatting sqref="G32">
    <cfRule type="cellIs" dxfId="4694" priority="171" operator="equal">
      <formula>0.5</formula>
    </cfRule>
  </conditionalFormatting>
  <conditionalFormatting sqref="G33">
    <cfRule type="cellIs" dxfId="4693" priority="172" operator="equal">
      <formula>0.5</formula>
    </cfRule>
  </conditionalFormatting>
  <conditionalFormatting sqref="G33">
    <cfRule type="cellIs" dxfId="4692" priority="173" operator="equal">
      <formula>0.5</formula>
    </cfRule>
  </conditionalFormatting>
  <conditionalFormatting sqref="G34">
    <cfRule type="cellIs" dxfId="4691" priority="174" operator="equal">
      <formula>0.5</formula>
    </cfRule>
  </conditionalFormatting>
  <conditionalFormatting sqref="G34">
    <cfRule type="cellIs" dxfId="4690" priority="175" operator="equal">
      <formula>0.5</formula>
    </cfRule>
  </conditionalFormatting>
  <conditionalFormatting sqref="G34">
    <cfRule type="cellIs" dxfId="4689" priority="176" operator="equal">
      <formula>0.5</formula>
    </cfRule>
  </conditionalFormatting>
  <conditionalFormatting sqref="G34">
    <cfRule type="cellIs" dxfId="4688" priority="177" operator="equal">
      <formula>0.5</formula>
    </cfRule>
  </conditionalFormatting>
  <conditionalFormatting sqref="G34">
    <cfRule type="cellIs" dxfId="4687" priority="178" operator="equal">
      <formula>0.5</formula>
    </cfRule>
  </conditionalFormatting>
  <conditionalFormatting sqref="G34">
    <cfRule type="cellIs" dxfId="4686" priority="179" operator="equal">
      <formula>0.5</formula>
    </cfRule>
  </conditionalFormatting>
  <conditionalFormatting sqref="G34">
    <cfRule type="cellIs" dxfId="4685" priority="180" operator="equal">
      <formula>0.5</formula>
    </cfRule>
  </conditionalFormatting>
  <conditionalFormatting sqref="G34">
    <cfRule type="cellIs" dxfId="4684" priority="181" operator="equal">
      <formula>0.5</formula>
    </cfRule>
  </conditionalFormatting>
  <conditionalFormatting sqref="G34">
    <cfRule type="cellIs" dxfId="4683" priority="182" operator="equal">
      <formula>0.5</formula>
    </cfRule>
  </conditionalFormatting>
  <conditionalFormatting sqref="G34">
    <cfRule type="cellIs" dxfId="4682" priority="183" operator="equal">
      <formula>0.5</formula>
    </cfRule>
  </conditionalFormatting>
  <conditionalFormatting sqref="G34">
    <cfRule type="cellIs" dxfId="4681" priority="184" operator="equal">
      <formula>0.5</formula>
    </cfRule>
  </conditionalFormatting>
  <conditionalFormatting sqref="G34">
    <cfRule type="cellIs" dxfId="4680" priority="185" operator="equal">
      <formula>0.5</formula>
    </cfRule>
  </conditionalFormatting>
  <conditionalFormatting sqref="G35">
    <cfRule type="cellIs" dxfId="4679" priority="186" operator="equal">
      <formula>0.5</formula>
    </cfRule>
  </conditionalFormatting>
  <conditionalFormatting sqref="G35">
    <cfRule type="cellIs" dxfId="4678" priority="187" operator="equal">
      <formula>0.5</formula>
    </cfRule>
  </conditionalFormatting>
  <conditionalFormatting sqref="G35">
    <cfRule type="cellIs" dxfId="4677" priority="188" operator="equal">
      <formula>0.5</formula>
    </cfRule>
  </conditionalFormatting>
  <conditionalFormatting sqref="G35">
    <cfRule type="cellIs" dxfId="4676" priority="189" operator="equal">
      <formula>0.5</formula>
    </cfRule>
  </conditionalFormatting>
  <conditionalFormatting sqref="G35">
    <cfRule type="cellIs" dxfId="4675" priority="190" operator="equal">
      <formula>0.5</formula>
    </cfRule>
  </conditionalFormatting>
  <conditionalFormatting sqref="G36">
    <cfRule type="cellIs" dxfId="4674" priority="191" operator="equal">
      <formula>0.5</formula>
    </cfRule>
  </conditionalFormatting>
  <conditionalFormatting sqref="G36">
    <cfRule type="cellIs" dxfId="4673" priority="192" operator="equal">
      <formula>0.5</formula>
    </cfRule>
  </conditionalFormatting>
  <conditionalFormatting sqref="G36">
    <cfRule type="cellIs" dxfId="4672" priority="193" operator="equal">
      <formula>0.5</formula>
    </cfRule>
  </conditionalFormatting>
  <conditionalFormatting sqref="G36">
    <cfRule type="cellIs" dxfId="4671" priority="194" operator="equal">
      <formula>0.5</formula>
    </cfRule>
  </conditionalFormatting>
  <conditionalFormatting sqref="G36">
    <cfRule type="cellIs" dxfId="4670" priority="195" operator="equal">
      <formula>0.5</formula>
    </cfRule>
  </conditionalFormatting>
  <conditionalFormatting sqref="G36">
    <cfRule type="cellIs" dxfId="4669" priority="196" operator="equal">
      <formula>0.5</formula>
    </cfRule>
  </conditionalFormatting>
  <conditionalFormatting sqref="G38:G39">
    <cfRule type="cellIs" dxfId="4668" priority="197" operator="equal">
      <formula>0.5</formula>
    </cfRule>
  </conditionalFormatting>
  <conditionalFormatting sqref="G39">
    <cfRule type="cellIs" dxfId="4667" priority="198" operator="equal">
      <formula>0.5</formula>
    </cfRule>
  </conditionalFormatting>
  <conditionalFormatting sqref="G39">
    <cfRule type="cellIs" dxfId="4666" priority="199" operator="equal">
      <formula>0.5</formula>
    </cfRule>
  </conditionalFormatting>
  <conditionalFormatting sqref="G38">
    <cfRule type="cellIs" dxfId="4665" priority="200" operator="equal">
      <formula>0.5</formula>
    </cfRule>
  </conditionalFormatting>
  <conditionalFormatting sqref="G38">
    <cfRule type="cellIs" dxfId="4664" priority="201" operator="equal">
      <formula>0.5</formula>
    </cfRule>
  </conditionalFormatting>
  <conditionalFormatting sqref="G40">
    <cfRule type="cellIs" dxfId="4663" priority="202" operator="equal">
      <formula>0.5</formula>
    </cfRule>
  </conditionalFormatting>
  <conditionalFormatting sqref="G40">
    <cfRule type="cellIs" dxfId="4662" priority="203" operator="equal">
      <formula>0.5</formula>
    </cfRule>
  </conditionalFormatting>
  <conditionalFormatting sqref="G37">
    <cfRule type="cellIs" dxfId="4661" priority="204" operator="equal">
      <formula>0.5</formula>
    </cfRule>
  </conditionalFormatting>
  <conditionalFormatting sqref="G31">
    <cfRule type="cellIs" dxfId="4660" priority="205" operator="equal">
      <formula>0.5</formula>
    </cfRule>
  </conditionalFormatting>
  <conditionalFormatting sqref="G31">
    <cfRule type="cellIs" dxfId="4659" priority="206" operator="equal">
      <formula>0.5</formula>
    </cfRule>
  </conditionalFormatting>
  <conditionalFormatting sqref="G31">
    <cfRule type="cellIs" dxfId="4658" priority="207" operator="equal">
      <formula>0.5</formula>
    </cfRule>
  </conditionalFormatting>
  <conditionalFormatting sqref="G31">
    <cfRule type="cellIs" dxfId="4657" priority="208" operator="equal">
      <formula>0.5</formula>
    </cfRule>
  </conditionalFormatting>
  <conditionalFormatting sqref="G31">
    <cfRule type="cellIs" dxfId="4656" priority="209" operator="equal">
      <formula>0.5</formula>
    </cfRule>
  </conditionalFormatting>
  <conditionalFormatting sqref="G31">
    <cfRule type="cellIs" dxfId="4655" priority="210" operator="equal">
      <formula>0.5</formula>
    </cfRule>
  </conditionalFormatting>
  <conditionalFormatting sqref="G22">
    <cfRule type="cellIs" dxfId="4654" priority="211" operator="equal">
      <formula>0.5</formula>
    </cfRule>
  </conditionalFormatting>
  <conditionalFormatting sqref="G22">
    <cfRule type="cellIs" dxfId="4653" priority="212" operator="equal">
      <formula>0.5</formula>
    </cfRule>
  </conditionalFormatting>
  <conditionalFormatting sqref="G22">
    <cfRule type="cellIs" dxfId="4652" priority="213" operator="equal">
      <formula>0.5</formula>
    </cfRule>
  </conditionalFormatting>
  <conditionalFormatting sqref="G27">
    <cfRule type="cellIs" dxfId="4651" priority="214" operator="equal">
      <formula>0.5</formula>
    </cfRule>
  </conditionalFormatting>
  <conditionalFormatting sqref="G27">
    <cfRule type="cellIs" dxfId="4650" priority="215" operator="equal">
      <formula>0.5</formula>
    </cfRule>
  </conditionalFormatting>
  <conditionalFormatting sqref="G27">
    <cfRule type="cellIs" dxfId="4649" priority="216" operator="equal">
      <formula>0.5</formula>
    </cfRule>
  </conditionalFormatting>
  <conditionalFormatting sqref="G27">
    <cfRule type="cellIs" dxfId="4648" priority="217" operator="equal">
      <formula>0.5</formula>
    </cfRule>
  </conditionalFormatting>
  <conditionalFormatting sqref="G29">
    <cfRule type="cellIs" dxfId="4647" priority="218" operator="equal">
      <formula>0.5</formula>
    </cfRule>
  </conditionalFormatting>
  <conditionalFormatting sqref="G29">
    <cfRule type="cellIs" dxfId="4646" priority="219" operator="equal">
      <formula>0.5</formula>
    </cfRule>
  </conditionalFormatting>
  <conditionalFormatting sqref="G17">
    <cfRule type="cellIs" dxfId="4645" priority="220" operator="equal">
      <formula>0.5</formula>
    </cfRule>
  </conditionalFormatting>
  <conditionalFormatting sqref="G17">
    <cfRule type="cellIs" dxfId="4644" priority="221" operator="equal">
      <formula>0.5</formula>
    </cfRule>
  </conditionalFormatting>
  <conditionalFormatting sqref="G17">
    <cfRule type="cellIs" dxfId="4643" priority="222" operator="equal">
      <formula>0.5</formula>
    </cfRule>
  </conditionalFormatting>
  <conditionalFormatting sqref="G17">
    <cfRule type="cellIs" dxfId="4642" priority="223" operator="equal">
      <formula>0.5</formula>
    </cfRule>
  </conditionalFormatting>
  <conditionalFormatting sqref="G17">
    <cfRule type="cellIs" dxfId="4641" priority="224" operator="equal">
      <formula>0.5</formula>
    </cfRule>
  </conditionalFormatting>
  <conditionalFormatting sqref="G43">
    <cfRule type="cellIs" dxfId="4640" priority="225" operator="equal">
      <formula>0.5</formula>
    </cfRule>
  </conditionalFormatting>
  <conditionalFormatting sqref="G44">
    <cfRule type="cellIs" dxfId="4639" priority="226" operator="equal">
      <formula>0.5</formula>
    </cfRule>
  </conditionalFormatting>
  <conditionalFormatting sqref="G45">
    <cfRule type="cellIs" dxfId="4638" priority="227" operator="equal">
      <formula>0.5</formula>
    </cfRule>
  </conditionalFormatting>
  <conditionalFormatting sqref="G10:G164">
    <cfRule type="cellIs" dxfId="4637" priority="10" operator="equal">
      <formula>0.2</formula>
    </cfRule>
  </conditionalFormatting>
  <conditionalFormatting sqref="G10">
    <cfRule type="cellIs" dxfId="4636" priority="228" operator="equal">
      <formula>0.2</formula>
    </cfRule>
  </conditionalFormatting>
  <conditionalFormatting sqref="G10">
    <cfRule type="cellIs" dxfId="4635" priority="229" operator="equal">
      <formula>0.2</formula>
    </cfRule>
  </conditionalFormatting>
  <conditionalFormatting sqref="G10">
    <cfRule type="cellIs" dxfId="4634" priority="230" operator="equal">
      <formula>0.2</formula>
    </cfRule>
  </conditionalFormatting>
  <conditionalFormatting sqref="G11">
    <cfRule type="cellIs" dxfId="4633" priority="231" operator="equal">
      <formula>0.2</formula>
    </cfRule>
  </conditionalFormatting>
  <conditionalFormatting sqref="G11">
    <cfRule type="cellIs" dxfId="4632" priority="232" operator="equal">
      <formula>0.2</formula>
    </cfRule>
  </conditionalFormatting>
  <conditionalFormatting sqref="G11">
    <cfRule type="cellIs" dxfId="4631" priority="233" operator="equal">
      <formula>0.2</formula>
    </cfRule>
  </conditionalFormatting>
  <conditionalFormatting sqref="G11">
    <cfRule type="cellIs" dxfId="4630" priority="234" operator="equal">
      <formula>0.2</formula>
    </cfRule>
  </conditionalFormatting>
  <conditionalFormatting sqref="G13">
    <cfRule type="cellIs" dxfId="4629" priority="235" operator="equal">
      <formula>0.2</formula>
    </cfRule>
  </conditionalFormatting>
  <conditionalFormatting sqref="G13">
    <cfRule type="cellIs" dxfId="4628" priority="236" operator="equal">
      <formula>0.2</formula>
    </cfRule>
  </conditionalFormatting>
  <conditionalFormatting sqref="G14">
    <cfRule type="cellIs" dxfId="4627" priority="237" operator="equal">
      <formula>0.2</formula>
    </cfRule>
  </conditionalFormatting>
  <conditionalFormatting sqref="G14">
    <cfRule type="cellIs" dxfId="4626" priority="238" operator="equal">
      <formula>0.2</formula>
    </cfRule>
  </conditionalFormatting>
  <conditionalFormatting sqref="G14">
    <cfRule type="cellIs" dxfId="4625" priority="239" operator="equal">
      <formula>0.2</formula>
    </cfRule>
  </conditionalFormatting>
  <conditionalFormatting sqref="G15">
    <cfRule type="cellIs" dxfId="4624" priority="240" operator="equal">
      <formula>0.2</formula>
    </cfRule>
  </conditionalFormatting>
  <conditionalFormatting sqref="G16">
    <cfRule type="cellIs" dxfId="4623" priority="241" operator="equal">
      <formula>0.2</formula>
    </cfRule>
  </conditionalFormatting>
  <conditionalFormatting sqref="G16">
    <cfRule type="cellIs" dxfId="4622" priority="242" operator="equal">
      <formula>0.2</formula>
    </cfRule>
  </conditionalFormatting>
  <conditionalFormatting sqref="G16">
    <cfRule type="cellIs" dxfId="4621" priority="243" operator="equal">
      <formula>0.2</formula>
    </cfRule>
  </conditionalFormatting>
  <conditionalFormatting sqref="G16">
    <cfRule type="cellIs" dxfId="4620" priority="244" operator="equal">
      <formula>0.2</formula>
    </cfRule>
  </conditionalFormatting>
  <conditionalFormatting sqref="G17">
    <cfRule type="cellIs" dxfId="4619" priority="245" operator="equal">
      <formula>0.2</formula>
    </cfRule>
  </conditionalFormatting>
  <conditionalFormatting sqref="G17">
    <cfRule type="cellIs" dxfId="4618" priority="246" operator="equal">
      <formula>0.2</formula>
    </cfRule>
  </conditionalFormatting>
  <conditionalFormatting sqref="G17">
    <cfRule type="cellIs" dxfId="4617" priority="247" operator="equal">
      <formula>0.2</formula>
    </cfRule>
  </conditionalFormatting>
  <conditionalFormatting sqref="G17">
    <cfRule type="cellIs" dxfId="4616" priority="248" operator="equal">
      <formula>0.2</formula>
    </cfRule>
  </conditionalFormatting>
  <conditionalFormatting sqref="G18">
    <cfRule type="cellIs" dxfId="4615" priority="249" operator="equal">
      <formula>0.2</formula>
    </cfRule>
  </conditionalFormatting>
  <conditionalFormatting sqref="G18">
    <cfRule type="cellIs" dxfId="4614" priority="250" operator="equal">
      <formula>0.2</formula>
    </cfRule>
  </conditionalFormatting>
  <conditionalFormatting sqref="G18">
    <cfRule type="cellIs" dxfId="4613" priority="251" operator="equal">
      <formula>0.2</formula>
    </cfRule>
  </conditionalFormatting>
  <conditionalFormatting sqref="G18">
    <cfRule type="cellIs" dxfId="4612" priority="252" operator="equal">
      <formula>0.2</formula>
    </cfRule>
  </conditionalFormatting>
  <conditionalFormatting sqref="G19">
    <cfRule type="cellIs" dxfId="4611" priority="253" operator="equal">
      <formula>0.2</formula>
    </cfRule>
  </conditionalFormatting>
  <conditionalFormatting sqref="G19">
    <cfRule type="cellIs" dxfId="4610" priority="254" operator="equal">
      <formula>0.2</formula>
    </cfRule>
  </conditionalFormatting>
  <conditionalFormatting sqref="G19">
    <cfRule type="cellIs" dxfId="4609" priority="255" operator="equal">
      <formula>0.2</formula>
    </cfRule>
  </conditionalFormatting>
  <conditionalFormatting sqref="G19">
    <cfRule type="cellIs" dxfId="4608" priority="256" operator="equal">
      <formula>0.2</formula>
    </cfRule>
  </conditionalFormatting>
  <conditionalFormatting sqref="G20">
    <cfRule type="cellIs" dxfId="4607" priority="257" operator="equal">
      <formula>0.2</formula>
    </cfRule>
  </conditionalFormatting>
  <conditionalFormatting sqref="G20">
    <cfRule type="cellIs" dxfId="4606" priority="258" operator="equal">
      <formula>0.2</formula>
    </cfRule>
  </conditionalFormatting>
  <conditionalFormatting sqref="G20">
    <cfRule type="cellIs" dxfId="4605" priority="259" operator="equal">
      <formula>0.2</formula>
    </cfRule>
  </conditionalFormatting>
  <conditionalFormatting sqref="G20">
    <cfRule type="cellIs" dxfId="4604" priority="260" operator="equal">
      <formula>0.2</formula>
    </cfRule>
  </conditionalFormatting>
  <conditionalFormatting sqref="G21">
    <cfRule type="cellIs" dxfId="4603" priority="261" operator="equal">
      <formula>0.2</formula>
    </cfRule>
  </conditionalFormatting>
  <conditionalFormatting sqref="G21">
    <cfRule type="cellIs" dxfId="4602" priority="262" operator="equal">
      <formula>0.2</formula>
    </cfRule>
  </conditionalFormatting>
  <conditionalFormatting sqref="G21">
    <cfRule type="cellIs" dxfId="4601" priority="263" operator="equal">
      <formula>0.2</formula>
    </cfRule>
  </conditionalFormatting>
  <conditionalFormatting sqref="G23:G24">
    <cfRule type="cellIs" dxfId="4600" priority="264" operator="equal">
      <formula>0.2</formula>
    </cfRule>
  </conditionalFormatting>
  <conditionalFormatting sqref="G23">
    <cfRule type="cellIs" dxfId="4599" priority="265" operator="equal">
      <formula>0.2</formula>
    </cfRule>
  </conditionalFormatting>
  <conditionalFormatting sqref="G23">
    <cfRule type="cellIs" dxfId="4598" priority="266" operator="equal">
      <formula>0.2</formula>
    </cfRule>
  </conditionalFormatting>
  <conditionalFormatting sqref="G23">
    <cfRule type="cellIs" dxfId="4597" priority="267" operator="equal">
      <formula>0.2</formula>
    </cfRule>
  </conditionalFormatting>
  <conditionalFormatting sqref="G23">
    <cfRule type="cellIs" dxfId="4596" priority="268" operator="equal">
      <formula>0.2</formula>
    </cfRule>
  </conditionalFormatting>
  <conditionalFormatting sqref="G24">
    <cfRule type="cellIs" dxfId="4595" priority="269" operator="equal">
      <formula>0.2</formula>
    </cfRule>
  </conditionalFormatting>
  <conditionalFormatting sqref="G25:G26">
    <cfRule type="cellIs" dxfId="4594" priority="270" operator="equal">
      <formula>0.2</formula>
    </cfRule>
  </conditionalFormatting>
  <conditionalFormatting sqref="G25">
    <cfRule type="cellIs" dxfId="4593" priority="271" operator="equal">
      <formula>0.2</formula>
    </cfRule>
  </conditionalFormatting>
  <conditionalFormatting sqref="G26">
    <cfRule type="cellIs" dxfId="4592" priority="272" operator="equal">
      <formula>0.2</formula>
    </cfRule>
  </conditionalFormatting>
  <conditionalFormatting sqref="G26">
    <cfRule type="cellIs" dxfId="4591" priority="273" operator="equal">
      <formula>0.2</formula>
    </cfRule>
  </conditionalFormatting>
  <conditionalFormatting sqref="G32">
    <cfRule type="cellIs" dxfId="4590" priority="274" operator="equal">
      <formula>0.2</formula>
    </cfRule>
  </conditionalFormatting>
  <conditionalFormatting sqref="G32">
    <cfRule type="cellIs" dxfId="4589" priority="275" operator="equal">
      <formula>0.2</formula>
    </cfRule>
  </conditionalFormatting>
  <conditionalFormatting sqref="G32">
    <cfRule type="cellIs" dxfId="4588" priority="276" operator="equal">
      <formula>0.2</formula>
    </cfRule>
  </conditionalFormatting>
  <conditionalFormatting sqref="G32">
    <cfRule type="cellIs" dxfId="4587" priority="277" operator="equal">
      <formula>0.2</formula>
    </cfRule>
  </conditionalFormatting>
  <conditionalFormatting sqref="G32">
    <cfRule type="cellIs" dxfId="4586" priority="278" operator="equal">
      <formula>0.2</formula>
    </cfRule>
  </conditionalFormatting>
  <conditionalFormatting sqref="G33">
    <cfRule type="cellIs" dxfId="4585" priority="279" operator="equal">
      <formula>0.2</formula>
    </cfRule>
  </conditionalFormatting>
  <conditionalFormatting sqref="G33">
    <cfRule type="cellIs" dxfId="4584" priority="280" operator="equal">
      <formula>0.2</formula>
    </cfRule>
  </conditionalFormatting>
  <conditionalFormatting sqref="G34">
    <cfRule type="cellIs" dxfId="4583" priority="281" operator="equal">
      <formula>0.2</formula>
    </cfRule>
  </conditionalFormatting>
  <conditionalFormatting sqref="G34">
    <cfRule type="cellIs" dxfId="4582" priority="282" operator="equal">
      <formula>0.2</formula>
    </cfRule>
  </conditionalFormatting>
  <conditionalFormatting sqref="G34">
    <cfRule type="cellIs" dxfId="4581" priority="283" operator="equal">
      <formula>0.2</formula>
    </cfRule>
  </conditionalFormatting>
  <conditionalFormatting sqref="G34">
    <cfRule type="cellIs" dxfId="4580" priority="284" operator="equal">
      <formula>0.2</formula>
    </cfRule>
  </conditionalFormatting>
  <conditionalFormatting sqref="G34">
    <cfRule type="cellIs" dxfId="4579" priority="285" operator="equal">
      <formula>0.2</formula>
    </cfRule>
  </conditionalFormatting>
  <conditionalFormatting sqref="G34">
    <cfRule type="cellIs" dxfId="4578" priority="286" operator="equal">
      <formula>0.2</formula>
    </cfRule>
  </conditionalFormatting>
  <conditionalFormatting sqref="G34">
    <cfRule type="cellIs" dxfId="4577" priority="287" operator="equal">
      <formula>0.2</formula>
    </cfRule>
  </conditionalFormatting>
  <conditionalFormatting sqref="G34">
    <cfRule type="cellIs" dxfId="4576" priority="288" operator="equal">
      <formula>0.2</formula>
    </cfRule>
  </conditionalFormatting>
  <conditionalFormatting sqref="G34">
    <cfRule type="cellIs" dxfId="4575" priority="289" operator="equal">
      <formula>0.2</formula>
    </cfRule>
  </conditionalFormatting>
  <conditionalFormatting sqref="G34">
    <cfRule type="cellIs" dxfId="4574" priority="290" operator="equal">
      <formula>0.2</formula>
    </cfRule>
  </conditionalFormatting>
  <conditionalFormatting sqref="G34">
    <cfRule type="cellIs" dxfId="4573" priority="291" operator="equal">
      <formula>0.2</formula>
    </cfRule>
  </conditionalFormatting>
  <conditionalFormatting sqref="G34">
    <cfRule type="cellIs" dxfId="4572" priority="292" operator="equal">
      <formula>0.2</formula>
    </cfRule>
  </conditionalFormatting>
  <conditionalFormatting sqref="G35">
    <cfRule type="cellIs" dxfId="4571" priority="293" operator="equal">
      <formula>0.2</formula>
    </cfRule>
  </conditionalFormatting>
  <conditionalFormatting sqref="G35">
    <cfRule type="cellIs" dxfId="4570" priority="294" operator="equal">
      <formula>0.2</formula>
    </cfRule>
  </conditionalFormatting>
  <conditionalFormatting sqref="G35">
    <cfRule type="cellIs" dxfId="4569" priority="295" operator="equal">
      <formula>0.2</formula>
    </cfRule>
  </conditionalFormatting>
  <conditionalFormatting sqref="G35">
    <cfRule type="cellIs" dxfId="4568" priority="296" operator="equal">
      <formula>0.2</formula>
    </cfRule>
  </conditionalFormatting>
  <conditionalFormatting sqref="G35">
    <cfRule type="cellIs" dxfId="4567" priority="297" operator="equal">
      <formula>0.2</formula>
    </cfRule>
  </conditionalFormatting>
  <conditionalFormatting sqref="G36">
    <cfRule type="cellIs" dxfId="4566" priority="298" operator="equal">
      <formula>0.2</formula>
    </cfRule>
  </conditionalFormatting>
  <conditionalFormatting sqref="G36">
    <cfRule type="cellIs" dxfId="4565" priority="299" operator="equal">
      <formula>0.2</formula>
    </cfRule>
  </conditionalFormatting>
  <conditionalFormatting sqref="G36">
    <cfRule type="cellIs" dxfId="4564" priority="300" operator="equal">
      <formula>0.2</formula>
    </cfRule>
  </conditionalFormatting>
  <conditionalFormatting sqref="G36">
    <cfRule type="cellIs" dxfId="4563" priority="301" operator="equal">
      <formula>0.2</formula>
    </cfRule>
  </conditionalFormatting>
  <conditionalFormatting sqref="G36">
    <cfRule type="cellIs" dxfId="4562" priority="302" operator="equal">
      <formula>0.2</formula>
    </cfRule>
  </conditionalFormatting>
  <conditionalFormatting sqref="G36">
    <cfRule type="cellIs" dxfId="4561" priority="303" operator="equal">
      <formula>0.2</formula>
    </cfRule>
  </conditionalFormatting>
  <conditionalFormatting sqref="G38:G39">
    <cfRule type="cellIs" dxfId="4560" priority="304" operator="equal">
      <formula>0.2</formula>
    </cfRule>
  </conditionalFormatting>
  <conditionalFormatting sqref="G39">
    <cfRule type="cellIs" dxfId="4559" priority="305" operator="equal">
      <formula>0.2</formula>
    </cfRule>
  </conditionalFormatting>
  <conditionalFormatting sqref="G39">
    <cfRule type="cellIs" dxfId="4558" priority="306" operator="equal">
      <formula>0.2</formula>
    </cfRule>
  </conditionalFormatting>
  <conditionalFormatting sqref="G38">
    <cfRule type="cellIs" dxfId="4557" priority="307" operator="equal">
      <formula>0.2</formula>
    </cfRule>
  </conditionalFormatting>
  <conditionalFormatting sqref="G38">
    <cfRule type="cellIs" dxfId="4556" priority="308" operator="equal">
      <formula>0.2</formula>
    </cfRule>
  </conditionalFormatting>
  <conditionalFormatting sqref="G40">
    <cfRule type="cellIs" dxfId="4555" priority="309" operator="equal">
      <formula>0.2</formula>
    </cfRule>
  </conditionalFormatting>
  <conditionalFormatting sqref="G40">
    <cfRule type="cellIs" dxfId="4554" priority="310" operator="equal">
      <formula>0.2</formula>
    </cfRule>
  </conditionalFormatting>
  <conditionalFormatting sqref="G37">
    <cfRule type="cellIs" dxfId="4553" priority="311" operator="equal">
      <formula>0.2</formula>
    </cfRule>
  </conditionalFormatting>
  <conditionalFormatting sqref="G31">
    <cfRule type="cellIs" dxfId="4552" priority="312" operator="equal">
      <formula>0.2</formula>
    </cfRule>
  </conditionalFormatting>
  <conditionalFormatting sqref="G31">
    <cfRule type="cellIs" dxfId="4551" priority="313" operator="equal">
      <formula>0.2</formula>
    </cfRule>
  </conditionalFormatting>
  <conditionalFormatting sqref="G31">
    <cfRule type="cellIs" dxfId="4550" priority="314" operator="equal">
      <formula>0.2</formula>
    </cfRule>
  </conditionalFormatting>
  <conditionalFormatting sqref="G31">
    <cfRule type="cellIs" dxfId="4549" priority="315" operator="equal">
      <formula>0.2</formula>
    </cfRule>
  </conditionalFormatting>
  <conditionalFormatting sqref="G31">
    <cfRule type="cellIs" dxfId="4548" priority="316" operator="equal">
      <formula>0.2</formula>
    </cfRule>
  </conditionalFormatting>
  <conditionalFormatting sqref="G31">
    <cfRule type="cellIs" dxfId="4547" priority="317" operator="equal">
      <formula>0.2</formula>
    </cfRule>
  </conditionalFormatting>
  <conditionalFormatting sqref="G22">
    <cfRule type="cellIs" dxfId="4546" priority="318" operator="equal">
      <formula>0.2</formula>
    </cfRule>
  </conditionalFormatting>
  <conditionalFormatting sqref="G22">
    <cfRule type="cellIs" dxfId="4545" priority="319" operator="equal">
      <formula>0.2</formula>
    </cfRule>
  </conditionalFormatting>
  <conditionalFormatting sqref="G22">
    <cfRule type="cellIs" dxfId="4544" priority="320" operator="equal">
      <formula>0.2</formula>
    </cfRule>
  </conditionalFormatting>
  <conditionalFormatting sqref="G27">
    <cfRule type="cellIs" dxfId="4543" priority="321" operator="equal">
      <formula>0.2</formula>
    </cfRule>
  </conditionalFormatting>
  <conditionalFormatting sqref="G27">
    <cfRule type="cellIs" dxfId="4542" priority="322" operator="equal">
      <formula>0.2</formula>
    </cfRule>
  </conditionalFormatting>
  <conditionalFormatting sqref="G27">
    <cfRule type="cellIs" dxfId="4541" priority="323" operator="equal">
      <formula>0.2</formula>
    </cfRule>
  </conditionalFormatting>
  <conditionalFormatting sqref="G27">
    <cfRule type="cellIs" dxfId="4540" priority="324" operator="equal">
      <formula>0.2</formula>
    </cfRule>
  </conditionalFormatting>
  <conditionalFormatting sqref="G29">
    <cfRule type="cellIs" dxfId="4539" priority="325" operator="equal">
      <formula>0.2</formula>
    </cfRule>
  </conditionalFormatting>
  <conditionalFormatting sqref="G29">
    <cfRule type="cellIs" dxfId="4538" priority="326" operator="equal">
      <formula>0.2</formula>
    </cfRule>
  </conditionalFormatting>
  <conditionalFormatting sqref="G17">
    <cfRule type="cellIs" dxfId="4537" priority="327" operator="equal">
      <formula>0.2</formula>
    </cfRule>
  </conditionalFormatting>
  <conditionalFormatting sqref="G17">
    <cfRule type="cellIs" dxfId="4536" priority="328" operator="equal">
      <formula>0.2</formula>
    </cfRule>
  </conditionalFormatting>
  <conditionalFormatting sqref="G17">
    <cfRule type="cellIs" dxfId="4535" priority="329" operator="equal">
      <formula>0.2</formula>
    </cfRule>
  </conditionalFormatting>
  <conditionalFormatting sqref="G17">
    <cfRule type="cellIs" dxfId="4534" priority="330" operator="equal">
      <formula>0.2</formula>
    </cfRule>
  </conditionalFormatting>
  <conditionalFormatting sqref="G17">
    <cfRule type="cellIs" dxfId="4533" priority="331" operator="equal">
      <formula>0.2</formula>
    </cfRule>
  </conditionalFormatting>
  <conditionalFormatting sqref="G43">
    <cfRule type="cellIs" dxfId="4532" priority="332" operator="equal">
      <formula>0.2</formula>
    </cfRule>
  </conditionalFormatting>
  <conditionalFormatting sqref="G44">
    <cfRule type="cellIs" dxfId="4531" priority="333" operator="equal">
      <formula>0.2</formula>
    </cfRule>
  </conditionalFormatting>
  <conditionalFormatting sqref="G45">
    <cfRule type="cellIs" dxfId="4530" priority="334" operator="equal">
      <formula>0.2</formula>
    </cfRule>
  </conditionalFormatting>
  <conditionalFormatting sqref="K3 K5:K164">
    <cfRule type="containsText" dxfId="4529" priority="9" operator="containsText" text="ПД">
      <formula>NOT(ISERROR(SEARCH(("ПД"),(K3))))</formula>
    </cfRule>
  </conditionalFormatting>
  <conditionalFormatting sqref="K44">
    <cfRule type="containsText" dxfId="4528" priority="335" operator="containsText" text="ПД">
      <formula>NOT(ISERROR(SEARCH(("ПД"),(K3))))</formula>
    </cfRule>
  </conditionalFormatting>
  <conditionalFormatting sqref="K44">
    <cfRule type="containsText" dxfId="4527" priority="336" operator="containsText" text="ПД">
      <formula>NOT(ISERROR(SEARCH(("ПД"),(K3))))</formula>
    </cfRule>
  </conditionalFormatting>
  <conditionalFormatting sqref="K45">
    <cfRule type="containsText" dxfId="4526" priority="337" operator="containsText" text="ПД">
      <formula>NOT(ISERROR(SEARCH(("ПД"),(K3))))</formula>
    </cfRule>
  </conditionalFormatting>
  <conditionalFormatting sqref="K45">
    <cfRule type="containsText" dxfId="4525" priority="338" operator="containsText" text="ПД">
      <formula>NOT(ISERROR(SEARCH(("ПД"),(K3))))</formula>
    </cfRule>
  </conditionalFormatting>
  <conditionalFormatting sqref="K45">
    <cfRule type="containsText" dxfId="4524" priority="339" operator="containsText" text="ПД">
      <formula>NOT(ISERROR(SEARCH(("ПД"),(K3))))</formula>
    </cfRule>
  </conditionalFormatting>
  <conditionalFormatting sqref="K46">
    <cfRule type="containsText" dxfId="4523" priority="340" operator="containsText" text="ПД">
      <formula>NOT(ISERROR(SEARCH(("ПД"),(K3))))</formula>
    </cfRule>
  </conditionalFormatting>
  <conditionalFormatting sqref="K46">
    <cfRule type="containsText" dxfId="4522" priority="341" operator="containsText" text="ПД">
      <formula>NOT(ISERROR(SEARCH(("ПД"),(K3))))</formula>
    </cfRule>
  </conditionalFormatting>
  <conditionalFormatting sqref="K46">
    <cfRule type="containsText" dxfId="4521" priority="342" operator="containsText" text="ПД">
      <formula>NOT(ISERROR(SEARCH(("ПД"),(K3))))</formula>
    </cfRule>
  </conditionalFormatting>
  <conditionalFormatting sqref="K46">
    <cfRule type="containsText" dxfId="4520" priority="343" operator="containsText" text="ПД">
      <formula>NOT(ISERROR(SEARCH(("ПД"),(K3))))</formula>
    </cfRule>
  </conditionalFormatting>
  <conditionalFormatting sqref="K3 K5:K164">
    <cfRule type="containsText" dxfId="4519" priority="8" operator="containsText" text="отменено">
      <formula>NOT(ISERROR(SEARCH(("отменено"),(K3))))</formula>
    </cfRule>
  </conditionalFormatting>
  <conditionalFormatting sqref="K44">
    <cfRule type="containsText" dxfId="4518" priority="344" operator="containsText" text="отменено">
      <formula>NOT(ISERROR(SEARCH(("отменено"),(K3))))</formula>
    </cfRule>
  </conditionalFormatting>
  <conditionalFormatting sqref="K44">
    <cfRule type="containsText" dxfId="4517" priority="345" operator="containsText" text="отменено">
      <formula>NOT(ISERROR(SEARCH(("отменено"),(K3))))</formula>
    </cfRule>
  </conditionalFormatting>
  <conditionalFormatting sqref="K45">
    <cfRule type="containsText" dxfId="4516" priority="346" operator="containsText" text="отменено">
      <formula>NOT(ISERROR(SEARCH(("отменено"),(K3))))</formula>
    </cfRule>
  </conditionalFormatting>
  <conditionalFormatting sqref="K45">
    <cfRule type="containsText" dxfId="4515" priority="347" operator="containsText" text="отменено">
      <formula>NOT(ISERROR(SEARCH(("отменено"),(K3))))</formula>
    </cfRule>
  </conditionalFormatting>
  <conditionalFormatting sqref="K45">
    <cfRule type="containsText" dxfId="4514" priority="348" operator="containsText" text="отменено">
      <formula>NOT(ISERROR(SEARCH(("отменено"),(K3))))</formula>
    </cfRule>
  </conditionalFormatting>
  <conditionalFormatting sqref="K46">
    <cfRule type="containsText" dxfId="4513" priority="349" operator="containsText" text="отменено">
      <formula>NOT(ISERROR(SEARCH(("отменено"),(K3))))</formula>
    </cfRule>
  </conditionalFormatting>
  <conditionalFormatting sqref="K46">
    <cfRule type="containsText" dxfId="4512" priority="350" operator="containsText" text="отменено">
      <formula>NOT(ISERROR(SEARCH(("отменено"),(K3))))</formula>
    </cfRule>
  </conditionalFormatting>
  <conditionalFormatting sqref="K46">
    <cfRule type="containsText" dxfId="4511" priority="351" operator="containsText" text="отменено">
      <formula>NOT(ISERROR(SEARCH(("отменено"),(K3))))</formula>
    </cfRule>
  </conditionalFormatting>
  <conditionalFormatting sqref="K46">
    <cfRule type="containsText" dxfId="4510" priority="352" operator="containsText" text="отменено">
      <formula>NOT(ISERROR(SEARCH(("отменено"),(K3))))</formula>
    </cfRule>
  </conditionalFormatting>
  <conditionalFormatting sqref="G1:H1 H3:X3 H5:H164 A9:G9">
    <cfRule type="cellIs" dxfId="4509" priority="7" operator="equal">
      <formula>"5 - Несоответствие решений ПД и РД"</formula>
    </cfRule>
  </conditionalFormatting>
  <conditionalFormatting sqref="H10">
    <cfRule type="cellIs" dxfId="4508" priority="353" operator="equal">
      <formula>"5 - Несоответствие решений ПД и РД"</formula>
    </cfRule>
  </conditionalFormatting>
  <conditionalFormatting sqref="H10">
    <cfRule type="cellIs" dxfId="4507" priority="354" operator="equal">
      <formula>"5 - Несоответствие решений ПД и РД"</formula>
    </cfRule>
  </conditionalFormatting>
  <conditionalFormatting sqref="H10">
    <cfRule type="cellIs" dxfId="4506" priority="355" operator="equal">
      <formula>"5 - Несоответствие решений ПД и РД"</formula>
    </cfRule>
  </conditionalFormatting>
  <conditionalFormatting sqref="H11">
    <cfRule type="cellIs" dxfId="4505" priority="356" operator="equal">
      <formula>"5 - Несоответствие решений ПД и РД"</formula>
    </cfRule>
  </conditionalFormatting>
  <conditionalFormatting sqref="H11">
    <cfRule type="cellIs" dxfId="4504" priority="357" operator="equal">
      <formula>"5 - Несоответствие решений ПД и РД"</formula>
    </cfRule>
  </conditionalFormatting>
  <conditionalFormatting sqref="H11">
    <cfRule type="cellIs" dxfId="4503" priority="358" operator="equal">
      <formula>"5 - Несоответствие решений ПД и РД"</formula>
    </cfRule>
  </conditionalFormatting>
  <conditionalFormatting sqref="H11">
    <cfRule type="cellIs" dxfId="4502" priority="359" operator="equal">
      <formula>"5 - Несоответствие решений ПД и РД"</formula>
    </cfRule>
  </conditionalFormatting>
  <conditionalFormatting sqref="H13">
    <cfRule type="cellIs" dxfId="4501" priority="360" operator="equal">
      <formula>"5 - Несоответствие решений ПД и РД"</formula>
    </cfRule>
  </conditionalFormatting>
  <conditionalFormatting sqref="H13">
    <cfRule type="cellIs" dxfId="4500" priority="361" operator="equal">
      <formula>"5 - Несоответствие решений ПД и РД"</formula>
    </cfRule>
  </conditionalFormatting>
  <conditionalFormatting sqref="H14">
    <cfRule type="cellIs" dxfId="4499" priority="362" operator="equal">
      <formula>"5 - Несоответствие решений ПД и РД"</formula>
    </cfRule>
  </conditionalFormatting>
  <conditionalFormatting sqref="H14">
    <cfRule type="cellIs" dxfId="4498" priority="363" operator="equal">
      <formula>"5 - Несоответствие решений ПД и РД"</formula>
    </cfRule>
  </conditionalFormatting>
  <conditionalFormatting sqref="H14">
    <cfRule type="cellIs" dxfId="4497" priority="364" operator="equal">
      <formula>"5 - Несоответствие решений ПД и РД"</formula>
    </cfRule>
  </conditionalFormatting>
  <conditionalFormatting sqref="H15">
    <cfRule type="cellIs" dxfId="4496" priority="365" operator="equal">
      <formula>"5 - Несоответствие решений ПД и РД"</formula>
    </cfRule>
  </conditionalFormatting>
  <conditionalFormatting sqref="H16">
    <cfRule type="cellIs" dxfId="4495" priority="366" operator="equal">
      <formula>"5 - Несоответствие решений ПД и РД"</formula>
    </cfRule>
  </conditionalFormatting>
  <conditionalFormatting sqref="H16">
    <cfRule type="cellIs" dxfId="4494" priority="367" operator="equal">
      <formula>"5 - Несоответствие решений ПД и РД"</formula>
    </cfRule>
  </conditionalFormatting>
  <conditionalFormatting sqref="H16">
    <cfRule type="cellIs" dxfId="4493" priority="368" operator="equal">
      <formula>"5 - Несоответствие решений ПД и РД"</formula>
    </cfRule>
  </conditionalFormatting>
  <conditionalFormatting sqref="H16">
    <cfRule type="cellIs" dxfId="4492" priority="369" operator="equal">
      <formula>"5 - Несоответствие решений ПД и РД"</formula>
    </cfRule>
  </conditionalFormatting>
  <conditionalFormatting sqref="H17">
    <cfRule type="cellIs" dxfId="4491" priority="370" operator="equal">
      <formula>"5 - Несоответствие решений ПД и РД"</formula>
    </cfRule>
  </conditionalFormatting>
  <conditionalFormatting sqref="H17">
    <cfRule type="cellIs" dxfId="4490" priority="371" operator="equal">
      <formula>"5 - Несоответствие решений ПД и РД"</formula>
    </cfRule>
  </conditionalFormatting>
  <conditionalFormatting sqref="H17">
    <cfRule type="cellIs" dxfId="4489" priority="372" operator="equal">
      <formula>"5 - Несоответствие решений ПД и РД"</formula>
    </cfRule>
  </conditionalFormatting>
  <conditionalFormatting sqref="H17">
    <cfRule type="cellIs" dxfId="4488" priority="373" operator="equal">
      <formula>"5 - Несоответствие решений ПД и РД"</formula>
    </cfRule>
  </conditionalFormatting>
  <conditionalFormatting sqref="H18">
    <cfRule type="cellIs" dxfId="4487" priority="374" operator="equal">
      <formula>"5 - Несоответствие решений ПД и РД"</formula>
    </cfRule>
  </conditionalFormatting>
  <conditionalFormatting sqref="H18">
    <cfRule type="cellIs" dxfId="4486" priority="375" operator="equal">
      <formula>"5 - Несоответствие решений ПД и РД"</formula>
    </cfRule>
  </conditionalFormatting>
  <conditionalFormatting sqref="H18">
    <cfRule type="cellIs" dxfId="4485" priority="376" operator="equal">
      <formula>"5 - Несоответствие решений ПД и РД"</formula>
    </cfRule>
  </conditionalFormatting>
  <conditionalFormatting sqref="H18">
    <cfRule type="cellIs" dxfId="4484" priority="377" operator="equal">
      <formula>"5 - Несоответствие решений ПД и РД"</formula>
    </cfRule>
  </conditionalFormatting>
  <conditionalFormatting sqref="H19">
    <cfRule type="cellIs" dxfId="4483" priority="378" operator="equal">
      <formula>"5 - Несоответствие решений ПД и РД"</formula>
    </cfRule>
  </conditionalFormatting>
  <conditionalFormatting sqref="H19">
    <cfRule type="cellIs" dxfId="4482" priority="379" operator="equal">
      <formula>"5 - Несоответствие решений ПД и РД"</formula>
    </cfRule>
  </conditionalFormatting>
  <conditionalFormatting sqref="H19">
    <cfRule type="cellIs" dxfId="4481" priority="380" operator="equal">
      <formula>"5 - Несоответствие решений ПД и РД"</formula>
    </cfRule>
  </conditionalFormatting>
  <conditionalFormatting sqref="H19">
    <cfRule type="cellIs" dxfId="4480" priority="381" operator="equal">
      <formula>"5 - Несоответствие решений ПД и РД"</formula>
    </cfRule>
  </conditionalFormatting>
  <conditionalFormatting sqref="H20">
    <cfRule type="cellIs" dxfId="4479" priority="382" operator="equal">
      <formula>"5 - Несоответствие решений ПД и РД"</formula>
    </cfRule>
  </conditionalFormatting>
  <conditionalFormatting sqref="H20">
    <cfRule type="cellIs" dxfId="4478" priority="383" operator="equal">
      <formula>"5 - Несоответствие решений ПД и РД"</formula>
    </cfRule>
  </conditionalFormatting>
  <conditionalFormatting sqref="H20">
    <cfRule type="cellIs" dxfId="4477" priority="384" operator="equal">
      <formula>"5 - Несоответствие решений ПД и РД"</formula>
    </cfRule>
  </conditionalFormatting>
  <conditionalFormatting sqref="H20">
    <cfRule type="cellIs" dxfId="4476" priority="385" operator="equal">
      <formula>"5 - Несоответствие решений ПД и РД"</formula>
    </cfRule>
  </conditionalFormatting>
  <conditionalFormatting sqref="H21">
    <cfRule type="cellIs" dxfId="4475" priority="386" operator="equal">
      <formula>"5 - Несоответствие решений ПД и РД"</formula>
    </cfRule>
  </conditionalFormatting>
  <conditionalFormatting sqref="H21">
    <cfRule type="cellIs" dxfId="4474" priority="387" operator="equal">
      <formula>"5 - Несоответствие решений ПД и РД"</formula>
    </cfRule>
  </conditionalFormatting>
  <conditionalFormatting sqref="H21">
    <cfRule type="cellIs" dxfId="4473" priority="388" operator="equal">
      <formula>"5 - Несоответствие решений ПД и РД"</formula>
    </cfRule>
  </conditionalFormatting>
  <conditionalFormatting sqref="H23:H24">
    <cfRule type="cellIs" dxfId="4472" priority="389" operator="equal">
      <formula>"5 - Несоответствие решений ПД и РД"</formula>
    </cfRule>
  </conditionalFormatting>
  <conditionalFormatting sqref="H23">
    <cfRule type="cellIs" dxfId="4471" priority="390" operator="equal">
      <formula>"5 - Несоответствие решений ПД и РД"</formula>
    </cfRule>
  </conditionalFormatting>
  <conditionalFormatting sqref="H23">
    <cfRule type="cellIs" dxfId="4470" priority="391" operator="equal">
      <formula>"5 - Несоответствие решений ПД и РД"</formula>
    </cfRule>
  </conditionalFormatting>
  <conditionalFormatting sqref="H23">
    <cfRule type="cellIs" dxfId="4469" priority="392" operator="equal">
      <formula>"5 - Несоответствие решений ПД и РД"</formula>
    </cfRule>
  </conditionalFormatting>
  <conditionalFormatting sqref="H23">
    <cfRule type="cellIs" dxfId="4468" priority="393" operator="equal">
      <formula>"5 - Несоответствие решений ПД и РД"</formula>
    </cfRule>
  </conditionalFormatting>
  <conditionalFormatting sqref="H24">
    <cfRule type="cellIs" dxfId="4467" priority="394" operator="equal">
      <formula>"5 - Несоответствие решений ПД и РД"</formula>
    </cfRule>
  </conditionalFormatting>
  <conditionalFormatting sqref="H25:H26">
    <cfRule type="cellIs" dxfId="4466" priority="395" operator="equal">
      <formula>"5 - Несоответствие решений ПД и РД"</formula>
    </cfRule>
  </conditionalFormatting>
  <conditionalFormatting sqref="H25">
    <cfRule type="cellIs" dxfId="4465" priority="396" operator="equal">
      <formula>"5 - Несоответствие решений ПД и РД"</formula>
    </cfRule>
  </conditionalFormatting>
  <conditionalFormatting sqref="H26">
    <cfRule type="cellIs" dxfId="4464" priority="397" operator="equal">
      <formula>"5 - Несоответствие решений ПД и РД"</formula>
    </cfRule>
  </conditionalFormatting>
  <conditionalFormatting sqref="H26">
    <cfRule type="cellIs" dxfId="4463" priority="398" operator="equal">
      <formula>"5 - Несоответствие решений ПД и РД"</formula>
    </cfRule>
  </conditionalFormatting>
  <conditionalFormatting sqref="H32">
    <cfRule type="cellIs" dxfId="4462" priority="399" operator="equal">
      <formula>"5 - Несоответствие решений ПД и РД"</formula>
    </cfRule>
  </conditionalFormatting>
  <conditionalFormatting sqref="H32">
    <cfRule type="cellIs" dxfId="4461" priority="400" operator="equal">
      <formula>"5 - Несоответствие решений ПД и РД"</formula>
    </cfRule>
  </conditionalFormatting>
  <conditionalFormatting sqref="H32">
    <cfRule type="cellIs" dxfId="4460" priority="401" operator="equal">
      <formula>"5 - Несоответствие решений ПД и РД"</formula>
    </cfRule>
  </conditionalFormatting>
  <conditionalFormatting sqref="H32">
    <cfRule type="cellIs" dxfId="4459" priority="402" operator="equal">
      <formula>"5 - Несоответствие решений ПД и РД"</formula>
    </cfRule>
  </conditionalFormatting>
  <conditionalFormatting sqref="H32">
    <cfRule type="cellIs" dxfId="4458" priority="403" operator="equal">
      <formula>"5 - Несоответствие решений ПД и РД"</formula>
    </cfRule>
  </conditionalFormatting>
  <conditionalFormatting sqref="H33">
    <cfRule type="cellIs" dxfId="4457" priority="404" operator="equal">
      <formula>"5 - Несоответствие решений ПД и РД"</formula>
    </cfRule>
  </conditionalFormatting>
  <conditionalFormatting sqref="H33">
    <cfRule type="cellIs" dxfId="4456" priority="405" operator="equal">
      <formula>"5 - Несоответствие решений ПД и РД"</formula>
    </cfRule>
  </conditionalFormatting>
  <conditionalFormatting sqref="H34">
    <cfRule type="cellIs" dxfId="4455" priority="406" operator="equal">
      <formula>"5 - Несоответствие решений ПД и РД"</formula>
    </cfRule>
  </conditionalFormatting>
  <conditionalFormatting sqref="H34">
    <cfRule type="cellIs" dxfId="4454" priority="407" operator="equal">
      <formula>"5 - Несоответствие решений ПД и РД"</formula>
    </cfRule>
  </conditionalFormatting>
  <conditionalFormatting sqref="H34">
    <cfRule type="cellIs" dxfId="4453" priority="408" operator="equal">
      <formula>"5 - Несоответствие решений ПД и РД"</formula>
    </cfRule>
  </conditionalFormatting>
  <conditionalFormatting sqref="H34">
    <cfRule type="cellIs" dxfId="4452" priority="409" operator="equal">
      <formula>"5 - Несоответствие решений ПД и РД"</formula>
    </cfRule>
  </conditionalFormatting>
  <conditionalFormatting sqref="H34">
    <cfRule type="cellIs" dxfId="4451" priority="410" operator="equal">
      <formula>"5 - Несоответствие решений ПД и РД"</formula>
    </cfRule>
  </conditionalFormatting>
  <conditionalFormatting sqref="H34">
    <cfRule type="cellIs" dxfId="4450" priority="411" operator="equal">
      <formula>"5 - Несоответствие решений ПД и РД"</formula>
    </cfRule>
  </conditionalFormatting>
  <conditionalFormatting sqref="H34">
    <cfRule type="cellIs" dxfId="4449" priority="412" operator="equal">
      <formula>"5 - Несоответствие решений ПД и РД"</formula>
    </cfRule>
  </conditionalFormatting>
  <conditionalFormatting sqref="H34">
    <cfRule type="cellIs" dxfId="4448" priority="413" operator="equal">
      <formula>"5 - Несоответствие решений ПД и РД"</formula>
    </cfRule>
  </conditionalFormatting>
  <conditionalFormatting sqref="H34">
    <cfRule type="cellIs" dxfId="4447" priority="414" operator="equal">
      <formula>"5 - Несоответствие решений ПД и РД"</formula>
    </cfRule>
  </conditionalFormatting>
  <conditionalFormatting sqref="H34">
    <cfRule type="cellIs" dxfId="4446" priority="415" operator="equal">
      <formula>"5 - Несоответствие решений ПД и РД"</formula>
    </cfRule>
  </conditionalFormatting>
  <conditionalFormatting sqref="H34">
    <cfRule type="cellIs" dxfId="4445" priority="416" operator="equal">
      <formula>"5 - Несоответствие решений ПД и РД"</formula>
    </cfRule>
  </conditionalFormatting>
  <conditionalFormatting sqref="H34">
    <cfRule type="cellIs" dxfId="4444" priority="417" operator="equal">
      <formula>"5 - Несоответствие решений ПД и РД"</formula>
    </cfRule>
  </conditionalFormatting>
  <conditionalFormatting sqref="H35">
    <cfRule type="cellIs" dxfId="4443" priority="418" operator="equal">
      <formula>"5 - Несоответствие решений ПД и РД"</formula>
    </cfRule>
  </conditionalFormatting>
  <conditionalFormatting sqref="H35">
    <cfRule type="cellIs" dxfId="4442" priority="419" operator="equal">
      <formula>"5 - Несоответствие решений ПД и РД"</formula>
    </cfRule>
  </conditionalFormatting>
  <conditionalFormatting sqref="H35">
    <cfRule type="cellIs" dxfId="4441" priority="420" operator="equal">
      <formula>"5 - Несоответствие решений ПД и РД"</formula>
    </cfRule>
  </conditionalFormatting>
  <conditionalFormatting sqref="H35">
    <cfRule type="cellIs" dxfId="4440" priority="421" operator="equal">
      <formula>"5 - Несоответствие решений ПД и РД"</formula>
    </cfRule>
  </conditionalFormatting>
  <conditionalFormatting sqref="H35">
    <cfRule type="cellIs" dxfId="4439" priority="422" operator="equal">
      <formula>"5 - Несоответствие решений ПД и РД"</formula>
    </cfRule>
  </conditionalFormatting>
  <conditionalFormatting sqref="H36">
    <cfRule type="cellIs" dxfId="4438" priority="423" operator="equal">
      <formula>"5 - Несоответствие решений ПД и РД"</formula>
    </cfRule>
  </conditionalFormatting>
  <conditionalFormatting sqref="H36">
    <cfRule type="cellIs" dxfId="4437" priority="424" operator="equal">
      <formula>"5 - Несоответствие решений ПД и РД"</formula>
    </cfRule>
  </conditionalFormatting>
  <conditionalFormatting sqref="H36">
    <cfRule type="cellIs" dxfId="4436" priority="425" operator="equal">
      <formula>"5 - Несоответствие решений ПД и РД"</formula>
    </cfRule>
  </conditionalFormatting>
  <conditionalFormatting sqref="H36">
    <cfRule type="cellIs" dxfId="4435" priority="426" operator="equal">
      <formula>"5 - Несоответствие решений ПД и РД"</formula>
    </cfRule>
  </conditionalFormatting>
  <conditionalFormatting sqref="H36">
    <cfRule type="cellIs" dxfId="4434" priority="427" operator="equal">
      <formula>"5 - Несоответствие решений ПД и РД"</formula>
    </cfRule>
  </conditionalFormatting>
  <conditionalFormatting sqref="H36">
    <cfRule type="cellIs" dxfId="4433" priority="428" operator="equal">
      <formula>"5 - Несоответствие решений ПД и РД"</formula>
    </cfRule>
  </conditionalFormatting>
  <conditionalFormatting sqref="H38:H39">
    <cfRule type="cellIs" dxfId="4432" priority="429" operator="equal">
      <formula>"5 - Несоответствие решений ПД и РД"</formula>
    </cfRule>
  </conditionalFormatting>
  <conditionalFormatting sqref="H39">
    <cfRule type="cellIs" dxfId="4431" priority="430" operator="equal">
      <formula>"5 - Несоответствие решений ПД и РД"</formula>
    </cfRule>
  </conditionalFormatting>
  <conditionalFormatting sqref="H39">
    <cfRule type="cellIs" dxfId="4430" priority="431" operator="equal">
      <formula>"5 - Несоответствие решений ПД и РД"</formula>
    </cfRule>
  </conditionalFormatting>
  <conditionalFormatting sqref="H38">
    <cfRule type="cellIs" dxfId="4429" priority="432" operator="equal">
      <formula>"5 - Несоответствие решений ПД и РД"</formula>
    </cfRule>
  </conditionalFormatting>
  <conditionalFormatting sqref="H38">
    <cfRule type="cellIs" dxfId="4428" priority="433" operator="equal">
      <formula>"5 - Несоответствие решений ПД и РД"</formula>
    </cfRule>
  </conditionalFormatting>
  <conditionalFormatting sqref="H40">
    <cfRule type="cellIs" dxfId="4427" priority="434" operator="equal">
      <formula>"5 - Несоответствие решений ПД и РД"</formula>
    </cfRule>
  </conditionalFormatting>
  <conditionalFormatting sqref="H40">
    <cfRule type="cellIs" dxfId="4426" priority="435" operator="equal">
      <formula>"5 - Несоответствие решений ПД и РД"</formula>
    </cfRule>
  </conditionalFormatting>
  <conditionalFormatting sqref="H37">
    <cfRule type="cellIs" dxfId="4425" priority="436" operator="equal">
      <formula>"5 - Несоответствие решений ПД и РД"</formula>
    </cfRule>
  </conditionalFormatting>
  <conditionalFormatting sqref="H31">
    <cfRule type="cellIs" dxfId="4424" priority="437" operator="equal">
      <formula>"5 - Несоответствие решений ПД и РД"</formula>
    </cfRule>
  </conditionalFormatting>
  <conditionalFormatting sqref="H31">
    <cfRule type="cellIs" dxfId="4423" priority="438" operator="equal">
      <formula>"5 - Несоответствие решений ПД и РД"</formula>
    </cfRule>
  </conditionalFormatting>
  <conditionalFormatting sqref="H31">
    <cfRule type="cellIs" dxfId="4422" priority="439" operator="equal">
      <formula>"5 - Несоответствие решений ПД и РД"</formula>
    </cfRule>
  </conditionalFormatting>
  <conditionalFormatting sqref="H31">
    <cfRule type="cellIs" dxfId="4421" priority="440" operator="equal">
      <formula>"5 - Несоответствие решений ПД и РД"</formula>
    </cfRule>
  </conditionalFormatting>
  <conditionalFormatting sqref="H31">
    <cfRule type="cellIs" dxfId="4420" priority="441" operator="equal">
      <formula>"5 - Несоответствие решений ПД и РД"</formula>
    </cfRule>
  </conditionalFormatting>
  <conditionalFormatting sqref="H31">
    <cfRule type="cellIs" dxfId="4419" priority="442" operator="equal">
      <formula>"5 - Несоответствие решений ПД и РД"</formula>
    </cfRule>
  </conditionalFormatting>
  <conditionalFormatting sqref="H22">
    <cfRule type="cellIs" dxfId="4418" priority="443" operator="equal">
      <formula>"5 - Несоответствие решений ПД и РД"</formula>
    </cfRule>
  </conditionalFormatting>
  <conditionalFormatting sqref="H22">
    <cfRule type="cellIs" dxfId="4417" priority="444" operator="equal">
      <formula>"5 - Несоответствие решений ПД и РД"</formula>
    </cfRule>
  </conditionalFormatting>
  <conditionalFormatting sqref="H22">
    <cfRule type="cellIs" dxfId="4416" priority="445" operator="equal">
      <formula>"5 - Несоответствие решений ПД и РД"</formula>
    </cfRule>
  </conditionalFormatting>
  <conditionalFormatting sqref="H27">
    <cfRule type="cellIs" dxfId="4415" priority="446" operator="equal">
      <formula>"5 - Несоответствие решений ПД и РД"</formula>
    </cfRule>
  </conditionalFormatting>
  <conditionalFormatting sqref="H27">
    <cfRule type="cellIs" dxfId="4414" priority="447" operator="equal">
      <formula>"5 - Несоответствие решений ПД и РД"</formula>
    </cfRule>
  </conditionalFormatting>
  <conditionalFormatting sqref="H27">
    <cfRule type="cellIs" dxfId="4413" priority="448" operator="equal">
      <formula>"5 - Несоответствие решений ПД и РД"</formula>
    </cfRule>
  </conditionalFormatting>
  <conditionalFormatting sqref="H27">
    <cfRule type="cellIs" dxfId="4412" priority="449" operator="equal">
      <formula>"5 - Несоответствие решений ПД и РД"</formula>
    </cfRule>
  </conditionalFormatting>
  <conditionalFormatting sqref="H29">
    <cfRule type="cellIs" dxfId="4411" priority="450" operator="equal">
      <formula>"5 - Несоответствие решений ПД и РД"</formula>
    </cfRule>
  </conditionalFormatting>
  <conditionalFormatting sqref="H29">
    <cfRule type="cellIs" dxfId="4410" priority="451" operator="equal">
      <formula>"5 - Несоответствие решений ПД и РД"</formula>
    </cfRule>
  </conditionalFormatting>
  <conditionalFormatting sqref="H17">
    <cfRule type="cellIs" dxfId="4409" priority="452" operator="equal">
      <formula>"5 - Несоответствие решений ПД и РД"</formula>
    </cfRule>
  </conditionalFormatting>
  <conditionalFormatting sqref="H17">
    <cfRule type="cellIs" dxfId="4408" priority="453" operator="equal">
      <formula>"5 - Несоответствие решений ПД и РД"</formula>
    </cfRule>
  </conditionalFormatting>
  <conditionalFormatting sqref="H17">
    <cfRule type="cellIs" dxfId="4407" priority="454" operator="equal">
      <formula>"5 - Несоответствие решений ПД и РД"</formula>
    </cfRule>
  </conditionalFormatting>
  <conditionalFormatting sqref="H17">
    <cfRule type="cellIs" dxfId="4406" priority="455" operator="equal">
      <formula>"5 - Несоответствие решений ПД и РД"</formula>
    </cfRule>
  </conditionalFormatting>
  <conditionalFormatting sqref="H17">
    <cfRule type="cellIs" dxfId="4405" priority="456" operator="equal">
      <formula>"5 - Несоответствие решений ПД и РД"</formula>
    </cfRule>
  </conditionalFormatting>
  <conditionalFormatting sqref="H43">
    <cfRule type="cellIs" dxfId="4404" priority="457" operator="equal">
      <formula>"5 - Несоответствие решений ПД и РД"</formula>
    </cfRule>
  </conditionalFormatting>
  <conditionalFormatting sqref="H44">
    <cfRule type="cellIs" dxfId="4403" priority="458" operator="equal">
      <formula>"5 - Несоответствие решений ПД и РД"</formula>
    </cfRule>
  </conditionalFormatting>
  <conditionalFormatting sqref="H45">
    <cfRule type="cellIs" dxfId="4402" priority="459" operator="equal">
      <formula>"5 - Несоответствие решений ПД и РД"</formula>
    </cfRule>
  </conditionalFormatting>
  <conditionalFormatting sqref="G1:H1 H3:X3 H5:H164 A9:G9">
    <cfRule type="cellIs" dxfId="4401" priority="6" operator="equal">
      <formula>"4 - Несоответствие типовым решениям"</formula>
    </cfRule>
  </conditionalFormatting>
  <conditionalFormatting sqref="H10">
    <cfRule type="cellIs" dxfId="4400" priority="460" operator="equal">
      <formula>"4 - Несоответствие типовым решениям"</formula>
    </cfRule>
  </conditionalFormatting>
  <conditionalFormatting sqref="H10">
    <cfRule type="cellIs" dxfId="4399" priority="461" operator="equal">
      <formula>"4 - Несоответствие типовым решениям"</formula>
    </cfRule>
  </conditionalFormatting>
  <conditionalFormatting sqref="H10">
    <cfRule type="cellIs" dxfId="4398" priority="462" operator="equal">
      <formula>"4 - Несоответствие типовым решениям"</formula>
    </cfRule>
  </conditionalFormatting>
  <conditionalFormatting sqref="H11">
    <cfRule type="cellIs" dxfId="4397" priority="463" operator="equal">
      <formula>"4 - Несоответствие типовым решениям"</formula>
    </cfRule>
  </conditionalFormatting>
  <conditionalFormatting sqref="H11">
    <cfRule type="cellIs" dxfId="4396" priority="464" operator="equal">
      <formula>"4 - Несоответствие типовым решениям"</formula>
    </cfRule>
  </conditionalFormatting>
  <conditionalFormatting sqref="H11">
    <cfRule type="cellIs" dxfId="4395" priority="465" operator="equal">
      <formula>"4 - Несоответствие типовым решениям"</formula>
    </cfRule>
  </conditionalFormatting>
  <conditionalFormatting sqref="H11">
    <cfRule type="cellIs" dxfId="4394" priority="466" operator="equal">
      <formula>"4 - Несоответствие типовым решениям"</formula>
    </cfRule>
  </conditionalFormatting>
  <conditionalFormatting sqref="H13">
    <cfRule type="cellIs" dxfId="4393" priority="467" operator="equal">
      <formula>"4 - Несоответствие типовым решениям"</formula>
    </cfRule>
  </conditionalFormatting>
  <conditionalFormatting sqref="H13">
    <cfRule type="cellIs" dxfId="4392" priority="468" operator="equal">
      <formula>"4 - Несоответствие типовым решениям"</formula>
    </cfRule>
  </conditionalFormatting>
  <conditionalFormatting sqref="H14">
    <cfRule type="cellIs" dxfId="4391" priority="469" operator="equal">
      <formula>"4 - Несоответствие типовым решениям"</formula>
    </cfRule>
  </conditionalFormatting>
  <conditionalFormatting sqref="H14">
    <cfRule type="cellIs" dxfId="4390" priority="470" operator="equal">
      <formula>"4 - Несоответствие типовым решениям"</formula>
    </cfRule>
  </conditionalFormatting>
  <conditionalFormatting sqref="H14">
    <cfRule type="cellIs" dxfId="4389" priority="471" operator="equal">
      <formula>"4 - Несоответствие типовым решениям"</formula>
    </cfRule>
  </conditionalFormatting>
  <conditionalFormatting sqref="H15">
    <cfRule type="cellIs" dxfId="4388" priority="472" operator="equal">
      <formula>"4 - Несоответствие типовым решениям"</formula>
    </cfRule>
  </conditionalFormatting>
  <conditionalFormatting sqref="H16">
    <cfRule type="cellIs" dxfId="4387" priority="473" operator="equal">
      <formula>"4 - Несоответствие типовым решениям"</formula>
    </cfRule>
  </conditionalFormatting>
  <conditionalFormatting sqref="H16">
    <cfRule type="cellIs" dxfId="4386" priority="474" operator="equal">
      <formula>"4 - Несоответствие типовым решениям"</formula>
    </cfRule>
  </conditionalFormatting>
  <conditionalFormatting sqref="H16">
    <cfRule type="cellIs" dxfId="4385" priority="475" operator="equal">
      <formula>"4 - Несоответствие типовым решениям"</formula>
    </cfRule>
  </conditionalFormatting>
  <conditionalFormatting sqref="H16">
    <cfRule type="cellIs" dxfId="4384" priority="476" operator="equal">
      <formula>"4 - Несоответствие типовым решениям"</formula>
    </cfRule>
  </conditionalFormatting>
  <conditionalFormatting sqref="H17">
    <cfRule type="cellIs" dxfId="4383" priority="477" operator="equal">
      <formula>"4 - Несоответствие типовым решениям"</formula>
    </cfRule>
  </conditionalFormatting>
  <conditionalFormatting sqref="H17">
    <cfRule type="cellIs" dxfId="4382" priority="478" operator="equal">
      <formula>"4 - Несоответствие типовым решениям"</formula>
    </cfRule>
  </conditionalFormatting>
  <conditionalFormatting sqref="H17">
    <cfRule type="cellIs" dxfId="4381" priority="479" operator="equal">
      <formula>"4 - Несоответствие типовым решениям"</formula>
    </cfRule>
  </conditionalFormatting>
  <conditionalFormatting sqref="H17">
    <cfRule type="cellIs" dxfId="4380" priority="480" operator="equal">
      <formula>"4 - Несоответствие типовым решениям"</formula>
    </cfRule>
  </conditionalFormatting>
  <conditionalFormatting sqref="H18">
    <cfRule type="cellIs" dxfId="4379" priority="481" operator="equal">
      <formula>"4 - Несоответствие типовым решениям"</formula>
    </cfRule>
  </conditionalFormatting>
  <conditionalFormatting sqref="H18">
    <cfRule type="cellIs" dxfId="4378" priority="482" operator="equal">
      <formula>"4 - Несоответствие типовым решениям"</formula>
    </cfRule>
  </conditionalFormatting>
  <conditionalFormatting sqref="H18">
    <cfRule type="cellIs" dxfId="4377" priority="483" operator="equal">
      <formula>"4 - Несоответствие типовым решениям"</formula>
    </cfRule>
  </conditionalFormatting>
  <conditionalFormatting sqref="H18">
    <cfRule type="cellIs" dxfId="4376" priority="484" operator="equal">
      <formula>"4 - Несоответствие типовым решениям"</formula>
    </cfRule>
  </conditionalFormatting>
  <conditionalFormatting sqref="H19">
    <cfRule type="cellIs" dxfId="4375" priority="485" operator="equal">
      <formula>"4 - Несоответствие типовым решениям"</formula>
    </cfRule>
  </conditionalFormatting>
  <conditionalFormatting sqref="H19">
    <cfRule type="cellIs" dxfId="4374" priority="486" operator="equal">
      <formula>"4 - Несоответствие типовым решениям"</formula>
    </cfRule>
  </conditionalFormatting>
  <conditionalFormatting sqref="H19">
    <cfRule type="cellIs" dxfId="4373" priority="487" operator="equal">
      <formula>"4 - Несоответствие типовым решениям"</formula>
    </cfRule>
  </conditionalFormatting>
  <conditionalFormatting sqref="H19">
    <cfRule type="cellIs" dxfId="4372" priority="488" operator="equal">
      <formula>"4 - Несоответствие типовым решениям"</formula>
    </cfRule>
  </conditionalFormatting>
  <conditionalFormatting sqref="H20">
    <cfRule type="cellIs" dxfId="4371" priority="489" operator="equal">
      <formula>"4 - Несоответствие типовым решениям"</formula>
    </cfRule>
  </conditionalFormatting>
  <conditionalFormatting sqref="H20">
    <cfRule type="cellIs" dxfId="4370" priority="490" operator="equal">
      <formula>"4 - Несоответствие типовым решениям"</formula>
    </cfRule>
  </conditionalFormatting>
  <conditionalFormatting sqref="H20">
    <cfRule type="cellIs" dxfId="4369" priority="491" operator="equal">
      <formula>"4 - Несоответствие типовым решениям"</formula>
    </cfRule>
  </conditionalFormatting>
  <conditionalFormatting sqref="H20">
    <cfRule type="cellIs" dxfId="4368" priority="492" operator="equal">
      <formula>"4 - Несоответствие типовым решениям"</formula>
    </cfRule>
  </conditionalFormatting>
  <conditionalFormatting sqref="H21">
    <cfRule type="cellIs" dxfId="4367" priority="493" operator="equal">
      <formula>"4 - Несоответствие типовым решениям"</formula>
    </cfRule>
  </conditionalFormatting>
  <conditionalFormatting sqref="H21">
    <cfRule type="cellIs" dxfId="4366" priority="494" operator="equal">
      <formula>"4 - Несоответствие типовым решениям"</formula>
    </cfRule>
  </conditionalFormatting>
  <conditionalFormatting sqref="H21">
    <cfRule type="cellIs" dxfId="4365" priority="495" operator="equal">
      <formula>"4 - Несоответствие типовым решениям"</formula>
    </cfRule>
  </conditionalFormatting>
  <conditionalFormatting sqref="H23:H24">
    <cfRule type="cellIs" dxfId="4364" priority="496" operator="equal">
      <formula>"4 - Несоответствие типовым решениям"</formula>
    </cfRule>
  </conditionalFormatting>
  <conditionalFormatting sqref="H23">
    <cfRule type="cellIs" dxfId="4363" priority="497" operator="equal">
      <formula>"4 - Несоответствие типовым решениям"</formula>
    </cfRule>
  </conditionalFormatting>
  <conditionalFormatting sqref="H23">
    <cfRule type="cellIs" dxfId="4362" priority="498" operator="equal">
      <formula>"4 - Несоответствие типовым решениям"</formula>
    </cfRule>
  </conditionalFormatting>
  <conditionalFormatting sqref="H23">
    <cfRule type="cellIs" dxfId="4361" priority="499" operator="equal">
      <formula>"4 - Несоответствие типовым решениям"</formula>
    </cfRule>
  </conditionalFormatting>
  <conditionalFormatting sqref="H23">
    <cfRule type="cellIs" dxfId="4360" priority="500" operator="equal">
      <formula>"4 - Несоответствие типовым решениям"</formula>
    </cfRule>
  </conditionalFormatting>
  <conditionalFormatting sqref="H24">
    <cfRule type="cellIs" dxfId="4359" priority="501" operator="equal">
      <formula>"4 - Несоответствие типовым решениям"</formula>
    </cfRule>
  </conditionalFormatting>
  <conditionalFormatting sqref="H25:H26">
    <cfRule type="cellIs" dxfId="4358" priority="502" operator="equal">
      <formula>"4 - Несоответствие типовым решениям"</formula>
    </cfRule>
  </conditionalFormatting>
  <conditionalFormatting sqref="H25">
    <cfRule type="cellIs" dxfId="4357" priority="503" operator="equal">
      <formula>"4 - Несоответствие типовым решениям"</formula>
    </cfRule>
  </conditionalFormatting>
  <conditionalFormatting sqref="H26">
    <cfRule type="cellIs" dxfId="4356" priority="504" operator="equal">
      <formula>"4 - Несоответствие типовым решениям"</formula>
    </cfRule>
  </conditionalFormatting>
  <conditionalFormatting sqref="H26">
    <cfRule type="cellIs" dxfId="4355" priority="505" operator="equal">
      <formula>"4 - Несоответствие типовым решениям"</formula>
    </cfRule>
  </conditionalFormatting>
  <conditionalFormatting sqref="H32">
    <cfRule type="cellIs" dxfId="4354" priority="506" operator="equal">
      <formula>"4 - Несоответствие типовым решениям"</formula>
    </cfRule>
  </conditionalFormatting>
  <conditionalFormatting sqref="H32">
    <cfRule type="cellIs" dxfId="4353" priority="507" operator="equal">
      <formula>"4 - Несоответствие типовым решениям"</formula>
    </cfRule>
  </conditionalFormatting>
  <conditionalFormatting sqref="H32">
    <cfRule type="cellIs" dxfId="4352" priority="508" operator="equal">
      <formula>"4 - Несоответствие типовым решениям"</formula>
    </cfRule>
  </conditionalFormatting>
  <conditionalFormatting sqref="H32">
    <cfRule type="cellIs" dxfId="4351" priority="509" operator="equal">
      <formula>"4 - Несоответствие типовым решениям"</formula>
    </cfRule>
  </conditionalFormatting>
  <conditionalFormatting sqref="H32">
    <cfRule type="cellIs" dxfId="4350" priority="510" operator="equal">
      <formula>"4 - Несоответствие типовым решениям"</formula>
    </cfRule>
  </conditionalFormatting>
  <conditionalFormatting sqref="H33">
    <cfRule type="cellIs" dxfId="4349" priority="511" operator="equal">
      <formula>"4 - Несоответствие типовым решениям"</formula>
    </cfRule>
  </conditionalFormatting>
  <conditionalFormatting sqref="H33">
    <cfRule type="cellIs" dxfId="4348" priority="512" operator="equal">
      <formula>"4 - Несоответствие типовым решениям"</formula>
    </cfRule>
  </conditionalFormatting>
  <conditionalFormatting sqref="H34">
    <cfRule type="cellIs" dxfId="4347" priority="513" operator="equal">
      <formula>"4 - Несоответствие типовым решениям"</formula>
    </cfRule>
  </conditionalFormatting>
  <conditionalFormatting sqref="H34">
    <cfRule type="cellIs" dxfId="4346" priority="514" operator="equal">
      <formula>"4 - Несоответствие типовым решениям"</formula>
    </cfRule>
  </conditionalFormatting>
  <conditionalFormatting sqref="H34">
    <cfRule type="cellIs" dxfId="4345" priority="515" operator="equal">
      <formula>"4 - Несоответствие типовым решениям"</formula>
    </cfRule>
  </conditionalFormatting>
  <conditionalFormatting sqref="H34">
    <cfRule type="cellIs" dxfId="4344" priority="516" operator="equal">
      <formula>"4 - Несоответствие типовым решениям"</formula>
    </cfRule>
  </conditionalFormatting>
  <conditionalFormatting sqref="H34">
    <cfRule type="cellIs" dxfId="4343" priority="517" operator="equal">
      <formula>"4 - Несоответствие типовым решениям"</formula>
    </cfRule>
  </conditionalFormatting>
  <conditionalFormatting sqref="H34">
    <cfRule type="cellIs" dxfId="4342" priority="518" operator="equal">
      <formula>"4 - Несоответствие типовым решениям"</formula>
    </cfRule>
  </conditionalFormatting>
  <conditionalFormatting sqref="H34">
    <cfRule type="cellIs" dxfId="4341" priority="519" operator="equal">
      <formula>"4 - Несоответствие типовым решениям"</formula>
    </cfRule>
  </conditionalFormatting>
  <conditionalFormatting sqref="H34">
    <cfRule type="cellIs" dxfId="4340" priority="520" operator="equal">
      <formula>"4 - Несоответствие типовым решениям"</formula>
    </cfRule>
  </conditionalFormatting>
  <conditionalFormatting sqref="H34">
    <cfRule type="cellIs" dxfId="4339" priority="521" operator="equal">
      <formula>"4 - Несоответствие типовым решениям"</formula>
    </cfRule>
  </conditionalFormatting>
  <conditionalFormatting sqref="H34">
    <cfRule type="cellIs" dxfId="4338" priority="522" operator="equal">
      <formula>"4 - Несоответствие типовым решениям"</formula>
    </cfRule>
  </conditionalFormatting>
  <conditionalFormatting sqref="H34">
    <cfRule type="cellIs" dxfId="4337" priority="523" operator="equal">
      <formula>"4 - Несоответствие типовым решениям"</formula>
    </cfRule>
  </conditionalFormatting>
  <conditionalFormatting sqref="H34">
    <cfRule type="cellIs" dxfId="4336" priority="524" operator="equal">
      <formula>"4 - Несоответствие типовым решениям"</formula>
    </cfRule>
  </conditionalFormatting>
  <conditionalFormatting sqref="H35">
    <cfRule type="cellIs" dxfId="4335" priority="525" operator="equal">
      <formula>"4 - Несоответствие типовым решениям"</formula>
    </cfRule>
  </conditionalFormatting>
  <conditionalFormatting sqref="H35">
    <cfRule type="cellIs" dxfId="4334" priority="526" operator="equal">
      <formula>"4 - Несоответствие типовым решениям"</formula>
    </cfRule>
  </conditionalFormatting>
  <conditionalFormatting sqref="H35">
    <cfRule type="cellIs" dxfId="4333" priority="527" operator="equal">
      <formula>"4 - Несоответствие типовым решениям"</formula>
    </cfRule>
  </conditionalFormatting>
  <conditionalFormatting sqref="H35">
    <cfRule type="cellIs" dxfId="4332" priority="528" operator="equal">
      <formula>"4 - Несоответствие типовым решениям"</formula>
    </cfRule>
  </conditionalFormatting>
  <conditionalFormatting sqref="H35">
    <cfRule type="cellIs" dxfId="4331" priority="529" operator="equal">
      <formula>"4 - Несоответствие типовым решениям"</formula>
    </cfRule>
  </conditionalFormatting>
  <conditionalFormatting sqref="H36">
    <cfRule type="cellIs" dxfId="4330" priority="530" operator="equal">
      <formula>"4 - Несоответствие типовым решениям"</formula>
    </cfRule>
  </conditionalFormatting>
  <conditionalFormatting sqref="H36">
    <cfRule type="cellIs" dxfId="4329" priority="531" operator="equal">
      <formula>"4 - Несоответствие типовым решениям"</formula>
    </cfRule>
  </conditionalFormatting>
  <conditionalFormatting sqref="H36">
    <cfRule type="cellIs" dxfId="4328" priority="532" operator="equal">
      <formula>"4 - Несоответствие типовым решениям"</formula>
    </cfRule>
  </conditionalFormatting>
  <conditionalFormatting sqref="H36">
    <cfRule type="cellIs" dxfId="4327" priority="533" operator="equal">
      <formula>"4 - Несоответствие типовым решениям"</formula>
    </cfRule>
  </conditionalFormatting>
  <conditionalFormatting sqref="H36">
    <cfRule type="cellIs" dxfId="4326" priority="534" operator="equal">
      <formula>"4 - Несоответствие типовым решениям"</formula>
    </cfRule>
  </conditionalFormatting>
  <conditionalFormatting sqref="H36">
    <cfRule type="cellIs" dxfId="4325" priority="535" operator="equal">
      <formula>"4 - Несоответствие типовым решениям"</formula>
    </cfRule>
  </conditionalFormatting>
  <conditionalFormatting sqref="H38:H39">
    <cfRule type="cellIs" dxfId="4324" priority="536" operator="equal">
      <formula>"4 - Несоответствие типовым решениям"</formula>
    </cfRule>
  </conditionalFormatting>
  <conditionalFormatting sqref="H39">
    <cfRule type="cellIs" dxfId="4323" priority="537" operator="equal">
      <formula>"4 - Несоответствие типовым решениям"</formula>
    </cfRule>
  </conditionalFormatting>
  <conditionalFormatting sqref="H39">
    <cfRule type="cellIs" dxfId="4322" priority="538" operator="equal">
      <formula>"4 - Несоответствие типовым решениям"</formula>
    </cfRule>
  </conditionalFormatting>
  <conditionalFormatting sqref="H38">
    <cfRule type="cellIs" dxfId="4321" priority="539" operator="equal">
      <formula>"4 - Несоответствие типовым решениям"</formula>
    </cfRule>
  </conditionalFormatting>
  <conditionalFormatting sqref="H38">
    <cfRule type="cellIs" dxfId="4320" priority="540" operator="equal">
      <formula>"4 - Несоответствие типовым решениям"</formula>
    </cfRule>
  </conditionalFormatting>
  <conditionalFormatting sqref="H40">
    <cfRule type="cellIs" dxfId="4319" priority="541" operator="equal">
      <formula>"4 - Несоответствие типовым решениям"</formula>
    </cfRule>
  </conditionalFormatting>
  <conditionalFormatting sqref="H40">
    <cfRule type="cellIs" dxfId="4318" priority="542" operator="equal">
      <formula>"4 - Несоответствие типовым решениям"</formula>
    </cfRule>
  </conditionalFormatting>
  <conditionalFormatting sqref="H37">
    <cfRule type="cellIs" dxfId="4317" priority="543" operator="equal">
      <formula>"4 - Несоответствие типовым решениям"</formula>
    </cfRule>
  </conditionalFormatting>
  <conditionalFormatting sqref="H31">
    <cfRule type="cellIs" dxfId="4316" priority="544" operator="equal">
      <formula>"4 - Несоответствие типовым решениям"</formula>
    </cfRule>
  </conditionalFormatting>
  <conditionalFormatting sqref="H31">
    <cfRule type="cellIs" dxfId="4315" priority="545" operator="equal">
      <formula>"4 - Несоответствие типовым решениям"</formula>
    </cfRule>
  </conditionalFormatting>
  <conditionalFormatting sqref="H31">
    <cfRule type="cellIs" dxfId="4314" priority="546" operator="equal">
      <formula>"4 - Несоответствие типовым решениям"</formula>
    </cfRule>
  </conditionalFormatting>
  <conditionalFormatting sqref="H31">
    <cfRule type="cellIs" dxfId="4313" priority="547" operator="equal">
      <formula>"4 - Несоответствие типовым решениям"</formula>
    </cfRule>
  </conditionalFormatting>
  <conditionalFormatting sqref="H31">
    <cfRule type="cellIs" dxfId="4312" priority="548" operator="equal">
      <formula>"4 - Несоответствие типовым решениям"</formula>
    </cfRule>
  </conditionalFormatting>
  <conditionalFormatting sqref="H31">
    <cfRule type="cellIs" dxfId="4311" priority="549" operator="equal">
      <formula>"4 - Несоответствие типовым решениям"</formula>
    </cfRule>
  </conditionalFormatting>
  <conditionalFormatting sqref="H22">
    <cfRule type="cellIs" dxfId="4310" priority="550" operator="equal">
      <formula>"4 - Несоответствие типовым решениям"</formula>
    </cfRule>
  </conditionalFormatting>
  <conditionalFormatting sqref="H22">
    <cfRule type="cellIs" dxfId="4309" priority="551" operator="equal">
      <formula>"4 - Несоответствие типовым решениям"</formula>
    </cfRule>
  </conditionalFormatting>
  <conditionalFormatting sqref="H22">
    <cfRule type="cellIs" dxfId="4308" priority="552" operator="equal">
      <formula>"4 - Несоответствие типовым решениям"</formula>
    </cfRule>
  </conditionalFormatting>
  <conditionalFormatting sqref="H27">
    <cfRule type="cellIs" dxfId="4307" priority="553" operator="equal">
      <formula>"4 - Несоответствие типовым решениям"</formula>
    </cfRule>
  </conditionalFormatting>
  <conditionalFormatting sqref="H27">
    <cfRule type="cellIs" dxfId="4306" priority="554" operator="equal">
      <formula>"4 - Несоответствие типовым решениям"</formula>
    </cfRule>
  </conditionalFormatting>
  <conditionalFormatting sqref="H27">
    <cfRule type="cellIs" dxfId="4305" priority="555" operator="equal">
      <formula>"4 - Несоответствие типовым решениям"</formula>
    </cfRule>
  </conditionalFormatting>
  <conditionalFormatting sqref="H27">
    <cfRule type="cellIs" dxfId="4304" priority="556" operator="equal">
      <formula>"4 - Несоответствие типовым решениям"</formula>
    </cfRule>
  </conditionalFormatting>
  <conditionalFormatting sqref="H29">
    <cfRule type="cellIs" dxfId="4303" priority="557" operator="equal">
      <formula>"4 - Несоответствие типовым решениям"</formula>
    </cfRule>
  </conditionalFormatting>
  <conditionalFormatting sqref="H29">
    <cfRule type="cellIs" dxfId="4302" priority="558" operator="equal">
      <formula>"4 - Несоответствие типовым решениям"</formula>
    </cfRule>
  </conditionalFormatting>
  <conditionalFormatting sqref="H17">
    <cfRule type="cellIs" dxfId="4301" priority="559" operator="equal">
      <formula>"4 - Несоответствие типовым решениям"</formula>
    </cfRule>
  </conditionalFormatting>
  <conditionalFormatting sqref="H17">
    <cfRule type="cellIs" dxfId="4300" priority="560" operator="equal">
      <formula>"4 - Несоответствие типовым решениям"</formula>
    </cfRule>
  </conditionalFormatting>
  <conditionalFormatting sqref="H17">
    <cfRule type="cellIs" dxfId="4299" priority="561" operator="equal">
      <formula>"4 - Несоответствие типовым решениям"</formula>
    </cfRule>
  </conditionalFormatting>
  <conditionalFormatting sqref="H17">
    <cfRule type="cellIs" dxfId="4298" priority="562" operator="equal">
      <formula>"4 - Несоответствие типовым решениям"</formula>
    </cfRule>
  </conditionalFormatting>
  <conditionalFormatting sqref="H17">
    <cfRule type="cellIs" dxfId="4297" priority="563" operator="equal">
      <formula>"4 - Несоответствие типовым решениям"</formula>
    </cfRule>
  </conditionalFormatting>
  <conditionalFormatting sqref="H43">
    <cfRule type="cellIs" dxfId="4296" priority="564" operator="equal">
      <formula>"4 - Несоответствие типовым решениям"</formula>
    </cfRule>
  </conditionalFormatting>
  <conditionalFormatting sqref="H44">
    <cfRule type="cellIs" dxfId="4295" priority="565" operator="equal">
      <formula>"4 - Несоответствие типовым решениям"</formula>
    </cfRule>
  </conditionalFormatting>
  <conditionalFormatting sqref="H45">
    <cfRule type="cellIs" dxfId="4294" priority="566" operator="equal">
      <formula>"4 - Несоответствие типовым решениям"</formula>
    </cfRule>
  </conditionalFormatting>
  <conditionalFormatting sqref="G1:H1 H3:X3 H5:H164 A9:G9">
    <cfRule type="cellIs" dxfId="4293" priority="5" operator="equal">
      <formula>"3 - Повторяющиеся замечания МФР"</formula>
    </cfRule>
  </conditionalFormatting>
  <conditionalFormatting sqref="H10">
    <cfRule type="cellIs" dxfId="4292" priority="567" operator="equal">
      <formula>"3 - Повторяющиеся замечания МФР"</formula>
    </cfRule>
  </conditionalFormatting>
  <conditionalFormatting sqref="H10">
    <cfRule type="cellIs" dxfId="4291" priority="568" operator="equal">
      <formula>"3 - Повторяющиеся замечания МФР"</formula>
    </cfRule>
  </conditionalFormatting>
  <conditionalFormatting sqref="H10">
    <cfRule type="cellIs" dxfId="4290" priority="569" operator="equal">
      <formula>"3 - Повторяющиеся замечания МФР"</formula>
    </cfRule>
  </conditionalFormatting>
  <conditionalFormatting sqref="H11">
    <cfRule type="cellIs" dxfId="4289" priority="570" operator="equal">
      <formula>"3 - Повторяющиеся замечания МФР"</formula>
    </cfRule>
  </conditionalFormatting>
  <conditionalFormatting sqref="H11">
    <cfRule type="cellIs" dxfId="4288" priority="571" operator="equal">
      <formula>"3 - Повторяющиеся замечания МФР"</formula>
    </cfRule>
  </conditionalFormatting>
  <conditionalFormatting sqref="H11">
    <cfRule type="cellIs" dxfId="4287" priority="572" operator="equal">
      <formula>"3 - Повторяющиеся замечания МФР"</formula>
    </cfRule>
  </conditionalFormatting>
  <conditionalFormatting sqref="H11">
    <cfRule type="cellIs" dxfId="4286" priority="573" operator="equal">
      <formula>"3 - Повторяющиеся замечания МФР"</formula>
    </cfRule>
  </conditionalFormatting>
  <conditionalFormatting sqref="H13">
    <cfRule type="cellIs" dxfId="4285" priority="574" operator="equal">
      <formula>"3 - Повторяющиеся замечания МФР"</formula>
    </cfRule>
  </conditionalFormatting>
  <conditionalFormatting sqref="H13">
    <cfRule type="cellIs" dxfId="4284" priority="575" operator="equal">
      <formula>"3 - Повторяющиеся замечания МФР"</formula>
    </cfRule>
  </conditionalFormatting>
  <conditionalFormatting sqref="H14">
    <cfRule type="cellIs" dxfId="4283" priority="576" operator="equal">
      <formula>"3 - Повторяющиеся замечания МФР"</formula>
    </cfRule>
  </conditionalFormatting>
  <conditionalFormatting sqref="H14">
    <cfRule type="cellIs" dxfId="4282" priority="577" operator="equal">
      <formula>"3 - Повторяющиеся замечания МФР"</formula>
    </cfRule>
  </conditionalFormatting>
  <conditionalFormatting sqref="H14">
    <cfRule type="cellIs" dxfId="4281" priority="578" operator="equal">
      <formula>"3 - Повторяющиеся замечания МФР"</formula>
    </cfRule>
  </conditionalFormatting>
  <conditionalFormatting sqref="H15">
    <cfRule type="cellIs" dxfId="4280" priority="579" operator="equal">
      <formula>"3 - Повторяющиеся замечания МФР"</formula>
    </cfRule>
  </conditionalFormatting>
  <conditionalFormatting sqref="H16">
    <cfRule type="cellIs" dxfId="4279" priority="580" operator="equal">
      <formula>"3 - Повторяющиеся замечания МФР"</formula>
    </cfRule>
  </conditionalFormatting>
  <conditionalFormatting sqref="H16">
    <cfRule type="cellIs" dxfId="4278" priority="581" operator="equal">
      <formula>"3 - Повторяющиеся замечания МФР"</formula>
    </cfRule>
  </conditionalFormatting>
  <conditionalFormatting sqref="H16">
    <cfRule type="cellIs" dxfId="4277" priority="582" operator="equal">
      <formula>"3 - Повторяющиеся замечания МФР"</formula>
    </cfRule>
  </conditionalFormatting>
  <conditionalFormatting sqref="H16">
    <cfRule type="cellIs" dxfId="4276" priority="583" operator="equal">
      <formula>"3 - Повторяющиеся замечания МФР"</formula>
    </cfRule>
  </conditionalFormatting>
  <conditionalFormatting sqref="H17">
    <cfRule type="cellIs" dxfId="4275" priority="584" operator="equal">
      <formula>"3 - Повторяющиеся замечания МФР"</formula>
    </cfRule>
  </conditionalFormatting>
  <conditionalFormatting sqref="H17">
    <cfRule type="cellIs" dxfId="4274" priority="585" operator="equal">
      <formula>"3 - Повторяющиеся замечания МФР"</formula>
    </cfRule>
  </conditionalFormatting>
  <conditionalFormatting sqref="H17">
    <cfRule type="cellIs" dxfId="4273" priority="586" operator="equal">
      <formula>"3 - Повторяющиеся замечания МФР"</formula>
    </cfRule>
  </conditionalFormatting>
  <conditionalFormatting sqref="H17">
    <cfRule type="cellIs" dxfId="4272" priority="587" operator="equal">
      <formula>"3 - Повторяющиеся замечания МФР"</formula>
    </cfRule>
  </conditionalFormatting>
  <conditionalFormatting sqref="H18">
    <cfRule type="cellIs" dxfId="4271" priority="588" operator="equal">
      <formula>"3 - Повторяющиеся замечания МФР"</formula>
    </cfRule>
  </conditionalFormatting>
  <conditionalFormatting sqref="H18">
    <cfRule type="cellIs" dxfId="4270" priority="589" operator="equal">
      <formula>"3 - Повторяющиеся замечания МФР"</formula>
    </cfRule>
  </conditionalFormatting>
  <conditionalFormatting sqref="H18">
    <cfRule type="cellIs" dxfId="4269" priority="590" operator="equal">
      <formula>"3 - Повторяющиеся замечания МФР"</formula>
    </cfRule>
  </conditionalFormatting>
  <conditionalFormatting sqref="H18">
    <cfRule type="cellIs" dxfId="4268" priority="591" operator="equal">
      <formula>"3 - Повторяющиеся замечания МФР"</formula>
    </cfRule>
  </conditionalFormatting>
  <conditionalFormatting sqref="H19">
    <cfRule type="cellIs" dxfId="4267" priority="592" operator="equal">
      <formula>"3 - Повторяющиеся замечания МФР"</formula>
    </cfRule>
  </conditionalFormatting>
  <conditionalFormatting sqref="H19">
    <cfRule type="cellIs" dxfId="4266" priority="593" operator="equal">
      <formula>"3 - Повторяющиеся замечания МФР"</formula>
    </cfRule>
  </conditionalFormatting>
  <conditionalFormatting sqref="H19">
    <cfRule type="cellIs" dxfId="4265" priority="594" operator="equal">
      <formula>"3 - Повторяющиеся замечания МФР"</formula>
    </cfRule>
  </conditionalFormatting>
  <conditionalFormatting sqref="H19">
    <cfRule type="cellIs" dxfId="4264" priority="595" operator="equal">
      <formula>"3 - Повторяющиеся замечания МФР"</formula>
    </cfRule>
  </conditionalFormatting>
  <conditionalFormatting sqref="H20">
    <cfRule type="cellIs" dxfId="4263" priority="596" operator="equal">
      <formula>"3 - Повторяющиеся замечания МФР"</formula>
    </cfRule>
  </conditionalFormatting>
  <conditionalFormatting sqref="H20">
    <cfRule type="cellIs" dxfId="4262" priority="597" operator="equal">
      <formula>"3 - Повторяющиеся замечания МФР"</formula>
    </cfRule>
  </conditionalFormatting>
  <conditionalFormatting sqref="H20">
    <cfRule type="cellIs" dxfId="4261" priority="598" operator="equal">
      <formula>"3 - Повторяющиеся замечания МФР"</formula>
    </cfRule>
  </conditionalFormatting>
  <conditionalFormatting sqref="H20">
    <cfRule type="cellIs" dxfId="4260" priority="599" operator="equal">
      <formula>"3 - Повторяющиеся замечания МФР"</formula>
    </cfRule>
  </conditionalFormatting>
  <conditionalFormatting sqref="H21">
    <cfRule type="cellIs" dxfId="4259" priority="600" operator="equal">
      <formula>"3 - Повторяющиеся замечания МФР"</formula>
    </cfRule>
  </conditionalFormatting>
  <conditionalFormatting sqref="H21">
    <cfRule type="cellIs" dxfId="4258" priority="601" operator="equal">
      <formula>"3 - Повторяющиеся замечания МФР"</formula>
    </cfRule>
  </conditionalFormatting>
  <conditionalFormatting sqref="H21">
    <cfRule type="cellIs" dxfId="4257" priority="602" operator="equal">
      <formula>"3 - Повторяющиеся замечания МФР"</formula>
    </cfRule>
  </conditionalFormatting>
  <conditionalFormatting sqref="H23:H24">
    <cfRule type="cellIs" dxfId="4256" priority="603" operator="equal">
      <formula>"3 - Повторяющиеся замечания МФР"</formula>
    </cfRule>
  </conditionalFormatting>
  <conditionalFormatting sqref="H23">
    <cfRule type="cellIs" dxfId="4255" priority="604" operator="equal">
      <formula>"3 - Повторяющиеся замечания МФР"</formula>
    </cfRule>
  </conditionalFormatting>
  <conditionalFormatting sqref="H23">
    <cfRule type="cellIs" dxfId="4254" priority="605" operator="equal">
      <formula>"3 - Повторяющиеся замечания МФР"</formula>
    </cfRule>
  </conditionalFormatting>
  <conditionalFormatting sqref="H23">
    <cfRule type="cellIs" dxfId="4253" priority="606" operator="equal">
      <formula>"3 - Повторяющиеся замечания МФР"</formula>
    </cfRule>
  </conditionalFormatting>
  <conditionalFormatting sqref="H23">
    <cfRule type="cellIs" dxfId="4252" priority="607" operator="equal">
      <formula>"3 - Повторяющиеся замечания МФР"</formula>
    </cfRule>
  </conditionalFormatting>
  <conditionalFormatting sqref="H24">
    <cfRule type="cellIs" dxfId="4251" priority="608" operator="equal">
      <formula>"3 - Повторяющиеся замечания МФР"</formula>
    </cfRule>
  </conditionalFormatting>
  <conditionalFormatting sqref="H25:H26">
    <cfRule type="cellIs" dxfId="4250" priority="609" operator="equal">
      <formula>"3 - Повторяющиеся замечания МФР"</formula>
    </cfRule>
  </conditionalFormatting>
  <conditionalFormatting sqref="H25">
    <cfRule type="cellIs" dxfId="4249" priority="610" operator="equal">
      <formula>"3 - Повторяющиеся замечания МФР"</formula>
    </cfRule>
  </conditionalFormatting>
  <conditionalFormatting sqref="H26">
    <cfRule type="cellIs" dxfId="4248" priority="611" operator="equal">
      <formula>"3 - Повторяющиеся замечания МФР"</formula>
    </cfRule>
  </conditionalFormatting>
  <conditionalFormatting sqref="H26">
    <cfRule type="cellIs" dxfId="4247" priority="612" operator="equal">
      <formula>"3 - Повторяющиеся замечания МФР"</formula>
    </cfRule>
  </conditionalFormatting>
  <conditionalFormatting sqref="H32">
    <cfRule type="cellIs" dxfId="4246" priority="613" operator="equal">
      <formula>"3 - Повторяющиеся замечания МФР"</formula>
    </cfRule>
  </conditionalFormatting>
  <conditionalFormatting sqref="H32">
    <cfRule type="cellIs" dxfId="4245" priority="614" operator="equal">
      <formula>"3 - Повторяющиеся замечания МФР"</formula>
    </cfRule>
  </conditionalFormatting>
  <conditionalFormatting sqref="H32">
    <cfRule type="cellIs" dxfId="4244" priority="615" operator="equal">
      <formula>"3 - Повторяющиеся замечания МФР"</formula>
    </cfRule>
  </conditionalFormatting>
  <conditionalFormatting sqref="H32">
    <cfRule type="cellIs" dxfId="4243" priority="616" operator="equal">
      <formula>"3 - Повторяющиеся замечания МФР"</formula>
    </cfRule>
  </conditionalFormatting>
  <conditionalFormatting sqref="H32">
    <cfRule type="cellIs" dxfId="4242" priority="617" operator="equal">
      <formula>"3 - Повторяющиеся замечания МФР"</formula>
    </cfRule>
  </conditionalFormatting>
  <conditionalFormatting sqref="H33">
    <cfRule type="cellIs" dxfId="4241" priority="618" operator="equal">
      <formula>"3 - Повторяющиеся замечания МФР"</formula>
    </cfRule>
  </conditionalFormatting>
  <conditionalFormatting sqref="H33">
    <cfRule type="cellIs" dxfId="4240" priority="619" operator="equal">
      <formula>"3 - Повторяющиеся замечания МФР"</formula>
    </cfRule>
  </conditionalFormatting>
  <conditionalFormatting sqref="H34">
    <cfRule type="cellIs" dxfId="4239" priority="620" operator="equal">
      <formula>"3 - Повторяющиеся замечания МФР"</formula>
    </cfRule>
  </conditionalFormatting>
  <conditionalFormatting sqref="H34">
    <cfRule type="cellIs" dxfId="4238" priority="621" operator="equal">
      <formula>"3 - Повторяющиеся замечания МФР"</formula>
    </cfRule>
  </conditionalFormatting>
  <conditionalFormatting sqref="H34">
    <cfRule type="cellIs" dxfId="4237" priority="622" operator="equal">
      <formula>"3 - Повторяющиеся замечания МФР"</formula>
    </cfRule>
  </conditionalFormatting>
  <conditionalFormatting sqref="H34">
    <cfRule type="cellIs" dxfId="4236" priority="623" operator="equal">
      <formula>"3 - Повторяющиеся замечания МФР"</formula>
    </cfRule>
  </conditionalFormatting>
  <conditionalFormatting sqref="H34">
    <cfRule type="cellIs" dxfId="4235" priority="624" operator="equal">
      <formula>"3 - Повторяющиеся замечания МФР"</formula>
    </cfRule>
  </conditionalFormatting>
  <conditionalFormatting sqref="H34">
    <cfRule type="cellIs" dxfId="4234" priority="625" operator="equal">
      <formula>"3 - Повторяющиеся замечания МФР"</formula>
    </cfRule>
  </conditionalFormatting>
  <conditionalFormatting sqref="H34">
    <cfRule type="cellIs" dxfId="4233" priority="626" operator="equal">
      <formula>"3 - Повторяющиеся замечания МФР"</formula>
    </cfRule>
  </conditionalFormatting>
  <conditionalFormatting sqref="H34">
    <cfRule type="cellIs" dxfId="4232" priority="627" operator="equal">
      <formula>"3 - Повторяющиеся замечания МФР"</formula>
    </cfRule>
  </conditionalFormatting>
  <conditionalFormatting sqref="H34">
    <cfRule type="cellIs" dxfId="4231" priority="628" operator="equal">
      <formula>"3 - Повторяющиеся замечания МФР"</formula>
    </cfRule>
  </conditionalFormatting>
  <conditionalFormatting sqref="H34">
    <cfRule type="cellIs" dxfId="4230" priority="629" operator="equal">
      <formula>"3 - Повторяющиеся замечания МФР"</formula>
    </cfRule>
  </conditionalFormatting>
  <conditionalFormatting sqref="H34">
    <cfRule type="cellIs" dxfId="4229" priority="630" operator="equal">
      <formula>"3 - Повторяющиеся замечания МФР"</formula>
    </cfRule>
  </conditionalFormatting>
  <conditionalFormatting sqref="H34">
    <cfRule type="cellIs" dxfId="4228" priority="631" operator="equal">
      <formula>"3 - Повторяющиеся замечания МФР"</formula>
    </cfRule>
  </conditionalFormatting>
  <conditionalFormatting sqref="H35">
    <cfRule type="cellIs" dxfId="4227" priority="632" operator="equal">
      <formula>"3 - Повторяющиеся замечания МФР"</formula>
    </cfRule>
  </conditionalFormatting>
  <conditionalFormatting sqref="H35">
    <cfRule type="cellIs" dxfId="4226" priority="633" operator="equal">
      <formula>"3 - Повторяющиеся замечания МФР"</formula>
    </cfRule>
  </conditionalFormatting>
  <conditionalFormatting sqref="H35">
    <cfRule type="cellIs" dxfId="4225" priority="634" operator="equal">
      <formula>"3 - Повторяющиеся замечания МФР"</formula>
    </cfRule>
  </conditionalFormatting>
  <conditionalFormatting sqref="H35">
    <cfRule type="cellIs" dxfId="4224" priority="635" operator="equal">
      <formula>"3 - Повторяющиеся замечания МФР"</formula>
    </cfRule>
  </conditionalFormatting>
  <conditionalFormatting sqref="H35">
    <cfRule type="cellIs" dxfId="4223" priority="636" operator="equal">
      <formula>"3 - Повторяющиеся замечания МФР"</formula>
    </cfRule>
  </conditionalFormatting>
  <conditionalFormatting sqref="H36">
    <cfRule type="cellIs" dxfId="4222" priority="637" operator="equal">
      <formula>"3 - Повторяющиеся замечания МФР"</formula>
    </cfRule>
  </conditionalFormatting>
  <conditionalFormatting sqref="H36">
    <cfRule type="cellIs" dxfId="4221" priority="638" operator="equal">
      <formula>"3 - Повторяющиеся замечания МФР"</formula>
    </cfRule>
  </conditionalFormatting>
  <conditionalFormatting sqref="H36">
    <cfRule type="cellIs" dxfId="4220" priority="639" operator="equal">
      <formula>"3 - Повторяющиеся замечания МФР"</formula>
    </cfRule>
  </conditionalFormatting>
  <conditionalFormatting sqref="H36">
    <cfRule type="cellIs" dxfId="4219" priority="640" operator="equal">
      <formula>"3 - Повторяющиеся замечания МФР"</formula>
    </cfRule>
  </conditionalFormatting>
  <conditionalFormatting sqref="H36">
    <cfRule type="cellIs" dxfId="4218" priority="641" operator="equal">
      <formula>"3 - Повторяющиеся замечания МФР"</formula>
    </cfRule>
  </conditionalFormatting>
  <conditionalFormatting sqref="H36">
    <cfRule type="cellIs" dxfId="4217" priority="642" operator="equal">
      <formula>"3 - Повторяющиеся замечания МФР"</formula>
    </cfRule>
  </conditionalFormatting>
  <conditionalFormatting sqref="H38:H39">
    <cfRule type="cellIs" dxfId="4216" priority="643" operator="equal">
      <formula>"3 - Повторяющиеся замечания МФР"</formula>
    </cfRule>
  </conditionalFormatting>
  <conditionalFormatting sqref="H39">
    <cfRule type="cellIs" dxfId="4215" priority="644" operator="equal">
      <formula>"3 - Повторяющиеся замечания МФР"</formula>
    </cfRule>
  </conditionalFormatting>
  <conditionalFormatting sqref="H39">
    <cfRule type="cellIs" dxfId="4214" priority="645" operator="equal">
      <formula>"3 - Повторяющиеся замечания МФР"</formula>
    </cfRule>
  </conditionalFormatting>
  <conditionalFormatting sqref="H38">
    <cfRule type="cellIs" dxfId="4213" priority="646" operator="equal">
      <formula>"3 - Повторяющиеся замечания МФР"</formula>
    </cfRule>
  </conditionalFormatting>
  <conditionalFormatting sqref="H38">
    <cfRule type="cellIs" dxfId="4212" priority="647" operator="equal">
      <formula>"3 - Повторяющиеся замечания МФР"</formula>
    </cfRule>
  </conditionalFormatting>
  <conditionalFormatting sqref="H40">
    <cfRule type="cellIs" dxfId="4211" priority="648" operator="equal">
      <formula>"3 - Повторяющиеся замечания МФР"</formula>
    </cfRule>
  </conditionalFormatting>
  <conditionalFormatting sqref="H40">
    <cfRule type="cellIs" dxfId="4210" priority="649" operator="equal">
      <formula>"3 - Повторяющиеся замечания МФР"</formula>
    </cfRule>
  </conditionalFormatting>
  <conditionalFormatting sqref="H37">
    <cfRule type="cellIs" dxfId="4209" priority="650" operator="equal">
      <formula>"3 - Повторяющиеся замечания МФР"</formula>
    </cfRule>
  </conditionalFormatting>
  <conditionalFormatting sqref="H31">
    <cfRule type="cellIs" dxfId="4208" priority="651" operator="equal">
      <formula>"3 - Повторяющиеся замечания МФР"</formula>
    </cfRule>
  </conditionalFormatting>
  <conditionalFormatting sqref="H31">
    <cfRule type="cellIs" dxfId="4207" priority="652" operator="equal">
      <formula>"3 - Повторяющиеся замечания МФР"</formula>
    </cfRule>
  </conditionalFormatting>
  <conditionalFormatting sqref="H31">
    <cfRule type="cellIs" dxfId="4206" priority="653" operator="equal">
      <formula>"3 - Повторяющиеся замечания МФР"</formula>
    </cfRule>
  </conditionalFormatting>
  <conditionalFormatting sqref="H31">
    <cfRule type="cellIs" dxfId="4205" priority="654" operator="equal">
      <formula>"3 - Повторяющиеся замечания МФР"</formula>
    </cfRule>
  </conditionalFormatting>
  <conditionalFormatting sqref="H31">
    <cfRule type="cellIs" dxfId="4204" priority="655" operator="equal">
      <formula>"3 - Повторяющиеся замечания МФР"</formula>
    </cfRule>
  </conditionalFormatting>
  <conditionalFormatting sqref="H31">
    <cfRule type="cellIs" dxfId="4203" priority="656" operator="equal">
      <formula>"3 - Повторяющиеся замечания МФР"</formula>
    </cfRule>
  </conditionalFormatting>
  <conditionalFormatting sqref="H22">
    <cfRule type="cellIs" dxfId="4202" priority="657" operator="equal">
      <formula>"3 - Повторяющиеся замечания МФР"</formula>
    </cfRule>
  </conditionalFormatting>
  <conditionalFormatting sqref="H22">
    <cfRule type="cellIs" dxfId="4201" priority="658" operator="equal">
      <formula>"3 - Повторяющиеся замечания МФР"</formula>
    </cfRule>
  </conditionalFormatting>
  <conditionalFormatting sqref="H22">
    <cfRule type="cellIs" dxfId="4200" priority="659" operator="equal">
      <formula>"3 - Повторяющиеся замечания МФР"</formula>
    </cfRule>
  </conditionalFormatting>
  <conditionalFormatting sqref="H27">
    <cfRule type="cellIs" dxfId="4199" priority="660" operator="equal">
      <formula>"3 - Повторяющиеся замечания МФР"</formula>
    </cfRule>
  </conditionalFormatting>
  <conditionalFormatting sqref="H27">
    <cfRule type="cellIs" dxfId="4198" priority="661" operator="equal">
      <formula>"3 - Повторяющиеся замечания МФР"</formula>
    </cfRule>
  </conditionalFormatting>
  <conditionalFormatting sqref="H27">
    <cfRule type="cellIs" dxfId="4197" priority="662" operator="equal">
      <formula>"3 - Повторяющиеся замечания МФР"</formula>
    </cfRule>
  </conditionalFormatting>
  <conditionalFormatting sqref="H27">
    <cfRule type="cellIs" dxfId="4196" priority="663" operator="equal">
      <formula>"3 - Повторяющиеся замечания МФР"</formula>
    </cfRule>
  </conditionalFormatting>
  <conditionalFormatting sqref="H29">
    <cfRule type="cellIs" dxfId="4195" priority="664" operator="equal">
      <formula>"3 - Повторяющиеся замечания МФР"</formula>
    </cfRule>
  </conditionalFormatting>
  <conditionalFormatting sqref="H29">
    <cfRule type="cellIs" dxfId="4194" priority="665" operator="equal">
      <formula>"3 - Повторяющиеся замечания МФР"</formula>
    </cfRule>
  </conditionalFormatting>
  <conditionalFormatting sqref="H17">
    <cfRule type="cellIs" dxfId="4193" priority="666" operator="equal">
      <formula>"3 - Повторяющиеся замечания МФР"</formula>
    </cfRule>
  </conditionalFormatting>
  <conditionalFormatting sqref="H17">
    <cfRule type="cellIs" dxfId="4192" priority="667" operator="equal">
      <formula>"3 - Повторяющиеся замечания МФР"</formula>
    </cfRule>
  </conditionalFormatting>
  <conditionalFormatting sqref="H17">
    <cfRule type="cellIs" dxfId="4191" priority="668" operator="equal">
      <formula>"3 - Повторяющиеся замечания МФР"</formula>
    </cfRule>
  </conditionalFormatting>
  <conditionalFormatting sqref="H17">
    <cfRule type="cellIs" dxfId="4190" priority="669" operator="equal">
      <formula>"3 - Повторяющиеся замечания МФР"</formula>
    </cfRule>
  </conditionalFormatting>
  <conditionalFormatting sqref="H17">
    <cfRule type="cellIs" dxfId="4189" priority="670" operator="equal">
      <formula>"3 - Повторяющиеся замечания МФР"</formula>
    </cfRule>
  </conditionalFormatting>
  <conditionalFormatting sqref="H43">
    <cfRule type="cellIs" dxfId="4188" priority="671" operator="equal">
      <formula>"3 - Повторяющиеся замечания МФР"</formula>
    </cfRule>
  </conditionalFormatting>
  <conditionalFormatting sqref="H44">
    <cfRule type="cellIs" dxfId="4187" priority="672" operator="equal">
      <formula>"3 - Повторяющиеся замечания МФР"</formula>
    </cfRule>
  </conditionalFormatting>
  <conditionalFormatting sqref="H45">
    <cfRule type="cellIs" dxfId="4186" priority="673" operator="equal">
      <formula>"3 - Повторяющиеся замечания МФР"</formula>
    </cfRule>
  </conditionalFormatting>
  <conditionalFormatting sqref="G1:H1 H3:X3 H5:H164 A9:G9">
    <cfRule type="cellIs" dxfId="4185" priority="4" operator="equal">
      <formula>"2 - Несоотвествие смежным разделам"</formula>
    </cfRule>
  </conditionalFormatting>
  <conditionalFormatting sqref="H10">
    <cfRule type="cellIs" dxfId="4184" priority="674" operator="equal">
      <formula>"2 - Несоотвествие смежным разделам"</formula>
    </cfRule>
  </conditionalFormatting>
  <conditionalFormatting sqref="H10">
    <cfRule type="cellIs" dxfId="4183" priority="675" operator="equal">
      <formula>"2 - Несоотвествие смежным разделам"</formula>
    </cfRule>
  </conditionalFormatting>
  <conditionalFormatting sqref="H10">
    <cfRule type="cellIs" dxfId="4182" priority="676" operator="equal">
      <formula>"2 - Несоотвествие смежным разделам"</formula>
    </cfRule>
  </conditionalFormatting>
  <conditionalFormatting sqref="H11">
    <cfRule type="cellIs" dxfId="4181" priority="677" operator="equal">
      <formula>"2 - Несоотвествие смежным разделам"</formula>
    </cfRule>
  </conditionalFormatting>
  <conditionalFormatting sqref="H11">
    <cfRule type="cellIs" dxfId="4180" priority="678" operator="equal">
      <formula>"2 - Несоотвествие смежным разделам"</formula>
    </cfRule>
  </conditionalFormatting>
  <conditionalFormatting sqref="H11">
    <cfRule type="cellIs" dxfId="4179" priority="679" operator="equal">
      <formula>"2 - Несоотвествие смежным разделам"</formula>
    </cfRule>
  </conditionalFormatting>
  <conditionalFormatting sqref="H11">
    <cfRule type="cellIs" dxfId="4178" priority="680" operator="equal">
      <formula>"2 - Несоотвествие смежным разделам"</formula>
    </cfRule>
  </conditionalFormatting>
  <conditionalFormatting sqref="H13">
    <cfRule type="cellIs" dxfId="4177" priority="681" operator="equal">
      <formula>"2 - Несоотвествие смежным разделам"</formula>
    </cfRule>
  </conditionalFormatting>
  <conditionalFormatting sqref="H13">
    <cfRule type="cellIs" dxfId="4176" priority="682" operator="equal">
      <formula>"2 - Несоотвествие смежным разделам"</formula>
    </cfRule>
  </conditionalFormatting>
  <conditionalFormatting sqref="H14">
    <cfRule type="cellIs" dxfId="4175" priority="683" operator="equal">
      <formula>"2 - Несоотвествие смежным разделам"</formula>
    </cfRule>
  </conditionalFormatting>
  <conditionalFormatting sqref="H14">
    <cfRule type="cellIs" dxfId="4174" priority="684" operator="equal">
      <formula>"2 - Несоотвествие смежным разделам"</formula>
    </cfRule>
  </conditionalFormatting>
  <conditionalFormatting sqref="H14">
    <cfRule type="cellIs" dxfId="4173" priority="685" operator="equal">
      <formula>"2 - Несоотвествие смежным разделам"</formula>
    </cfRule>
  </conditionalFormatting>
  <conditionalFormatting sqref="H15">
    <cfRule type="cellIs" dxfId="4172" priority="686" operator="equal">
      <formula>"2 - Несоотвествие смежным разделам"</formula>
    </cfRule>
  </conditionalFormatting>
  <conditionalFormatting sqref="H16">
    <cfRule type="cellIs" dxfId="4171" priority="687" operator="equal">
      <formula>"2 - Несоотвествие смежным разделам"</formula>
    </cfRule>
  </conditionalFormatting>
  <conditionalFormatting sqref="H16">
    <cfRule type="cellIs" dxfId="4170" priority="688" operator="equal">
      <formula>"2 - Несоотвествие смежным разделам"</formula>
    </cfRule>
  </conditionalFormatting>
  <conditionalFormatting sqref="H16">
    <cfRule type="cellIs" dxfId="4169" priority="689" operator="equal">
      <formula>"2 - Несоотвествие смежным разделам"</formula>
    </cfRule>
  </conditionalFormatting>
  <conditionalFormatting sqref="H16">
    <cfRule type="cellIs" dxfId="4168" priority="690" operator="equal">
      <formula>"2 - Несоотвествие смежным разделам"</formula>
    </cfRule>
  </conditionalFormatting>
  <conditionalFormatting sqref="H17">
    <cfRule type="cellIs" dxfId="4167" priority="691" operator="equal">
      <formula>"2 - Несоотвествие смежным разделам"</formula>
    </cfRule>
  </conditionalFormatting>
  <conditionalFormatting sqref="H17">
    <cfRule type="cellIs" dxfId="4166" priority="692" operator="equal">
      <formula>"2 - Несоотвествие смежным разделам"</formula>
    </cfRule>
  </conditionalFormatting>
  <conditionalFormatting sqref="H17">
    <cfRule type="cellIs" dxfId="4165" priority="693" operator="equal">
      <formula>"2 - Несоотвествие смежным разделам"</formula>
    </cfRule>
  </conditionalFormatting>
  <conditionalFormatting sqref="H17">
    <cfRule type="cellIs" dxfId="4164" priority="694" operator="equal">
      <formula>"2 - Несоотвествие смежным разделам"</formula>
    </cfRule>
  </conditionalFormatting>
  <conditionalFormatting sqref="H18">
    <cfRule type="cellIs" dxfId="4163" priority="695" operator="equal">
      <formula>"2 - Несоотвествие смежным разделам"</formula>
    </cfRule>
  </conditionalFormatting>
  <conditionalFormatting sqref="H18">
    <cfRule type="cellIs" dxfId="4162" priority="696" operator="equal">
      <formula>"2 - Несоотвествие смежным разделам"</formula>
    </cfRule>
  </conditionalFormatting>
  <conditionalFormatting sqref="H18">
    <cfRule type="cellIs" dxfId="4161" priority="697" operator="equal">
      <formula>"2 - Несоотвествие смежным разделам"</formula>
    </cfRule>
  </conditionalFormatting>
  <conditionalFormatting sqref="H18">
    <cfRule type="cellIs" dxfId="4160" priority="698" operator="equal">
      <formula>"2 - Несоотвествие смежным разделам"</formula>
    </cfRule>
  </conditionalFormatting>
  <conditionalFormatting sqref="H19">
    <cfRule type="cellIs" dxfId="4159" priority="699" operator="equal">
      <formula>"2 - Несоотвествие смежным разделам"</formula>
    </cfRule>
  </conditionalFormatting>
  <conditionalFormatting sqref="H19">
    <cfRule type="cellIs" dxfId="4158" priority="700" operator="equal">
      <formula>"2 - Несоотвествие смежным разделам"</formula>
    </cfRule>
  </conditionalFormatting>
  <conditionalFormatting sqref="H19">
    <cfRule type="cellIs" dxfId="4157" priority="701" operator="equal">
      <formula>"2 - Несоотвествие смежным разделам"</formula>
    </cfRule>
  </conditionalFormatting>
  <conditionalFormatting sqref="H19">
    <cfRule type="cellIs" dxfId="4156" priority="702" operator="equal">
      <formula>"2 - Несоотвествие смежным разделам"</formula>
    </cfRule>
  </conditionalFormatting>
  <conditionalFormatting sqref="H20">
    <cfRule type="cellIs" dxfId="4155" priority="703" operator="equal">
      <formula>"2 - Несоотвествие смежным разделам"</formula>
    </cfRule>
  </conditionalFormatting>
  <conditionalFormatting sqref="H20">
    <cfRule type="cellIs" dxfId="4154" priority="704" operator="equal">
      <formula>"2 - Несоотвествие смежным разделам"</formula>
    </cfRule>
  </conditionalFormatting>
  <conditionalFormatting sqref="H20">
    <cfRule type="cellIs" dxfId="4153" priority="705" operator="equal">
      <formula>"2 - Несоотвествие смежным разделам"</formula>
    </cfRule>
  </conditionalFormatting>
  <conditionalFormatting sqref="H20">
    <cfRule type="cellIs" dxfId="4152" priority="706" operator="equal">
      <formula>"2 - Несоотвествие смежным разделам"</formula>
    </cfRule>
  </conditionalFormatting>
  <conditionalFormatting sqref="H21">
    <cfRule type="cellIs" dxfId="4151" priority="707" operator="equal">
      <formula>"2 - Несоотвествие смежным разделам"</formula>
    </cfRule>
  </conditionalFormatting>
  <conditionalFormatting sqref="H21">
    <cfRule type="cellIs" dxfId="4150" priority="708" operator="equal">
      <formula>"2 - Несоотвествие смежным разделам"</formula>
    </cfRule>
  </conditionalFormatting>
  <conditionalFormatting sqref="H21">
    <cfRule type="cellIs" dxfId="4149" priority="709" operator="equal">
      <formula>"2 - Несоотвествие смежным разделам"</formula>
    </cfRule>
  </conditionalFormatting>
  <conditionalFormatting sqref="H23:H24">
    <cfRule type="cellIs" dxfId="4148" priority="710" operator="equal">
      <formula>"2 - Несоотвествие смежным разделам"</formula>
    </cfRule>
  </conditionalFormatting>
  <conditionalFormatting sqref="H23">
    <cfRule type="cellIs" dxfId="4147" priority="711" operator="equal">
      <formula>"2 - Несоотвествие смежным разделам"</formula>
    </cfRule>
  </conditionalFormatting>
  <conditionalFormatting sqref="H23">
    <cfRule type="cellIs" dxfId="4146" priority="712" operator="equal">
      <formula>"2 - Несоотвествие смежным разделам"</formula>
    </cfRule>
  </conditionalFormatting>
  <conditionalFormatting sqref="H23">
    <cfRule type="cellIs" dxfId="4145" priority="713" operator="equal">
      <formula>"2 - Несоотвествие смежным разделам"</formula>
    </cfRule>
  </conditionalFormatting>
  <conditionalFormatting sqref="H23">
    <cfRule type="cellIs" dxfId="4144" priority="714" operator="equal">
      <formula>"2 - Несоотвествие смежным разделам"</formula>
    </cfRule>
  </conditionalFormatting>
  <conditionalFormatting sqref="H24">
    <cfRule type="cellIs" dxfId="4143" priority="715" operator="equal">
      <formula>"2 - Несоотвествие смежным разделам"</formula>
    </cfRule>
  </conditionalFormatting>
  <conditionalFormatting sqref="H25:H26">
    <cfRule type="cellIs" dxfId="4142" priority="716" operator="equal">
      <formula>"2 - Несоотвествие смежным разделам"</formula>
    </cfRule>
  </conditionalFormatting>
  <conditionalFormatting sqref="H25">
    <cfRule type="cellIs" dxfId="4141" priority="717" operator="equal">
      <formula>"2 - Несоотвествие смежным разделам"</formula>
    </cfRule>
  </conditionalFormatting>
  <conditionalFormatting sqref="H26">
    <cfRule type="cellIs" dxfId="4140" priority="718" operator="equal">
      <formula>"2 - Несоотвествие смежным разделам"</formula>
    </cfRule>
  </conditionalFormatting>
  <conditionalFormatting sqref="H26">
    <cfRule type="cellIs" dxfId="4139" priority="719" operator="equal">
      <formula>"2 - Несоотвествие смежным разделам"</formula>
    </cfRule>
  </conditionalFormatting>
  <conditionalFormatting sqref="H32">
    <cfRule type="cellIs" dxfId="4138" priority="720" operator="equal">
      <formula>"2 - Несоотвествие смежным разделам"</formula>
    </cfRule>
  </conditionalFormatting>
  <conditionalFormatting sqref="H32">
    <cfRule type="cellIs" dxfId="4137" priority="721" operator="equal">
      <formula>"2 - Несоотвествие смежным разделам"</formula>
    </cfRule>
  </conditionalFormatting>
  <conditionalFormatting sqref="H32">
    <cfRule type="cellIs" dxfId="4136" priority="722" operator="equal">
      <formula>"2 - Несоотвествие смежным разделам"</formula>
    </cfRule>
  </conditionalFormatting>
  <conditionalFormatting sqref="H32">
    <cfRule type="cellIs" dxfId="4135" priority="723" operator="equal">
      <formula>"2 - Несоотвествие смежным разделам"</formula>
    </cfRule>
  </conditionalFormatting>
  <conditionalFormatting sqref="H32">
    <cfRule type="cellIs" dxfId="4134" priority="724" operator="equal">
      <formula>"2 - Несоотвествие смежным разделам"</formula>
    </cfRule>
  </conditionalFormatting>
  <conditionalFormatting sqref="H33">
    <cfRule type="cellIs" dxfId="4133" priority="725" operator="equal">
      <formula>"2 - Несоотвествие смежным разделам"</formula>
    </cfRule>
  </conditionalFormatting>
  <conditionalFormatting sqref="H33">
    <cfRule type="cellIs" dxfId="4132" priority="726" operator="equal">
      <formula>"2 - Несоотвествие смежным разделам"</formula>
    </cfRule>
  </conditionalFormatting>
  <conditionalFormatting sqref="H34">
    <cfRule type="cellIs" dxfId="4131" priority="727" operator="equal">
      <formula>"2 - Несоотвествие смежным разделам"</formula>
    </cfRule>
  </conditionalFormatting>
  <conditionalFormatting sqref="H34">
    <cfRule type="cellIs" dxfId="4130" priority="728" operator="equal">
      <formula>"2 - Несоотвествие смежным разделам"</formula>
    </cfRule>
  </conditionalFormatting>
  <conditionalFormatting sqref="H34">
    <cfRule type="cellIs" dxfId="4129" priority="729" operator="equal">
      <formula>"2 - Несоотвествие смежным разделам"</formula>
    </cfRule>
  </conditionalFormatting>
  <conditionalFormatting sqref="H34">
    <cfRule type="cellIs" dxfId="4128" priority="730" operator="equal">
      <formula>"2 - Несоотвествие смежным разделам"</formula>
    </cfRule>
  </conditionalFormatting>
  <conditionalFormatting sqref="H34">
    <cfRule type="cellIs" dxfId="4127" priority="731" operator="equal">
      <formula>"2 - Несоотвествие смежным разделам"</formula>
    </cfRule>
  </conditionalFormatting>
  <conditionalFormatting sqref="H34">
    <cfRule type="cellIs" dxfId="4126" priority="732" operator="equal">
      <formula>"2 - Несоотвествие смежным разделам"</formula>
    </cfRule>
  </conditionalFormatting>
  <conditionalFormatting sqref="H34">
    <cfRule type="cellIs" dxfId="4125" priority="733" operator="equal">
      <formula>"2 - Несоотвествие смежным разделам"</formula>
    </cfRule>
  </conditionalFormatting>
  <conditionalFormatting sqref="H34">
    <cfRule type="cellIs" dxfId="4124" priority="734" operator="equal">
      <formula>"2 - Несоотвествие смежным разделам"</formula>
    </cfRule>
  </conditionalFormatting>
  <conditionalFormatting sqref="H34">
    <cfRule type="cellIs" dxfId="4123" priority="735" operator="equal">
      <formula>"2 - Несоотвествие смежным разделам"</formula>
    </cfRule>
  </conditionalFormatting>
  <conditionalFormatting sqref="H34">
    <cfRule type="cellIs" dxfId="4122" priority="736" operator="equal">
      <formula>"2 - Несоотвествие смежным разделам"</formula>
    </cfRule>
  </conditionalFormatting>
  <conditionalFormatting sqref="H34">
    <cfRule type="cellIs" dxfId="4121" priority="737" operator="equal">
      <formula>"2 - Несоотвествие смежным разделам"</formula>
    </cfRule>
  </conditionalFormatting>
  <conditionalFormatting sqref="H34">
    <cfRule type="cellIs" dxfId="4120" priority="738" operator="equal">
      <formula>"2 - Несоотвествие смежным разделам"</formula>
    </cfRule>
  </conditionalFormatting>
  <conditionalFormatting sqref="H35">
    <cfRule type="cellIs" dxfId="4119" priority="739" operator="equal">
      <formula>"2 - Несоотвествие смежным разделам"</formula>
    </cfRule>
  </conditionalFormatting>
  <conditionalFormatting sqref="H35">
    <cfRule type="cellIs" dxfId="4118" priority="740" operator="equal">
      <formula>"2 - Несоотвествие смежным разделам"</formula>
    </cfRule>
  </conditionalFormatting>
  <conditionalFormatting sqref="H35">
    <cfRule type="cellIs" dxfId="4117" priority="741" operator="equal">
      <formula>"2 - Несоотвествие смежным разделам"</formula>
    </cfRule>
  </conditionalFormatting>
  <conditionalFormatting sqref="H35">
    <cfRule type="cellIs" dxfId="4116" priority="742" operator="equal">
      <formula>"2 - Несоотвествие смежным разделам"</formula>
    </cfRule>
  </conditionalFormatting>
  <conditionalFormatting sqref="H35">
    <cfRule type="cellIs" dxfId="4115" priority="743" operator="equal">
      <formula>"2 - Несоотвествие смежным разделам"</formula>
    </cfRule>
  </conditionalFormatting>
  <conditionalFormatting sqref="H36">
    <cfRule type="cellIs" dxfId="4114" priority="744" operator="equal">
      <formula>"2 - Несоотвествие смежным разделам"</formula>
    </cfRule>
  </conditionalFormatting>
  <conditionalFormatting sqref="H36">
    <cfRule type="cellIs" dxfId="4113" priority="745" operator="equal">
      <formula>"2 - Несоотвествие смежным разделам"</formula>
    </cfRule>
  </conditionalFormatting>
  <conditionalFormatting sqref="H36">
    <cfRule type="cellIs" dxfId="4112" priority="746" operator="equal">
      <formula>"2 - Несоотвествие смежным разделам"</formula>
    </cfRule>
  </conditionalFormatting>
  <conditionalFormatting sqref="H36">
    <cfRule type="cellIs" dxfId="4111" priority="747" operator="equal">
      <formula>"2 - Несоотвествие смежным разделам"</formula>
    </cfRule>
  </conditionalFormatting>
  <conditionalFormatting sqref="H36">
    <cfRule type="cellIs" dxfId="4110" priority="748" operator="equal">
      <formula>"2 - Несоотвествие смежным разделам"</formula>
    </cfRule>
  </conditionalFormatting>
  <conditionalFormatting sqref="H36">
    <cfRule type="cellIs" dxfId="4109" priority="749" operator="equal">
      <formula>"2 - Несоотвествие смежным разделам"</formula>
    </cfRule>
  </conditionalFormatting>
  <conditionalFormatting sqref="H38:H39">
    <cfRule type="cellIs" dxfId="4108" priority="750" operator="equal">
      <formula>"2 - Несоотвествие смежным разделам"</formula>
    </cfRule>
  </conditionalFormatting>
  <conditionalFormatting sqref="H39">
    <cfRule type="cellIs" dxfId="4107" priority="751" operator="equal">
      <formula>"2 - Несоотвествие смежным разделам"</formula>
    </cfRule>
  </conditionalFormatting>
  <conditionalFormatting sqref="H39">
    <cfRule type="cellIs" dxfId="4106" priority="752" operator="equal">
      <formula>"2 - Несоотвествие смежным разделам"</formula>
    </cfRule>
  </conditionalFormatting>
  <conditionalFormatting sqref="H38">
    <cfRule type="cellIs" dxfId="4105" priority="753" operator="equal">
      <formula>"2 - Несоотвествие смежным разделам"</formula>
    </cfRule>
  </conditionalFormatting>
  <conditionalFormatting sqref="H38">
    <cfRule type="cellIs" dxfId="4104" priority="754" operator="equal">
      <formula>"2 - Несоотвествие смежным разделам"</formula>
    </cfRule>
  </conditionalFormatting>
  <conditionalFormatting sqref="H40">
    <cfRule type="cellIs" dxfId="4103" priority="755" operator="equal">
      <formula>"2 - Несоотвествие смежным разделам"</formula>
    </cfRule>
  </conditionalFormatting>
  <conditionalFormatting sqref="H40">
    <cfRule type="cellIs" dxfId="4102" priority="756" operator="equal">
      <formula>"2 - Несоотвествие смежным разделам"</formula>
    </cfRule>
  </conditionalFormatting>
  <conditionalFormatting sqref="H37">
    <cfRule type="cellIs" dxfId="4101" priority="757" operator="equal">
      <formula>"2 - Несоотвествие смежным разделам"</formula>
    </cfRule>
  </conditionalFormatting>
  <conditionalFormatting sqref="H31">
    <cfRule type="cellIs" dxfId="4100" priority="758" operator="equal">
      <formula>"2 - Несоотвествие смежным разделам"</formula>
    </cfRule>
  </conditionalFormatting>
  <conditionalFormatting sqref="H31">
    <cfRule type="cellIs" dxfId="4099" priority="759" operator="equal">
      <formula>"2 - Несоотвествие смежным разделам"</formula>
    </cfRule>
  </conditionalFormatting>
  <conditionalFormatting sqref="H31">
    <cfRule type="cellIs" dxfId="4098" priority="760" operator="equal">
      <formula>"2 - Несоотвествие смежным разделам"</formula>
    </cfRule>
  </conditionalFormatting>
  <conditionalFormatting sqref="H31">
    <cfRule type="cellIs" dxfId="4097" priority="761" operator="equal">
      <formula>"2 - Несоотвествие смежным разделам"</formula>
    </cfRule>
  </conditionalFormatting>
  <conditionalFormatting sqref="H31">
    <cfRule type="cellIs" dxfId="4096" priority="762" operator="equal">
      <formula>"2 - Несоотвествие смежным разделам"</formula>
    </cfRule>
  </conditionalFormatting>
  <conditionalFormatting sqref="H31">
    <cfRule type="cellIs" dxfId="4095" priority="763" operator="equal">
      <formula>"2 - Несоотвествие смежным разделам"</formula>
    </cfRule>
  </conditionalFormatting>
  <conditionalFormatting sqref="H22">
    <cfRule type="cellIs" dxfId="4094" priority="764" operator="equal">
      <formula>"2 - Несоотвествие смежным разделам"</formula>
    </cfRule>
  </conditionalFormatting>
  <conditionalFormatting sqref="H22">
    <cfRule type="cellIs" dxfId="4093" priority="765" operator="equal">
      <formula>"2 - Несоотвествие смежным разделам"</formula>
    </cfRule>
  </conditionalFormatting>
  <conditionalFormatting sqref="H22">
    <cfRule type="cellIs" dxfId="4092" priority="766" operator="equal">
      <formula>"2 - Несоотвествие смежным разделам"</formula>
    </cfRule>
  </conditionalFormatting>
  <conditionalFormatting sqref="H27">
    <cfRule type="cellIs" dxfId="4091" priority="767" operator="equal">
      <formula>"2 - Несоотвествие смежным разделам"</formula>
    </cfRule>
  </conditionalFormatting>
  <conditionalFormatting sqref="H27">
    <cfRule type="cellIs" dxfId="4090" priority="768" operator="equal">
      <formula>"2 - Несоотвествие смежным разделам"</formula>
    </cfRule>
  </conditionalFormatting>
  <conditionalFormatting sqref="H27">
    <cfRule type="cellIs" dxfId="4089" priority="769" operator="equal">
      <formula>"2 - Несоотвествие смежным разделам"</formula>
    </cfRule>
  </conditionalFormatting>
  <conditionalFormatting sqref="H27">
    <cfRule type="cellIs" dxfId="4088" priority="770" operator="equal">
      <formula>"2 - Несоотвествие смежным разделам"</formula>
    </cfRule>
  </conditionalFormatting>
  <conditionalFormatting sqref="H29">
    <cfRule type="cellIs" dxfId="4087" priority="771" operator="equal">
      <formula>"2 - Несоотвествие смежным разделам"</formula>
    </cfRule>
  </conditionalFormatting>
  <conditionalFormatting sqref="H29">
    <cfRule type="cellIs" dxfId="4086" priority="772" operator="equal">
      <formula>"2 - Несоотвествие смежным разделам"</formula>
    </cfRule>
  </conditionalFormatting>
  <conditionalFormatting sqref="H17">
    <cfRule type="cellIs" dxfId="4085" priority="773" operator="equal">
      <formula>"2 - Несоотвествие смежным разделам"</formula>
    </cfRule>
  </conditionalFormatting>
  <conditionalFormatting sqref="H17">
    <cfRule type="cellIs" dxfId="4084" priority="774" operator="equal">
      <formula>"2 - Несоотвествие смежным разделам"</formula>
    </cfRule>
  </conditionalFormatting>
  <conditionalFormatting sqref="H17">
    <cfRule type="cellIs" dxfId="4083" priority="775" operator="equal">
      <formula>"2 - Несоотвествие смежным разделам"</formula>
    </cfRule>
  </conditionalFormatting>
  <conditionalFormatting sqref="H17">
    <cfRule type="cellIs" dxfId="4082" priority="776" operator="equal">
      <formula>"2 - Несоотвествие смежным разделам"</formula>
    </cfRule>
  </conditionalFormatting>
  <conditionalFormatting sqref="H17">
    <cfRule type="cellIs" dxfId="4081" priority="777" operator="equal">
      <formula>"2 - Несоотвествие смежным разделам"</formula>
    </cfRule>
  </conditionalFormatting>
  <conditionalFormatting sqref="H43">
    <cfRule type="cellIs" dxfId="4080" priority="778" operator="equal">
      <formula>"2 - Несоотвествие смежным разделам"</formula>
    </cfRule>
  </conditionalFormatting>
  <conditionalFormatting sqref="H44">
    <cfRule type="cellIs" dxfId="4079" priority="779" operator="equal">
      <formula>"2 - Несоотвествие смежным разделам"</formula>
    </cfRule>
  </conditionalFormatting>
  <conditionalFormatting sqref="H45">
    <cfRule type="cellIs" dxfId="4078" priority="780" operator="equal">
      <formula>"2 - Несоотвествие смежным разделам"</formula>
    </cfRule>
  </conditionalFormatting>
  <conditionalFormatting sqref="G1:H1 H3:X3 H5:H164 A9:G9">
    <cfRule type="cellIs" dxfId="4077" priority="3" operator="equal">
      <formula>"1 - Ошибка проектировщика"</formula>
    </cfRule>
  </conditionalFormatting>
  <conditionalFormatting sqref="H10">
    <cfRule type="cellIs" dxfId="4076" priority="781" operator="equal">
      <formula>"1 - Ошибка проектировщика"</formula>
    </cfRule>
  </conditionalFormatting>
  <conditionalFormatting sqref="H10">
    <cfRule type="cellIs" dxfId="4075" priority="782" operator="equal">
      <formula>"1 - Ошибка проектировщика"</formula>
    </cfRule>
  </conditionalFormatting>
  <conditionalFormatting sqref="H10">
    <cfRule type="cellIs" dxfId="4074" priority="783" operator="equal">
      <formula>"1 - Ошибка проектировщика"</formula>
    </cfRule>
  </conditionalFormatting>
  <conditionalFormatting sqref="H11">
    <cfRule type="cellIs" dxfId="4073" priority="784" operator="equal">
      <formula>"1 - Ошибка проектировщика"</formula>
    </cfRule>
  </conditionalFormatting>
  <conditionalFormatting sqref="H11">
    <cfRule type="cellIs" dxfId="4072" priority="785" operator="equal">
      <formula>"1 - Ошибка проектировщика"</formula>
    </cfRule>
  </conditionalFormatting>
  <conditionalFormatting sqref="H11">
    <cfRule type="cellIs" dxfId="4071" priority="786" operator="equal">
      <formula>"1 - Ошибка проектировщика"</formula>
    </cfRule>
  </conditionalFormatting>
  <conditionalFormatting sqref="H11">
    <cfRule type="cellIs" dxfId="4070" priority="787" operator="equal">
      <formula>"1 - Ошибка проектировщика"</formula>
    </cfRule>
  </conditionalFormatting>
  <conditionalFormatting sqref="H13">
    <cfRule type="cellIs" dxfId="4069" priority="788" operator="equal">
      <formula>"1 - Ошибка проектировщика"</formula>
    </cfRule>
  </conditionalFormatting>
  <conditionalFormatting sqref="H13">
    <cfRule type="cellIs" dxfId="4068" priority="789" operator="equal">
      <formula>"1 - Ошибка проектировщика"</formula>
    </cfRule>
  </conditionalFormatting>
  <conditionalFormatting sqref="H14">
    <cfRule type="cellIs" dxfId="4067" priority="790" operator="equal">
      <formula>"1 - Ошибка проектировщика"</formula>
    </cfRule>
  </conditionalFormatting>
  <conditionalFormatting sqref="H14">
    <cfRule type="cellIs" dxfId="4066" priority="791" operator="equal">
      <formula>"1 - Ошибка проектировщика"</formula>
    </cfRule>
  </conditionalFormatting>
  <conditionalFormatting sqref="H14">
    <cfRule type="cellIs" dxfId="4065" priority="792" operator="equal">
      <formula>"1 - Ошибка проектировщика"</formula>
    </cfRule>
  </conditionalFormatting>
  <conditionalFormatting sqref="H15">
    <cfRule type="cellIs" dxfId="4064" priority="793" operator="equal">
      <formula>"1 - Ошибка проектировщика"</formula>
    </cfRule>
  </conditionalFormatting>
  <conditionalFormatting sqref="H16">
    <cfRule type="cellIs" dxfId="4063" priority="794" operator="equal">
      <formula>"1 - Ошибка проектировщика"</formula>
    </cfRule>
  </conditionalFormatting>
  <conditionalFormatting sqref="H16">
    <cfRule type="cellIs" dxfId="4062" priority="795" operator="equal">
      <formula>"1 - Ошибка проектировщика"</formula>
    </cfRule>
  </conditionalFormatting>
  <conditionalFormatting sqref="H16">
    <cfRule type="cellIs" dxfId="4061" priority="796" operator="equal">
      <formula>"1 - Ошибка проектировщика"</formula>
    </cfRule>
  </conditionalFormatting>
  <conditionalFormatting sqref="H16">
    <cfRule type="cellIs" dxfId="4060" priority="797" operator="equal">
      <formula>"1 - Ошибка проектировщика"</formula>
    </cfRule>
  </conditionalFormatting>
  <conditionalFormatting sqref="H17">
    <cfRule type="cellIs" dxfId="4059" priority="798" operator="equal">
      <formula>"1 - Ошибка проектировщика"</formula>
    </cfRule>
  </conditionalFormatting>
  <conditionalFormatting sqref="H17">
    <cfRule type="cellIs" dxfId="4058" priority="799" operator="equal">
      <formula>"1 - Ошибка проектировщика"</formula>
    </cfRule>
  </conditionalFormatting>
  <conditionalFormatting sqref="H17">
    <cfRule type="cellIs" dxfId="4057" priority="800" operator="equal">
      <formula>"1 - Ошибка проектировщика"</formula>
    </cfRule>
  </conditionalFormatting>
  <conditionalFormatting sqref="H17">
    <cfRule type="cellIs" dxfId="4056" priority="801" operator="equal">
      <formula>"1 - Ошибка проектировщика"</formula>
    </cfRule>
  </conditionalFormatting>
  <conditionalFormatting sqref="H18">
    <cfRule type="cellIs" dxfId="4055" priority="802" operator="equal">
      <formula>"1 - Ошибка проектировщика"</formula>
    </cfRule>
  </conditionalFormatting>
  <conditionalFormatting sqref="H18">
    <cfRule type="cellIs" dxfId="4054" priority="803" operator="equal">
      <formula>"1 - Ошибка проектировщика"</formula>
    </cfRule>
  </conditionalFormatting>
  <conditionalFormatting sqref="H18">
    <cfRule type="cellIs" dxfId="4053" priority="804" operator="equal">
      <formula>"1 - Ошибка проектировщика"</formula>
    </cfRule>
  </conditionalFormatting>
  <conditionalFormatting sqref="H18">
    <cfRule type="cellIs" dxfId="4052" priority="805" operator="equal">
      <formula>"1 - Ошибка проектировщика"</formula>
    </cfRule>
  </conditionalFormatting>
  <conditionalFormatting sqref="H19">
    <cfRule type="cellIs" dxfId="4051" priority="806" operator="equal">
      <formula>"1 - Ошибка проектировщика"</formula>
    </cfRule>
  </conditionalFormatting>
  <conditionalFormatting sqref="H19">
    <cfRule type="cellIs" dxfId="4050" priority="807" operator="equal">
      <formula>"1 - Ошибка проектировщика"</formula>
    </cfRule>
  </conditionalFormatting>
  <conditionalFormatting sqref="H19">
    <cfRule type="cellIs" dxfId="4049" priority="808" operator="equal">
      <formula>"1 - Ошибка проектировщика"</formula>
    </cfRule>
  </conditionalFormatting>
  <conditionalFormatting sqref="H19">
    <cfRule type="cellIs" dxfId="4048" priority="809" operator="equal">
      <formula>"1 - Ошибка проектировщика"</formula>
    </cfRule>
  </conditionalFormatting>
  <conditionalFormatting sqref="H20">
    <cfRule type="cellIs" dxfId="4047" priority="810" operator="equal">
      <formula>"1 - Ошибка проектировщика"</formula>
    </cfRule>
  </conditionalFormatting>
  <conditionalFormatting sqref="H20">
    <cfRule type="cellIs" dxfId="4046" priority="811" operator="equal">
      <formula>"1 - Ошибка проектировщика"</formula>
    </cfRule>
  </conditionalFormatting>
  <conditionalFormatting sqref="H20">
    <cfRule type="cellIs" dxfId="4045" priority="812" operator="equal">
      <formula>"1 - Ошибка проектировщика"</formula>
    </cfRule>
  </conditionalFormatting>
  <conditionalFormatting sqref="H20">
    <cfRule type="cellIs" dxfId="4044" priority="813" operator="equal">
      <formula>"1 - Ошибка проектировщика"</formula>
    </cfRule>
  </conditionalFormatting>
  <conditionalFormatting sqref="H21">
    <cfRule type="cellIs" dxfId="4043" priority="814" operator="equal">
      <formula>"1 - Ошибка проектировщика"</formula>
    </cfRule>
  </conditionalFormatting>
  <conditionalFormatting sqref="H21">
    <cfRule type="cellIs" dxfId="4042" priority="815" operator="equal">
      <formula>"1 - Ошибка проектировщика"</formula>
    </cfRule>
  </conditionalFormatting>
  <conditionalFormatting sqref="H21">
    <cfRule type="cellIs" dxfId="4041" priority="816" operator="equal">
      <formula>"1 - Ошибка проектировщика"</formula>
    </cfRule>
  </conditionalFormatting>
  <conditionalFormatting sqref="H23:H24">
    <cfRule type="cellIs" dxfId="4040" priority="817" operator="equal">
      <formula>"1 - Ошибка проектировщика"</formula>
    </cfRule>
  </conditionalFormatting>
  <conditionalFormatting sqref="H23">
    <cfRule type="cellIs" dxfId="4039" priority="818" operator="equal">
      <formula>"1 - Ошибка проектировщика"</formula>
    </cfRule>
  </conditionalFormatting>
  <conditionalFormatting sqref="H23">
    <cfRule type="cellIs" dxfId="4038" priority="819" operator="equal">
      <formula>"1 - Ошибка проектировщика"</formula>
    </cfRule>
  </conditionalFormatting>
  <conditionalFormatting sqref="H23">
    <cfRule type="cellIs" dxfId="4037" priority="820" operator="equal">
      <formula>"1 - Ошибка проектировщика"</formula>
    </cfRule>
  </conditionalFormatting>
  <conditionalFormatting sqref="H23">
    <cfRule type="cellIs" dxfId="4036" priority="821" operator="equal">
      <formula>"1 - Ошибка проектировщика"</formula>
    </cfRule>
  </conditionalFormatting>
  <conditionalFormatting sqref="H24">
    <cfRule type="cellIs" dxfId="4035" priority="822" operator="equal">
      <formula>"1 - Ошибка проектировщика"</formula>
    </cfRule>
  </conditionalFormatting>
  <conditionalFormatting sqref="H25:H26">
    <cfRule type="cellIs" dxfId="4034" priority="823" operator="equal">
      <formula>"1 - Ошибка проектировщика"</formula>
    </cfRule>
  </conditionalFormatting>
  <conditionalFormatting sqref="H25">
    <cfRule type="cellIs" dxfId="4033" priority="824" operator="equal">
      <formula>"1 - Ошибка проектировщика"</formula>
    </cfRule>
  </conditionalFormatting>
  <conditionalFormatting sqref="H26">
    <cfRule type="cellIs" dxfId="4032" priority="825" operator="equal">
      <formula>"1 - Ошибка проектировщика"</formula>
    </cfRule>
  </conditionalFormatting>
  <conditionalFormatting sqref="H26">
    <cfRule type="cellIs" dxfId="4031" priority="826" operator="equal">
      <formula>"1 - Ошибка проектировщика"</formula>
    </cfRule>
  </conditionalFormatting>
  <conditionalFormatting sqref="H32">
    <cfRule type="cellIs" dxfId="4030" priority="827" operator="equal">
      <formula>"1 - Ошибка проектировщика"</formula>
    </cfRule>
  </conditionalFormatting>
  <conditionalFormatting sqref="H32">
    <cfRule type="cellIs" dxfId="4029" priority="828" operator="equal">
      <formula>"1 - Ошибка проектировщика"</formula>
    </cfRule>
  </conditionalFormatting>
  <conditionalFormatting sqref="H32">
    <cfRule type="cellIs" dxfId="4028" priority="829" operator="equal">
      <formula>"1 - Ошибка проектировщика"</formula>
    </cfRule>
  </conditionalFormatting>
  <conditionalFormatting sqref="H32">
    <cfRule type="cellIs" dxfId="4027" priority="830" operator="equal">
      <formula>"1 - Ошибка проектировщика"</formula>
    </cfRule>
  </conditionalFormatting>
  <conditionalFormatting sqref="H32">
    <cfRule type="cellIs" dxfId="4026" priority="831" operator="equal">
      <formula>"1 - Ошибка проектировщика"</formula>
    </cfRule>
  </conditionalFormatting>
  <conditionalFormatting sqref="H33">
    <cfRule type="cellIs" dxfId="4025" priority="832" operator="equal">
      <formula>"1 - Ошибка проектировщика"</formula>
    </cfRule>
  </conditionalFormatting>
  <conditionalFormatting sqref="H33">
    <cfRule type="cellIs" dxfId="4024" priority="833" operator="equal">
      <formula>"1 - Ошибка проектировщика"</formula>
    </cfRule>
  </conditionalFormatting>
  <conditionalFormatting sqref="H34">
    <cfRule type="cellIs" dxfId="4023" priority="834" operator="equal">
      <formula>"1 - Ошибка проектировщика"</formula>
    </cfRule>
  </conditionalFormatting>
  <conditionalFormatting sqref="H34">
    <cfRule type="cellIs" dxfId="4022" priority="835" operator="equal">
      <formula>"1 - Ошибка проектировщика"</formula>
    </cfRule>
  </conditionalFormatting>
  <conditionalFormatting sqref="H34">
    <cfRule type="cellIs" dxfId="4021" priority="836" operator="equal">
      <formula>"1 - Ошибка проектировщика"</formula>
    </cfRule>
  </conditionalFormatting>
  <conditionalFormatting sqref="H34">
    <cfRule type="cellIs" dxfId="4020" priority="837" operator="equal">
      <formula>"1 - Ошибка проектировщика"</formula>
    </cfRule>
  </conditionalFormatting>
  <conditionalFormatting sqref="H34">
    <cfRule type="cellIs" dxfId="4019" priority="838" operator="equal">
      <formula>"1 - Ошибка проектировщика"</formula>
    </cfRule>
  </conditionalFormatting>
  <conditionalFormatting sqref="H34">
    <cfRule type="cellIs" dxfId="4018" priority="839" operator="equal">
      <formula>"1 - Ошибка проектировщика"</formula>
    </cfRule>
  </conditionalFormatting>
  <conditionalFormatting sqref="H34">
    <cfRule type="cellIs" dxfId="4017" priority="840" operator="equal">
      <formula>"1 - Ошибка проектировщика"</formula>
    </cfRule>
  </conditionalFormatting>
  <conditionalFormatting sqref="H34">
    <cfRule type="cellIs" dxfId="4016" priority="841" operator="equal">
      <formula>"1 - Ошибка проектировщика"</formula>
    </cfRule>
  </conditionalFormatting>
  <conditionalFormatting sqref="H34">
    <cfRule type="cellIs" dxfId="4015" priority="842" operator="equal">
      <formula>"1 - Ошибка проектировщика"</formula>
    </cfRule>
  </conditionalFormatting>
  <conditionalFormatting sqref="H34">
    <cfRule type="cellIs" dxfId="4014" priority="843" operator="equal">
      <formula>"1 - Ошибка проектировщика"</formula>
    </cfRule>
  </conditionalFormatting>
  <conditionalFormatting sqref="H34">
    <cfRule type="cellIs" dxfId="4013" priority="844" operator="equal">
      <formula>"1 - Ошибка проектировщика"</formula>
    </cfRule>
  </conditionalFormatting>
  <conditionalFormatting sqref="H34">
    <cfRule type="cellIs" dxfId="4012" priority="845" operator="equal">
      <formula>"1 - Ошибка проектировщика"</formula>
    </cfRule>
  </conditionalFormatting>
  <conditionalFormatting sqref="H35">
    <cfRule type="cellIs" dxfId="4011" priority="846" operator="equal">
      <formula>"1 - Ошибка проектировщика"</formula>
    </cfRule>
  </conditionalFormatting>
  <conditionalFormatting sqref="H35">
    <cfRule type="cellIs" dxfId="4010" priority="847" operator="equal">
      <formula>"1 - Ошибка проектировщика"</formula>
    </cfRule>
  </conditionalFormatting>
  <conditionalFormatting sqref="H35">
    <cfRule type="cellIs" dxfId="4009" priority="848" operator="equal">
      <formula>"1 - Ошибка проектировщика"</formula>
    </cfRule>
  </conditionalFormatting>
  <conditionalFormatting sqref="H35">
    <cfRule type="cellIs" dxfId="4008" priority="849" operator="equal">
      <formula>"1 - Ошибка проектировщика"</formula>
    </cfRule>
  </conditionalFormatting>
  <conditionalFormatting sqref="H35">
    <cfRule type="cellIs" dxfId="4007" priority="850" operator="equal">
      <formula>"1 - Ошибка проектировщика"</formula>
    </cfRule>
  </conditionalFormatting>
  <conditionalFormatting sqref="H36">
    <cfRule type="cellIs" dxfId="4006" priority="851" operator="equal">
      <formula>"1 - Ошибка проектировщика"</formula>
    </cfRule>
  </conditionalFormatting>
  <conditionalFormatting sqref="H36">
    <cfRule type="cellIs" dxfId="4005" priority="852" operator="equal">
      <formula>"1 - Ошибка проектировщика"</formula>
    </cfRule>
  </conditionalFormatting>
  <conditionalFormatting sqref="H36">
    <cfRule type="cellIs" dxfId="4004" priority="853" operator="equal">
      <formula>"1 - Ошибка проектировщика"</formula>
    </cfRule>
  </conditionalFormatting>
  <conditionalFormatting sqref="H36">
    <cfRule type="cellIs" dxfId="4003" priority="854" operator="equal">
      <formula>"1 - Ошибка проектировщика"</formula>
    </cfRule>
  </conditionalFormatting>
  <conditionalFormatting sqref="H36">
    <cfRule type="cellIs" dxfId="4002" priority="855" operator="equal">
      <formula>"1 - Ошибка проектировщика"</formula>
    </cfRule>
  </conditionalFormatting>
  <conditionalFormatting sqref="H36">
    <cfRule type="cellIs" dxfId="4001" priority="856" operator="equal">
      <formula>"1 - Ошибка проектировщика"</formula>
    </cfRule>
  </conditionalFormatting>
  <conditionalFormatting sqref="H38:H39">
    <cfRule type="cellIs" dxfId="4000" priority="857" operator="equal">
      <formula>"1 - Ошибка проектировщика"</formula>
    </cfRule>
  </conditionalFormatting>
  <conditionalFormatting sqref="H39">
    <cfRule type="cellIs" dxfId="3999" priority="858" operator="equal">
      <formula>"1 - Ошибка проектировщика"</formula>
    </cfRule>
  </conditionalFormatting>
  <conditionalFormatting sqref="H39">
    <cfRule type="cellIs" dxfId="3998" priority="859" operator="equal">
      <formula>"1 - Ошибка проектировщика"</formula>
    </cfRule>
  </conditionalFormatting>
  <conditionalFormatting sqref="H38">
    <cfRule type="cellIs" dxfId="3997" priority="860" operator="equal">
      <formula>"1 - Ошибка проектировщика"</formula>
    </cfRule>
  </conditionalFormatting>
  <conditionalFormatting sqref="H38">
    <cfRule type="cellIs" dxfId="3996" priority="861" operator="equal">
      <formula>"1 - Ошибка проектировщика"</formula>
    </cfRule>
  </conditionalFormatting>
  <conditionalFormatting sqref="H40">
    <cfRule type="cellIs" dxfId="3995" priority="862" operator="equal">
      <formula>"1 - Ошибка проектировщика"</formula>
    </cfRule>
  </conditionalFormatting>
  <conditionalFormatting sqref="H40">
    <cfRule type="cellIs" dxfId="3994" priority="863" operator="equal">
      <formula>"1 - Ошибка проектировщика"</formula>
    </cfRule>
  </conditionalFormatting>
  <conditionalFormatting sqref="H37">
    <cfRule type="cellIs" dxfId="3993" priority="864" operator="equal">
      <formula>"1 - Ошибка проектировщика"</formula>
    </cfRule>
  </conditionalFormatting>
  <conditionalFormatting sqref="H31">
    <cfRule type="cellIs" dxfId="3992" priority="865" operator="equal">
      <formula>"1 - Ошибка проектировщика"</formula>
    </cfRule>
  </conditionalFormatting>
  <conditionalFormatting sqref="H31">
    <cfRule type="cellIs" dxfId="3991" priority="866" operator="equal">
      <formula>"1 - Ошибка проектировщика"</formula>
    </cfRule>
  </conditionalFormatting>
  <conditionalFormatting sqref="H31">
    <cfRule type="cellIs" dxfId="3990" priority="867" operator="equal">
      <formula>"1 - Ошибка проектировщика"</formula>
    </cfRule>
  </conditionalFormatting>
  <conditionalFormatting sqref="H31">
    <cfRule type="cellIs" dxfId="3989" priority="868" operator="equal">
      <formula>"1 - Ошибка проектировщика"</formula>
    </cfRule>
  </conditionalFormatting>
  <conditionalFormatting sqref="H31">
    <cfRule type="cellIs" dxfId="3988" priority="869" operator="equal">
      <formula>"1 - Ошибка проектировщика"</formula>
    </cfRule>
  </conditionalFormatting>
  <conditionalFormatting sqref="H31">
    <cfRule type="cellIs" dxfId="3987" priority="870" operator="equal">
      <formula>"1 - Ошибка проектировщика"</formula>
    </cfRule>
  </conditionalFormatting>
  <conditionalFormatting sqref="H22">
    <cfRule type="cellIs" dxfId="3986" priority="871" operator="equal">
      <formula>"1 - Ошибка проектировщика"</formula>
    </cfRule>
  </conditionalFormatting>
  <conditionalFormatting sqref="H22">
    <cfRule type="cellIs" dxfId="3985" priority="872" operator="equal">
      <formula>"1 - Ошибка проектировщика"</formula>
    </cfRule>
  </conditionalFormatting>
  <conditionalFormatting sqref="H22">
    <cfRule type="cellIs" dxfId="3984" priority="873" operator="equal">
      <formula>"1 - Ошибка проектировщика"</formula>
    </cfRule>
  </conditionalFormatting>
  <conditionalFormatting sqref="H27">
    <cfRule type="cellIs" dxfId="3983" priority="874" operator="equal">
      <formula>"1 - Ошибка проектировщика"</formula>
    </cfRule>
  </conditionalFormatting>
  <conditionalFormatting sqref="H27">
    <cfRule type="cellIs" dxfId="3982" priority="875" operator="equal">
      <formula>"1 - Ошибка проектировщика"</formula>
    </cfRule>
  </conditionalFormatting>
  <conditionalFormatting sqref="H27">
    <cfRule type="cellIs" dxfId="3981" priority="876" operator="equal">
      <formula>"1 - Ошибка проектировщика"</formula>
    </cfRule>
  </conditionalFormatting>
  <conditionalFormatting sqref="H27">
    <cfRule type="cellIs" dxfId="3980" priority="877" operator="equal">
      <formula>"1 - Ошибка проектировщика"</formula>
    </cfRule>
  </conditionalFormatting>
  <conditionalFormatting sqref="H29">
    <cfRule type="cellIs" dxfId="3979" priority="878" operator="equal">
      <formula>"1 - Ошибка проектировщика"</formula>
    </cfRule>
  </conditionalFormatting>
  <conditionalFormatting sqref="H29">
    <cfRule type="cellIs" dxfId="3978" priority="879" operator="equal">
      <formula>"1 - Ошибка проектировщика"</formula>
    </cfRule>
  </conditionalFormatting>
  <conditionalFormatting sqref="H17">
    <cfRule type="cellIs" dxfId="3977" priority="880" operator="equal">
      <formula>"1 - Ошибка проектировщика"</formula>
    </cfRule>
  </conditionalFormatting>
  <conditionalFormatting sqref="H17">
    <cfRule type="cellIs" dxfId="3976" priority="881" operator="equal">
      <formula>"1 - Ошибка проектировщика"</formula>
    </cfRule>
  </conditionalFormatting>
  <conditionalFormatting sqref="H17">
    <cfRule type="cellIs" dxfId="3975" priority="882" operator="equal">
      <formula>"1 - Ошибка проектировщика"</formula>
    </cfRule>
  </conditionalFormatting>
  <conditionalFormatting sqref="H17">
    <cfRule type="cellIs" dxfId="3974" priority="883" operator="equal">
      <formula>"1 - Ошибка проектировщика"</formula>
    </cfRule>
  </conditionalFormatting>
  <conditionalFormatting sqref="H17">
    <cfRule type="cellIs" dxfId="3973" priority="884" operator="equal">
      <formula>"1 - Ошибка проектировщика"</formula>
    </cfRule>
  </conditionalFormatting>
  <conditionalFormatting sqref="H43">
    <cfRule type="cellIs" dxfId="3972" priority="885" operator="equal">
      <formula>"1 - Ошибка проектировщика"</formula>
    </cfRule>
  </conditionalFormatting>
  <conditionalFormatting sqref="H44">
    <cfRule type="cellIs" dxfId="3971" priority="886" operator="equal">
      <formula>"1 - Ошибка проектировщика"</formula>
    </cfRule>
  </conditionalFormatting>
  <conditionalFormatting sqref="H45">
    <cfRule type="cellIs" dxfId="3970" priority="887" operator="equal">
      <formula>"1 - Ошибка проектировщика"</formula>
    </cfRule>
  </conditionalFormatting>
  <conditionalFormatting sqref="K3 K5:K164">
    <cfRule type="containsText" dxfId="3969" priority="2" operator="containsText" text="повторно">
      <formula>NOT(ISERROR(SEARCH(("повторно"),(K3))))</formula>
    </cfRule>
  </conditionalFormatting>
  <conditionalFormatting sqref="K44">
    <cfRule type="containsText" dxfId="3968" priority="888" operator="containsText" text="повторно">
      <formula>NOT(ISERROR(SEARCH(("повторно"),(K3))))</formula>
    </cfRule>
  </conditionalFormatting>
  <conditionalFormatting sqref="K44">
    <cfRule type="containsText" dxfId="3967" priority="889" operator="containsText" text="повторно">
      <formula>NOT(ISERROR(SEARCH(("повторно"),(K3))))</formula>
    </cfRule>
  </conditionalFormatting>
  <conditionalFormatting sqref="K45">
    <cfRule type="containsText" dxfId="3966" priority="890" operator="containsText" text="повторно">
      <formula>NOT(ISERROR(SEARCH(("повторно"),(K3))))</formula>
    </cfRule>
  </conditionalFormatting>
  <conditionalFormatting sqref="K45">
    <cfRule type="containsText" dxfId="3965" priority="891" operator="containsText" text="повторно">
      <formula>NOT(ISERROR(SEARCH(("повторно"),(K3))))</formula>
    </cfRule>
  </conditionalFormatting>
  <conditionalFormatting sqref="K45">
    <cfRule type="containsText" dxfId="3964" priority="892" operator="containsText" text="повторно">
      <formula>NOT(ISERROR(SEARCH(("повторно"),(K3))))</formula>
    </cfRule>
  </conditionalFormatting>
  <conditionalFormatting sqref="K46">
    <cfRule type="containsText" dxfId="3963" priority="893" operator="containsText" text="повторно">
      <formula>NOT(ISERROR(SEARCH(("повторно"),(K3))))</formula>
    </cfRule>
  </conditionalFormatting>
  <conditionalFormatting sqref="K46">
    <cfRule type="containsText" dxfId="3962" priority="894" operator="containsText" text="повторно">
      <formula>NOT(ISERROR(SEARCH(("повторно"),(K3))))</formula>
    </cfRule>
  </conditionalFormatting>
  <conditionalFormatting sqref="K46">
    <cfRule type="containsText" dxfId="3961" priority="895" operator="containsText" text="повторно">
      <formula>NOT(ISERROR(SEARCH(("повторно"),(K3))))</formula>
    </cfRule>
  </conditionalFormatting>
  <conditionalFormatting sqref="K46">
    <cfRule type="containsText" dxfId="3960" priority="896" operator="containsText" text="повторно">
      <formula>NOT(ISERROR(SEARCH(("повторно"),(K3))))</formula>
    </cfRule>
  </conditionalFormatting>
  <conditionalFormatting sqref="K3 K5:K164">
    <cfRule type="containsText" dxfId="3959" priority="1" operator="containsText" text="снято">
      <formula>NOT(ISERROR(SEARCH(("снято"),(K3))))</formula>
    </cfRule>
  </conditionalFormatting>
  <conditionalFormatting sqref="K44">
    <cfRule type="containsText" dxfId="3958" priority="897" operator="containsText" text="снято">
      <formula>NOT(ISERROR(SEARCH(("снято"),(K3))))</formula>
    </cfRule>
  </conditionalFormatting>
  <conditionalFormatting sqref="K44">
    <cfRule type="containsText" dxfId="3957" priority="898" operator="containsText" text="снято">
      <formula>NOT(ISERROR(SEARCH(("снято"),(K3))))</formula>
    </cfRule>
  </conditionalFormatting>
  <conditionalFormatting sqref="K45">
    <cfRule type="containsText" dxfId="3956" priority="899" operator="containsText" text="снято">
      <formula>NOT(ISERROR(SEARCH(("снято"),(K3))))</formula>
    </cfRule>
  </conditionalFormatting>
  <conditionalFormatting sqref="K45">
    <cfRule type="containsText" dxfId="3955" priority="900" operator="containsText" text="снято">
      <formula>NOT(ISERROR(SEARCH(("снято"),(K3))))</formula>
    </cfRule>
  </conditionalFormatting>
  <conditionalFormatting sqref="K45">
    <cfRule type="containsText" dxfId="3954" priority="901" operator="containsText" text="снято">
      <formula>NOT(ISERROR(SEARCH(("снято"),(K3))))</formula>
    </cfRule>
  </conditionalFormatting>
  <conditionalFormatting sqref="K46">
    <cfRule type="containsText" dxfId="3953" priority="902" operator="containsText" text="снято">
      <formula>NOT(ISERROR(SEARCH(("снято"),(K3))))</formula>
    </cfRule>
  </conditionalFormatting>
  <conditionalFormatting sqref="K46">
    <cfRule type="containsText" dxfId="3952" priority="903" operator="containsText" text="снято">
      <formula>NOT(ISERROR(SEARCH(("снято"),(K3))))</formula>
    </cfRule>
  </conditionalFormatting>
  <conditionalFormatting sqref="K46">
    <cfRule type="containsText" dxfId="3951" priority="904" operator="containsText" text="снято">
      <formula>NOT(ISERROR(SEARCH(("снято"),(K3))))</formula>
    </cfRule>
  </conditionalFormatting>
  <conditionalFormatting sqref="K46">
    <cfRule type="containsText" dxfId="3950" priority="905"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67">
        <x14:dataValidation type="list" allowBlank="1">
          <x14:formula1>
            <xm:f>Списки!$G$2:$G$4</xm:f>
          </x14:formula1>
          <xm:sqref>G12 G41:G42 G43 G46:G164</xm:sqref>
        </x14:dataValidation>
        <x14:dataValidation type="list" allowBlank="1">
          <x14:formula1>
            <xm:f>Списки!$O:$O</xm:f>
          </x14:formula1>
          <xm:sqref>R1 U1 X1</xm:sqref>
        </x14:dataValidation>
        <x14:dataValidation type="list" allowBlank="1">
          <x14:formula1>
            <xm:f>Списки!$E$2:$E$1002</xm:f>
          </x14:formula1>
          <xm:sqref>H12 H41:H42 H43 H46:H164</xm:sqref>
        </x14:dataValidation>
        <x14:dataValidation type="list" allowBlank="1">
          <x14:formula1>
            <xm:f>Списки!$A$2:$A$1002</xm:f>
          </x14:formula1>
          <xm:sqref>K10:K43 K47:K164</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Списки!$E$2:$E$1002</xm:f>
          </x14:formula1>
          <xm:sqref>H23</xm:sqref>
        </x14:dataValidation>
        <x14:dataValidation type="list" allowBlank="1">
          <x14:formula1>
            <xm:f>Списки!$G$2:$G$4</xm:f>
          </x14:formula1>
          <xm:sqref>G23</xm:sqref>
        </x14:dataValidation>
        <x14:dataValidation type="list" allowBlank="1">
          <x14:formula1>
            <xm:f>Списки!$E$2:$E$1002</xm:f>
          </x14:formula1>
          <xm:sqref>H24</xm:sqref>
        </x14:dataValidation>
        <x14:dataValidation type="list" allowBlank="1">
          <x14:formula1>
            <xm:f>Списки!$G$2:$G$4</xm:f>
          </x14:formula1>
          <xm:sqref>G24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Списки!$E$2:$E$1002</xm:f>
          </x14:formula1>
          <xm:sqref>H22</xm:sqref>
        </x14:dataValidation>
        <x14:dataValidation type="list" allowBlank="1">
          <x14:formula1>
            <xm:f>Списки!$G$2:$G$4</xm:f>
          </x14:formula1>
          <xm:sqref>G22</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G44</xm:sqref>
        </x14:dataValidation>
        <x14:dataValidation type="list" allowBlank="1">
          <x14:formula1>
            <xm:f>Списки!$E$2:$E$1002</xm:f>
          </x14:formula1>
          <xm:sqref>H44</xm:sqref>
        </x14:dataValidation>
        <x14:dataValidation type="list" allowBlank="1">
          <x14:formula1>
            <xm:f>Списки!$A$2:$A$1002</xm:f>
          </x14:formula1>
          <xm:sqref>K44</xm:sqref>
        </x14:dataValidation>
        <x14:dataValidation type="list" allowBlank="1">
          <x14:formula1>
            <xm:f>Списки!$G$2:$G$4</xm:f>
          </x14:formula1>
          <xm:sqref>G45</xm:sqref>
        </x14:dataValidation>
        <x14:dataValidation type="list" allowBlank="1">
          <x14:formula1>
            <xm:f>Списки!$E$2:$E$1002</xm:f>
          </x14:formula1>
          <xm:sqref>H45</xm:sqref>
        </x14:dataValidation>
        <x14:dataValidation type="list" allowBlank="1">
          <x14:formula1>
            <xm:f>Списки!$A$2:$A$1002</xm:f>
          </x14:formula1>
          <xm:sqref>K45</xm:sqref>
        </x14:dataValidation>
        <x14:dataValidation type="list" allowBlank="1">
          <x14:formula1>
            <xm:f>Списки!$A$2:$A$1002</xm:f>
          </x14:formula1>
          <xm:sqref>K46</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5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708" customWidth="1"/>
    <col min="2" max="2" width="18.5703125" style="708" customWidth="1"/>
    <col min="3" max="3" width="12.5703125" style="708"/>
    <col min="4" max="4" width="53.42578125" style="710" customWidth="1"/>
    <col min="5" max="5" width="46.42578125" style="708" customWidth="1"/>
    <col min="6" max="6" width="21.42578125" style="708" customWidth="1" collapsed="1"/>
    <col min="7" max="8" width="14.140625" style="708" hidden="1" customWidth="1" outlineLevel="1"/>
    <col min="9" max="9" width="13.42578125" style="708" customWidth="1"/>
    <col min="10" max="11" width="12.5703125" style="708"/>
    <col min="12" max="12" width="31.85546875" style="711" customWidth="1"/>
    <col min="13" max="13" width="12.5703125" style="708"/>
    <col min="14" max="14" width="25" style="708" customWidth="1"/>
    <col min="15" max="15" width="39.140625" style="708" customWidth="1"/>
    <col min="16" max="16" width="16.42578125" style="708" customWidth="1"/>
    <col min="17" max="17" width="26.85546875" style="708" customWidth="1"/>
    <col min="18" max="18" width="22" style="708" customWidth="1"/>
    <col min="19" max="19" width="14.42578125" style="708" customWidth="1"/>
    <col min="20" max="20" width="26.85546875" style="708" customWidth="1"/>
    <col min="21" max="24" width="25.5703125" style="708" customWidth="1"/>
    <col min="25" max="16384" width="12.5703125" style="708"/>
  </cols>
  <sheetData>
    <row r="1" spans="1:24" ht="89.25" collapsed="1">
      <c r="A1" s="712" t="s">
        <v>235</v>
      </c>
      <c r="B1" s="712" t="s">
        <v>236</v>
      </c>
      <c r="C1" s="713" t="s">
        <v>237</v>
      </c>
      <c r="D1" s="712" t="s">
        <v>238</v>
      </c>
      <c r="E1" s="712" t="s">
        <v>239</v>
      </c>
      <c r="F1" s="712" t="s">
        <v>240</v>
      </c>
      <c r="G1" s="714" t="s">
        <v>241</v>
      </c>
      <c r="H1" s="714" t="s">
        <v>242</v>
      </c>
      <c r="I1" s="714" t="s">
        <v>5</v>
      </c>
      <c r="J1" s="712" t="s">
        <v>243</v>
      </c>
      <c r="K1" s="712" t="s">
        <v>244</v>
      </c>
      <c r="L1" s="715"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497" t="s">
        <v>52</v>
      </c>
      <c r="E2" s="113"/>
      <c r="F2" s="110"/>
      <c r="G2" s="115"/>
      <c r="H2" s="116"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498" t="s">
        <v>35</v>
      </c>
      <c r="E3" s="18"/>
      <c r="F3" s="18"/>
      <c r="G3" s="115"/>
      <c r="H3" s="118">
        <f>COUNTIF($H10:$H151,"1 - Несоответствие продуктовым требованиям ПИК-Стандарт")</f>
        <v>3</v>
      </c>
      <c r="I3" s="118">
        <f>COUNTIF($H10:$H151,"2 - Несоответствие Бренд-листам ПИК")</f>
        <v>0</v>
      </c>
      <c r="J3" s="118">
        <f>COUNTIF($H10:$H151,"3 - Несоответствие Каталогу отделки")</f>
        <v>0</v>
      </c>
      <c r="K3" s="118">
        <f>COUNTIF($H10:$H151,"5 - Ошибка в применении СТМ")</f>
        <v>0</v>
      </c>
      <c r="L3" s="539">
        <f>COUNTIF($H10:$H151,"4 - Несоответствие Каталогу оборудования")</f>
        <v>0</v>
      </c>
      <c r="M3" s="118">
        <f>COUNTIF($H10:$H151,"6 - Ошибка в применении сборных ЛМ")</f>
        <v>0</v>
      </c>
      <c r="N3" s="118">
        <f>COUNTIF($H10:$H151,"7 - Ошибка в применении шкаф-пакетов")</f>
        <v>0</v>
      </c>
      <c r="O3" s="118">
        <f>COUNTIF($H10:$H151,"8 - Ошибка в применении шахт-пакетов")</f>
        <v>0</v>
      </c>
      <c r="P3" s="118">
        <f>COUNTIF($H10:$H151,"9 - Несоответствие типологическим требованиям ПИК-Стандарт")</f>
        <v>11</v>
      </c>
      <c r="Q3" s="118">
        <f>COUNTIF($H10:$H151,"10 - Несоответствие НТД РФ")</f>
        <v>0</v>
      </c>
      <c r="R3" s="118">
        <f>COUNTIF($H10:$H151,"11 - Несоответствие ИРД (кроме ТУ, СТУ), АПР, ПД")</f>
        <v>0</v>
      </c>
      <c r="S3" s="118">
        <f>COUNTIF($H10:$H151,"12 - Несоответствие требованиям ТУ, СТУ")</f>
        <v>0</v>
      </c>
      <c r="T3" s="118">
        <f>COUNTIF($H10:$H151,"13 - Ошибка в технических решениях")</f>
        <v>0</v>
      </c>
      <c r="U3" s="118">
        <f>COUNTIF($H10:$H151,"14 - Неувязка м/у собой комплектов РД")</f>
        <v>2</v>
      </c>
      <c r="V3" s="118">
        <f>COUNTIF($H10:$H151,"15 - Недостаточность информации влияющей на СМР")</f>
        <v>15</v>
      </c>
      <c r="W3" s="118">
        <f>COUNTIF($H10:$H151,"16 - Нерациональное решение")</f>
        <v>0</v>
      </c>
      <c r="X3" s="118">
        <f>COUNTIF($H10:$H151,"17 - Оформление")</f>
        <v>0</v>
      </c>
    </row>
    <row r="4" spans="1:24" ht="25.5" hidden="1" outlineLevel="1">
      <c r="A4" s="111" t="s">
        <v>249</v>
      </c>
      <c r="B4" s="119">
        <v>8</v>
      </c>
      <c r="C4" s="259" t="s">
        <v>2297</v>
      </c>
      <c r="D4" s="120">
        <f>C4/B4</f>
        <v>1</v>
      </c>
      <c r="E4" s="218"/>
      <c r="G4" s="115"/>
      <c r="H4" s="112" t="s">
        <v>52</v>
      </c>
      <c r="I4" s="112" t="s">
        <v>52</v>
      </c>
      <c r="J4" s="112" t="s">
        <v>52</v>
      </c>
      <c r="K4" s="112" t="s">
        <v>52</v>
      </c>
      <c r="L4" s="541"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C5" s="709"/>
      <c r="D5" s="262"/>
      <c r="E5" s="219"/>
      <c r="G5" s="112" t="s">
        <v>52</v>
      </c>
      <c r="H5" s="222"/>
      <c r="I5" s="102"/>
      <c r="J5" s="223"/>
      <c r="K5" s="102"/>
      <c r="L5" s="543"/>
      <c r="M5" s="223"/>
      <c r="N5" s="102"/>
      <c r="O5" s="223"/>
      <c r="P5" s="223"/>
      <c r="Q5" s="102"/>
      <c r="R5" s="223"/>
      <c r="S5" s="223"/>
      <c r="T5" s="102"/>
      <c r="U5" s="102"/>
      <c r="V5" s="102"/>
      <c r="W5" s="102"/>
      <c r="X5" s="102"/>
    </row>
    <row r="6" spans="1:24" ht="22.5" hidden="1" outlineLevel="1">
      <c r="A6" s="18">
        <v>0.2</v>
      </c>
      <c r="B6" s="18">
        <v>0.5</v>
      </c>
      <c r="C6" s="256">
        <v>1</v>
      </c>
      <c r="D6" s="498" t="s">
        <v>39</v>
      </c>
      <c r="E6" s="18"/>
      <c r="F6" s="18" t="s">
        <v>253</v>
      </c>
      <c r="G6" s="125">
        <f>COUNTIFS(G10:G118,"0,2")</f>
        <v>0</v>
      </c>
      <c r="H6" s="222"/>
      <c r="I6" s="102"/>
      <c r="J6" s="223"/>
      <c r="K6" s="102"/>
      <c r="L6" s="543"/>
      <c r="M6" s="223"/>
      <c r="N6" s="102"/>
      <c r="O6" s="223"/>
      <c r="P6" s="223"/>
      <c r="Q6" s="102"/>
      <c r="R6" s="223"/>
      <c r="S6" s="223"/>
      <c r="T6" s="102"/>
      <c r="U6" s="102"/>
      <c r="V6" s="102"/>
      <c r="W6" s="102"/>
      <c r="X6" s="102"/>
    </row>
    <row r="7" spans="1:24" ht="22.5" hidden="1" outlineLevel="1">
      <c r="A7" s="126">
        <f>G6*0.2/B4</f>
        <v>0</v>
      </c>
      <c r="B7" s="126">
        <f>G7*0.5/B4</f>
        <v>0.9375</v>
      </c>
      <c r="C7" s="259">
        <f>G8*1/B4</f>
        <v>2</v>
      </c>
      <c r="D7" s="127">
        <f>(G6*A6+G7*B6+G8*C6)/SUM(G6:G8)</f>
        <v>0.75806451612903225</v>
      </c>
      <c r="E7" s="224"/>
      <c r="F7" s="129" t="s">
        <v>254</v>
      </c>
      <c r="G7" s="125">
        <f>COUNTIFS(G10:G118,"0,5")</f>
        <v>15</v>
      </c>
      <c r="H7" s="222"/>
      <c r="I7" s="225"/>
      <c r="J7" s="225"/>
      <c r="K7" s="225"/>
      <c r="L7" s="545"/>
      <c r="M7" s="225"/>
      <c r="N7" s="225"/>
      <c r="O7" s="225"/>
      <c r="P7" s="225"/>
      <c r="Q7" s="225"/>
      <c r="R7" s="225"/>
      <c r="S7" s="225"/>
      <c r="T7" s="225"/>
      <c r="U7" s="225"/>
      <c r="V7" s="225"/>
      <c r="W7" s="225"/>
      <c r="X7" s="225"/>
    </row>
    <row r="8" spans="1:24" ht="22.5" hidden="1" outlineLevel="1">
      <c r="A8" s="112" t="s">
        <v>52</v>
      </c>
      <c r="B8" s="112" t="s">
        <v>52</v>
      </c>
      <c r="C8" s="266" t="s">
        <v>52</v>
      </c>
      <c r="D8" s="497" t="s">
        <v>52</v>
      </c>
      <c r="E8" s="112"/>
      <c r="F8" s="18" t="s">
        <v>255</v>
      </c>
      <c r="G8" s="125">
        <f>COUNTIFS(G10:G118,"1")</f>
        <v>16</v>
      </c>
      <c r="H8" s="222"/>
      <c r="I8" s="102"/>
      <c r="J8" s="223"/>
      <c r="K8" s="102"/>
      <c r="L8" s="543"/>
      <c r="M8" s="223"/>
      <c r="N8" s="102"/>
      <c r="O8" s="223"/>
      <c r="P8" s="223"/>
      <c r="Q8" s="102"/>
      <c r="R8" s="223"/>
      <c r="S8" s="223"/>
      <c r="T8" s="102"/>
      <c r="U8" s="102"/>
      <c r="V8" s="102"/>
      <c r="W8" s="102"/>
      <c r="X8" s="102"/>
    </row>
    <row r="9" spans="1:24" ht="12.75">
      <c r="A9" s="131"/>
      <c r="B9" s="131"/>
      <c r="C9" s="267"/>
      <c r="D9" s="430"/>
      <c r="E9" s="131"/>
      <c r="F9" s="131"/>
      <c r="G9" s="131"/>
      <c r="H9" s="131"/>
      <c r="I9" s="226"/>
      <c r="J9" s="227"/>
      <c r="K9" s="226"/>
      <c r="L9" s="547"/>
      <c r="M9" s="227"/>
      <c r="N9" s="226"/>
      <c r="O9" s="227"/>
      <c r="P9" s="227"/>
      <c r="Q9" s="226"/>
      <c r="R9" s="227"/>
      <c r="S9" s="227"/>
      <c r="T9" s="226"/>
      <c r="U9" s="226"/>
      <c r="V9" s="226"/>
      <c r="W9" s="226"/>
      <c r="X9" s="226"/>
    </row>
    <row r="10" spans="1:24" ht="183" customHeight="1">
      <c r="A10" s="431">
        <v>1</v>
      </c>
      <c r="B10" s="436" t="s">
        <v>2532</v>
      </c>
      <c r="C10" s="665" t="s">
        <v>397</v>
      </c>
      <c r="D10" s="433" t="s">
        <v>2533</v>
      </c>
      <c r="E10" s="431"/>
      <c r="F10" s="431" t="s">
        <v>2421</v>
      </c>
      <c r="G10" s="435">
        <v>1</v>
      </c>
      <c r="H10" s="436" t="s">
        <v>21</v>
      </c>
      <c r="I10" s="431" t="s">
        <v>72</v>
      </c>
      <c r="J10" s="437">
        <v>45391</v>
      </c>
      <c r="K10" s="431"/>
      <c r="L10" s="549" t="s">
        <v>2422</v>
      </c>
      <c r="M10" s="223"/>
      <c r="N10" s="102"/>
      <c r="O10" s="223"/>
      <c r="P10" s="223"/>
      <c r="Q10" s="102"/>
      <c r="R10" s="223"/>
      <c r="S10" s="223"/>
      <c r="T10" s="102"/>
      <c r="U10" s="102"/>
      <c r="V10" s="102"/>
      <c r="W10" s="102"/>
      <c r="X10" s="102"/>
    </row>
    <row r="11" spans="1:24" ht="40.5" customHeight="1">
      <c r="A11" s="431">
        <f t="shared" ref="A11:A45" si="0">A10+1</f>
        <v>2</v>
      </c>
      <c r="B11" s="436" t="s">
        <v>2532</v>
      </c>
      <c r="C11" s="665">
        <v>2</v>
      </c>
      <c r="D11" s="433" t="s">
        <v>2423</v>
      </c>
      <c r="E11" s="431"/>
      <c r="F11" s="431" t="s">
        <v>2424</v>
      </c>
      <c r="G11" s="435">
        <v>1</v>
      </c>
      <c r="H11" s="436" t="s">
        <v>21</v>
      </c>
      <c r="I11" s="431" t="s">
        <v>72</v>
      </c>
      <c r="J11" s="437">
        <v>45391</v>
      </c>
      <c r="K11" s="431"/>
      <c r="L11" s="549" t="s">
        <v>2425</v>
      </c>
      <c r="M11" s="102"/>
      <c r="N11" s="102"/>
      <c r="O11" s="102"/>
      <c r="P11" s="102"/>
      <c r="Q11" s="102"/>
      <c r="R11" s="102"/>
      <c r="S11" s="102"/>
      <c r="T11" s="102"/>
      <c r="U11" s="102"/>
      <c r="V11" s="102"/>
      <c r="W11" s="102"/>
      <c r="X11" s="102"/>
    </row>
    <row r="12" spans="1:24" ht="192" customHeight="1">
      <c r="A12" s="431">
        <f t="shared" si="0"/>
        <v>3</v>
      </c>
      <c r="B12" s="436" t="s">
        <v>2532</v>
      </c>
      <c r="C12" s="665">
        <v>2</v>
      </c>
      <c r="D12" s="648" t="s">
        <v>2534</v>
      </c>
      <c r="E12" s="431"/>
      <c r="F12" s="431"/>
      <c r="G12" s="435">
        <v>1</v>
      </c>
      <c r="H12" s="436" t="s">
        <v>28</v>
      </c>
      <c r="I12" s="431" t="s">
        <v>72</v>
      </c>
      <c r="J12" s="437">
        <v>45391</v>
      </c>
      <c r="K12" s="431"/>
      <c r="L12" s="548" t="s">
        <v>2535</v>
      </c>
      <c r="M12" s="102"/>
      <c r="N12" s="102"/>
      <c r="O12" s="102"/>
      <c r="P12" s="102"/>
      <c r="Q12" s="102"/>
      <c r="R12" s="102"/>
      <c r="S12" s="102"/>
      <c r="T12" s="102"/>
      <c r="U12" s="102"/>
      <c r="V12" s="102"/>
      <c r="W12" s="102"/>
      <c r="X12" s="102"/>
    </row>
    <row r="13" spans="1:24" ht="76.5">
      <c r="A13" s="431">
        <f t="shared" si="0"/>
        <v>4</v>
      </c>
      <c r="B13" s="436" t="s">
        <v>2532</v>
      </c>
      <c r="C13" s="665">
        <v>2</v>
      </c>
      <c r="D13" s="433" t="s">
        <v>2536</v>
      </c>
      <c r="E13" s="431"/>
      <c r="F13" s="431"/>
      <c r="G13" s="435">
        <v>1</v>
      </c>
      <c r="H13" s="436" t="s">
        <v>28</v>
      </c>
      <c r="I13" s="431" t="s">
        <v>72</v>
      </c>
      <c r="J13" s="437">
        <v>45391</v>
      </c>
      <c r="K13" s="431"/>
      <c r="L13" s="549" t="s">
        <v>2511</v>
      </c>
      <c r="M13" s="102"/>
      <c r="N13" s="102"/>
      <c r="O13" s="102"/>
      <c r="P13" s="102"/>
      <c r="Q13" s="102"/>
      <c r="R13" s="102"/>
      <c r="S13" s="102"/>
      <c r="T13" s="102"/>
      <c r="U13" s="102"/>
      <c r="V13" s="102"/>
      <c r="W13" s="102"/>
      <c r="X13" s="102"/>
    </row>
    <row r="14" spans="1:24" ht="50.25" customHeight="1">
      <c r="A14" s="431">
        <f t="shared" si="0"/>
        <v>5</v>
      </c>
      <c r="B14" s="436" t="s">
        <v>2532</v>
      </c>
      <c r="C14" s="665">
        <v>2</v>
      </c>
      <c r="D14" s="433" t="s">
        <v>2512</v>
      </c>
      <c r="E14" s="431"/>
      <c r="F14" s="431"/>
      <c r="G14" s="435">
        <v>0.5</v>
      </c>
      <c r="H14" s="436" t="s">
        <v>29</v>
      </c>
      <c r="I14" s="431" t="s">
        <v>72</v>
      </c>
      <c r="J14" s="437">
        <v>45391</v>
      </c>
      <c r="K14" s="431"/>
      <c r="L14" s="548" t="s">
        <v>2513</v>
      </c>
      <c r="M14" s="102"/>
      <c r="N14" s="102"/>
      <c r="O14" s="102"/>
      <c r="P14" s="102"/>
      <c r="Q14" s="102"/>
      <c r="R14" s="102"/>
      <c r="S14" s="102"/>
      <c r="T14" s="102"/>
      <c r="U14" s="102"/>
      <c r="V14" s="102"/>
      <c r="W14" s="102"/>
      <c r="X14" s="102"/>
    </row>
    <row r="15" spans="1:24" ht="56.25">
      <c r="A15" s="431">
        <f t="shared" si="0"/>
        <v>6</v>
      </c>
      <c r="B15" s="436" t="s">
        <v>2532</v>
      </c>
      <c r="C15" s="665">
        <v>2</v>
      </c>
      <c r="D15" s="433" t="s">
        <v>2431</v>
      </c>
      <c r="E15" s="431"/>
      <c r="F15" s="431"/>
      <c r="G15" s="435">
        <v>0.5</v>
      </c>
      <c r="H15" s="436" t="s">
        <v>29</v>
      </c>
      <c r="I15" s="431" t="s">
        <v>72</v>
      </c>
      <c r="J15" s="437">
        <v>45391</v>
      </c>
      <c r="K15" s="431"/>
      <c r="L15" s="548" t="s">
        <v>2432</v>
      </c>
      <c r="M15" s="102"/>
      <c r="N15" s="102"/>
      <c r="O15" s="102"/>
      <c r="P15" s="102"/>
      <c r="Q15" s="102"/>
      <c r="R15" s="102"/>
      <c r="S15" s="102"/>
      <c r="T15" s="102"/>
      <c r="U15" s="102"/>
      <c r="V15" s="102"/>
      <c r="W15" s="102"/>
      <c r="X15" s="102"/>
    </row>
    <row r="16" spans="1:24" ht="96" customHeight="1">
      <c r="A16" s="431">
        <f t="shared" si="0"/>
        <v>7</v>
      </c>
      <c r="B16" s="436" t="s">
        <v>2532</v>
      </c>
      <c r="C16" s="665" t="s">
        <v>2537</v>
      </c>
      <c r="D16" s="716" t="s">
        <v>2538</v>
      </c>
      <c r="E16" s="431"/>
      <c r="F16" s="431"/>
      <c r="G16" s="435">
        <v>0.5</v>
      </c>
      <c r="H16" s="436" t="s">
        <v>29</v>
      </c>
      <c r="I16" s="431" t="s">
        <v>72</v>
      </c>
      <c r="J16" s="437">
        <v>45391</v>
      </c>
      <c r="K16" s="431"/>
      <c r="L16" s="548" t="s">
        <v>2448</v>
      </c>
      <c r="M16" s="102"/>
      <c r="N16" s="102"/>
      <c r="O16" s="102"/>
      <c r="P16" s="102"/>
      <c r="Q16" s="102"/>
      <c r="R16" s="102"/>
      <c r="S16" s="102"/>
      <c r="T16" s="102"/>
      <c r="U16" s="102"/>
      <c r="V16" s="102"/>
      <c r="W16" s="102"/>
      <c r="X16" s="102"/>
    </row>
    <row r="17" spans="1:24" ht="52.5" customHeight="1">
      <c r="A17" s="431">
        <f t="shared" si="0"/>
        <v>8</v>
      </c>
      <c r="B17" s="436" t="s">
        <v>2532</v>
      </c>
      <c r="C17" s="665">
        <v>2</v>
      </c>
      <c r="D17" s="433" t="s">
        <v>2433</v>
      </c>
      <c r="E17" s="431"/>
      <c r="F17" s="431"/>
      <c r="G17" s="435">
        <v>0.5</v>
      </c>
      <c r="H17" s="436" t="s">
        <v>29</v>
      </c>
      <c r="I17" s="431" t="s">
        <v>72</v>
      </c>
      <c r="J17" s="437">
        <v>45391</v>
      </c>
      <c r="K17" s="431"/>
      <c r="L17" s="548" t="s">
        <v>2434</v>
      </c>
      <c r="M17" s="102"/>
      <c r="N17" s="102"/>
      <c r="O17" s="102"/>
      <c r="P17" s="102"/>
      <c r="Q17" s="102"/>
      <c r="R17" s="102"/>
      <c r="S17" s="102"/>
      <c r="T17" s="102"/>
      <c r="U17" s="102"/>
      <c r="V17" s="102"/>
      <c r="W17" s="102"/>
      <c r="X17" s="102"/>
    </row>
    <row r="18" spans="1:24" ht="39.75" customHeight="1">
      <c r="A18" s="431">
        <f t="shared" si="0"/>
        <v>9</v>
      </c>
      <c r="B18" s="436" t="s">
        <v>2532</v>
      </c>
      <c r="C18" s="665">
        <v>2</v>
      </c>
      <c r="D18" s="433" t="s">
        <v>2539</v>
      </c>
      <c r="E18" s="431"/>
      <c r="F18" s="431"/>
      <c r="G18" s="435">
        <v>0.5</v>
      </c>
      <c r="H18" s="436" t="s">
        <v>29</v>
      </c>
      <c r="I18" s="431" t="s">
        <v>72</v>
      </c>
      <c r="J18" s="437">
        <v>45391</v>
      </c>
      <c r="K18" s="431"/>
      <c r="L18" s="548" t="s">
        <v>2436</v>
      </c>
      <c r="M18" s="102"/>
      <c r="N18" s="102"/>
      <c r="O18" s="102"/>
      <c r="P18" s="102"/>
      <c r="Q18" s="102"/>
      <c r="R18" s="102"/>
      <c r="S18" s="102"/>
      <c r="T18" s="102"/>
      <c r="U18" s="102"/>
      <c r="V18" s="102"/>
      <c r="W18" s="102"/>
      <c r="X18" s="102"/>
    </row>
    <row r="19" spans="1:24" ht="91.5" customHeight="1">
      <c r="A19" s="431">
        <f t="shared" si="0"/>
        <v>10</v>
      </c>
      <c r="B19" s="436" t="s">
        <v>2532</v>
      </c>
      <c r="C19" s="665">
        <v>2</v>
      </c>
      <c r="D19" s="433" t="s">
        <v>2540</v>
      </c>
      <c r="E19" s="431"/>
      <c r="F19" s="431" t="s">
        <v>2421</v>
      </c>
      <c r="G19" s="435">
        <v>0.5</v>
      </c>
      <c r="H19" s="436" t="s">
        <v>29</v>
      </c>
      <c r="I19" s="431" t="s">
        <v>72</v>
      </c>
      <c r="J19" s="437">
        <v>45391</v>
      </c>
      <c r="K19" s="431"/>
      <c r="L19" s="548" t="s">
        <v>2444</v>
      </c>
      <c r="M19" s="102"/>
      <c r="N19" s="102"/>
      <c r="O19" s="102"/>
      <c r="P19" s="102"/>
      <c r="Q19" s="102"/>
      <c r="R19" s="102"/>
      <c r="S19" s="102"/>
      <c r="T19" s="102"/>
      <c r="U19" s="102"/>
      <c r="V19" s="102"/>
      <c r="W19" s="102"/>
      <c r="X19" s="102"/>
    </row>
    <row r="20" spans="1:24" ht="63.75">
      <c r="A20" s="431">
        <f t="shared" si="0"/>
        <v>11</v>
      </c>
      <c r="B20" s="436" t="s">
        <v>2532</v>
      </c>
      <c r="C20" s="665">
        <v>2</v>
      </c>
      <c r="D20" s="433" t="s">
        <v>2445</v>
      </c>
      <c r="E20" s="431"/>
      <c r="F20" s="431"/>
      <c r="G20" s="435">
        <v>1</v>
      </c>
      <c r="H20" s="436" t="s">
        <v>21</v>
      </c>
      <c r="I20" s="431" t="s">
        <v>72</v>
      </c>
      <c r="J20" s="437">
        <v>45391</v>
      </c>
      <c r="K20" s="431"/>
      <c r="L20" s="548" t="s">
        <v>2519</v>
      </c>
      <c r="M20" s="102"/>
      <c r="N20" s="102"/>
      <c r="O20" s="102"/>
      <c r="P20" s="102"/>
      <c r="Q20" s="102"/>
      <c r="R20" s="102"/>
      <c r="S20" s="102"/>
      <c r="T20" s="102"/>
      <c r="U20" s="102"/>
      <c r="V20" s="102"/>
      <c r="W20" s="102"/>
      <c r="X20" s="102"/>
    </row>
    <row r="21" spans="1:24" ht="60.75" customHeight="1">
      <c r="A21" s="431">
        <f t="shared" si="0"/>
        <v>12</v>
      </c>
      <c r="B21" s="436" t="s">
        <v>2532</v>
      </c>
      <c r="C21" s="665">
        <v>2</v>
      </c>
      <c r="D21" s="433" t="s">
        <v>2520</v>
      </c>
      <c r="E21" s="431"/>
      <c r="F21" s="431"/>
      <c r="G21" s="435">
        <v>0.5</v>
      </c>
      <c r="H21" s="436" t="s">
        <v>29</v>
      </c>
      <c r="I21" s="431" t="s">
        <v>72</v>
      </c>
      <c r="J21" s="437">
        <v>45391</v>
      </c>
      <c r="K21" s="431"/>
      <c r="L21" s="548" t="s">
        <v>2450</v>
      </c>
      <c r="M21" s="102"/>
      <c r="N21" s="102"/>
      <c r="O21" s="102"/>
      <c r="P21" s="102"/>
      <c r="Q21" s="102"/>
      <c r="R21" s="102"/>
      <c r="S21" s="102"/>
      <c r="T21" s="102"/>
      <c r="U21" s="102"/>
      <c r="V21" s="102"/>
      <c r="W21" s="102"/>
      <c r="X21" s="102"/>
    </row>
    <row r="22" spans="1:24" ht="63.75">
      <c r="A22" s="431">
        <f t="shared" si="0"/>
        <v>13</v>
      </c>
      <c r="B22" s="436" t="s">
        <v>2532</v>
      </c>
      <c r="C22" s="665">
        <v>3</v>
      </c>
      <c r="D22" s="433" t="s">
        <v>2451</v>
      </c>
      <c r="E22" s="431"/>
      <c r="F22" s="431"/>
      <c r="G22" s="435">
        <v>1</v>
      </c>
      <c r="H22" s="436" t="s">
        <v>21</v>
      </c>
      <c r="I22" s="431" t="s">
        <v>72</v>
      </c>
      <c r="J22" s="437">
        <v>45391</v>
      </c>
      <c r="K22" s="431"/>
      <c r="L22" s="548" t="s">
        <v>2452</v>
      </c>
      <c r="M22" s="102"/>
      <c r="N22" s="102"/>
      <c r="O22" s="102"/>
      <c r="P22" s="102"/>
      <c r="Q22" s="102"/>
      <c r="R22" s="102"/>
      <c r="S22" s="102"/>
      <c r="T22" s="102"/>
      <c r="U22" s="102"/>
      <c r="V22" s="102"/>
      <c r="W22" s="102"/>
      <c r="X22" s="102"/>
    </row>
    <row r="23" spans="1:24" ht="63.75">
      <c r="A23" s="431">
        <f t="shared" si="0"/>
        <v>14</v>
      </c>
      <c r="B23" s="436" t="s">
        <v>2532</v>
      </c>
      <c r="C23" s="665">
        <v>3</v>
      </c>
      <c r="D23" s="433" t="s">
        <v>2453</v>
      </c>
      <c r="E23" s="431"/>
      <c r="F23" s="431"/>
      <c r="G23" s="435">
        <v>0.5</v>
      </c>
      <c r="H23" s="436" t="s">
        <v>29</v>
      </c>
      <c r="I23" s="431" t="s">
        <v>72</v>
      </c>
      <c r="J23" s="437">
        <v>45391</v>
      </c>
      <c r="K23" s="431"/>
      <c r="L23" s="548" t="s">
        <v>2454</v>
      </c>
      <c r="M23" s="102"/>
      <c r="N23" s="102"/>
      <c r="O23" s="102"/>
      <c r="P23" s="102"/>
      <c r="Q23" s="102"/>
      <c r="R23" s="102"/>
      <c r="S23" s="102"/>
      <c r="T23" s="102"/>
      <c r="U23" s="102"/>
      <c r="V23" s="102"/>
      <c r="W23" s="102"/>
      <c r="X23" s="102"/>
    </row>
    <row r="24" spans="1:24" ht="204">
      <c r="A24" s="431">
        <f t="shared" si="0"/>
        <v>15</v>
      </c>
      <c r="B24" s="436" t="s">
        <v>2532</v>
      </c>
      <c r="C24" s="665">
        <v>3</v>
      </c>
      <c r="D24" s="722" t="s">
        <v>2455</v>
      </c>
      <c r="E24" s="431"/>
      <c r="F24" s="431" t="s">
        <v>2421</v>
      </c>
      <c r="G24" s="435">
        <v>1</v>
      </c>
      <c r="H24" s="436" t="s">
        <v>21</v>
      </c>
      <c r="I24" s="431" t="s">
        <v>72</v>
      </c>
      <c r="J24" s="437">
        <v>45391</v>
      </c>
      <c r="K24" s="431"/>
      <c r="L24" s="548" t="s">
        <v>2456</v>
      </c>
      <c r="M24" s="102"/>
      <c r="N24" s="102"/>
      <c r="O24" s="102"/>
      <c r="P24" s="102"/>
      <c r="Q24" s="102"/>
      <c r="R24" s="102"/>
      <c r="S24" s="102"/>
      <c r="T24" s="102"/>
      <c r="U24" s="102"/>
      <c r="V24" s="102"/>
      <c r="W24" s="102"/>
      <c r="X24" s="102"/>
    </row>
    <row r="25" spans="1:24" ht="204">
      <c r="A25" s="431">
        <f t="shared" si="0"/>
        <v>16</v>
      </c>
      <c r="B25" s="436" t="s">
        <v>2532</v>
      </c>
      <c r="C25" s="665">
        <v>2</v>
      </c>
      <c r="D25" s="433" t="s">
        <v>2457</v>
      </c>
      <c r="E25" s="431"/>
      <c r="F25" s="431" t="s">
        <v>2421</v>
      </c>
      <c r="G25" s="435">
        <v>1</v>
      </c>
      <c r="H25" s="436" t="s">
        <v>21</v>
      </c>
      <c r="I25" s="431" t="s">
        <v>72</v>
      </c>
      <c r="J25" s="437">
        <v>45391</v>
      </c>
      <c r="K25" s="431"/>
      <c r="L25" s="548" t="s">
        <v>2458</v>
      </c>
      <c r="M25" s="136"/>
      <c r="N25" s="102"/>
      <c r="O25" s="102"/>
      <c r="P25" s="102"/>
      <c r="Q25" s="102"/>
      <c r="R25" s="102"/>
      <c r="S25" s="102"/>
      <c r="T25" s="102"/>
      <c r="U25" s="102"/>
      <c r="V25" s="102"/>
      <c r="W25" s="102"/>
      <c r="X25" s="102"/>
    </row>
    <row r="26" spans="1:24" ht="56.25">
      <c r="A26" s="431">
        <f t="shared" si="0"/>
        <v>17</v>
      </c>
      <c r="B26" s="436" t="s">
        <v>2532</v>
      </c>
      <c r="C26" s="665">
        <v>3</v>
      </c>
      <c r="D26" s="433" t="s">
        <v>2461</v>
      </c>
      <c r="E26" s="431"/>
      <c r="F26" s="431"/>
      <c r="G26" s="435">
        <v>1</v>
      </c>
      <c r="H26" s="436" t="s">
        <v>21</v>
      </c>
      <c r="I26" s="431" t="s">
        <v>72</v>
      </c>
      <c r="J26" s="437">
        <v>45391</v>
      </c>
      <c r="K26" s="431"/>
      <c r="L26" s="548" t="s">
        <v>2462</v>
      </c>
      <c r="M26" s="102"/>
      <c r="N26" s="102"/>
      <c r="O26" s="102"/>
      <c r="P26" s="102"/>
      <c r="Q26" s="102"/>
      <c r="R26" s="102"/>
      <c r="S26" s="102"/>
      <c r="T26" s="102"/>
      <c r="U26" s="102"/>
      <c r="V26" s="102"/>
      <c r="W26" s="102"/>
      <c r="X26" s="102"/>
    </row>
    <row r="27" spans="1:24" ht="56.25">
      <c r="A27" s="431">
        <f t="shared" si="0"/>
        <v>18</v>
      </c>
      <c r="B27" s="436" t="s">
        <v>2532</v>
      </c>
      <c r="C27" s="665">
        <v>3</v>
      </c>
      <c r="D27" s="433" t="s">
        <v>2521</v>
      </c>
      <c r="E27" s="431"/>
      <c r="F27" s="431"/>
      <c r="G27" s="435">
        <v>0.5</v>
      </c>
      <c r="H27" s="436" t="s">
        <v>29</v>
      </c>
      <c r="I27" s="431" t="s">
        <v>72</v>
      </c>
      <c r="J27" s="437">
        <v>45391</v>
      </c>
      <c r="K27" s="431"/>
      <c r="L27" s="548"/>
      <c r="M27" s="102"/>
      <c r="N27" s="102"/>
      <c r="O27" s="102"/>
      <c r="P27" s="102"/>
      <c r="Q27" s="102"/>
      <c r="R27" s="102"/>
      <c r="S27" s="102"/>
      <c r="T27" s="102"/>
      <c r="U27" s="102"/>
      <c r="V27" s="102"/>
      <c r="W27" s="102"/>
      <c r="X27" s="102"/>
    </row>
    <row r="28" spans="1:24" ht="56.25">
      <c r="A28" s="431">
        <f t="shared" si="0"/>
        <v>19</v>
      </c>
      <c r="B28" s="436" t="s">
        <v>2532</v>
      </c>
      <c r="C28" s="665"/>
      <c r="D28" s="433" t="s">
        <v>2467</v>
      </c>
      <c r="E28" s="431"/>
      <c r="F28" s="431"/>
      <c r="G28" s="435">
        <v>0.5</v>
      </c>
      <c r="H28" s="436" t="s">
        <v>29</v>
      </c>
      <c r="I28" s="431" t="s">
        <v>72</v>
      </c>
      <c r="J28" s="437">
        <v>45391</v>
      </c>
      <c r="K28" s="431"/>
      <c r="L28" s="548" t="s">
        <v>2468</v>
      </c>
      <c r="M28" s="102"/>
      <c r="N28" s="102"/>
      <c r="O28" s="102"/>
      <c r="P28" s="102"/>
      <c r="Q28" s="102"/>
      <c r="R28" s="102"/>
      <c r="S28" s="102"/>
      <c r="T28" s="102"/>
      <c r="U28" s="102"/>
      <c r="V28" s="102"/>
      <c r="W28" s="102"/>
      <c r="X28" s="102"/>
    </row>
    <row r="29" spans="1:24" ht="102">
      <c r="A29" s="431">
        <f t="shared" si="0"/>
        <v>20</v>
      </c>
      <c r="B29" s="436" t="s">
        <v>2532</v>
      </c>
      <c r="C29" s="665">
        <v>4</v>
      </c>
      <c r="D29" s="433" t="s">
        <v>2522</v>
      </c>
      <c r="E29" s="431"/>
      <c r="F29" s="431" t="s">
        <v>2470</v>
      </c>
      <c r="G29" s="435">
        <v>1</v>
      </c>
      <c r="H29" s="436" t="s">
        <v>21</v>
      </c>
      <c r="I29" s="431" t="s">
        <v>72</v>
      </c>
      <c r="J29" s="437">
        <v>45391</v>
      </c>
      <c r="K29" s="431"/>
      <c r="L29" s="548" t="s">
        <v>2523</v>
      </c>
      <c r="M29" s="102"/>
      <c r="N29" s="102"/>
      <c r="O29" s="102"/>
      <c r="P29" s="102"/>
      <c r="Q29" s="102"/>
      <c r="R29" s="102"/>
      <c r="S29" s="102"/>
      <c r="T29" s="102"/>
      <c r="U29" s="102"/>
      <c r="V29" s="102"/>
      <c r="W29" s="102"/>
      <c r="X29" s="102"/>
    </row>
    <row r="30" spans="1:24" ht="114.75">
      <c r="A30" s="431">
        <f t="shared" si="0"/>
        <v>21</v>
      </c>
      <c r="B30" s="436" t="s">
        <v>2532</v>
      </c>
      <c r="C30" s="665">
        <v>4</v>
      </c>
      <c r="D30" s="433" t="s">
        <v>2541</v>
      </c>
      <c r="E30" s="431"/>
      <c r="F30" s="431" t="s">
        <v>2470</v>
      </c>
      <c r="G30" s="435">
        <v>1</v>
      </c>
      <c r="H30" s="436" t="s">
        <v>21</v>
      </c>
      <c r="I30" s="431" t="s">
        <v>72</v>
      </c>
      <c r="J30" s="437">
        <v>45391</v>
      </c>
      <c r="K30" s="431"/>
      <c r="L30" s="548" t="s">
        <v>2471</v>
      </c>
      <c r="M30" s="102"/>
      <c r="N30" s="102"/>
      <c r="O30" s="102"/>
      <c r="P30" s="102"/>
      <c r="Q30" s="102"/>
      <c r="R30" s="102"/>
      <c r="S30" s="102"/>
      <c r="T30" s="102"/>
      <c r="U30" s="102"/>
      <c r="V30" s="102"/>
      <c r="W30" s="102"/>
      <c r="X30" s="102"/>
    </row>
    <row r="31" spans="1:24" ht="89.25">
      <c r="A31" s="431">
        <f t="shared" si="0"/>
        <v>22</v>
      </c>
      <c r="B31" s="436" t="s">
        <v>2532</v>
      </c>
      <c r="C31" s="665">
        <v>4</v>
      </c>
      <c r="D31" s="433" t="s">
        <v>2542</v>
      </c>
      <c r="E31" s="431"/>
      <c r="F31" s="431" t="s">
        <v>2470</v>
      </c>
      <c r="G31" s="435">
        <v>1</v>
      </c>
      <c r="H31" s="436" t="s">
        <v>21</v>
      </c>
      <c r="I31" s="431" t="s">
        <v>72</v>
      </c>
      <c r="J31" s="437">
        <v>45391</v>
      </c>
      <c r="K31" s="431"/>
      <c r="L31" s="548" t="s">
        <v>2473</v>
      </c>
      <c r="M31" s="102"/>
      <c r="N31" s="102"/>
      <c r="O31" s="102"/>
      <c r="P31" s="102"/>
      <c r="Q31" s="102"/>
      <c r="R31" s="102"/>
      <c r="S31" s="102"/>
      <c r="T31" s="102"/>
      <c r="U31" s="102"/>
      <c r="V31" s="102"/>
      <c r="W31" s="102"/>
      <c r="X31" s="102"/>
    </row>
    <row r="32" spans="1:24" ht="76.5">
      <c r="A32" s="431">
        <f t="shared" si="0"/>
        <v>23</v>
      </c>
      <c r="B32" s="436" t="s">
        <v>2532</v>
      </c>
      <c r="C32" s="665" t="s">
        <v>2525</v>
      </c>
      <c r="D32" s="433" t="s">
        <v>2483</v>
      </c>
      <c r="E32" s="431"/>
      <c r="F32" s="559" t="s">
        <v>2480</v>
      </c>
      <c r="G32" s="435">
        <v>1</v>
      </c>
      <c r="H32" s="436" t="s">
        <v>250</v>
      </c>
      <c r="I32" s="431" t="s">
        <v>72</v>
      </c>
      <c r="J32" s="437">
        <v>45391</v>
      </c>
      <c r="K32" s="431"/>
      <c r="L32" s="548" t="s">
        <v>2484</v>
      </c>
      <c r="M32" s="102"/>
      <c r="N32" s="102"/>
      <c r="O32" s="102"/>
      <c r="P32" s="102"/>
      <c r="Q32" s="102"/>
      <c r="R32" s="102"/>
      <c r="S32" s="102"/>
      <c r="T32" s="102"/>
      <c r="U32" s="102"/>
      <c r="V32" s="102"/>
      <c r="W32" s="102"/>
      <c r="X32" s="102"/>
    </row>
    <row r="33" spans="1:24" ht="63.75">
      <c r="A33" s="431">
        <f t="shared" si="0"/>
        <v>24</v>
      </c>
      <c r="B33" s="436" t="s">
        <v>2532</v>
      </c>
      <c r="C33" s="665" t="s">
        <v>2525</v>
      </c>
      <c r="D33" s="433" t="s">
        <v>2487</v>
      </c>
      <c r="E33" s="431"/>
      <c r="F33" s="431"/>
      <c r="G33" s="435">
        <v>1</v>
      </c>
      <c r="H33" s="436" t="s">
        <v>21</v>
      </c>
      <c r="I33" s="431" t="s">
        <v>72</v>
      </c>
      <c r="J33" s="437">
        <v>45391</v>
      </c>
      <c r="K33" s="718"/>
      <c r="L33" s="658" t="s">
        <v>2301</v>
      </c>
      <c r="M33" s="102"/>
      <c r="N33" s="102"/>
      <c r="O33" s="102"/>
      <c r="P33" s="102"/>
      <c r="Q33" s="102"/>
      <c r="R33" s="102"/>
      <c r="S33" s="102"/>
      <c r="T33" s="102"/>
      <c r="U33" s="102"/>
      <c r="V33" s="102"/>
      <c r="W33" s="102"/>
      <c r="X33" s="102"/>
    </row>
    <row r="34" spans="1:24" ht="165.75">
      <c r="A34" s="431">
        <f t="shared" si="0"/>
        <v>25</v>
      </c>
      <c r="B34" s="436" t="s">
        <v>2532</v>
      </c>
      <c r="C34" s="665" t="s">
        <v>2525</v>
      </c>
      <c r="D34" s="433" t="s">
        <v>2488</v>
      </c>
      <c r="E34" s="431"/>
      <c r="F34" s="431" t="s">
        <v>2489</v>
      </c>
      <c r="G34" s="435">
        <v>0.5</v>
      </c>
      <c r="H34" s="436" t="s">
        <v>29</v>
      </c>
      <c r="I34" s="431" t="s">
        <v>72</v>
      </c>
      <c r="J34" s="437">
        <v>45391</v>
      </c>
      <c r="K34" s="431"/>
      <c r="L34" s="721" t="s">
        <v>2490</v>
      </c>
      <c r="M34" s="102"/>
      <c r="N34" s="102"/>
      <c r="O34" s="102"/>
      <c r="P34" s="102"/>
      <c r="Q34" s="102"/>
      <c r="R34" s="102"/>
      <c r="S34" s="102"/>
      <c r="T34" s="102"/>
      <c r="U34" s="102"/>
      <c r="V34" s="102"/>
      <c r="W34" s="102"/>
      <c r="X34" s="102"/>
    </row>
    <row r="35" spans="1:24" ht="56.25">
      <c r="A35" s="431">
        <f t="shared" si="0"/>
        <v>26</v>
      </c>
      <c r="B35" s="436" t="s">
        <v>2532</v>
      </c>
      <c r="C35" s="665" t="s">
        <v>2525</v>
      </c>
      <c r="D35" s="433" t="s">
        <v>2491</v>
      </c>
      <c r="E35" s="431"/>
      <c r="F35" s="431"/>
      <c r="G35" s="435">
        <v>0.5</v>
      </c>
      <c r="H35" s="436" t="s">
        <v>29</v>
      </c>
      <c r="I35" s="431" t="s">
        <v>72</v>
      </c>
      <c r="J35" s="437">
        <v>45391</v>
      </c>
      <c r="K35" s="431"/>
      <c r="L35" s="548" t="s">
        <v>2492</v>
      </c>
      <c r="M35" s="102"/>
      <c r="N35" s="102"/>
      <c r="O35" s="102"/>
      <c r="P35" s="102"/>
      <c r="Q35" s="102"/>
      <c r="R35" s="102"/>
      <c r="S35" s="102"/>
      <c r="T35" s="102"/>
      <c r="U35" s="102"/>
      <c r="V35" s="102"/>
      <c r="W35" s="102"/>
      <c r="X35" s="102"/>
    </row>
    <row r="36" spans="1:24" ht="56.25">
      <c r="A36" s="431">
        <f t="shared" si="0"/>
        <v>27</v>
      </c>
      <c r="B36" s="436" t="s">
        <v>2532</v>
      </c>
      <c r="C36" s="665" t="s">
        <v>2297</v>
      </c>
      <c r="D36" s="433" t="s">
        <v>2493</v>
      </c>
      <c r="E36" s="431"/>
      <c r="F36" s="431"/>
      <c r="G36" s="435">
        <v>1</v>
      </c>
      <c r="H36" s="436" t="s">
        <v>250</v>
      </c>
      <c r="I36" s="431" t="s">
        <v>72</v>
      </c>
      <c r="J36" s="437">
        <v>45391</v>
      </c>
      <c r="K36" s="431"/>
      <c r="L36" s="548" t="s">
        <v>2494</v>
      </c>
      <c r="M36" s="102"/>
      <c r="N36" s="102"/>
      <c r="O36" s="102"/>
      <c r="P36" s="102"/>
      <c r="Q36" s="102"/>
      <c r="R36" s="102"/>
      <c r="S36" s="102"/>
      <c r="T36" s="102"/>
      <c r="U36" s="102"/>
      <c r="V36" s="102"/>
      <c r="W36" s="102"/>
      <c r="X36" s="102"/>
    </row>
    <row r="37" spans="1:24" ht="56.25">
      <c r="A37" s="431">
        <f t="shared" si="0"/>
        <v>28</v>
      </c>
      <c r="B37" s="436" t="s">
        <v>2532</v>
      </c>
      <c r="C37" s="665" t="s">
        <v>2297</v>
      </c>
      <c r="D37" s="433" t="s">
        <v>2495</v>
      </c>
      <c r="E37" s="431"/>
      <c r="F37" s="431"/>
      <c r="G37" s="435">
        <v>0.5</v>
      </c>
      <c r="H37" s="436" t="s">
        <v>29</v>
      </c>
      <c r="I37" s="431" t="s">
        <v>72</v>
      </c>
      <c r="J37" s="437">
        <v>45391</v>
      </c>
      <c r="K37" s="431"/>
      <c r="L37" s="548" t="s">
        <v>2496</v>
      </c>
      <c r="M37" s="102"/>
      <c r="N37" s="102"/>
      <c r="O37" s="102"/>
      <c r="P37" s="102"/>
      <c r="Q37" s="102"/>
      <c r="R37" s="102"/>
      <c r="S37" s="102"/>
      <c r="T37" s="102"/>
      <c r="U37" s="102"/>
      <c r="V37" s="102"/>
      <c r="W37" s="102"/>
      <c r="X37" s="102"/>
    </row>
    <row r="38" spans="1:24" ht="191.25">
      <c r="A38" s="431">
        <f t="shared" si="0"/>
        <v>29</v>
      </c>
      <c r="B38" s="436" t="s">
        <v>2532</v>
      </c>
      <c r="C38" s="665" t="s">
        <v>2297</v>
      </c>
      <c r="D38" s="433" t="s">
        <v>2497</v>
      </c>
      <c r="E38" s="431"/>
      <c r="F38" s="431" t="s">
        <v>2421</v>
      </c>
      <c r="G38" s="435">
        <v>0.5</v>
      </c>
      <c r="H38" s="436" t="s">
        <v>29</v>
      </c>
      <c r="I38" s="431" t="s">
        <v>72</v>
      </c>
      <c r="J38" s="437">
        <v>45391</v>
      </c>
      <c r="K38" s="431"/>
      <c r="L38" s="548" t="s">
        <v>2498</v>
      </c>
      <c r="M38" s="102"/>
      <c r="N38" s="102"/>
      <c r="O38" s="102"/>
      <c r="P38" s="102"/>
      <c r="Q38" s="102"/>
      <c r="R38" s="102"/>
      <c r="S38" s="102"/>
      <c r="T38" s="102"/>
      <c r="U38" s="102"/>
      <c r="V38" s="102"/>
      <c r="W38" s="102"/>
      <c r="X38" s="102"/>
    </row>
    <row r="39" spans="1:24" ht="75" customHeight="1">
      <c r="A39" s="431">
        <f t="shared" si="0"/>
        <v>30</v>
      </c>
      <c r="B39" s="436" t="s">
        <v>2532</v>
      </c>
      <c r="C39" s="665" t="s">
        <v>2297</v>
      </c>
      <c r="D39" s="433" t="s">
        <v>2543</v>
      </c>
      <c r="E39" s="431"/>
      <c r="F39" s="431"/>
      <c r="G39" s="435">
        <v>0.5</v>
      </c>
      <c r="H39" s="436" t="s">
        <v>29</v>
      </c>
      <c r="I39" s="431" t="s">
        <v>72</v>
      </c>
      <c r="J39" s="437">
        <v>45391</v>
      </c>
      <c r="K39" s="431"/>
      <c r="L39" s="548" t="s">
        <v>2500</v>
      </c>
      <c r="M39" s="102"/>
      <c r="N39" s="102"/>
      <c r="O39" s="102"/>
      <c r="P39" s="102"/>
      <c r="Q39" s="102"/>
      <c r="R39" s="102"/>
      <c r="S39" s="102"/>
      <c r="T39" s="102"/>
      <c r="U39" s="102"/>
      <c r="V39" s="102"/>
      <c r="W39" s="102"/>
      <c r="X39" s="102"/>
    </row>
    <row r="40" spans="1:24" ht="135" customHeight="1">
      <c r="A40" s="431">
        <f t="shared" si="0"/>
        <v>31</v>
      </c>
      <c r="B40" s="436" t="s">
        <v>2532</v>
      </c>
      <c r="C40" s="665" t="s">
        <v>402</v>
      </c>
      <c r="D40" s="433" t="s">
        <v>2544</v>
      </c>
      <c r="E40" s="431"/>
      <c r="F40" s="431"/>
      <c r="G40" s="435"/>
      <c r="H40" s="436"/>
      <c r="I40" s="431" t="s">
        <v>72</v>
      </c>
      <c r="J40" s="437">
        <v>45391</v>
      </c>
      <c r="K40" s="431"/>
      <c r="L40" s="548" t="s">
        <v>2545</v>
      </c>
      <c r="M40" s="102"/>
      <c r="N40" s="102"/>
      <c r="O40" s="102"/>
      <c r="P40" s="102"/>
      <c r="Q40" s="102"/>
      <c r="R40" s="102"/>
      <c r="S40" s="102"/>
      <c r="T40" s="102"/>
      <c r="U40" s="102"/>
      <c r="V40" s="102"/>
      <c r="W40" s="102"/>
      <c r="X40" s="102"/>
    </row>
    <row r="41" spans="1:24" ht="102">
      <c r="A41" s="431">
        <f t="shared" si="0"/>
        <v>32</v>
      </c>
      <c r="B41" s="436" t="s">
        <v>2532</v>
      </c>
      <c r="C41" s="665"/>
      <c r="D41" s="433" t="s">
        <v>2546</v>
      </c>
      <c r="E41" s="431"/>
      <c r="F41" s="431"/>
      <c r="G41" s="435"/>
      <c r="H41" s="436"/>
      <c r="I41" s="431" t="s">
        <v>72</v>
      </c>
      <c r="J41" s="437">
        <v>45391</v>
      </c>
      <c r="K41" s="431"/>
      <c r="L41" s="548" t="s">
        <v>2500</v>
      </c>
      <c r="M41" s="102"/>
      <c r="N41" s="102"/>
      <c r="O41" s="102"/>
      <c r="P41" s="102"/>
      <c r="Q41" s="102"/>
      <c r="R41" s="102"/>
      <c r="S41" s="102"/>
      <c r="T41" s="102"/>
      <c r="U41" s="102"/>
      <c r="V41" s="102"/>
      <c r="W41" s="102"/>
      <c r="X41" s="102"/>
    </row>
    <row r="42" spans="1:24" ht="56.25">
      <c r="A42" s="431">
        <f t="shared" si="0"/>
        <v>33</v>
      </c>
      <c r="B42" s="436" t="s">
        <v>2532</v>
      </c>
      <c r="C42" s="665"/>
      <c r="D42" s="433" t="s">
        <v>2547</v>
      </c>
      <c r="E42" s="431"/>
      <c r="F42" s="431"/>
      <c r="G42" s="435">
        <v>1</v>
      </c>
      <c r="H42" s="436" t="s">
        <v>250</v>
      </c>
      <c r="I42" s="431" t="s">
        <v>72</v>
      </c>
      <c r="J42" s="431"/>
      <c r="K42" s="431"/>
      <c r="L42" s="548" t="s">
        <v>2494</v>
      </c>
      <c r="M42" s="102"/>
      <c r="N42" s="102"/>
      <c r="O42" s="102"/>
      <c r="P42" s="102"/>
      <c r="Q42" s="102"/>
      <c r="R42" s="102"/>
      <c r="S42" s="102"/>
      <c r="T42" s="102"/>
      <c r="U42" s="102"/>
      <c r="V42" s="102"/>
      <c r="W42" s="102"/>
      <c r="X42" s="102"/>
    </row>
    <row r="43" spans="1:24" ht="72">
      <c r="A43" s="431">
        <f t="shared" si="0"/>
        <v>34</v>
      </c>
      <c r="B43" s="436" t="s">
        <v>2532</v>
      </c>
      <c r="C43" s="665"/>
      <c r="D43" s="433" t="s">
        <v>2503</v>
      </c>
      <c r="E43" s="431"/>
      <c r="F43" s="432" t="s">
        <v>2504</v>
      </c>
      <c r="G43" s="435"/>
      <c r="H43" s="436"/>
      <c r="I43" s="431" t="s">
        <v>72</v>
      </c>
      <c r="J43" s="720">
        <v>45462</v>
      </c>
      <c r="K43" s="447" t="s">
        <v>2505</v>
      </c>
      <c r="L43" s="548"/>
      <c r="M43" s="102"/>
      <c r="N43" s="102"/>
      <c r="O43" s="102"/>
      <c r="P43" s="102"/>
      <c r="Q43" s="102"/>
      <c r="R43" s="102"/>
      <c r="S43" s="102"/>
      <c r="T43" s="102"/>
      <c r="U43" s="102"/>
      <c r="V43" s="102"/>
      <c r="W43" s="102"/>
      <c r="X43" s="102"/>
    </row>
    <row r="44" spans="1:24" ht="38.25">
      <c r="A44" s="431">
        <f t="shared" si="0"/>
        <v>35</v>
      </c>
      <c r="B44" s="436" t="s">
        <v>2532</v>
      </c>
      <c r="C44" s="665"/>
      <c r="D44" s="433" t="s">
        <v>2506</v>
      </c>
      <c r="E44" s="431"/>
      <c r="F44" s="431"/>
      <c r="G44" s="435"/>
      <c r="H44" s="436"/>
      <c r="I44" s="431" t="s">
        <v>72</v>
      </c>
      <c r="J44" s="720">
        <v>45462</v>
      </c>
      <c r="K44" s="447" t="s">
        <v>2505</v>
      </c>
      <c r="L44" s="548" t="s">
        <v>2530</v>
      </c>
      <c r="M44" s="102"/>
      <c r="N44" s="102"/>
      <c r="O44" s="102"/>
      <c r="P44" s="102"/>
      <c r="Q44" s="102"/>
      <c r="R44" s="102"/>
      <c r="S44" s="102"/>
      <c r="T44" s="102"/>
      <c r="U44" s="102"/>
      <c r="V44" s="102"/>
      <c r="W44" s="102"/>
      <c r="X44" s="102"/>
    </row>
    <row r="45" spans="1:24" ht="38.25">
      <c r="A45" s="431">
        <f t="shared" si="0"/>
        <v>36</v>
      </c>
      <c r="B45" s="436" t="s">
        <v>2532</v>
      </c>
      <c r="C45" s="665"/>
      <c r="D45" s="433" t="s">
        <v>2548</v>
      </c>
      <c r="E45" s="431"/>
      <c r="F45" s="431"/>
      <c r="G45" s="435"/>
      <c r="H45" s="436"/>
      <c r="I45" s="431" t="s">
        <v>72</v>
      </c>
      <c r="J45" s="720">
        <v>45464</v>
      </c>
      <c r="K45" s="447" t="s">
        <v>2505</v>
      </c>
      <c r="L45" s="548"/>
      <c r="M45" s="102"/>
      <c r="N45" s="102"/>
      <c r="O45" s="102"/>
      <c r="P45" s="102"/>
      <c r="Q45" s="102"/>
      <c r="R45" s="102"/>
      <c r="S45" s="102"/>
      <c r="T45" s="102"/>
      <c r="U45" s="102"/>
      <c r="V45" s="102"/>
      <c r="W45" s="102"/>
      <c r="X45" s="102"/>
    </row>
    <row r="46" spans="1:24" ht="12.75">
      <c r="A46" s="431"/>
      <c r="B46" s="431"/>
      <c r="C46" s="665"/>
      <c r="D46" s="433"/>
      <c r="E46" s="431"/>
      <c r="F46" s="431"/>
      <c r="G46" s="435"/>
      <c r="H46" s="436"/>
      <c r="I46" s="431"/>
      <c r="J46" s="431"/>
      <c r="K46" s="431"/>
      <c r="L46" s="548"/>
      <c r="M46" s="102"/>
      <c r="N46" s="102"/>
      <c r="O46" s="102"/>
      <c r="P46" s="102"/>
      <c r="Q46" s="102"/>
      <c r="R46" s="102"/>
      <c r="S46" s="102"/>
      <c r="T46" s="102"/>
      <c r="U46" s="102"/>
      <c r="V46" s="102"/>
      <c r="W46" s="102"/>
      <c r="X46" s="102"/>
    </row>
    <row r="47" spans="1:24" ht="12.75">
      <c r="A47" s="102"/>
      <c r="B47" s="102"/>
      <c r="C47" s="270"/>
      <c r="D47" s="221"/>
      <c r="E47" s="102"/>
      <c r="F47" s="102"/>
      <c r="G47" s="115"/>
      <c r="H47" s="135"/>
      <c r="I47" s="102"/>
      <c r="J47" s="102"/>
      <c r="K47" s="102"/>
      <c r="L47" s="562"/>
      <c r="M47" s="102"/>
      <c r="N47" s="102"/>
      <c r="O47" s="102"/>
      <c r="P47" s="102"/>
      <c r="Q47" s="102"/>
      <c r="R47" s="102"/>
      <c r="S47" s="102"/>
      <c r="T47" s="102"/>
      <c r="U47" s="102"/>
      <c r="V47" s="102"/>
      <c r="W47" s="102"/>
      <c r="X47" s="102"/>
    </row>
    <row r="48" spans="1:24" ht="12.75">
      <c r="A48" s="102"/>
      <c r="B48" s="102"/>
      <c r="C48" s="270"/>
      <c r="D48" s="221"/>
      <c r="E48" s="102"/>
      <c r="F48" s="102"/>
      <c r="G48" s="115"/>
      <c r="H48" s="135"/>
      <c r="I48" s="102"/>
      <c r="J48" s="102"/>
      <c r="K48" s="102"/>
      <c r="L48" s="562"/>
      <c r="M48" s="102"/>
      <c r="N48" s="102"/>
      <c r="O48" s="102"/>
      <c r="P48" s="102"/>
      <c r="Q48" s="102"/>
      <c r="R48" s="102"/>
      <c r="S48" s="102"/>
      <c r="T48" s="102"/>
      <c r="U48" s="102"/>
      <c r="V48" s="102"/>
      <c r="W48" s="102"/>
      <c r="X48" s="102"/>
    </row>
    <row r="49" spans="1:24" ht="12.75">
      <c r="A49" s="102"/>
      <c r="B49" s="102"/>
      <c r="C49" s="270"/>
      <c r="D49" s="221"/>
      <c r="E49" s="102"/>
      <c r="F49" s="102"/>
      <c r="G49" s="115"/>
      <c r="H49" s="135"/>
      <c r="I49" s="102"/>
      <c r="J49" s="102"/>
      <c r="K49" s="102"/>
      <c r="L49" s="562"/>
      <c r="M49" s="102"/>
      <c r="N49" s="102"/>
      <c r="O49" s="102"/>
      <c r="P49" s="102"/>
      <c r="Q49" s="102"/>
      <c r="R49" s="102"/>
      <c r="S49" s="102"/>
      <c r="T49" s="102"/>
      <c r="U49" s="102"/>
      <c r="V49" s="102"/>
      <c r="W49" s="102"/>
      <c r="X49" s="102"/>
    </row>
    <row r="50" spans="1:24" ht="12.75">
      <c r="A50" s="102"/>
      <c r="B50" s="102"/>
      <c r="C50" s="270"/>
      <c r="D50" s="221"/>
      <c r="E50" s="102"/>
      <c r="F50" s="102"/>
      <c r="G50" s="115"/>
      <c r="H50" s="135"/>
      <c r="I50" s="102"/>
      <c r="J50" s="102"/>
      <c r="K50" s="102"/>
      <c r="L50" s="562"/>
      <c r="M50" s="102"/>
      <c r="N50" s="102"/>
      <c r="O50" s="102"/>
      <c r="P50" s="102"/>
      <c r="Q50" s="102"/>
      <c r="R50" s="102"/>
      <c r="S50" s="102"/>
      <c r="T50" s="102"/>
      <c r="U50" s="102"/>
      <c r="V50" s="102"/>
      <c r="W50" s="102"/>
      <c r="X50" s="102"/>
    </row>
    <row r="51" spans="1:24" ht="12.75">
      <c r="A51" s="102"/>
      <c r="B51" s="102"/>
      <c r="C51" s="270"/>
      <c r="D51" s="221"/>
      <c r="E51" s="102"/>
      <c r="F51" s="102"/>
      <c r="G51" s="115"/>
      <c r="H51" s="135"/>
      <c r="I51" s="102"/>
      <c r="J51" s="102"/>
      <c r="K51" s="102"/>
      <c r="L51" s="562"/>
      <c r="M51" s="102"/>
      <c r="N51" s="102"/>
      <c r="O51" s="102"/>
      <c r="P51" s="102"/>
      <c r="Q51" s="102"/>
      <c r="R51" s="102"/>
      <c r="S51" s="102"/>
      <c r="T51" s="102"/>
      <c r="U51" s="102"/>
      <c r="V51" s="102"/>
      <c r="W51" s="102"/>
      <c r="X51" s="102"/>
    </row>
    <row r="52" spans="1:24" ht="12.75">
      <c r="A52" s="102"/>
      <c r="B52" s="102"/>
      <c r="C52" s="270"/>
      <c r="D52" s="221"/>
      <c r="E52" s="102"/>
      <c r="F52" s="102"/>
      <c r="G52" s="115"/>
      <c r="H52" s="135"/>
      <c r="I52" s="102"/>
      <c r="J52" s="102"/>
      <c r="K52" s="102"/>
      <c r="L52" s="562"/>
      <c r="M52" s="102"/>
      <c r="N52" s="102"/>
      <c r="O52" s="102"/>
      <c r="P52" s="102"/>
      <c r="Q52" s="102"/>
      <c r="R52" s="102"/>
      <c r="S52" s="102"/>
      <c r="T52" s="102"/>
      <c r="U52" s="102"/>
      <c r="V52" s="102"/>
      <c r="W52" s="102"/>
      <c r="X52" s="102"/>
    </row>
    <row r="53" spans="1:24" ht="12.75">
      <c r="A53" s="102"/>
      <c r="B53" s="102"/>
      <c r="C53" s="270"/>
      <c r="D53" s="221"/>
      <c r="E53" s="102"/>
      <c r="F53" s="102"/>
      <c r="G53" s="115"/>
      <c r="H53" s="135"/>
      <c r="I53" s="102"/>
      <c r="J53" s="102"/>
      <c r="K53" s="102"/>
      <c r="L53" s="562"/>
      <c r="M53" s="102"/>
      <c r="N53" s="102"/>
      <c r="O53" s="102"/>
      <c r="P53" s="102"/>
      <c r="Q53" s="102"/>
      <c r="R53" s="102"/>
      <c r="S53" s="102"/>
      <c r="T53" s="102"/>
      <c r="U53" s="102"/>
      <c r="V53" s="102"/>
      <c r="W53" s="102"/>
      <c r="X53" s="102"/>
    </row>
    <row r="54" spans="1:24" ht="12.75">
      <c r="A54" s="102"/>
      <c r="B54" s="102"/>
      <c r="C54" s="270"/>
      <c r="D54" s="221"/>
      <c r="E54" s="102"/>
      <c r="F54" s="102"/>
      <c r="G54" s="115"/>
      <c r="H54" s="135"/>
      <c r="I54" s="102"/>
      <c r="J54" s="102"/>
      <c r="K54" s="102"/>
      <c r="L54" s="562"/>
      <c r="M54" s="102"/>
      <c r="N54" s="102"/>
      <c r="O54" s="102"/>
      <c r="P54" s="102"/>
      <c r="Q54" s="102"/>
      <c r="R54" s="102"/>
      <c r="S54" s="102"/>
      <c r="T54" s="102"/>
      <c r="U54" s="102"/>
      <c r="V54" s="102"/>
      <c r="W54" s="102"/>
      <c r="X54" s="102"/>
    </row>
    <row r="55" spans="1:24" ht="12.75">
      <c r="A55" s="102"/>
      <c r="B55" s="102"/>
      <c r="C55" s="270"/>
      <c r="D55" s="221"/>
      <c r="E55" s="102"/>
      <c r="F55" s="102"/>
      <c r="G55" s="115"/>
      <c r="H55" s="135"/>
      <c r="I55" s="102"/>
      <c r="J55" s="102"/>
      <c r="K55" s="102"/>
      <c r="L55" s="562"/>
      <c r="M55" s="102"/>
      <c r="N55" s="102"/>
      <c r="O55" s="102"/>
      <c r="P55" s="102"/>
      <c r="Q55" s="102"/>
      <c r="R55" s="102"/>
      <c r="S55" s="102"/>
      <c r="T55" s="102"/>
      <c r="U55" s="102"/>
      <c r="V55" s="102"/>
      <c r="W55" s="102"/>
      <c r="X55" s="102"/>
    </row>
    <row r="56" spans="1:24" ht="12.75">
      <c r="A56" s="102"/>
      <c r="B56" s="102"/>
      <c r="C56" s="270"/>
      <c r="D56" s="221"/>
      <c r="E56" s="102"/>
      <c r="F56" s="102"/>
      <c r="G56" s="115"/>
      <c r="H56" s="135"/>
      <c r="I56" s="102"/>
      <c r="J56" s="102"/>
      <c r="K56" s="102"/>
      <c r="L56" s="562"/>
      <c r="M56" s="102"/>
      <c r="N56" s="102"/>
      <c r="O56" s="102"/>
      <c r="P56" s="102"/>
      <c r="Q56" s="102"/>
      <c r="R56" s="102"/>
      <c r="S56" s="102"/>
      <c r="T56" s="102"/>
      <c r="U56" s="102"/>
      <c r="V56" s="102"/>
      <c r="W56" s="102"/>
      <c r="X56" s="102"/>
    </row>
    <row r="57" spans="1:24" ht="12.75">
      <c r="A57" s="102"/>
      <c r="B57" s="102"/>
      <c r="C57" s="270"/>
      <c r="D57" s="221"/>
      <c r="E57" s="102"/>
      <c r="F57" s="102"/>
      <c r="G57" s="115"/>
      <c r="H57" s="135"/>
      <c r="I57" s="102"/>
      <c r="J57" s="102"/>
      <c r="K57" s="102"/>
      <c r="L57" s="562"/>
      <c r="M57" s="102"/>
      <c r="N57" s="102"/>
      <c r="O57" s="102"/>
      <c r="P57" s="102"/>
      <c r="Q57" s="102"/>
      <c r="R57" s="102"/>
      <c r="S57" s="102"/>
      <c r="T57" s="102"/>
      <c r="U57" s="102"/>
      <c r="V57" s="102"/>
      <c r="W57" s="102"/>
      <c r="X57" s="102"/>
    </row>
    <row r="58" spans="1:24" ht="12.75">
      <c r="A58" s="102"/>
      <c r="B58" s="102"/>
      <c r="C58" s="270"/>
      <c r="D58" s="221"/>
      <c r="E58" s="102"/>
      <c r="F58" s="102"/>
      <c r="G58" s="115"/>
      <c r="H58" s="135"/>
      <c r="I58" s="102"/>
      <c r="J58" s="102"/>
      <c r="K58" s="102"/>
      <c r="L58" s="562"/>
      <c r="M58" s="102"/>
      <c r="N58" s="102"/>
      <c r="O58" s="102"/>
      <c r="P58" s="102"/>
      <c r="Q58" s="102"/>
      <c r="R58" s="102"/>
      <c r="S58" s="102"/>
      <c r="T58" s="102"/>
      <c r="U58" s="102"/>
      <c r="V58" s="102"/>
      <c r="W58" s="102"/>
      <c r="X58" s="102"/>
    </row>
    <row r="59" spans="1:24" ht="12.75">
      <c r="A59" s="102"/>
      <c r="B59" s="102"/>
      <c r="C59" s="270"/>
      <c r="D59" s="221"/>
      <c r="E59" s="102"/>
      <c r="F59" s="102"/>
      <c r="G59" s="115"/>
      <c r="H59" s="135"/>
      <c r="I59" s="102"/>
      <c r="J59" s="102"/>
      <c r="K59" s="102"/>
      <c r="L59" s="562"/>
      <c r="M59" s="102"/>
      <c r="N59" s="102"/>
      <c r="O59" s="102"/>
      <c r="P59" s="102"/>
      <c r="Q59" s="102"/>
      <c r="R59" s="102"/>
      <c r="S59" s="102"/>
      <c r="T59" s="102"/>
      <c r="U59" s="102"/>
      <c r="V59" s="102"/>
      <c r="W59" s="102"/>
      <c r="X59" s="102"/>
    </row>
    <row r="60" spans="1:24" ht="12.75">
      <c r="A60" s="102"/>
      <c r="B60" s="102"/>
      <c r="C60" s="270"/>
      <c r="D60" s="221"/>
      <c r="E60" s="102"/>
      <c r="F60" s="102"/>
      <c r="G60" s="115"/>
      <c r="H60" s="135"/>
      <c r="I60" s="102"/>
      <c r="J60" s="102"/>
      <c r="K60" s="102"/>
      <c r="L60" s="562"/>
      <c r="M60" s="102"/>
      <c r="N60" s="102"/>
      <c r="O60" s="102"/>
      <c r="P60" s="102"/>
      <c r="Q60" s="102"/>
      <c r="R60" s="102"/>
      <c r="S60" s="102"/>
      <c r="T60" s="102"/>
      <c r="U60" s="102"/>
      <c r="V60" s="102"/>
      <c r="W60" s="102"/>
      <c r="X60" s="102"/>
    </row>
    <row r="61" spans="1:24" ht="12.75">
      <c r="A61" s="102"/>
      <c r="B61" s="102"/>
      <c r="C61" s="270"/>
      <c r="D61" s="221"/>
      <c r="E61" s="102"/>
      <c r="F61" s="102"/>
      <c r="G61" s="115"/>
      <c r="H61" s="135"/>
      <c r="I61" s="102"/>
      <c r="J61" s="102"/>
      <c r="K61" s="102"/>
      <c r="L61" s="562"/>
      <c r="M61" s="102"/>
      <c r="N61" s="102"/>
      <c r="O61" s="102"/>
      <c r="P61" s="102"/>
      <c r="Q61" s="102"/>
      <c r="R61" s="102"/>
      <c r="S61" s="102"/>
      <c r="T61" s="102"/>
      <c r="U61" s="102"/>
      <c r="V61" s="102"/>
      <c r="W61" s="102"/>
      <c r="X61" s="102"/>
    </row>
    <row r="62" spans="1:24" ht="12.75">
      <c r="A62" s="102"/>
      <c r="B62" s="102"/>
      <c r="C62" s="270"/>
      <c r="D62" s="221"/>
      <c r="E62" s="102"/>
      <c r="F62" s="102"/>
      <c r="G62" s="115"/>
      <c r="H62" s="135"/>
      <c r="I62" s="102"/>
      <c r="J62" s="102"/>
      <c r="K62" s="102"/>
      <c r="L62" s="562"/>
      <c r="M62" s="102"/>
      <c r="N62" s="102"/>
      <c r="O62" s="102"/>
      <c r="P62" s="102"/>
      <c r="Q62" s="102"/>
      <c r="R62" s="102"/>
      <c r="S62" s="102"/>
      <c r="T62" s="102"/>
      <c r="U62" s="102"/>
      <c r="V62" s="102"/>
      <c r="W62" s="102"/>
      <c r="X62" s="102"/>
    </row>
    <row r="63" spans="1:24" ht="12.75">
      <c r="A63" s="102"/>
      <c r="B63" s="102"/>
      <c r="C63" s="270"/>
      <c r="D63" s="221"/>
      <c r="E63" s="102"/>
      <c r="F63" s="102"/>
      <c r="G63" s="115"/>
      <c r="H63" s="135"/>
      <c r="I63" s="102"/>
      <c r="J63" s="102"/>
      <c r="K63" s="102"/>
      <c r="L63" s="562"/>
      <c r="M63" s="102"/>
      <c r="N63" s="102"/>
      <c r="O63" s="102"/>
      <c r="P63" s="102"/>
      <c r="Q63" s="102"/>
      <c r="R63" s="102"/>
      <c r="S63" s="102"/>
      <c r="T63" s="102"/>
      <c r="U63" s="102"/>
      <c r="V63" s="102"/>
      <c r="W63" s="102"/>
      <c r="X63" s="102"/>
    </row>
    <row r="64" spans="1:24" ht="12.75">
      <c r="A64" s="102"/>
      <c r="B64" s="102"/>
      <c r="C64" s="270"/>
      <c r="D64" s="221"/>
      <c r="E64" s="102"/>
      <c r="F64" s="102"/>
      <c r="G64" s="115"/>
      <c r="H64" s="135"/>
      <c r="I64" s="102"/>
      <c r="J64" s="102"/>
      <c r="K64" s="102"/>
      <c r="L64" s="562"/>
      <c r="M64" s="102"/>
      <c r="N64" s="102"/>
      <c r="O64" s="102"/>
      <c r="P64" s="102"/>
      <c r="Q64" s="102"/>
      <c r="R64" s="102"/>
      <c r="S64" s="102"/>
      <c r="T64" s="102"/>
      <c r="U64" s="102"/>
      <c r="V64" s="102"/>
      <c r="W64" s="102"/>
      <c r="X64" s="102"/>
    </row>
    <row r="65" spans="1:24" ht="12.75">
      <c r="A65" s="102"/>
      <c r="B65" s="102"/>
      <c r="C65" s="270"/>
      <c r="D65" s="221"/>
      <c r="E65" s="102"/>
      <c r="F65" s="102"/>
      <c r="G65" s="115"/>
      <c r="H65" s="135"/>
      <c r="I65" s="102"/>
      <c r="J65" s="102"/>
      <c r="K65" s="102"/>
      <c r="L65" s="562"/>
      <c r="M65" s="102"/>
      <c r="N65" s="102"/>
      <c r="O65" s="102"/>
      <c r="P65" s="102"/>
      <c r="Q65" s="102"/>
      <c r="R65" s="102"/>
      <c r="S65" s="102"/>
      <c r="T65" s="102"/>
      <c r="U65" s="102"/>
      <c r="V65" s="102"/>
      <c r="W65" s="102"/>
      <c r="X65" s="102"/>
    </row>
    <row r="66" spans="1:24" ht="12.75">
      <c r="A66" s="102"/>
      <c r="B66" s="102"/>
      <c r="C66" s="270"/>
      <c r="D66" s="221"/>
      <c r="E66" s="102"/>
      <c r="F66" s="102"/>
      <c r="G66" s="115"/>
      <c r="H66" s="135"/>
      <c r="I66" s="102"/>
      <c r="J66" s="102"/>
      <c r="K66" s="102"/>
      <c r="L66" s="562"/>
      <c r="M66" s="102"/>
      <c r="N66" s="102"/>
      <c r="O66" s="102"/>
      <c r="P66" s="102"/>
      <c r="Q66" s="102"/>
      <c r="R66" s="102"/>
      <c r="S66" s="102"/>
      <c r="T66" s="102"/>
      <c r="U66" s="102"/>
      <c r="V66" s="102"/>
      <c r="W66" s="102"/>
      <c r="X66" s="102"/>
    </row>
    <row r="67" spans="1:24" ht="12.75">
      <c r="A67" s="102"/>
      <c r="B67" s="102"/>
      <c r="C67" s="270"/>
      <c r="D67" s="221"/>
      <c r="E67" s="102"/>
      <c r="F67" s="102"/>
      <c r="G67" s="115"/>
      <c r="H67" s="135"/>
      <c r="I67" s="102"/>
      <c r="J67" s="102"/>
      <c r="K67" s="102"/>
      <c r="L67" s="562"/>
      <c r="M67" s="102"/>
      <c r="N67" s="102"/>
      <c r="O67" s="102"/>
      <c r="P67" s="102"/>
      <c r="Q67" s="102"/>
      <c r="R67" s="102"/>
      <c r="S67" s="102"/>
      <c r="T67" s="102"/>
      <c r="U67" s="102"/>
      <c r="V67" s="102"/>
      <c r="W67" s="102"/>
      <c r="X67" s="102"/>
    </row>
    <row r="68" spans="1:24" ht="12.75">
      <c r="A68" s="102"/>
      <c r="B68" s="102"/>
      <c r="C68" s="270"/>
      <c r="D68" s="221"/>
      <c r="E68" s="102"/>
      <c r="F68" s="102"/>
      <c r="G68" s="115"/>
      <c r="H68" s="135"/>
      <c r="I68" s="102"/>
      <c r="J68" s="102"/>
      <c r="K68" s="102"/>
      <c r="L68" s="562"/>
      <c r="M68" s="102"/>
      <c r="N68" s="102"/>
      <c r="O68" s="102"/>
      <c r="P68" s="102"/>
      <c r="Q68" s="102"/>
      <c r="R68" s="102"/>
      <c r="S68" s="102"/>
      <c r="T68" s="102"/>
      <c r="U68" s="102"/>
      <c r="V68" s="102"/>
      <c r="W68" s="102"/>
      <c r="X68" s="102"/>
    </row>
    <row r="69" spans="1:24" ht="12.75">
      <c r="A69" s="102"/>
      <c r="B69" s="102"/>
      <c r="C69" s="270"/>
      <c r="D69" s="221"/>
      <c r="E69" s="102"/>
      <c r="F69" s="102"/>
      <c r="G69" s="115"/>
      <c r="H69" s="135"/>
      <c r="I69" s="102"/>
      <c r="J69" s="102"/>
      <c r="K69" s="102"/>
      <c r="L69" s="562"/>
      <c r="M69" s="102"/>
      <c r="N69" s="102"/>
      <c r="O69" s="102"/>
      <c r="P69" s="102"/>
      <c r="Q69" s="102"/>
      <c r="R69" s="102"/>
      <c r="S69" s="102"/>
      <c r="T69" s="102"/>
      <c r="U69" s="102"/>
      <c r="V69" s="102"/>
      <c r="W69" s="102"/>
      <c r="X69" s="102"/>
    </row>
    <row r="70" spans="1:24" ht="12.75">
      <c r="A70" s="102"/>
      <c r="B70" s="102"/>
      <c r="C70" s="270"/>
      <c r="D70" s="221"/>
      <c r="E70" s="102"/>
      <c r="F70" s="102"/>
      <c r="G70" s="115"/>
      <c r="H70" s="135"/>
      <c r="I70" s="102"/>
      <c r="J70" s="102"/>
      <c r="K70" s="102"/>
      <c r="L70" s="562"/>
      <c r="M70" s="102"/>
      <c r="N70" s="102"/>
      <c r="O70" s="102"/>
      <c r="P70" s="102"/>
      <c r="Q70" s="102"/>
      <c r="R70" s="102"/>
      <c r="S70" s="102"/>
      <c r="T70" s="102"/>
      <c r="U70" s="102"/>
      <c r="V70" s="102"/>
      <c r="W70" s="102"/>
      <c r="X70" s="102"/>
    </row>
    <row r="71" spans="1:24" ht="12.75">
      <c r="A71" s="102"/>
      <c r="B71" s="102"/>
      <c r="C71" s="270"/>
      <c r="D71" s="221"/>
      <c r="E71" s="102"/>
      <c r="F71" s="102"/>
      <c r="G71" s="115"/>
      <c r="H71" s="135"/>
      <c r="I71" s="102"/>
      <c r="J71" s="102"/>
      <c r="K71" s="102"/>
      <c r="L71" s="562"/>
      <c r="M71" s="102"/>
      <c r="N71" s="102"/>
      <c r="O71" s="102"/>
      <c r="P71" s="102"/>
      <c r="Q71" s="102"/>
      <c r="R71" s="102"/>
      <c r="S71" s="102"/>
      <c r="T71" s="102"/>
      <c r="U71" s="102"/>
      <c r="V71" s="102"/>
      <c r="W71" s="102"/>
      <c r="X71" s="102"/>
    </row>
    <row r="72" spans="1:24" ht="12.75">
      <c r="A72" s="102"/>
      <c r="B72" s="102"/>
      <c r="C72" s="270"/>
      <c r="D72" s="221"/>
      <c r="E72" s="102"/>
      <c r="F72" s="102"/>
      <c r="G72" s="115"/>
      <c r="H72" s="135"/>
      <c r="I72" s="102"/>
      <c r="J72" s="102"/>
      <c r="K72" s="102"/>
      <c r="L72" s="562"/>
      <c r="M72" s="102"/>
      <c r="N72" s="102"/>
      <c r="O72" s="102"/>
      <c r="P72" s="102"/>
      <c r="Q72" s="102"/>
      <c r="R72" s="102"/>
      <c r="S72" s="102"/>
      <c r="T72" s="102"/>
      <c r="U72" s="102"/>
      <c r="V72" s="102"/>
      <c r="W72" s="102"/>
      <c r="X72" s="102"/>
    </row>
    <row r="73" spans="1:24" ht="12.75">
      <c r="A73" s="102"/>
      <c r="B73" s="102"/>
      <c r="C73" s="270"/>
      <c r="D73" s="221"/>
      <c r="E73" s="102"/>
      <c r="F73" s="102"/>
      <c r="G73" s="115"/>
      <c r="H73" s="135"/>
      <c r="I73" s="102"/>
      <c r="J73" s="102"/>
      <c r="K73" s="102"/>
      <c r="L73" s="562"/>
      <c r="M73" s="102"/>
      <c r="N73" s="102"/>
      <c r="O73" s="102"/>
      <c r="P73" s="102"/>
      <c r="Q73" s="102"/>
      <c r="R73" s="102"/>
      <c r="S73" s="102"/>
      <c r="T73" s="102"/>
      <c r="U73" s="102"/>
      <c r="V73" s="102"/>
      <c r="W73" s="102"/>
      <c r="X73" s="102"/>
    </row>
    <row r="74" spans="1:24" ht="12.75">
      <c r="A74" s="102"/>
      <c r="B74" s="102"/>
      <c r="C74" s="270"/>
      <c r="D74" s="221"/>
      <c r="E74" s="102"/>
      <c r="F74" s="102"/>
      <c r="G74" s="115"/>
      <c r="H74" s="135"/>
      <c r="I74" s="102"/>
      <c r="J74" s="102"/>
      <c r="K74" s="102"/>
      <c r="L74" s="562"/>
      <c r="M74" s="102"/>
      <c r="N74" s="102"/>
      <c r="O74" s="102"/>
      <c r="P74" s="102"/>
      <c r="Q74" s="102"/>
      <c r="R74" s="102"/>
      <c r="S74" s="102"/>
      <c r="T74" s="102"/>
      <c r="U74" s="102"/>
      <c r="V74" s="102"/>
      <c r="W74" s="102"/>
      <c r="X74" s="102"/>
    </row>
    <row r="75" spans="1:24" ht="12.75">
      <c r="A75" s="102"/>
      <c r="B75" s="102"/>
      <c r="C75" s="270"/>
      <c r="D75" s="221"/>
      <c r="E75" s="102"/>
      <c r="F75" s="102"/>
      <c r="G75" s="115"/>
      <c r="H75" s="135"/>
      <c r="I75" s="102"/>
      <c r="J75" s="102"/>
      <c r="K75" s="102"/>
      <c r="L75" s="562"/>
      <c r="M75" s="102"/>
      <c r="N75" s="102"/>
      <c r="O75" s="102"/>
      <c r="P75" s="102"/>
      <c r="Q75" s="102"/>
      <c r="R75" s="102"/>
      <c r="S75" s="102"/>
      <c r="T75" s="102"/>
      <c r="U75" s="102"/>
      <c r="V75" s="102"/>
      <c r="W75" s="102"/>
      <c r="X75" s="102"/>
    </row>
    <row r="76" spans="1:24" ht="12.75">
      <c r="A76" s="102"/>
      <c r="B76" s="102"/>
      <c r="C76" s="270"/>
      <c r="D76" s="221"/>
      <c r="E76" s="102"/>
      <c r="F76" s="102"/>
      <c r="G76" s="115"/>
      <c r="H76" s="135"/>
      <c r="I76" s="102"/>
      <c r="J76" s="102"/>
      <c r="K76" s="102"/>
      <c r="L76" s="562"/>
      <c r="M76" s="102"/>
      <c r="N76" s="102"/>
      <c r="O76" s="102"/>
      <c r="P76" s="102"/>
      <c r="Q76" s="102"/>
      <c r="R76" s="102"/>
      <c r="S76" s="102"/>
      <c r="T76" s="102"/>
      <c r="U76" s="102"/>
      <c r="V76" s="102"/>
      <c r="W76" s="102"/>
      <c r="X76" s="102"/>
    </row>
    <row r="77" spans="1:24" ht="12.75">
      <c r="A77" s="102"/>
      <c r="B77" s="102"/>
      <c r="C77" s="270"/>
      <c r="D77" s="221"/>
      <c r="E77" s="102"/>
      <c r="F77" s="102"/>
      <c r="G77" s="115"/>
      <c r="H77" s="135"/>
      <c r="I77" s="102"/>
      <c r="J77" s="102"/>
      <c r="K77" s="102"/>
      <c r="L77" s="562"/>
      <c r="M77" s="102"/>
      <c r="N77" s="102"/>
      <c r="O77" s="102"/>
      <c r="P77" s="102"/>
      <c r="Q77" s="102"/>
      <c r="R77" s="102"/>
      <c r="S77" s="102"/>
      <c r="T77" s="102"/>
      <c r="U77" s="102"/>
      <c r="V77" s="102"/>
      <c r="W77" s="102"/>
      <c r="X77" s="102"/>
    </row>
    <row r="78" spans="1:24" ht="12.75">
      <c r="A78" s="102"/>
      <c r="B78" s="102"/>
      <c r="C78" s="270"/>
      <c r="D78" s="221"/>
      <c r="E78" s="102"/>
      <c r="F78" s="102"/>
      <c r="G78" s="115"/>
      <c r="H78" s="135"/>
      <c r="I78" s="102"/>
      <c r="J78" s="102"/>
      <c r="K78" s="102"/>
      <c r="L78" s="562"/>
      <c r="M78" s="102"/>
      <c r="N78" s="102"/>
      <c r="O78" s="102"/>
      <c r="P78" s="102"/>
      <c r="Q78" s="102"/>
      <c r="R78" s="102"/>
      <c r="S78" s="102"/>
      <c r="T78" s="102"/>
      <c r="U78" s="102"/>
      <c r="V78" s="102"/>
      <c r="W78" s="102"/>
      <c r="X78" s="102"/>
    </row>
    <row r="79" spans="1:24" ht="12.75">
      <c r="A79" s="102"/>
      <c r="B79" s="102"/>
      <c r="C79" s="270"/>
      <c r="D79" s="221"/>
      <c r="E79" s="102"/>
      <c r="F79" s="102"/>
      <c r="G79" s="115"/>
      <c r="H79" s="135"/>
      <c r="I79" s="102"/>
      <c r="J79" s="102"/>
      <c r="K79" s="102"/>
      <c r="L79" s="562"/>
      <c r="M79" s="102"/>
      <c r="N79" s="102"/>
      <c r="O79" s="102"/>
      <c r="P79" s="102"/>
      <c r="Q79" s="102"/>
      <c r="R79" s="102"/>
      <c r="S79" s="102"/>
      <c r="T79" s="102"/>
      <c r="U79" s="102"/>
      <c r="V79" s="102"/>
      <c r="W79" s="102"/>
      <c r="X79" s="102"/>
    </row>
    <row r="80" spans="1:24" ht="12.75">
      <c r="A80" s="102"/>
      <c r="B80" s="102"/>
      <c r="C80" s="270"/>
      <c r="D80" s="221"/>
      <c r="E80" s="102"/>
      <c r="F80" s="102"/>
      <c r="G80" s="115"/>
      <c r="H80" s="135"/>
      <c r="I80" s="102"/>
      <c r="J80" s="102"/>
      <c r="K80" s="102"/>
      <c r="L80" s="562"/>
      <c r="M80" s="102"/>
      <c r="N80" s="102"/>
      <c r="O80" s="102"/>
      <c r="P80" s="102"/>
      <c r="Q80" s="102"/>
      <c r="R80" s="102"/>
      <c r="S80" s="102"/>
      <c r="T80" s="102"/>
      <c r="U80" s="102"/>
      <c r="V80" s="102"/>
      <c r="W80" s="102"/>
      <c r="X80" s="102"/>
    </row>
    <row r="81" spans="1:24" ht="12.75">
      <c r="A81" s="102"/>
      <c r="B81" s="102"/>
      <c r="C81" s="270"/>
      <c r="D81" s="221"/>
      <c r="E81" s="102"/>
      <c r="F81" s="102"/>
      <c r="G81" s="115"/>
      <c r="H81" s="135"/>
      <c r="I81" s="102"/>
      <c r="J81" s="102"/>
      <c r="K81" s="102"/>
      <c r="L81" s="562"/>
      <c r="M81" s="102"/>
      <c r="N81" s="102"/>
      <c r="O81" s="102"/>
      <c r="P81" s="102"/>
      <c r="Q81" s="102"/>
      <c r="R81" s="102"/>
      <c r="S81" s="102"/>
      <c r="T81" s="102"/>
      <c r="U81" s="102"/>
      <c r="V81" s="102"/>
      <c r="W81" s="102"/>
      <c r="X81" s="102"/>
    </row>
    <row r="82" spans="1:24" ht="12.75">
      <c r="A82" s="102"/>
      <c r="B82" s="102"/>
      <c r="C82" s="270"/>
      <c r="D82" s="221"/>
      <c r="E82" s="102"/>
      <c r="F82" s="102"/>
      <c r="G82" s="115"/>
      <c r="H82" s="135"/>
      <c r="I82" s="102"/>
      <c r="J82" s="102"/>
      <c r="K82" s="102"/>
      <c r="L82" s="562"/>
      <c r="M82" s="102"/>
      <c r="N82" s="102"/>
      <c r="O82" s="102"/>
      <c r="P82" s="102"/>
      <c r="Q82" s="102"/>
      <c r="R82" s="102"/>
      <c r="S82" s="102"/>
      <c r="T82" s="102"/>
      <c r="U82" s="102"/>
      <c r="V82" s="102"/>
      <c r="W82" s="102"/>
      <c r="X82" s="102"/>
    </row>
    <row r="83" spans="1:24" ht="12.75">
      <c r="A83" s="102"/>
      <c r="B83" s="102"/>
      <c r="C83" s="270"/>
      <c r="D83" s="221"/>
      <c r="E83" s="102"/>
      <c r="F83" s="102"/>
      <c r="G83" s="115"/>
      <c r="H83" s="135"/>
      <c r="I83" s="102"/>
      <c r="J83" s="102"/>
      <c r="K83" s="102"/>
      <c r="L83" s="562"/>
      <c r="M83" s="102"/>
      <c r="N83" s="102"/>
      <c r="O83" s="102"/>
      <c r="P83" s="102"/>
      <c r="Q83" s="102"/>
      <c r="R83" s="102"/>
      <c r="S83" s="102"/>
      <c r="T83" s="102"/>
      <c r="U83" s="102"/>
      <c r="V83" s="102"/>
      <c r="W83" s="102"/>
      <c r="X83" s="102"/>
    </row>
    <row r="84" spans="1:24" ht="12.75">
      <c r="A84" s="102"/>
      <c r="B84" s="102"/>
      <c r="C84" s="270"/>
      <c r="D84" s="221"/>
      <c r="E84" s="102"/>
      <c r="F84" s="102"/>
      <c r="G84" s="115"/>
      <c r="H84" s="135"/>
      <c r="I84" s="102"/>
      <c r="J84" s="102"/>
      <c r="K84" s="102"/>
      <c r="L84" s="562"/>
      <c r="M84" s="102"/>
      <c r="N84" s="102"/>
      <c r="O84" s="102"/>
      <c r="P84" s="102"/>
      <c r="Q84" s="102"/>
      <c r="R84" s="102"/>
      <c r="S84" s="102"/>
      <c r="T84" s="102"/>
      <c r="U84" s="102"/>
      <c r="V84" s="102"/>
      <c r="W84" s="102"/>
      <c r="X84" s="102"/>
    </row>
    <row r="85" spans="1:24" ht="12.75">
      <c r="A85" s="102"/>
      <c r="B85" s="102"/>
      <c r="C85" s="270"/>
      <c r="D85" s="221"/>
      <c r="E85" s="102"/>
      <c r="F85" s="102"/>
      <c r="G85" s="115"/>
      <c r="H85" s="135"/>
      <c r="I85" s="102"/>
      <c r="J85" s="102"/>
      <c r="K85" s="102"/>
      <c r="L85" s="562"/>
      <c r="M85" s="102"/>
      <c r="N85" s="102"/>
      <c r="O85" s="102"/>
      <c r="P85" s="102"/>
      <c r="Q85" s="102"/>
      <c r="R85" s="102"/>
      <c r="S85" s="102"/>
      <c r="T85" s="102"/>
      <c r="U85" s="102"/>
      <c r="V85" s="102"/>
      <c r="W85" s="102"/>
      <c r="X85" s="102"/>
    </row>
    <row r="86" spans="1:24" ht="12.75">
      <c r="A86" s="102"/>
      <c r="B86" s="102"/>
      <c r="C86" s="270"/>
      <c r="D86" s="221"/>
      <c r="E86" s="102"/>
      <c r="F86" s="102"/>
      <c r="G86" s="115"/>
      <c r="H86" s="135"/>
      <c r="I86" s="102"/>
      <c r="J86" s="102"/>
      <c r="K86" s="102"/>
      <c r="L86" s="562"/>
      <c r="M86" s="102"/>
      <c r="N86" s="102"/>
      <c r="O86" s="102"/>
      <c r="P86" s="102"/>
      <c r="Q86" s="102"/>
      <c r="R86" s="102"/>
      <c r="S86" s="102"/>
      <c r="T86" s="102"/>
      <c r="U86" s="102"/>
      <c r="V86" s="102"/>
      <c r="W86" s="102"/>
      <c r="X86" s="102"/>
    </row>
    <row r="87" spans="1:24" ht="12.75">
      <c r="A87" s="102"/>
      <c r="B87" s="102"/>
      <c r="C87" s="270"/>
      <c r="D87" s="221"/>
      <c r="E87" s="102"/>
      <c r="F87" s="102"/>
      <c r="G87" s="115"/>
      <c r="H87" s="135"/>
      <c r="I87" s="102"/>
      <c r="J87" s="102"/>
      <c r="K87" s="102"/>
      <c r="L87" s="562"/>
      <c r="M87" s="102"/>
      <c r="N87" s="102"/>
      <c r="O87" s="102"/>
      <c r="P87" s="102"/>
      <c r="Q87" s="102"/>
      <c r="R87" s="102"/>
      <c r="S87" s="102"/>
      <c r="T87" s="102"/>
      <c r="U87" s="102"/>
      <c r="V87" s="102"/>
      <c r="W87" s="102"/>
      <c r="X87" s="102"/>
    </row>
    <row r="88" spans="1:24" ht="12.75">
      <c r="A88" s="102"/>
      <c r="B88" s="102"/>
      <c r="C88" s="270"/>
      <c r="D88" s="221"/>
      <c r="E88" s="102"/>
      <c r="F88" s="102"/>
      <c r="G88" s="115"/>
      <c r="H88" s="135"/>
      <c r="I88" s="102"/>
      <c r="J88" s="102"/>
      <c r="K88" s="102"/>
      <c r="L88" s="562"/>
      <c r="M88" s="102"/>
      <c r="N88" s="102"/>
      <c r="O88" s="102"/>
      <c r="P88" s="102"/>
      <c r="Q88" s="102"/>
      <c r="R88" s="102"/>
      <c r="S88" s="102"/>
      <c r="T88" s="102"/>
      <c r="U88" s="102"/>
      <c r="V88" s="102"/>
      <c r="W88" s="102"/>
      <c r="X88" s="102"/>
    </row>
    <row r="89" spans="1:24" ht="12.75">
      <c r="A89" s="102"/>
      <c r="B89" s="102"/>
      <c r="C89" s="270"/>
      <c r="D89" s="221"/>
      <c r="E89" s="102"/>
      <c r="F89" s="102"/>
      <c r="G89" s="115"/>
      <c r="H89" s="135"/>
      <c r="I89" s="102"/>
      <c r="J89" s="102"/>
      <c r="K89" s="102"/>
      <c r="L89" s="562"/>
      <c r="M89" s="102"/>
      <c r="N89" s="102"/>
      <c r="O89" s="102"/>
      <c r="P89" s="102"/>
      <c r="Q89" s="102"/>
      <c r="R89" s="102"/>
      <c r="S89" s="102"/>
      <c r="T89" s="102"/>
      <c r="U89" s="102"/>
      <c r="V89" s="102"/>
      <c r="W89" s="102"/>
      <c r="X89" s="102"/>
    </row>
    <row r="90" spans="1:24" ht="12.75">
      <c r="A90" s="102"/>
      <c r="B90" s="102"/>
      <c r="C90" s="270"/>
      <c r="D90" s="221"/>
      <c r="E90" s="102"/>
      <c r="F90" s="102"/>
      <c r="G90" s="115"/>
      <c r="H90" s="135"/>
      <c r="I90" s="102"/>
      <c r="J90" s="102"/>
      <c r="K90" s="102"/>
      <c r="L90" s="562"/>
      <c r="M90" s="102"/>
      <c r="N90" s="102"/>
      <c r="O90" s="102"/>
      <c r="P90" s="102"/>
      <c r="Q90" s="102"/>
      <c r="R90" s="102"/>
      <c r="S90" s="102"/>
      <c r="T90" s="102"/>
      <c r="U90" s="102"/>
      <c r="V90" s="102"/>
      <c r="W90" s="102"/>
      <c r="X90" s="102"/>
    </row>
    <row r="91" spans="1:24" ht="12.75">
      <c r="A91" s="102"/>
      <c r="B91" s="102"/>
      <c r="C91" s="270"/>
      <c r="D91" s="221"/>
      <c r="E91" s="102"/>
      <c r="F91" s="102"/>
      <c r="G91" s="115"/>
      <c r="H91" s="135"/>
      <c r="I91" s="102"/>
      <c r="J91" s="102"/>
      <c r="K91" s="102"/>
      <c r="L91" s="562"/>
      <c r="M91" s="102"/>
      <c r="N91" s="102"/>
      <c r="O91" s="102"/>
      <c r="P91" s="102"/>
      <c r="Q91" s="102"/>
      <c r="R91" s="102"/>
      <c r="S91" s="102"/>
      <c r="T91" s="102"/>
      <c r="U91" s="102"/>
      <c r="V91" s="102"/>
      <c r="W91" s="102"/>
      <c r="X91" s="102"/>
    </row>
    <row r="92" spans="1:24" ht="12.75">
      <c r="A92" s="102"/>
      <c r="B92" s="102"/>
      <c r="C92" s="270"/>
      <c r="D92" s="221"/>
      <c r="E92" s="102"/>
      <c r="F92" s="102"/>
      <c r="G92" s="115"/>
      <c r="H92" s="135"/>
      <c r="I92" s="102"/>
      <c r="J92" s="102"/>
      <c r="K92" s="102"/>
      <c r="L92" s="562"/>
      <c r="M92" s="102"/>
      <c r="N92" s="102"/>
      <c r="O92" s="102"/>
      <c r="P92" s="102"/>
      <c r="Q92" s="102"/>
      <c r="R92" s="102"/>
      <c r="S92" s="102"/>
      <c r="T92" s="102"/>
      <c r="U92" s="102"/>
      <c r="V92" s="102"/>
      <c r="W92" s="102"/>
      <c r="X92" s="102"/>
    </row>
    <row r="93" spans="1:24" ht="12.75">
      <c r="A93" s="102"/>
      <c r="B93" s="102"/>
      <c r="C93" s="270"/>
      <c r="D93" s="221"/>
      <c r="E93" s="102"/>
      <c r="F93" s="102"/>
      <c r="G93" s="115"/>
      <c r="H93" s="135"/>
      <c r="I93" s="102"/>
      <c r="J93" s="102"/>
      <c r="K93" s="102"/>
      <c r="L93" s="562"/>
      <c r="M93" s="102"/>
      <c r="N93" s="102"/>
      <c r="O93" s="102"/>
      <c r="P93" s="102"/>
      <c r="Q93" s="102"/>
      <c r="R93" s="102"/>
      <c r="S93" s="102"/>
      <c r="T93" s="102"/>
      <c r="U93" s="102"/>
      <c r="V93" s="102"/>
      <c r="W93" s="102"/>
      <c r="X93" s="102"/>
    </row>
    <row r="94" spans="1:24" ht="12.75">
      <c r="A94" s="102"/>
      <c r="B94" s="102"/>
      <c r="C94" s="270"/>
      <c r="D94" s="221"/>
      <c r="E94" s="102"/>
      <c r="F94" s="102"/>
      <c r="G94" s="115"/>
      <c r="H94" s="135"/>
      <c r="I94" s="102"/>
      <c r="J94" s="102"/>
      <c r="K94" s="102"/>
      <c r="L94" s="562"/>
      <c r="M94" s="102"/>
      <c r="N94" s="102"/>
      <c r="O94" s="102"/>
      <c r="P94" s="102"/>
      <c r="Q94" s="102"/>
      <c r="R94" s="102"/>
      <c r="S94" s="102"/>
      <c r="T94" s="102"/>
      <c r="U94" s="102"/>
      <c r="V94" s="102"/>
      <c r="W94" s="102"/>
      <c r="X94" s="102"/>
    </row>
    <row r="95" spans="1:24" ht="12.75">
      <c r="A95" s="102"/>
      <c r="B95" s="102"/>
      <c r="C95" s="270"/>
      <c r="D95" s="221"/>
      <c r="E95" s="102"/>
      <c r="F95" s="102"/>
      <c r="G95" s="115"/>
      <c r="H95" s="135"/>
      <c r="I95" s="102"/>
      <c r="J95" s="102"/>
      <c r="K95" s="102"/>
      <c r="L95" s="562"/>
      <c r="M95" s="102"/>
      <c r="N95" s="102"/>
      <c r="O95" s="102"/>
      <c r="P95" s="102"/>
      <c r="Q95" s="102"/>
      <c r="R95" s="102"/>
      <c r="S95" s="102"/>
      <c r="T95" s="102"/>
      <c r="U95" s="102"/>
      <c r="V95" s="102"/>
      <c r="W95" s="102"/>
      <c r="X95" s="102"/>
    </row>
    <row r="96" spans="1:24" ht="12.75">
      <c r="A96" s="102"/>
      <c r="B96" s="102"/>
      <c r="C96" s="270"/>
      <c r="D96" s="221"/>
      <c r="E96" s="102"/>
      <c r="F96" s="102"/>
      <c r="G96" s="115"/>
      <c r="H96" s="135"/>
      <c r="I96" s="102"/>
      <c r="J96" s="102"/>
      <c r="K96" s="102"/>
      <c r="L96" s="562"/>
      <c r="M96" s="102"/>
      <c r="N96" s="102"/>
      <c r="O96" s="102"/>
      <c r="P96" s="102"/>
      <c r="Q96" s="102"/>
      <c r="R96" s="102"/>
      <c r="S96" s="102"/>
      <c r="T96" s="102"/>
      <c r="U96" s="102"/>
      <c r="V96" s="102"/>
      <c r="W96" s="102"/>
      <c r="X96" s="102"/>
    </row>
    <row r="97" spans="1:24" ht="12.75">
      <c r="A97" s="102"/>
      <c r="B97" s="102"/>
      <c r="C97" s="270"/>
      <c r="D97" s="221"/>
      <c r="E97" s="102"/>
      <c r="F97" s="102"/>
      <c r="G97" s="115"/>
      <c r="H97" s="135"/>
      <c r="I97" s="102"/>
      <c r="J97" s="102"/>
      <c r="K97" s="102"/>
      <c r="L97" s="562"/>
      <c r="M97" s="102"/>
      <c r="N97" s="102"/>
      <c r="O97" s="102"/>
      <c r="P97" s="102"/>
      <c r="Q97" s="102"/>
      <c r="R97" s="102"/>
      <c r="S97" s="102"/>
      <c r="T97" s="102"/>
      <c r="U97" s="102"/>
      <c r="V97" s="102"/>
      <c r="W97" s="102"/>
      <c r="X97" s="102"/>
    </row>
    <row r="98" spans="1:24" ht="12.75">
      <c r="A98" s="102"/>
      <c r="B98" s="102"/>
      <c r="C98" s="270"/>
      <c r="D98" s="221"/>
      <c r="E98" s="102"/>
      <c r="F98" s="102"/>
      <c r="G98" s="115"/>
      <c r="H98" s="135"/>
      <c r="I98" s="102"/>
      <c r="J98" s="102"/>
      <c r="K98" s="102"/>
      <c r="L98" s="562"/>
      <c r="M98" s="102"/>
      <c r="N98" s="102"/>
      <c r="O98" s="102"/>
      <c r="P98" s="102"/>
      <c r="Q98" s="102"/>
      <c r="R98" s="102"/>
      <c r="S98" s="102"/>
      <c r="T98" s="102"/>
      <c r="U98" s="102"/>
      <c r="V98" s="102"/>
      <c r="W98" s="102"/>
      <c r="X98" s="102"/>
    </row>
    <row r="99" spans="1:24" ht="12.75">
      <c r="A99" s="102"/>
      <c r="B99" s="102"/>
      <c r="C99" s="270"/>
      <c r="D99" s="221"/>
      <c r="E99" s="102"/>
      <c r="F99" s="102"/>
      <c r="G99" s="115"/>
      <c r="H99" s="135"/>
      <c r="I99" s="102"/>
      <c r="J99" s="102"/>
      <c r="K99" s="102"/>
      <c r="L99" s="562"/>
      <c r="M99" s="102"/>
      <c r="N99" s="102"/>
      <c r="O99" s="102"/>
      <c r="P99" s="102"/>
      <c r="Q99" s="102"/>
      <c r="R99" s="102"/>
      <c r="S99" s="102"/>
      <c r="T99" s="102"/>
      <c r="U99" s="102"/>
      <c r="V99" s="102"/>
      <c r="W99" s="102"/>
      <c r="X99" s="102"/>
    </row>
    <row r="100" spans="1:24" ht="12.75">
      <c r="A100" s="102"/>
      <c r="B100" s="102"/>
      <c r="C100" s="270"/>
      <c r="D100" s="221"/>
      <c r="E100" s="102"/>
      <c r="F100" s="102"/>
      <c r="G100" s="115"/>
      <c r="H100" s="135"/>
      <c r="I100" s="102"/>
      <c r="J100" s="102"/>
      <c r="K100" s="102"/>
      <c r="L100" s="562"/>
      <c r="M100" s="102"/>
      <c r="N100" s="102"/>
      <c r="O100" s="102"/>
      <c r="P100" s="102"/>
      <c r="Q100" s="102"/>
      <c r="R100" s="102"/>
      <c r="S100" s="102"/>
      <c r="T100" s="102"/>
      <c r="U100" s="102"/>
      <c r="V100" s="102"/>
      <c r="W100" s="102"/>
      <c r="X100" s="102"/>
    </row>
    <row r="101" spans="1:24" ht="12.75">
      <c r="A101" s="102"/>
      <c r="B101" s="102"/>
      <c r="C101" s="270"/>
      <c r="D101" s="221"/>
      <c r="E101" s="102"/>
      <c r="F101" s="102"/>
      <c r="G101" s="115"/>
      <c r="H101" s="135"/>
      <c r="I101" s="102"/>
      <c r="J101" s="102"/>
      <c r="K101" s="102"/>
      <c r="L101" s="562"/>
      <c r="M101" s="102"/>
      <c r="N101" s="102"/>
      <c r="O101" s="102"/>
      <c r="P101" s="102"/>
      <c r="Q101" s="102"/>
      <c r="R101" s="102"/>
      <c r="S101" s="102"/>
      <c r="T101" s="102"/>
      <c r="U101" s="102"/>
      <c r="V101" s="102"/>
      <c r="W101" s="102"/>
      <c r="X101" s="102"/>
    </row>
    <row r="102" spans="1:24" ht="12.75">
      <c r="A102" s="102"/>
      <c r="B102" s="102"/>
      <c r="C102" s="270"/>
      <c r="D102" s="221"/>
      <c r="E102" s="102"/>
      <c r="F102" s="102"/>
      <c r="G102" s="115"/>
      <c r="H102" s="135"/>
      <c r="I102" s="102"/>
      <c r="J102" s="102"/>
      <c r="K102" s="102"/>
      <c r="L102" s="562"/>
      <c r="M102" s="102"/>
      <c r="N102" s="102"/>
      <c r="O102" s="102"/>
      <c r="P102" s="102"/>
      <c r="Q102" s="102"/>
      <c r="R102" s="102"/>
      <c r="S102" s="102"/>
      <c r="T102" s="102"/>
      <c r="U102" s="102"/>
      <c r="V102" s="102"/>
      <c r="W102" s="102"/>
      <c r="X102" s="102"/>
    </row>
    <row r="103" spans="1:24" ht="12.75">
      <c r="A103" s="102"/>
      <c r="B103" s="102"/>
      <c r="C103" s="270"/>
      <c r="D103" s="221"/>
      <c r="E103" s="102"/>
      <c r="F103" s="102"/>
      <c r="G103" s="115"/>
      <c r="H103" s="135"/>
      <c r="I103" s="102"/>
      <c r="J103" s="102"/>
      <c r="K103" s="102"/>
      <c r="L103" s="562"/>
      <c r="M103" s="102"/>
      <c r="N103" s="102"/>
      <c r="O103" s="102"/>
      <c r="P103" s="102"/>
      <c r="Q103" s="102"/>
      <c r="R103" s="102"/>
      <c r="S103" s="102"/>
      <c r="T103" s="102"/>
      <c r="U103" s="102"/>
      <c r="V103" s="102"/>
      <c r="W103" s="102"/>
      <c r="X103" s="102"/>
    </row>
    <row r="104" spans="1:24" ht="12.75">
      <c r="A104" s="102"/>
      <c r="B104" s="102"/>
      <c r="C104" s="270"/>
      <c r="D104" s="221"/>
      <c r="E104" s="102"/>
      <c r="F104" s="102"/>
      <c r="G104" s="115"/>
      <c r="H104" s="135"/>
      <c r="I104" s="102"/>
      <c r="J104" s="102"/>
      <c r="K104" s="102"/>
      <c r="L104" s="562"/>
      <c r="M104" s="102"/>
      <c r="N104" s="102"/>
      <c r="O104" s="102"/>
      <c r="P104" s="102"/>
      <c r="Q104" s="102"/>
      <c r="R104" s="102"/>
      <c r="S104" s="102"/>
      <c r="T104" s="102"/>
      <c r="U104" s="102"/>
      <c r="V104" s="102"/>
      <c r="W104" s="102"/>
      <c r="X104" s="102"/>
    </row>
    <row r="105" spans="1:24" ht="12.75">
      <c r="A105" s="102"/>
      <c r="B105" s="102"/>
      <c r="C105" s="270"/>
      <c r="D105" s="221"/>
      <c r="E105" s="102"/>
      <c r="F105" s="102"/>
      <c r="G105" s="115"/>
      <c r="H105" s="135"/>
      <c r="I105" s="102"/>
      <c r="J105" s="102"/>
      <c r="K105" s="102"/>
      <c r="L105" s="562"/>
      <c r="M105" s="102"/>
      <c r="N105" s="102"/>
      <c r="O105" s="102"/>
      <c r="P105" s="102"/>
      <c r="Q105" s="102"/>
      <c r="R105" s="102"/>
      <c r="S105" s="102"/>
      <c r="T105" s="102"/>
      <c r="U105" s="102"/>
      <c r="V105" s="102"/>
      <c r="W105" s="102"/>
      <c r="X105" s="102"/>
    </row>
    <row r="106" spans="1:24" ht="12.75">
      <c r="A106" s="102"/>
      <c r="B106" s="102"/>
      <c r="C106" s="270"/>
      <c r="D106" s="221"/>
      <c r="E106" s="102"/>
      <c r="F106" s="102"/>
      <c r="G106" s="115"/>
      <c r="H106" s="135"/>
      <c r="I106" s="102"/>
      <c r="J106" s="102"/>
      <c r="K106" s="102"/>
      <c r="L106" s="562"/>
      <c r="M106" s="102"/>
      <c r="N106" s="102"/>
      <c r="O106" s="102"/>
      <c r="P106" s="102"/>
      <c r="Q106" s="102"/>
      <c r="R106" s="102"/>
      <c r="S106" s="102"/>
      <c r="T106" s="102"/>
      <c r="U106" s="102"/>
      <c r="V106" s="102"/>
      <c r="W106" s="102"/>
      <c r="X106" s="102"/>
    </row>
    <row r="107" spans="1:24" ht="12.75">
      <c r="A107" s="102"/>
      <c r="B107" s="102"/>
      <c r="C107" s="270"/>
      <c r="D107" s="221"/>
      <c r="E107" s="102"/>
      <c r="F107" s="102"/>
      <c r="G107" s="115"/>
      <c r="H107" s="135"/>
      <c r="I107" s="102"/>
      <c r="J107" s="102"/>
      <c r="K107" s="102"/>
      <c r="L107" s="562"/>
      <c r="M107" s="102"/>
      <c r="N107" s="102"/>
      <c r="O107" s="102"/>
      <c r="P107" s="102"/>
      <c r="Q107" s="102"/>
      <c r="R107" s="102"/>
      <c r="S107" s="102"/>
      <c r="T107" s="102"/>
      <c r="U107" s="102"/>
      <c r="V107" s="102"/>
      <c r="W107" s="102"/>
      <c r="X107" s="102"/>
    </row>
    <row r="108" spans="1:24" ht="12.75">
      <c r="A108" s="102"/>
      <c r="B108" s="102"/>
      <c r="C108" s="270"/>
      <c r="D108" s="221"/>
      <c r="E108" s="102"/>
      <c r="F108" s="102"/>
      <c r="G108" s="115"/>
      <c r="H108" s="135"/>
      <c r="I108" s="102"/>
      <c r="J108" s="102"/>
      <c r="K108" s="102"/>
      <c r="L108" s="562"/>
      <c r="M108" s="102"/>
      <c r="N108" s="102"/>
      <c r="O108" s="102"/>
      <c r="P108" s="102"/>
      <c r="Q108" s="102"/>
      <c r="R108" s="102"/>
      <c r="S108" s="102"/>
      <c r="T108" s="102"/>
      <c r="U108" s="102"/>
      <c r="V108" s="102"/>
      <c r="W108" s="102"/>
      <c r="X108" s="102"/>
    </row>
    <row r="109" spans="1:24" ht="12.75">
      <c r="A109" s="102"/>
      <c r="B109" s="102"/>
      <c r="C109" s="270"/>
      <c r="D109" s="221"/>
      <c r="E109" s="102"/>
      <c r="F109" s="102"/>
      <c r="G109" s="115"/>
      <c r="H109" s="135"/>
      <c r="I109" s="102"/>
      <c r="J109" s="102"/>
      <c r="K109" s="102"/>
      <c r="L109" s="562"/>
      <c r="M109" s="102"/>
      <c r="N109" s="102"/>
      <c r="O109" s="102"/>
      <c r="P109" s="102"/>
      <c r="Q109" s="102"/>
      <c r="R109" s="102"/>
      <c r="S109" s="102"/>
      <c r="T109" s="102"/>
      <c r="U109" s="102"/>
      <c r="V109" s="102"/>
      <c r="W109" s="102"/>
      <c r="X109" s="102"/>
    </row>
    <row r="110" spans="1:24" ht="12.75">
      <c r="A110" s="102"/>
      <c r="B110" s="102"/>
      <c r="C110" s="270"/>
      <c r="D110" s="221"/>
      <c r="E110" s="102"/>
      <c r="F110" s="102"/>
      <c r="G110" s="115"/>
      <c r="H110" s="135"/>
      <c r="I110" s="102"/>
      <c r="J110" s="102"/>
      <c r="K110" s="102"/>
      <c r="L110" s="562"/>
      <c r="M110" s="102"/>
      <c r="N110" s="102"/>
      <c r="O110" s="102"/>
      <c r="P110" s="102"/>
      <c r="Q110" s="102"/>
      <c r="R110" s="102"/>
      <c r="S110" s="102"/>
      <c r="T110" s="102"/>
      <c r="U110" s="102"/>
      <c r="V110" s="102"/>
      <c r="W110" s="102"/>
      <c r="X110" s="102"/>
    </row>
    <row r="111" spans="1:24" ht="12.75">
      <c r="A111" s="102"/>
      <c r="B111" s="102"/>
      <c r="C111" s="270"/>
      <c r="D111" s="221"/>
      <c r="E111" s="102"/>
      <c r="F111" s="102"/>
      <c r="G111" s="115"/>
      <c r="H111" s="135"/>
      <c r="I111" s="102"/>
      <c r="J111" s="102"/>
      <c r="K111" s="102"/>
      <c r="L111" s="562"/>
      <c r="M111" s="102"/>
      <c r="N111" s="102"/>
      <c r="O111" s="102"/>
      <c r="P111" s="102"/>
      <c r="Q111" s="102"/>
      <c r="R111" s="102"/>
      <c r="S111" s="102"/>
      <c r="T111" s="102"/>
      <c r="U111" s="102"/>
      <c r="V111" s="102"/>
      <c r="W111" s="102"/>
      <c r="X111" s="102"/>
    </row>
    <row r="112" spans="1:24" ht="12.75">
      <c r="A112" s="102"/>
      <c r="B112" s="102"/>
      <c r="C112" s="270"/>
      <c r="D112" s="221"/>
      <c r="E112" s="102"/>
      <c r="F112" s="102"/>
      <c r="G112" s="115"/>
      <c r="H112" s="135"/>
      <c r="I112" s="102"/>
      <c r="J112" s="102"/>
      <c r="K112" s="102"/>
      <c r="L112" s="562"/>
      <c r="M112" s="102"/>
      <c r="N112" s="102"/>
      <c r="O112" s="102"/>
      <c r="P112" s="102"/>
      <c r="Q112" s="102"/>
      <c r="R112" s="102"/>
      <c r="S112" s="102"/>
      <c r="T112" s="102"/>
      <c r="U112" s="102"/>
      <c r="V112" s="102"/>
      <c r="W112" s="102"/>
      <c r="X112" s="102"/>
    </row>
    <row r="113" spans="1:24" ht="12.75">
      <c r="A113" s="102"/>
      <c r="B113" s="102"/>
      <c r="C113" s="270"/>
      <c r="D113" s="221"/>
      <c r="E113" s="102"/>
      <c r="F113" s="102"/>
      <c r="G113" s="115"/>
      <c r="H113" s="135"/>
      <c r="I113" s="102"/>
      <c r="J113" s="102"/>
      <c r="K113" s="102"/>
      <c r="L113" s="562"/>
      <c r="M113" s="102"/>
      <c r="N113" s="102"/>
      <c r="O113" s="102"/>
      <c r="P113" s="102"/>
      <c r="Q113" s="102"/>
      <c r="R113" s="102"/>
      <c r="S113" s="102"/>
      <c r="T113" s="102"/>
      <c r="U113" s="102"/>
      <c r="V113" s="102"/>
      <c r="W113" s="102"/>
      <c r="X113" s="102"/>
    </row>
    <row r="114" spans="1:24" ht="12.75">
      <c r="A114" s="102"/>
      <c r="B114" s="102"/>
      <c r="C114" s="270"/>
      <c r="D114" s="221"/>
      <c r="E114" s="102"/>
      <c r="F114" s="102"/>
      <c r="G114" s="115"/>
      <c r="H114" s="135"/>
      <c r="I114" s="102"/>
      <c r="J114" s="102"/>
      <c r="K114" s="102"/>
      <c r="L114" s="562"/>
      <c r="M114" s="102"/>
      <c r="N114" s="102"/>
      <c r="O114" s="102"/>
      <c r="P114" s="102"/>
      <c r="Q114" s="102"/>
      <c r="R114" s="102"/>
      <c r="S114" s="102"/>
      <c r="T114" s="102"/>
      <c r="U114" s="102"/>
      <c r="V114" s="102"/>
      <c r="W114" s="102"/>
      <c r="X114" s="102"/>
    </row>
    <row r="115" spans="1:24" ht="12.75">
      <c r="A115" s="102"/>
      <c r="B115" s="102"/>
      <c r="C115" s="270"/>
      <c r="D115" s="221"/>
      <c r="E115" s="102"/>
      <c r="F115" s="102"/>
      <c r="G115" s="115"/>
      <c r="H115" s="135"/>
      <c r="I115" s="102"/>
      <c r="J115" s="102"/>
      <c r="K115" s="102"/>
      <c r="L115" s="562"/>
      <c r="M115" s="102"/>
      <c r="N115" s="102"/>
      <c r="O115" s="102"/>
      <c r="P115" s="102"/>
      <c r="Q115" s="102"/>
      <c r="R115" s="102"/>
      <c r="S115" s="102"/>
      <c r="T115" s="102"/>
      <c r="U115" s="102"/>
      <c r="V115" s="102"/>
      <c r="W115" s="102"/>
      <c r="X115" s="102"/>
    </row>
    <row r="116" spans="1:24" ht="12.75">
      <c r="A116" s="102"/>
      <c r="B116" s="102"/>
      <c r="C116" s="270"/>
      <c r="D116" s="221"/>
      <c r="E116" s="102"/>
      <c r="F116" s="102"/>
      <c r="G116" s="115"/>
      <c r="H116" s="135"/>
      <c r="I116" s="102"/>
      <c r="J116" s="102"/>
      <c r="K116" s="102"/>
      <c r="L116" s="562"/>
      <c r="M116" s="102"/>
      <c r="N116" s="102"/>
      <c r="O116" s="102"/>
      <c r="P116" s="102"/>
      <c r="Q116" s="102"/>
      <c r="R116" s="102"/>
      <c r="S116" s="102"/>
      <c r="T116" s="102"/>
      <c r="U116" s="102"/>
      <c r="V116" s="102"/>
      <c r="W116" s="102"/>
      <c r="X116" s="102"/>
    </row>
    <row r="117" spans="1:24" ht="12.75">
      <c r="A117" s="102"/>
      <c r="B117" s="102"/>
      <c r="C117" s="270"/>
      <c r="D117" s="221"/>
      <c r="E117" s="102"/>
      <c r="F117" s="102"/>
      <c r="G117" s="115"/>
      <c r="H117" s="135"/>
      <c r="I117" s="102"/>
      <c r="J117" s="102"/>
      <c r="K117" s="102"/>
      <c r="L117" s="562"/>
      <c r="M117" s="102"/>
      <c r="N117" s="102"/>
      <c r="O117" s="102"/>
      <c r="P117" s="102"/>
      <c r="Q117" s="102"/>
      <c r="R117" s="102"/>
      <c r="S117" s="102"/>
      <c r="T117" s="102"/>
      <c r="U117" s="102"/>
      <c r="V117" s="102"/>
      <c r="W117" s="102"/>
      <c r="X117" s="102"/>
    </row>
    <row r="118" spans="1:24" ht="12.75">
      <c r="A118" s="102"/>
      <c r="B118" s="102"/>
      <c r="C118" s="270"/>
      <c r="D118" s="221"/>
      <c r="E118" s="102"/>
      <c r="F118" s="102"/>
      <c r="G118" s="115"/>
      <c r="H118" s="135"/>
      <c r="I118" s="102"/>
      <c r="J118" s="102"/>
      <c r="K118" s="102"/>
      <c r="L118" s="562"/>
      <c r="M118" s="102"/>
      <c r="N118" s="102"/>
      <c r="O118" s="102"/>
      <c r="P118" s="102"/>
      <c r="Q118" s="102"/>
      <c r="R118" s="102"/>
      <c r="S118" s="102"/>
      <c r="T118" s="102"/>
      <c r="U118" s="102"/>
      <c r="V118" s="102"/>
      <c r="W118" s="102"/>
      <c r="X118" s="102"/>
    </row>
    <row r="119" spans="1:24" ht="12.75">
      <c r="A119" s="102"/>
      <c r="B119" s="102"/>
      <c r="C119" s="270"/>
      <c r="D119" s="221"/>
      <c r="E119" s="102"/>
      <c r="F119" s="102"/>
      <c r="G119" s="115"/>
      <c r="H119" s="135"/>
      <c r="I119" s="102"/>
      <c r="J119" s="102"/>
      <c r="K119" s="102"/>
      <c r="L119" s="562"/>
      <c r="M119" s="102"/>
      <c r="N119" s="102"/>
      <c r="O119" s="102"/>
      <c r="P119" s="102"/>
      <c r="Q119" s="102"/>
      <c r="R119" s="102"/>
      <c r="S119" s="102"/>
      <c r="T119" s="102"/>
      <c r="U119" s="102"/>
      <c r="V119" s="102"/>
      <c r="W119" s="102"/>
      <c r="X119" s="102"/>
    </row>
    <row r="120" spans="1:24" ht="12.75">
      <c r="A120" s="102"/>
      <c r="B120" s="102"/>
      <c r="C120" s="270"/>
      <c r="D120" s="221"/>
      <c r="E120" s="102"/>
      <c r="F120" s="102"/>
      <c r="G120" s="115"/>
      <c r="H120" s="135"/>
      <c r="I120" s="102"/>
      <c r="J120" s="102"/>
      <c r="K120" s="102"/>
      <c r="L120" s="562"/>
      <c r="M120" s="102"/>
      <c r="N120" s="102"/>
      <c r="O120" s="102"/>
      <c r="P120" s="102"/>
      <c r="Q120" s="102"/>
      <c r="R120" s="102"/>
      <c r="S120" s="102"/>
      <c r="T120" s="102"/>
      <c r="U120" s="102"/>
      <c r="V120" s="102"/>
      <c r="W120" s="102"/>
      <c r="X120" s="102"/>
    </row>
    <row r="121" spans="1:24" ht="12.75">
      <c r="A121" s="102"/>
      <c r="B121" s="102"/>
      <c r="C121" s="270"/>
      <c r="D121" s="221"/>
      <c r="E121" s="102"/>
      <c r="F121" s="102"/>
      <c r="G121" s="115"/>
      <c r="H121" s="135"/>
      <c r="I121" s="102"/>
      <c r="J121" s="102"/>
      <c r="K121" s="102"/>
      <c r="L121" s="562"/>
      <c r="M121" s="102"/>
      <c r="N121" s="102"/>
      <c r="O121" s="102"/>
      <c r="P121" s="102"/>
      <c r="Q121" s="102"/>
      <c r="R121" s="102"/>
      <c r="S121" s="102"/>
      <c r="T121" s="102"/>
      <c r="U121" s="102"/>
      <c r="V121" s="102"/>
      <c r="W121" s="102"/>
      <c r="X121" s="102"/>
    </row>
    <row r="122" spans="1:24" ht="12.75">
      <c r="A122" s="102"/>
      <c r="B122" s="102"/>
      <c r="C122" s="270"/>
      <c r="D122" s="221"/>
      <c r="E122" s="102"/>
      <c r="F122" s="102"/>
      <c r="G122" s="115"/>
      <c r="H122" s="135"/>
      <c r="I122" s="102"/>
      <c r="J122" s="102"/>
      <c r="K122" s="102"/>
      <c r="L122" s="562"/>
      <c r="M122" s="102"/>
      <c r="N122" s="102"/>
      <c r="O122" s="102"/>
      <c r="P122" s="102"/>
      <c r="Q122" s="102"/>
      <c r="R122" s="102"/>
      <c r="S122" s="102"/>
      <c r="T122" s="102"/>
      <c r="U122" s="102"/>
      <c r="V122" s="102"/>
      <c r="W122" s="102"/>
      <c r="X122" s="102"/>
    </row>
    <row r="123" spans="1:24" ht="12.75">
      <c r="A123" s="102"/>
      <c r="B123" s="102"/>
      <c r="C123" s="270"/>
      <c r="D123" s="221"/>
      <c r="E123" s="102"/>
      <c r="F123" s="102"/>
      <c r="G123" s="115"/>
      <c r="H123" s="135"/>
      <c r="I123" s="102"/>
      <c r="J123" s="102"/>
      <c r="K123" s="102"/>
      <c r="L123" s="562"/>
      <c r="M123" s="102"/>
      <c r="N123" s="102"/>
      <c r="O123" s="102"/>
      <c r="P123" s="102"/>
      <c r="Q123" s="102"/>
      <c r="R123" s="102"/>
      <c r="S123" s="102"/>
      <c r="T123" s="102"/>
      <c r="U123" s="102"/>
      <c r="V123" s="102"/>
      <c r="W123" s="102"/>
      <c r="X123" s="102"/>
    </row>
    <row r="124" spans="1:24" ht="12.75">
      <c r="A124" s="102"/>
      <c r="B124" s="102"/>
      <c r="C124" s="270"/>
      <c r="D124" s="221"/>
      <c r="E124" s="102"/>
      <c r="F124" s="102"/>
      <c r="G124" s="115"/>
      <c r="H124" s="135"/>
      <c r="I124" s="102"/>
      <c r="J124" s="102"/>
      <c r="K124" s="102"/>
      <c r="L124" s="562"/>
      <c r="M124" s="102"/>
      <c r="N124" s="102"/>
      <c r="O124" s="102"/>
      <c r="P124" s="102"/>
      <c r="Q124" s="102"/>
      <c r="R124" s="102"/>
      <c r="S124" s="102"/>
      <c r="T124" s="102"/>
      <c r="U124" s="102"/>
      <c r="V124" s="102"/>
      <c r="W124" s="102"/>
      <c r="X124" s="102"/>
    </row>
    <row r="125" spans="1:24" ht="12.75">
      <c r="A125" s="102"/>
      <c r="B125" s="102"/>
      <c r="C125" s="270"/>
      <c r="D125" s="221"/>
      <c r="E125" s="102"/>
      <c r="F125" s="102"/>
      <c r="G125" s="115"/>
      <c r="H125" s="135"/>
      <c r="I125" s="102"/>
      <c r="J125" s="102"/>
      <c r="K125" s="102"/>
      <c r="L125" s="562"/>
      <c r="M125" s="102"/>
      <c r="N125" s="102"/>
      <c r="O125" s="102"/>
      <c r="P125" s="102"/>
      <c r="Q125" s="102"/>
      <c r="R125" s="102"/>
      <c r="S125" s="102"/>
      <c r="T125" s="102"/>
      <c r="U125" s="102"/>
      <c r="V125" s="102"/>
      <c r="W125" s="102"/>
      <c r="X125" s="102"/>
    </row>
    <row r="126" spans="1:24" ht="12.75">
      <c r="A126" s="102"/>
      <c r="B126" s="102"/>
      <c r="C126" s="270"/>
      <c r="D126" s="221"/>
      <c r="E126" s="102"/>
      <c r="F126" s="102"/>
      <c r="G126" s="115"/>
      <c r="H126" s="135"/>
      <c r="I126" s="102"/>
      <c r="J126" s="102"/>
      <c r="K126" s="102"/>
      <c r="L126" s="562"/>
      <c r="M126" s="102"/>
      <c r="N126" s="102"/>
      <c r="O126" s="102"/>
      <c r="P126" s="102"/>
      <c r="Q126" s="102"/>
      <c r="R126" s="102"/>
      <c r="S126" s="102"/>
      <c r="T126" s="102"/>
      <c r="U126" s="102"/>
      <c r="V126" s="102"/>
      <c r="W126" s="102"/>
      <c r="X126" s="102"/>
    </row>
    <row r="127" spans="1:24" ht="12.75">
      <c r="A127" s="102"/>
      <c r="B127" s="102"/>
      <c r="C127" s="270"/>
      <c r="D127" s="221"/>
      <c r="E127" s="102"/>
      <c r="F127" s="102"/>
      <c r="G127" s="115"/>
      <c r="H127" s="135"/>
      <c r="I127" s="102"/>
      <c r="J127" s="102"/>
      <c r="K127" s="102"/>
      <c r="L127" s="562"/>
      <c r="M127" s="102"/>
      <c r="N127" s="102"/>
      <c r="O127" s="102"/>
      <c r="P127" s="102"/>
      <c r="Q127" s="102"/>
      <c r="R127" s="102"/>
      <c r="S127" s="102"/>
      <c r="T127" s="102"/>
      <c r="U127" s="102"/>
      <c r="V127" s="102"/>
      <c r="W127" s="102"/>
      <c r="X127" s="102"/>
    </row>
    <row r="128" spans="1:24" ht="12.75">
      <c r="A128" s="102"/>
      <c r="B128" s="102"/>
      <c r="C128" s="270"/>
      <c r="D128" s="221"/>
      <c r="E128" s="102"/>
      <c r="F128" s="102"/>
      <c r="G128" s="115"/>
      <c r="H128" s="135"/>
      <c r="I128" s="102"/>
      <c r="J128" s="102"/>
      <c r="K128" s="102"/>
      <c r="L128" s="562"/>
      <c r="M128" s="102"/>
      <c r="N128" s="102"/>
      <c r="O128" s="102"/>
      <c r="P128" s="102"/>
      <c r="Q128" s="102"/>
      <c r="R128" s="102"/>
      <c r="S128" s="102"/>
      <c r="T128" s="102"/>
      <c r="U128" s="102"/>
      <c r="V128" s="102"/>
      <c r="W128" s="102"/>
      <c r="X128" s="102"/>
    </row>
    <row r="129" spans="1:24" ht="12.75">
      <c r="A129" s="102"/>
      <c r="B129" s="102"/>
      <c r="C129" s="270"/>
      <c r="D129" s="221"/>
      <c r="E129" s="102"/>
      <c r="F129" s="102"/>
      <c r="G129" s="115"/>
      <c r="H129" s="135"/>
      <c r="I129" s="102"/>
      <c r="J129" s="102"/>
      <c r="K129" s="102"/>
      <c r="L129" s="562"/>
      <c r="M129" s="102"/>
      <c r="N129" s="102"/>
      <c r="O129" s="102"/>
      <c r="P129" s="102"/>
      <c r="Q129" s="102"/>
      <c r="R129" s="102"/>
      <c r="S129" s="102"/>
      <c r="T129" s="102"/>
      <c r="U129" s="102"/>
      <c r="V129" s="102"/>
      <c r="W129" s="102"/>
      <c r="X129" s="102"/>
    </row>
    <row r="130" spans="1:24" ht="12.75">
      <c r="A130" s="102"/>
      <c r="B130" s="102"/>
      <c r="C130" s="270"/>
      <c r="D130" s="221"/>
      <c r="E130" s="102"/>
      <c r="F130" s="102"/>
      <c r="G130" s="115"/>
      <c r="H130" s="135"/>
      <c r="I130" s="102"/>
      <c r="J130" s="102"/>
      <c r="K130" s="102"/>
      <c r="L130" s="562"/>
      <c r="M130" s="102"/>
      <c r="N130" s="102"/>
      <c r="O130" s="102"/>
      <c r="P130" s="102"/>
      <c r="Q130" s="102"/>
      <c r="R130" s="102"/>
      <c r="S130" s="102"/>
      <c r="T130" s="102"/>
      <c r="U130" s="102"/>
      <c r="V130" s="102"/>
      <c r="W130" s="102"/>
      <c r="X130" s="102"/>
    </row>
    <row r="131" spans="1:24" ht="12.75">
      <c r="A131" s="102"/>
      <c r="B131" s="102"/>
      <c r="C131" s="270"/>
      <c r="D131" s="221"/>
      <c r="E131" s="102"/>
      <c r="F131" s="102"/>
      <c r="G131" s="115"/>
      <c r="H131" s="135"/>
      <c r="I131" s="102"/>
      <c r="J131" s="102"/>
      <c r="K131" s="102"/>
      <c r="L131" s="562"/>
      <c r="M131" s="102"/>
      <c r="N131" s="102"/>
      <c r="O131" s="102"/>
      <c r="P131" s="102"/>
      <c r="Q131" s="102"/>
      <c r="R131" s="102"/>
      <c r="S131" s="102"/>
      <c r="T131" s="102"/>
      <c r="U131" s="102"/>
      <c r="V131" s="102"/>
      <c r="W131" s="102"/>
      <c r="X131" s="102"/>
    </row>
    <row r="132" spans="1:24" ht="12.75">
      <c r="A132" s="102"/>
      <c r="B132" s="102"/>
      <c r="C132" s="270"/>
      <c r="D132" s="221"/>
      <c r="E132" s="102"/>
      <c r="F132" s="102"/>
      <c r="G132" s="115"/>
      <c r="H132" s="135"/>
      <c r="I132" s="102"/>
      <c r="J132" s="102"/>
      <c r="K132" s="102"/>
      <c r="L132" s="562"/>
      <c r="M132" s="102"/>
      <c r="N132" s="102"/>
      <c r="O132" s="102"/>
      <c r="P132" s="102"/>
      <c r="Q132" s="102"/>
      <c r="R132" s="102"/>
      <c r="S132" s="102"/>
      <c r="T132" s="102"/>
      <c r="U132" s="102"/>
      <c r="V132" s="102"/>
      <c r="W132" s="102"/>
      <c r="X132" s="102"/>
    </row>
    <row r="133" spans="1:24" ht="12.75">
      <c r="A133" s="102"/>
      <c r="B133" s="102"/>
      <c r="C133" s="270"/>
      <c r="D133" s="221"/>
      <c r="E133" s="102"/>
      <c r="F133" s="102"/>
      <c r="G133" s="115"/>
      <c r="H133" s="135"/>
      <c r="I133" s="102"/>
      <c r="J133" s="102"/>
      <c r="K133" s="102"/>
      <c r="L133" s="562"/>
      <c r="M133" s="102"/>
      <c r="N133" s="102"/>
      <c r="O133" s="102"/>
      <c r="P133" s="102"/>
      <c r="Q133" s="102"/>
      <c r="R133" s="102"/>
      <c r="S133" s="102"/>
      <c r="T133" s="102"/>
      <c r="U133" s="102"/>
      <c r="V133" s="102"/>
      <c r="W133" s="102"/>
      <c r="X133" s="102"/>
    </row>
    <row r="134" spans="1:24" ht="12.75">
      <c r="A134" s="102"/>
      <c r="B134" s="102"/>
      <c r="C134" s="270"/>
      <c r="D134" s="221"/>
      <c r="E134" s="102"/>
      <c r="F134" s="102"/>
      <c r="G134" s="115"/>
      <c r="H134" s="135"/>
      <c r="I134" s="102"/>
      <c r="J134" s="102"/>
      <c r="K134" s="102"/>
      <c r="L134" s="562"/>
      <c r="M134" s="102"/>
      <c r="N134" s="102"/>
      <c r="O134" s="102"/>
      <c r="P134" s="102"/>
      <c r="Q134" s="102"/>
      <c r="R134" s="102"/>
      <c r="S134" s="102"/>
      <c r="T134" s="102"/>
      <c r="U134" s="102"/>
      <c r="V134" s="102"/>
      <c r="W134" s="102"/>
      <c r="X134" s="102"/>
    </row>
    <row r="135" spans="1:24" ht="12.75">
      <c r="A135" s="102"/>
      <c r="B135" s="102"/>
      <c r="C135" s="270"/>
      <c r="D135" s="221"/>
      <c r="E135" s="102"/>
      <c r="F135" s="102"/>
      <c r="G135" s="115"/>
      <c r="H135" s="135"/>
      <c r="I135" s="102"/>
      <c r="J135" s="102"/>
      <c r="K135" s="102"/>
      <c r="L135" s="562"/>
      <c r="M135" s="102"/>
      <c r="N135" s="102"/>
      <c r="O135" s="102"/>
      <c r="P135" s="102"/>
      <c r="Q135" s="102"/>
      <c r="R135" s="102"/>
      <c r="S135" s="102"/>
      <c r="T135" s="102"/>
      <c r="U135" s="102"/>
      <c r="V135" s="102"/>
      <c r="W135" s="102"/>
      <c r="X135" s="102"/>
    </row>
    <row r="136" spans="1:24" ht="12.75">
      <c r="A136" s="102"/>
      <c r="B136" s="102"/>
      <c r="C136" s="270"/>
      <c r="D136" s="221"/>
      <c r="E136" s="102"/>
      <c r="F136" s="102"/>
      <c r="G136" s="115"/>
      <c r="H136" s="135"/>
      <c r="I136" s="102"/>
      <c r="J136" s="102"/>
      <c r="K136" s="102"/>
      <c r="L136" s="562"/>
      <c r="M136" s="102"/>
      <c r="N136" s="102"/>
      <c r="O136" s="102"/>
      <c r="P136" s="102"/>
      <c r="Q136" s="102"/>
      <c r="R136" s="102"/>
      <c r="S136" s="102"/>
      <c r="T136" s="102"/>
      <c r="U136" s="102"/>
      <c r="V136" s="102"/>
      <c r="W136" s="102"/>
      <c r="X136" s="102"/>
    </row>
    <row r="137" spans="1:24" ht="12.75">
      <c r="A137" s="102"/>
      <c r="B137" s="102"/>
      <c r="C137" s="270"/>
      <c r="D137" s="221"/>
      <c r="E137" s="102"/>
      <c r="F137" s="102"/>
      <c r="G137" s="115"/>
      <c r="H137" s="135"/>
      <c r="I137" s="102"/>
      <c r="J137" s="102"/>
      <c r="K137" s="102"/>
      <c r="L137" s="562"/>
      <c r="M137" s="102"/>
      <c r="N137" s="102"/>
      <c r="O137" s="102"/>
      <c r="P137" s="102"/>
      <c r="Q137" s="102"/>
      <c r="R137" s="102"/>
      <c r="S137" s="102"/>
      <c r="T137" s="102"/>
      <c r="U137" s="102"/>
      <c r="V137" s="102"/>
      <c r="W137" s="102"/>
      <c r="X137" s="102"/>
    </row>
    <row r="138" spans="1:24" ht="12.75">
      <c r="A138" s="102"/>
      <c r="B138" s="102"/>
      <c r="C138" s="270"/>
      <c r="D138" s="221"/>
      <c r="E138" s="102"/>
      <c r="F138" s="102"/>
      <c r="G138" s="115"/>
      <c r="H138" s="135"/>
      <c r="I138" s="102"/>
      <c r="J138" s="102"/>
      <c r="K138" s="102"/>
      <c r="L138" s="562"/>
      <c r="M138" s="102"/>
      <c r="N138" s="102"/>
      <c r="O138" s="102"/>
      <c r="P138" s="102"/>
      <c r="Q138" s="102"/>
      <c r="R138" s="102"/>
      <c r="S138" s="102"/>
      <c r="T138" s="102"/>
      <c r="U138" s="102"/>
      <c r="V138" s="102"/>
      <c r="W138" s="102"/>
      <c r="X138" s="102"/>
    </row>
    <row r="139" spans="1:24" ht="12.75">
      <c r="A139" s="102"/>
      <c r="B139" s="102"/>
      <c r="C139" s="270"/>
      <c r="D139" s="221"/>
      <c r="E139" s="102"/>
      <c r="F139" s="102"/>
      <c r="G139" s="115"/>
      <c r="H139" s="135"/>
      <c r="I139" s="102"/>
      <c r="J139" s="102"/>
      <c r="K139" s="102"/>
      <c r="L139" s="562"/>
      <c r="M139" s="102"/>
      <c r="N139" s="102"/>
      <c r="O139" s="102"/>
      <c r="P139" s="102"/>
      <c r="Q139" s="102"/>
      <c r="R139" s="102"/>
      <c r="S139" s="102"/>
      <c r="T139" s="102"/>
      <c r="U139" s="102"/>
      <c r="V139" s="102"/>
      <c r="W139" s="102"/>
      <c r="X139" s="102"/>
    </row>
    <row r="140" spans="1:24" ht="12.75">
      <c r="A140" s="102"/>
      <c r="B140" s="102"/>
      <c r="C140" s="270"/>
      <c r="D140" s="221"/>
      <c r="E140" s="102"/>
      <c r="F140" s="102"/>
      <c r="G140" s="115"/>
      <c r="H140" s="135"/>
      <c r="I140" s="102"/>
      <c r="J140" s="102"/>
      <c r="K140" s="102"/>
      <c r="L140" s="562"/>
      <c r="M140" s="102"/>
      <c r="N140" s="102"/>
      <c r="O140" s="102"/>
      <c r="P140" s="102"/>
      <c r="Q140" s="102"/>
      <c r="R140" s="102"/>
      <c r="S140" s="102"/>
      <c r="T140" s="102"/>
      <c r="U140" s="102"/>
      <c r="V140" s="102"/>
      <c r="W140" s="102"/>
      <c r="X140" s="102"/>
    </row>
    <row r="141" spans="1:24" ht="12.75">
      <c r="A141" s="102"/>
      <c r="B141" s="102"/>
      <c r="C141" s="270"/>
      <c r="D141" s="221"/>
      <c r="E141" s="102"/>
      <c r="F141" s="102"/>
      <c r="G141" s="115"/>
      <c r="H141" s="135"/>
      <c r="I141" s="102"/>
      <c r="J141" s="102"/>
      <c r="K141" s="102"/>
      <c r="L141" s="562"/>
      <c r="M141" s="102"/>
      <c r="N141" s="102"/>
      <c r="O141" s="102"/>
      <c r="P141" s="102"/>
      <c r="Q141" s="102"/>
      <c r="R141" s="102"/>
      <c r="S141" s="102"/>
      <c r="T141" s="102"/>
      <c r="U141" s="102"/>
      <c r="V141" s="102"/>
      <c r="W141" s="102"/>
      <c r="X141" s="102"/>
    </row>
    <row r="142" spans="1:24" ht="12.75">
      <c r="A142" s="102"/>
      <c r="B142" s="102"/>
      <c r="C142" s="270"/>
      <c r="D142" s="221"/>
      <c r="E142" s="102"/>
      <c r="F142" s="102"/>
      <c r="G142" s="115"/>
      <c r="H142" s="135"/>
      <c r="I142" s="102"/>
      <c r="J142" s="102"/>
      <c r="K142" s="102"/>
      <c r="L142" s="562"/>
      <c r="M142" s="102"/>
      <c r="N142" s="102"/>
      <c r="O142" s="102"/>
      <c r="P142" s="102"/>
      <c r="Q142" s="102"/>
      <c r="R142" s="102"/>
      <c r="S142" s="102"/>
      <c r="T142" s="102"/>
      <c r="U142" s="102"/>
      <c r="V142" s="102"/>
      <c r="W142" s="102"/>
      <c r="X142" s="102"/>
    </row>
    <row r="143" spans="1:24" ht="12.75">
      <c r="A143" s="102"/>
      <c r="B143" s="102"/>
      <c r="C143" s="270"/>
      <c r="D143" s="221"/>
      <c r="E143" s="102"/>
      <c r="F143" s="102"/>
      <c r="G143" s="115"/>
      <c r="H143" s="135"/>
      <c r="I143" s="102"/>
      <c r="J143" s="102"/>
      <c r="K143" s="102"/>
      <c r="L143" s="562"/>
      <c r="M143" s="102"/>
      <c r="N143" s="102"/>
      <c r="O143" s="102"/>
      <c r="P143" s="102"/>
      <c r="Q143" s="102"/>
      <c r="R143" s="102"/>
      <c r="S143" s="102"/>
      <c r="T143" s="102"/>
      <c r="U143" s="102"/>
      <c r="V143" s="102"/>
      <c r="W143" s="102"/>
      <c r="X143" s="102"/>
    </row>
    <row r="144" spans="1:24" ht="12.75">
      <c r="A144" s="102"/>
      <c r="B144" s="102"/>
      <c r="C144" s="270"/>
      <c r="D144" s="221"/>
      <c r="E144" s="102"/>
      <c r="F144" s="102"/>
      <c r="G144" s="115"/>
      <c r="H144" s="135"/>
      <c r="I144" s="102"/>
      <c r="J144" s="102"/>
      <c r="K144" s="102"/>
      <c r="L144" s="562"/>
      <c r="M144" s="102"/>
      <c r="N144" s="102"/>
      <c r="O144" s="102"/>
      <c r="P144" s="102"/>
      <c r="Q144" s="102"/>
      <c r="R144" s="102"/>
      <c r="S144" s="102"/>
      <c r="T144" s="102"/>
      <c r="U144" s="102"/>
      <c r="V144" s="102"/>
      <c r="W144" s="102"/>
      <c r="X144" s="102"/>
    </row>
    <row r="145" spans="1:24" ht="12.75">
      <c r="A145" s="102"/>
      <c r="B145" s="102"/>
      <c r="C145" s="270"/>
      <c r="D145" s="221"/>
      <c r="E145" s="102"/>
      <c r="F145" s="102"/>
      <c r="G145" s="115"/>
      <c r="H145" s="135"/>
      <c r="I145" s="102"/>
      <c r="J145" s="102"/>
      <c r="K145" s="102"/>
      <c r="L145" s="562"/>
      <c r="M145" s="102"/>
      <c r="N145" s="102"/>
      <c r="O145" s="102"/>
      <c r="P145" s="102"/>
      <c r="Q145" s="102"/>
      <c r="R145" s="102"/>
      <c r="S145" s="102"/>
      <c r="T145" s="102"/>
      <c r="U145" s="102"/>
      <c r="V145" s="102"/>
      <c r="W145" s="102"/>
      <c r="X145" s="102"/>
    </row>
    <row r="146" spans="1:24" ht="12.75">
      <c r="A146" s="102"/>
      <c r="B146" s="102"/>
      <c r="C146" s="270"/>
      <c r="D146" s="221"/>
      <c r="E146" s="102"/>
      <c r="F146" s="102"/>
      <c r="G146" s="115"/>
      <c r="H146" s="135"/>
      <c r="I146" s="102"/>
      <c r="J146" s="102"/>
      <c r="K146" s="102"/>
      <c r="L146" s="562"/>
      <c r="M146" s="102"/>
      <c r="N146" s="102"/>
      <c r="O146" s="102"/>
      <c r="P146" s="102"/>
      <c r="Q146" s="102"/>
      <c r="R146" s="102"/>
      <c r="S146" s="102"/>
      <c r="T146" s="102"/>
      <c r="U146" s="102"/>
      <c r="V146" s="102"/>
      <c r="W146" s="102"/>
      <c r="X146" s="102"/>
    </row>
    <row r="147" spans="1:24" ht="12.75">
      <c r="A147" s="102"/>
      <c r="B147" s="102"/>
      <c r="C147" s="270"/>
      <c r="D147" s="221"/>
      <c r="E147" s="102"/>
      <c r="F147" s="102"/>
      <c r="G147" s="115"/>
      <c r="H147" s="135"/>
      <c r="I147" s="102"/>
      <c r="J147" s="102"/>
      <c r="K147" s="102"/>
      <c r="L147" s="562"/>
      <c r="M147" s="102"/>
      <c r="N147" s="102"/>
      <c r="O147" s="102"/>
      <c r="P147" s="102"/>
      <c r="Q147" s="102"/>
      <c r="R147" s="102"/>
      <c r="S147" s="102"/>
      <c r="T147" s="102"/>
      <c r="U147" s="102"/>
      <c r="V147" s="102"/>
      <c r="W147" s="102"/>
      <c r="X147" s="102"/>
    </row>
    <row r="148" spans="1:24" ht="12.75">
      <c r="A148" s="102"/>
      <c r="B148" s="102"/>
      <c r="C148" s="270"/>
      <c r="D148" s="221"/>
      <c r="E148" s="102"/>
      <c r="F148" s="102"/>
      <c r="G148" s="115"/>
      <c r="H148" s="135"/>
      <c r="I148" s="102"/>
      <c r="J148" s="102"/>
      <c r="K148" s="102"/>
      <c r="L148" s="562"/>
      <c r="M148" s="102"/>
      <c r="N148" s="102"/>
      <c r="O148" s="102"/>
      <c r="P148" s="102"/>
      <c r="Q148" s="102"/>
      <c r="R148" s="102"/>
      <c r="S148" s="102"/>
      <c r="T148" s="102"/>
      <c r="U148" s="102"/>
      <c r="V148" s="102"/>
      <c r="W148" s="102"/>
      <c r="X148" s="102"/>
    </row>
    <row r="149" spans="1:24" ht="12.75">
      <c r="A149" s="102"/>
      <c r="B149" s="102"/>
      <c r="C149" s="270"/>
      <c r="D149" s="221"/>
      <c r="E149" s="102"/>
      <c r="F149" s="102"/>
      <c r="G149" s="115"/>
      <c r="H149" s="135"/>
      <c r="I149" s="102"/>
      <c r="J149" s="102"/>
      <c r="K149" s="102"/>
      <c r="L149" s="562"/>
      <c r="M149" s="102"/>
      <c r="N149" s="102"/>
      <c r="O149" s="102"/>
      <c r="P149" s="102"/>
      <c r="Q149" s="102"/>
      <c r="R149" s="102"/>
      <c r="S149" s="102"/>
      <c r="T149" s="102"/>
      <c r="U149" s="102"/>
      <c r="V149" s="102"/>
      <c r="W149" s="102"/>
      <c r="X149" s="102"/>
    </row>
    <row r="150" spans="1:24" ht="12.75">
      <c r="A150" s="102"/>
      <c r="B150" s="102"/>
      <c r="C150" s="270"/>
      <c r="D150" s="221"/>
      <c r="E150" s="102"/>
      <c r="F150" s="102"/>
      <c r="G150" s="115"/>
      <c r="H150" s="135"/>
      <c r="I150" s="102"/>
      <c r="J150" s="102"/>
      <c r="K150" s="102"/>
      <c r="L150" s="562"/>
      <c r="M150" s="102"/>
      <c r="N150" s="102"/>
      <c r="O150" s="102"/>
      <c r="P150" s="102"/>
      <c r="Q150" s="102"/>
      <c r="R150" s="102"/>
      <c r="S150" s="102"/>
      <c r="T150" s="102"/>
      <c r="U150" s="102"/>
      <c r="V150" s="102"/>
      <c r="W150" s="102"/>
      <c r="X150" s="102"/>
    </row>
    <row r="151" spans="1:24" ht="12.75">
      <c r="A151" s="102"/>
      <c r="B151" s="102"/>
      <c r="C151" s="270"/>
      <c r="D151" s="221"/>
      <c r="E151" s="102"/>
      <c r="F151" s="102"/>
      <c r="G151" s="115"/>
      <c r="H151" s="135"/>
      <c r="I151" s="102"/>
      <c r="J151" s="102"/>
      <c r="K151" s="102"/>
      <c r="L151" s="562"/>
      <c r="M151" s="102"/>
      <c r="N151" s="102"/>
      <c r="O151" s="102"/>
      <c r="P151" s="102"/>
      <c r="Q151" s="102"/>
      <c r="R151" s="102"/>
      <c r="S151" s="102"/>
      <c r="T151" s="102"/>
      <c r="U151" s="102"/>
      <c r="V151" s="102"/>
      <c r="W151" s="102"/>
      <c r="X151" s="102"/>
    </row>
  </sheetData>
  <conditionalFormatting sqref="M1:N1 R1 U1:X1">
    <cfRule type="containsText" dxfId="3949" priority="13" operator="containsText" text="ответ субподрядчика">
      <formula>NOT(ISERROR(SEARCH(("ответ субподрядчика"),(M1))))</formula>
    </cfRule>
  </conditionalFormatting>
  <conditionalFormatting sqref="G10:G151">
    <cfRule type="cellIs" dxfId="3948" priority="12" operator="equal">
      <formula>1</formula>
    </cfRule>
  </conditionalFormatting>
  <conditionalFormatting sqref="G10">
    <cfRule type="cellIs" dxfId="3947" priority="14" operator="equal">
      <formula>1</formula>
    </cfRule>
  </conditionalFormatting>
  <conditionalFormatting sqref="G10">
    <cfRule type="cellIs" dxfId="3946" priority="15" operator="equal">
      <formula>1</formula>
    </cfRule>
  </conditionalFormatting>
  <conditionalFormatting sqref="G10">
    <cfRule type="cellIs" dxfId="3945" priority="16" operator="equal">
      <formula>1</formula>
    </cfRule>
  </conditionalFormatting>
  <conditionalFormatting sqref="G10">
    <cfRule type="cellIs" dxfId="3944" priority="17" operator="equal">
      <formula>1</formula>
    </cfRule>
  </conditionalFormatting>
  <conditionalFormatting sqref="G13">
    <cfRule type="cellIs" dxfId="3943" priority="18" operator="equal">
      <formula>1</formula>
    </cfRule>
  </conditionalFormatting>
  <conditionalFormatting sqref="G12">
    <cfRule type="cellIs" dxfId="3942" priority="19" operator="equal">
      <formula>1</formula>
    </cfRule>
  </conditionalFormatting>
  <conditionalFormatting sqref="G11">
    <cfRule type="cellIs" dxfId="3941" priority="20" operator="equal">
      <formula>1</formula>
    </cfRule>
  </conditionalFormatting>
  <conditionalFormatting sqref="G11">
    <cfRule type="cellIs" dxfId="3940" priority="21" operator="equal">
      <formula>1</formula>
    </cfRule>
  </conditionalFormatting>
  <conditionalFormatting sqref="G11">
    <cfRule type="cellIs" dxfId="3939" priority="22" operator="equal">
      <formula>1</formula>
    </cfRule>
  </conditionalFormatting>
  <conditionalFormatting sqref="G11">
    <cfRule type="cellIs" dxfId="3938" priority="23" operator="equal">
      <formula>1</formula>
    </cfRule>
  </conditionalFormatting>
  <conditionalFormatting sqref="G11">
    <cfRule type="cellIs" dxfId="3937" priority="24" operator="equal">
      <formula>1</formula>
    </cfRule>
  </conditionalFormatting>
  <conditionalFormatting sqref="G15">
    <cfRule type="cellIs" dxfId="3936" priority="25" operator="equal">
      <formula>1</formula>
    </cfRule>
  </conditionalFormatting>
  <conditionalFormatting sqref="G15">
    <cfRule type="cellIs" dxfId="3935" priority="26" operator="equal">
      <formula>1</formula>
    </cfRule>
  </conditionalFormatting>
  <conditionalFormatting sqref="G15">
    <cfRule type="cellIs" dxfId="3934" priority="27" operator="equal">
      <formula>1</formula>
    </cfRule>
  </conditionalFormatting>
  <conditionalFormatting sqref="G15">
    <cfRule type="cellIs" dxfId="3933" priority="28" operator="equal">
      <formula>1</formula>
    </cfRule>
  </conditionalFormatting>
  <conditionalFormatting sqref="G22:G26">
    <cfRule type="cellIs" dxfId="3932" priority="29" operator="equal">
      <formula>1</formula>
    </cfRule>
  </conditionalFormatting>
  <conditionalFormatting sqref="G22:G23">
    <cfRule type="cellIs" dxfId="3931" priority="30" operator="equal">
      <formula>1</formula>
    </cfRule>
  </conditionalFormatting>
  <conditionalFormatting sqref="G22">
    <cfRule type="cellIs" dxfId="3930" priority="31" operator="equal">
      <formula>1</formula>
    </cfRule>
  </conditionalFormatting>
  <conditionalFormatting sqref="G22">
    <cfRule type="cellIs" dxfId="3929" priority="32" operator="equal">
      <formula>1</formula>
    </cfRule>
  </conditionalFormatting>
  <conditionalFormatting sqref="G22">
    <cfRule type="cellIs" dxfId="3928" priority="33" operator="equal">
      <formula>1</formula>
    </cfRule>
  </conditionalFormatting>
  <conditionalFormatting sqref="G22">
    <cfRule type="cellIs" dxfId="3927" priority="34" operator="equal">
      <formula>1</formula>
    </cfRule>
  </conditionalFormatting>
  <conditionalFormatting sqref="G23">
    <cfRule type="cellIs" dxfId="3926" priority="35" operator="equal">
      <formula>1</formula>
    </cfRule>
  </conditionalFormatting>
  <conditionalFormatting sqref="G24:G25">
    <cfRule type="cellIs" dxfId="3925" priority="36" operator="equal">
      <formula>1</formula>
    </cfRule>
  </conditionalFormatting>
  <conditionalFormatting sqref="G24">
    <cfRule type="cellIs" dxfId="3924" priority="37" operator="equal">
      <formula>1</formula>
    </cfRule>
  </conditionalFormatting>
  <conditionalFormatting sqref="G25">
    <cfRule type="cellIs" dxfId="3923" priority="38" operator="equal">
      <formula>1</formula>
    </cfRule>
  </conditionalFormatting>
  <conditionalFormatting sqref="G25">
    <cfRule type="cellIs" dxfId="3922" priority="39" operator="equal">
      <formula>1</formula>
    </cfRule>
  </conditionalFormatting>
  <conditionalFormatting sqref="G26">
    <cfRule type="cellIs" dxfId="3921" priority="40" operator="equal">
      <formula>1</formula>
    </cfRule>
  </conditionalFormatting>
  <conditionalFormatting sqref="G26">
    <cfRule type="cellIs" dxfId="3920" priority="41" operator="equal">
      <formula>1</formula>
    </cfRule>
  </conditionalFormatting>
  <conditionalFormatting sqref="G26">
    <cfRule type="cellIs" dxfId="3919" priority="42" operator="equal">
      <formula>1</formula>
    </cfRule>
  </conditionalFormatting>
  <conditionalFormatting sqref="G26">
    <cfRule type="cellIs" dxfId="3918" priority="43" operator="equal">
      <formula>1</formula>
    </cfRule>
  </conditionalFormatting>
  <conditionalFormatting sqref="G14">
    <cfRule type="cellIs" dxfId="3917" priority="44" operator="equal">
      <formula>1</formula>
    </cfRule>
  </conditionalFormatting>
  <conditionalFormatting sqref="G14">
    <cfRule type="cellIs" dxfId="3916" priority="45" operator="equal">
      <formula>1</formula>
    </cfRule>
  </conditionalFormatting>
  <conditionalFormatting sqref="G14">
    <cfRule type="cellIs" dxfId="3915" priority="46" operator="equal">
      <formula>1</formula>
    </cfRule>
  </conditionalFormatting>
  <conditionalFormatting sqref="G14">
    <cfRule type="cellIs" dxfId="3914" priority="47" operator="equal">
      <formula>1</formula>
    </cfRule>
  </conditionalFormatting>
  <conditionalFormatting sqref="G14">
    <cfRule type="cellIs" dxfId="3913" priority="48" operator="equal">
      <formula>1</formula>
    </cfRule>
  </conditionalFormatting>
  <conditionalFormatting sqref="G16">
    <cfRule type="cellIs" dxfId="3912" priority="49" operator="equal">
      <formula>1</formula>
    </cfRule>
  </conditionalFormatting>
  <conditionalFormatting sqref="G16">
    <cfRule type="cellIs" dxfId="3911" priority="50" operator="equal">
      <formula>1</formula>
    </cfRule>
  </conditionalFormatting>
  <conditionalFormatting sqref="G16">
    <cfRule type="cellIs" dxfId="3910" priority="51" operator="equal">
      <formula>1</formula>
    </cfRule>
  </conditionalFormatting>
  <conditionalFormatting sqref="G16">
    <cfRule type="cellIs" dxfId="3909" priority="52" operator="equal">
      <formula>1</formula>
    </cfRule>
  </conditionalFormatting>
  <conditionalFormatting sqref="G16">
    <cfRule type="cellIs" dxfId="3908" priority="53" operator="equal">
      <formula>1</formula>
    </cfRule>
  </conditionalFormatting>
  <conditionalFormatting sqref="G17">
    <cfRule type="cellIs" dxfId="3907" priority="54" operator="equal">
      <formula>1</formula>
    </cfRule>
  </conditionalFormatting>
  <conditionalFormatting sqref="G17">
    <cfRule type="cellIs" dxfId="3906" priority="55" operator="equal">
      <formula>1</formula>
    </cfRule>
  </conditionalFormatting>
  <conditionalFormatting sqref="G17">
    <cfRule type="cellIs" dxfId="3905" priority="56" operator="equal">
      <formula>1</formula>
    </cfRule>
  </conditionalFormatting>
  <conditionalFormatting sqref="G17">
    <cfRule type="cellIs" dxfId="3904" priority="57" operator="equal">
      <formula>1</formula>
    </cfRule>
  </conditionalFormatting>
  <conditionalFormatting sqref="G17">
    <cfRule type="cellIs" dxfId="3903" priority="58" operator="equal">
      <formula>1</formula>
    </cfRule>
  </conditionalFormatting>
  <conditionalFormatting sqref="G18">
    <cfRule type="cellIs" dxfId="3902" priority="59" operator="equal">
      <formula>1</formula>
    </cfRule>
  </conditionalFormatting>
  <conditionalFormatting sqref="G18">
    <cfRule type="cellIs" dxfId="3901" priority="60" operator="equal">
      <formula>1</formula>
    </cfRule>
  </conditionalFormatting>
  <conditionalFormatting sqref="G18">
    <cfRule type="cellIs" dxfId="3900" priority="61" operator="equal">
      <formula>1</formula>
    </cfRule>
  </conditionalFormatting>
  <conditionalFormatting sqref="G18">
    <cfRule type="cellIs" dxfId="3899" priority="62" operator="equal">
      <formula>1</formula>
    </cfRule>
  </conditionalFormatting>
  <conditionalFormatting sqref="G18">
    <cfRule type="cellIs" dxfId="3898" priority="63" operator="equal">
      <formula>1</formula>
    </cfRule>
  </conditionalFormatting>
  <conditionalFormatting sqref="G19">
    <cfRule type="cellIs" dxfId="3897" priority="64" operator="equal">
      <formula>1</formula>
    </cfRule>
  </conditionalFormatting>
  <conditionalFormatting sqref="G19">
    <cfRule type="cellIs" dxfId="3896" priority="65" operator="equal">
      <formula>1</formula>
    </cfRule>
  </conditionalFormatting>
  <conditionalFormatting sqref="G19">
    <cfRule type="cellIs" dxfId="3895" priority="66" operator="equal">
      <formula>1</formula>
    </cfRule>
  </conditionalFormatting>
  <conditionalFormatting sqref="G19">
    <cfRule type="cellIs" dxfId="3894" priority="67" operator="equal">
      <formula>1</formula>
    </cfRule>
  </conditionalFormatting>
  <conditionalFormatting sqref="G19">
    <cfRule type="cellIs" dxfId="3893" priority="68" operator="equal">
      <formula>1</formula>
    </cfRule>
  </conditionalFormatting>
  <conditionalFormatting sqref="G21">
    <cfRule type="cellIs" dxfId="3892" priority="69" operator="equal">
      <formula>1</formula>
    </cfRule>
  </conditionalFormatting>
  <conditionalFormatting sqref="G21">
    <cfRule type="cellIs" dxfId="3891" priority="70" operator="equal">
      <formula>1</formula>
    </cfRule>
  </conditionalFormatting>
  <conditionalFormatting sqref="G21">
    <cfRule type="cellIs" dxfId="3890" priority="71" operator="equal">
      <formula>1</formula>
    </cfRule>
  </conditionalFormatting>
  <conditionalFormatting sqref="G21">
    <cfRule type="cellIs" dxfId="3889" priority="72" operator="equal">
      <formula>1</formula>
    </cfRule>
  </conditionalFormatting>
  <conditionalFormatting sqref="G21">
    <cfRule type="cellIs" dxfId="3888" priority="73" operator="equal">
      <formula>1</formula>
    </cfRule>
  </conditionalFormatting>
  <conditionalFormatting sqref="G20">
    <cfRule type="cellIs" dxfId="3887" priority="74" operator="equal">
      <formula>1</formula>
    </cfRule>
  </conditionalFormatting>
  <conditionalFormatting sqref="G20">
    <cfRule type="cellIs" dxfId="3886" priority="75" operator="equal">
      <formula>1</formula>
    </cfRule>
  </conditionalFormatting>
  <conditionalFormatting sqref="G20">
    <cfRule type="cellIs" dxfId="3885" priority="76" operator="equal">
      <formula>1</formula>
    </cfRule>
  </conditionalFormatting>
  <conditionalFormatting sqref="G20">
    <cfRule type="cellIs" dxfId="3884" priority="77" operator="equal">
      <formula>1</formula>
    </cfRule>
  </conditionalFormatting>
  <conditionalFormatting sqref="G20">
    <cfRule type="cellIs" dxfId="3883" priority="78" operator="equal">
      <formula>1</formula>
    </cfRule>
  </conditionalFormatting>
  <conditionalFormatting sqref="G20">
    <cfRule type="cellIs" dxfId="3882" priority="79" operator="equal">
      <formula>1</formula>
    </cfRule>
  </conditionalFormatting>
  <conditionalFormatting sqref="G20">
    <cfRule type="cellIs" dxfId="3881" priority="80" operator="equal">
      <formula>1</formula>
    </cfRule>
  </conditionalFormatting>
  <conditionalFormatting sqref="G27">
    <cfRule type="cellIs" dxfId="3880" priority="81" operator="equal">
      <formula>1</formula>
    </cfRule>
  </conditionalFormatting>
  <conditionalFormatting sqref="G27">
    <cfRule type="cellIs" dxfId="3879" priority="82" operator="equal">
      <formula>1</formula>
    </cfRule>
  </conditionalFormatting>
  <conditionalFormatting sqref="G27">
    <cfRule type="cellIs" dxfId="3878" priority="83" operator="equal">
      <formula>1</formula>
    </cfRule>
  </conditionalFormatting>
  <conditionalFormatting sqref="G27">
    <cfRule type="cellIs" dxfId="3877" priority="84" operator="equal">
      <formula>1</formula>
    </cfRule>
  </conditionalFormatting>
  <conditionalFormatting sqref="G28">
    <cfRule type="cellIs" dxfId="3876" priority="85" operator="equal">
      <formula>1</formula>
    </cfRule>
  </conditionalFormatting>
  <conditionalFormatting sqref="G28">
    <cfRule type="cellIs" dxfId="3875" priority="86" operator="equal">
      <formula>1</formula>
    </cfRule>
  </conditionalFormatting>
  <conditionalFormatting sqref="G28">
    <cfRule type="cellIs" dxfId="3874" priority="87" operator="equal">
      <formula>1</formula>
    </cfRule>
  </conditionalFormatting>
  <conditionalFormatting sqref="G28">
    <cfRule type="cellIs" dxfId="3873" priority="88" operator="equal">
      <formula>1</formula>
    </cfRule>
  </conditionalFormatting>
  <conditionalFormatting sqref="G29">
    <cfRule type="cellIs" dxfId="3872" priority="89" operator="equal">
      <formula>1</formula>
    </cfRule>
  </conditionalFormatting>
  <conditionalFormatting sqref="G29">
    <cfRule type="cellIs" dxfId="3871" priority="90" operator="equal">
      <formula>1</formula>
    </cfRule>
  </conditionalFormatting>
  <conditionalFormatting sqref="G29">
    <cfRule type="cellIs" dxfId="3870" priority="91" operator="equal">
      <formula>1</formula>
    </cfRule>
  </conditionalFormatting>
  <conditionalFormatting sqref="G29">
    <cfRule type="cellIs" dxfId="3869" priority="92" operator="equal">
      <formula>1</formula>
    </cfRule>
  </conditionalFormatting>
  <conditionalFormatting sqref="G29">
    <cfRule type="cellIs" dxfId="3868" priority="93" operator="equal">
      <formula>1</formula>
    </cfRule>
  </conditionalFormatting>
  <conditionalFormatting sqref="G29">
    <cfRule type="cellIs" dxfId="3867" priority="94" operator="equal">
      <formula>1</formula>
    </cfRule>
  </conditionalFormatting>
  <conditionalFormatting sqref="G30">
    <cfRule type="cellIs" dxfId="3866" priority="95" operator="equal">
      <formula>1</formula>
    </cfRule>
  </conditionalFormatting>
  <conditionalFormatting sqref="G30">
    <cfRule type="cellIs" dxfId="3865" priority="96" operator="equal">
      <formula>1</formula>
    </cfRule>
  </conditionalFormatting>
  <conditionalFormatting sqref="G30">
    <cfRule type="cellIs" dxfId="3864" priority="97" operator="equal">
      <formula>1</formula>
    </cfRule>
  </conditionalFormatting>
  <conditionalFormatting sqref="G30">
    <cfRule type="cellIs" dxfId="3863" priority="98" operator="equal">
      <formula>1</formula>
    </cfRule>
  </conditionalFormatting>
  <conditionalFormatting sqref="G30">
    <cfRule type="cellIs" dxfId="3862" priority="99" operator="equal">
      <formula>1</formula>
    </cfRule>
  </conditionalFormatting>
  <conditionalFormatting sqref="G30">
    <cfRule type="cellIs" dxfId="3861" priority="100" operator="equal">
      <formula>1</formula>
    </cfRule>
  </conditionalFormatting>
  <conditionalFormatting sqref="G30">
    <cfRule type="cellIs" dxfId="3860" priority="101" operator="equal">
      <formula>1</formula>
    </cfRule>
  </conditionalFormatting>
  <conditionalFormatting sqref="G31">
    <cfRule type="cellIs" dxfId="3859" priority="102" operator="equal">
      <formula>1</formula>
    </cfRule>
  </conditionalFormatting>
  <conditionalFormatting sqref="G31">
    <cfRule type="cellIs" dxfId="3858" priority="103" operator="equal">
      <formula>1</formula>
    </cfRule>
  </conditionalFormatting>
  <conditionalFormatting sqref="G31">
    <cfRule type="cellIs" dxfId="3857" priority="104" operator="equal">
      <formula>1</formula>
    </cfRule>
  </conditionalFormatting>
  <conditionalFormatting sqref="G31">
    <cfRule type="cellIs" dxfId="3856" priority="105" operator="equal">
      <formula>1</formula>
    </cfRule>
  </conditionalFormatting>
  <conditionalFormatting sqref="G31">
    <cfRule type="cellIs" dxfId="3855" priority="106" operator="equal">
      <formula>1</formula>
    </cfRule>
  </conditionalFormatting>
  <conditionalFormatting sqref="G31">
    <cfRule type="cellIs" dxfId="3854" priority="107" operator="equal">
      <formula>1</formula>
    </cfRule>
  </conditionalFormatting>
  <conditionalFormatting sqref="G31">
    <cfRule type="cellIs" dxfId="3853" priority="108" operator="equal">
      <formula>1</formula>
    </cfRule>
  </conditionalFormatting>
  <conditionalFormatting sqref="G32">
    <cfRule type="cellIs" dxfId="3852" priority="109" operator="equal">
      <formula>1</formula>
    </cfRule>
  </conditionalFormatting>
  <conditionalFormatting sqref="G32">
    <cfRule type="cellIs" dxfId="3851" priority="110" operator="equal">
      <formula>1</formula>
    </cfRule>
  </conditionalFormatting>
  <conditionalFormatting sqref="G32">
    <cfRule type="cellIs" dxfId="3850" priority="111" operator="equal">
      <formula>1</formula>
    </cfRule>
  </conditionalFormatting>
  <conditionalFormatting sqref="G32">
    <cfRule type="cellIs" dxfId="3849" priority="112" operator="equal">
      <formula>1</formula>
    </cfRule>
  </conditionalFormatting>
  <conditionalFormatting sqref="G32">
    <cfRule type="cellIs" dxfId="3848" priority="113" operator="equal">
      <formula>1</formula>
    </cfRule>
  </conditionalFormatting>
  <conditionalFormatting sqref="G32">
    <cfRule type="cellIs" dxfId="3847" priority="114" operator="equal">
      <formula>1</formula>
    </cfRule>
  </conditionalFormatting>
  <conditionalFormatting sqref="G32">
    <cfRule type="cellIs" dxfId="3846" priority="115" operator="equal">
      <formula>1</formula>
    </cfRule>
  </conditionalFormatting>
  <conditionalFormatting sqref="G33">
    <cfRule type="cellIs" dxfId="3845" priority="116" operator="equal">
      <formula>1</formula>
    </cfRule>
  </conditionalFormatting>
  <conditionalFormatting sqref="G33">
    <cfRule type="cellIs" dxfId="3844" priority="117" operator="equal">
      <formula>1</formula>
    </cfRule>
  </conditionalFormatting>
  <conditionalFormatting sqref="G33">
    <cfRule type="cellIs" dxfId="3843" priority="118" operator="equal">
      <formula>1</formula>
    </cfRule>
  </conditionalFormatting>
  <conditionalFormatting sqref="G33">
    <cfRule type="cellIs" dxfId="3842" priority="119" operator="equal">
      <formula>1</formula>
    </cfRule>
  </conditionalFormatting>
  <conditionalFormatting sqref="G33">
    <cfRule type="cellIs" dxfId="3841" priority="120" operator="equal">
      <formula>1</formula>
    </cfRule>
  </conditionalFormatting>
  <conditionalFormatting sqref="G33">
    <cfRule type="cellIs" dxfId="3840" priority="121" operator="equal">
      <formula>1</formula>
    </cfRule>
  </conditionalFormatting>
  <conditionalFormatting sqref="G33">
    <cfRule type="cellIs" dxfId="3839" priority="122" operator="equal">
      <formula>1</formula>
    </cfRule>
  </conditionalFormatting>
  <conditionalFormatting sqref="G33">
    <cfRule type="cellIs" dxfId="3838" priority="123" operator="equal">
      <formula>1</formula>
    </cfRule>
  </conditionalFormatting>
  <conditionalFormatting sqref="G35">
    <cfRule type="cellIs" dxfId="3837" priority="124" operator="equal">
      <formula>1</formula>
    </cfRule>
  </conditionalFormatting>
  <conditionalFormatting sqref="G35">
    <cfRule type="cellIs" dxfId="3836" priority="125" operator="equal">
      <formula>1</formula>
    </cfRule>
  </conditionalFormatting>
  <conditionalFormatting sqref="G35">
    <cfRule type="cellIs" dxfId="3835" priority="126" operator="equal">
      <formula>1</formula>
    </cfRule>
  </conditionalFormatting>
  <conditionalFormatting sqref="G35">
    <cfRule type="cellIs" dxfId="3834" priority="127" operator="equal">
      <formula>1</formula>
    </cfRule>
  </conditionalFormatting>
  <conditionalFormatting sqref="G35">
    <cfRule type="cellIs" dxfId="3833" priority="128" operator="equal">
      <formula>1</formula>
    </cfRule>
  </conditionalFormatting>
  <conditionalFormatting sqref="G35">
    <cfRule type="cellIs" dxfId="3832" priority="129" operator="equal">
      <formula>1</formula>
    </cfRule>
  </conditionalFormatting>
  <conditionalFormatting sqref="G35">
    <cfRule type="cellIs" dxfId="3831" priority="130" operator="equal">
      <formula>1</formula>
    </cfRule>
  </conditionalFormatting>
  <conditionalFormatting sqref="G35">
    <cfRule type="cellIs" dxfId="3830" priority="131" operator="equal">
      <formula>1</formula>
    </cfRule>
  </conditionalFormatting>
  <conditionalFormatting sqref="G35">
    <cfRule type="cellIs" dxfId="3829" priority="132" operator="equal">
      <formula>1</formula>
    </cfRule>
  </conditionalFormatting>
  <conditionalFormatting sqref="G34">
    <cfRule type="cellIs" dxfId="3828" priority="133" operator="equal">
      <formula>1</formula>
    </cfRule>
  </conditionalFormatting>
  <conditionalFormatting sqref="G34">
    <cfRule type="cellIs" dxfId="3827" priority="134" operator="equal">
      <formula>1</formula>
    </cfRule>
  </conditionalFormatting>
  <conditionalFormatting sqref="G34">
    <cfRule type="cellIs" dxfId="3826" priority="135" operator="equal">
      <formula>1</formula>
    </cfRule>
  </conditionalFormatting>
  <conditionalFormatting sqref="G34">
    <cfRule type="cellIs" dxfId="3825" priority="136" operator="equal">
      <formula>1</formula>
    </cfRule>
  </conditionalFormatting>
  <conditionalFormatting sqref="G34">
    <cfRule type="cellIs" dxfId="3824" priority="137" operator="equal">
      <formula>1</formula>
    </cfRule>
  </conditionalFormatting>
  <conditionalFormatting sqref="G34">
    <cfRule type="cellIs" dxfId="3823" priority="138" operator="equal">
      <formula>1</formula>
    </cfRule>
  </conditionalFormatting>
  <conditionalFormatting sqref="G34">
    <cfRule type="cellIs" dxfId="3822" priority="139" operator="equal">
      <formula>1</formula>
    </cfRule>
  </conditionalFormatting>
  <conditionalFormatting sqref="G34">
    <cfRule type="cellIs" dxfId="3821" priority="140" operator="equal">
      <formula>1</formula>
    </cfRule>
  </conditionalFormatting>
  <conditionalFormatting sqref="G34">
    <cfRule type="cellIs" dxfId="3820" priority="141" operator="equal">
      <formula>1</formula>
    </cfRule>
  </conditionalFormatting>
  <conditionalFormatting sqref="G34">
    <cfRule type="cellIs" dxfId="3819" priority="142" operator="equal">
      <formula>1</formula>
    </cfRule>
  </conditionalFormatting>
  <conditionalFormatting sqref="G36">
    <cfRule type="cellIs" dxfId="3818" priority="143" operator="equal">
      <formula>1</formula>
    </cfRule>
  </conditionalFormatting>
  <conditionalFormatting sqref="G36">
    <cfRule type="cellIs" dxfId="3817" priority="144" operator="equal">
      <formula>1</formula>
    </cfRule>
  </conditionalFormatting>
  <conditionalFormatting sqref="G36">
    <cfRule type="cellIs" dxfId="3816" priority="145" operator="equal">
      <formula>1</formula>
    </cfRule>
  </conditionalFormatting>
  <conditionalFormatting sqref="G36">
    <cfRule type="cellIs" dxfId="3815" priority="146" operator="equal">
      <formula>1</formula>
    </cfRule>
  </conditionalFormatting>
  <conditionalFormatting sqref="G36">
    <cfRule type="cellIs" dxfId="3814" priority="147" operator="equal">
      <formula>1</formula>
    </cfRule>
  </conditionalFormatting>
  <conditionalFormatting sqref="G36">
    <cfRule type="cellIs" dxfId="3813" priority="148" operator="equal">
      <formula>1</formula>
    </cfRule>
  </conditionalFormatting>
  <conditionalFormatting sqref="G36">
    <cfRule type="cellIs" dxfId="3812" priority="149" operator="equal">
      <formula>1</formula>
    </cfRule>
  </conditionalFormatting>
  <conditionalFormatting sqref="G36">
    <cfRule type="cellIs" dxfId="3811" priority="150" operator="equal">
      <formula>1</formula>
    </cfRule>
  </conditionalFormatting>
  <conditionalFormatting sqref="G36">
    <cfRule type="cellIs" dxfId="3810" priority="151" operator="equal">
      <formula>1</formula>
    </cfRule>
  </conditionalFormatting>
  <conditionalFormatting sqref="G37">
    <cfRule type="cellIs" dxfId="3809" priority="152" operator="equal">
      <formula>1</formula>
    </cfRule>
  </conditionalFormatting>
  <conditionalFormatting sqref="G37">
    <cfRule type="cellIs" dxfId="3808" priority="153" operator="equal">
      <formula>1</formula>
    </cfRule>
  </conditionalFormatting>
  <conditionalFormatting sqref="G37">
    <cfRule type="cellIs" dxfId="3807" priority="154" operator="equal">
      <formula>1</formula>
    </cfRule>
  </conditionalFormatting>
  <conditionalFormatting sqref="G37">
    <cfRule type="cellIs" dxfId="3806" priority="155" operator="equal">
      <formula>1</formula>
    </cfRule>
  </conditionalFormatting>
  <conditionalFormatting sqref="G37">
    <cfRule type="cellIs" dxfId="3805" priority="156" operator="equal">
      <formula>1</formula>
    </cfRule>
  </conditionalFormatting>
  <conditionalFormatting sqref="G37">
    <cfRule type="cellIs" dxfId="3804" priority="157" operator="equal">
      <formula>1</formula>
    </cfRule>
  </conditionalFormatting>
  <conditionalFormatting sqref="G37">
    <cfRule type="cellIs" dxfId="3803" priority="158" operator="equal">
      <formula>1</formula>
    </cfRule>
  </conditionalFormatting>
  <conditionalFormatting sqref="G37">
    <cfRule type="cellIs" dxfId="3802" priority="159" operator="equal">
      <formula>1</formula>
    </cfRule>
  </conditionalFormatting>
  <conditionalFormatting sqref="G37">
    <cfRule type="cellIs" dxfId="3801" priority="160" operator="equal">
      <formula>1</formula>
    </cfRule>
  </conditionalFormatting>
  <conditionalFormatting sqref="G37">
    <cfRule type="cellIs" dxfId="3800" priority="161" operator="equal">
      <formula>1</formula>
    </cfRule>
  </conditionalFormatting>
  <conditionalFormatting sqref="G38">
    <cfRule type="cellIs" dxfId="3799" priority="162" operator="equal">
      <formula>1</formula>
    </cfRule>
  </conditionalFormatting>
  <conditionalFormatting sqref="G38">
    <cfRule type="cellIs" dxfId="3798" priority="163" operator="equal">
      <formula>1</formula>
    </cfRule>
  </conditionalFormatting>
  <conditionalFormatting sqref="G38">
    <cfRule type="cellIs" dxfId="3797" priority="164" operator="equal">
      <formula>1</formula>
    </cfRule>
  </conditionalFormatting>
  <conditionalFormatting sqref="G38">
    <cfRule type="cellIs" dxfId="3796" priority="165" operator="equal">
      <formula>1</formula>
    </cfRule>
  </conditionalFormatting>
  <conditionalFormatting sqref="G38">
    <cfRule type="cellIs" dxfId="3795" priority="166" operator="equal">
      <formula>1</formula>
    </cfRule>
  </conditionalFormatting>
  <conditionalFormatting sqref="G38">
    <cfRule type="cellIs" dxfId="3794" priority="167" operator="equal">
      <formula>1</formula>
    </cfRule>
  </conditionalFormatting>
  <conditionalFormatting sqref="G38">
    <cfRule type="cellIs" dxfId="3793" priority="168" operator="equal">
      <formula>1</formula>
    </cfRule>
  </conditionalFormatting>
  <conditionalFormatting sqref="G38">
    <cfRule type="cellIs" dxfId="3792" priority="169" operator="equal">
      <formula>1</formula>
    </cfRule>
  </conditionalFormatting>
  <conditionalFormatting sqref="G38">
    <cfRule type="cellIs" dxfId="3791" priority="170" operator="equal">
      <formula>1</formula>
    </cfRule>
  </conditionalFormatting>
  <conditionalFormatting sqref="G38">
    <cfRule type="cellIs" dxfId="3790" priority="171" operator="equal">
      <formula>1</formula>
    </cfRule>
  </conditionalFormatting>
  <conditionalFormatting sqref="G39">
    <cfRule type="cellIs" dxfId="3789" priority="172" operator="equal">
      <formula>1</formula>
    </cfRule>
  </conditionalFormatting>
  <conditionalFormatting sqref="G39">
    <cfRule type="cellIs" dxfId="3788" priority="173" operator="equal">
      <formula>1</formula>
    </cfRule>
  </conditionalFormatting>
  <conditionalFormatting sqref="G39">
    <cfRule type="cellIs" dxfId="3787" priority="174" operator="equal">
      <formula>1</formula>
    </cfRule>
  </conditionalFormatting>
  <conditionalFormatting sqref="G39">
    <cfRule type="cellIs" dxfId="3786" priority="175" operator="equal">
      <formula>1</formula>
    </cfRule>
  </conditionalFormatting>
  <conditionalFormatting sqref="G39">
    <cfRule type="cellIs" dxfId="3785" priority="176" operator="equal">
      <formula>1</formula>
    </cfRule>
  </conditionalFormatting>
  <conditionalFormatting sqref="G39">
    <cfRule type="cellIs" dxfId="3784" priority="177" operator="equal">
      <formula>1</formula>
    </cfRule>
  </conditionalFormatting>
  <conditionalFormatting sqref="G39">
    <cfRule type="cellIs" dxfId="3783" priority="178" operator="equal">
      <formula>1</formula>
    </cfRule>
  </conditionalFormatting>
  <conditionalFormatting sqref="G39">
    <cfRule type="cellIs" dxfId="3782" priority="179" operator="equal">
      <formula>1</formula>
    </cfRule>
  </conditionalFormatting>
  <conditionalFormatting sqref="G39">
    <cfRule type="cellIs" dxfId="3781" priority="180" operator="equal">
      <formula>1</formula>
    </cfRule>
  </conditionalFormatting>
  <conditionalFormatting sqref="G39">
    <cfRule type="cellIs" dxfId="3780" priority="181" operator="equal">
      <formula>1</formula>
    </cfRule>
  </conditionalFormatting>
  <conditionalFormatting sqref="G42">
    <cfRule type="cellIs" dxfId="3779" priority="182" operator="equal">
      <formula>1</formula>
    </cfRule>
  </conditionalFormatting>
  <conditionalFormatting sqref="G42">
    <cfRule type="cellIs" dxfId="3778" priority="183" operator="equal">
      <formula>1</formula>
    </cfRule>
  </conditionalFormatting>
  <conditionalFormatting sqref="G42">
    <cfRule type="cellIs" dxfId="3777" priority="184" operator="equal">
      <formula>1</formula>
    </cfRule>
  </conditionalFormatting>
  <conditionalFormatting sqref="G42">
    <cfRule type="cellIs" dxfId="3776" priority="185" operator="equal">
      <formula>1</formula>
    </cfRule>
  </conditionalFormatting>
  <conditionalFormatting sqref="G43">
    <cfRule type="cellIs" dxfId="3775" priority="186" operator="equal">
      <formula>1</formula>
    </cfRule>
  </conditionalFormatting>
  <conditionalFormatting sqref="G44">
    <cfRule type="cellIs" dxfId="3774" priority="187" operator="equal">
      <formula>1</formula>
    </cfRule>
  </conditionalFormatting>
  <conditionalFormatting sqref="G44">
    <cfRule type="cellIs" dxfId="3773" priority="188" operator="equal">
      <formula>1</formula>
    </cfRule>
  </conditionalFormatting>
  <conditionalFormatting sqref="G45">
    <cfRule type="cellIs" dxfId="3772" priority="189" operator="equal">
      <formula>1</formula>
    </cfRule>
  </conditionalFormatting>
  <conditionalFormatting sqref="G10:G151">
    <cfRule type="cellIs" dxfId="3771" priority="11" operator="equal">
      <formula>0.5</formula>
    </cfRule>
  </conditionalFormatting>
  <conditionalFormatting sqref="G10">
    <cfRule type="cellIs" dxfId="3770" priority="190" operator="equal">
      <formula>0.5</formula>
    </cfRule>
  </conditionalFormatting>
  <conditionalFormatting sqref="G10">
    <cfRule type="cellIs" dxfId="3769" priority="191" operator="equal">
      <formula>0.5</formula>
    </cfRule>
  </conditionalFormatting>
  <conditionalFormatting sqref="G10">
    <cfRule type="cellIs" dxfId="3768" priority="192" operator="equal">
      <formula>0.5</formula>
    </cfRule>
  </conditionalFormatting>
  <conditionalFormatting sqref="G10">
    <cfRule type="cellIs" dxfId="3767" priority="193" operator="equal">
      <formula>0.5</formula>
    </cfRule>
  </conditionalFormatting>
  <conditionalFormatting sqref="G13">
    <cfRule type="cellIs" dxfId="3766" priority="194" operator="equal">
      <formula>0.5</formula>
    </cfRule>
  </conditionalFormatting>
  <conditionalFormatting sqref="G12">
    <cfRule type="cellIs" dxfId="3765" priority="195" operator="equal">
      <formula>0.5</formula>
    </cfRule>
  </conditionalFormatting>
  <conditionalFormatting sqref="G11">
    <cfRule type="cellIs" dxfId="3764" priority="196" operator="equal">
      <formula>0.5</formula>
    </cfRule>
  </conditionalFormatting>
  <conditionalFormatting sqref="G11">
    <cfRule type="cellIs" dxfId="3763" priority="197" operator="equal">
      <formula>0.5</formula>
    </cfRule>
  </conditionalFormatting>
  <conditionalFormatting sqref="G11">
    <cfRule type="cellIs" dxfId="3762" priority="198" operator="equal">
      <formula>0.5</formula>
    </cfRule>
  </conditionalFormatting>
  <conditionalFormatting sqref="G11">
    <cfRule type="cellIs" dxfId="3761" priority="199" operator="equal">
      <formula>0.5</formula>
    </cfRule>
  </conditionalFormatting>
  <conditionalFormatting sqref="G11">
    <cfRule type="cellIs" dxfId="3760" priority="200" operator="equal">
      <formula>0.5</formula>
    </cfRule>
  </conditionalFormatting>
  <conditionalFormatting sqref="G15">
    <cfRule type="cellIs" dxfId="3759" priority="201" operator="equal">
      <formula>0.5</formula>
    </cfRule>
  </conditionalFormatting>
  <conditionalFormatting sqref="G15">
    <cfRule type="cellIs" dxfId="3758" priority="202" operator="equal">
      <formula>0.5</formula>
    </cfRule>
  </conditionalFormatting>
  <conditionalFormatting sqref="G15">
    <cfRule type="cellIs" dxfId="3757" priority="203" operator="equal">
      <formula>0.5</formula>
    </cfRule>
  </conditionalFormatting>
  <conditionalFormatting sqref="G15">
    <cfRule type="cellIs" dxfId="3756" priority="204" operator="equal">
      <formula>0.5</formula>
    </cfRule>
  </conditionalFormatting>
  <conditionalFormatting sqref="G22:G26">
    <cfRule type="cellIs" dxfId="3755" priority="205" operator="equal">
      <formula>0.5</formula>
    </cfRule>
  </conditionalFormatting>
  <conditionalFormatting sqref="G22:G23">
    <cfRule type="cellIs" dxfId="3754" priority="206" operator="equal">
      <formula>0.5</formula>
    </cfRule>
  </conditionalFormatting>
  <conditionalFormatting sqref="G22">
    <cfRule type="cellIs" dxfId="3753" priority="207" operator="equal">
      <formula>0.5</formula>
    </cfRule>
  </conditionalFormatting>
  <conditionalFormatting sqref="G22">
    <cfRule type="cellIs" dxfId="3752" priority="208" operator="equal">
      <formula>0.5</formula>
    </cfRule>
  </conditionalFormatting>
  <conditionalFormatting sqref="G22">
    <cfRule type="cellIs" dxfId="3751" priority="209" operator="equal">
      <formula>0.5</formula>
    </cfRule>
  </conditionalFormatting>
  <conditionalFormatting sqref="G22">
    <cfRule type="cellIs" dxfId="3750" priority="210" operator="equal">
      <formula>0.5</formula>
    </cfRule>
  </conditionalFormatting>
  <conditionalFormatting sqref="G23">
    <cfRule type="cellIs" dxfId="3749" priority="211" operator="equal">
      <formula>0.5</formula>
    </cfRule>
  </conditionalFormatting>
  <conditionalFormatting sqref="G24:G25">
    <cfRule type="cellIs" dxfId="3748" priority="212" operator="equal">
      <formula>0.5</formula>
    </cfRule>
  </conditionalFormatting>
  <conditionalFormatting sqref="G24">
    <cfRule type="cellIs" dxfId="3747" priority="213" operator="equal">
      <formula>0.5</formula>
    </cfRule>
  </conditionalFormatting>
  <conditionalFormatting sqref="G25">
    <cfRule type="cellIs" dxfId="3746" priority="214" operator="equal">
      <formula>0.5</formula>
    </cfRule>
  </conditionalFormatting>
  <conditionalFormatting sqref="G25">
    <cfRule type="cellIs" dxfId="3745" priority="215" operator="equal">
      <formula>0.5</formula>
    </cfRule>
  </conditionalFormatting>
  <conditionalFormatting sqref="G26">
    <cfRule type="cellIs" dxfId="3744" priority="216" operator="equal">
      <formula>0.5</formula>
    </cfRule>
  </conditionalFormatting>
  <conditionalFormatting sqref="G26">
    <cfRule type="cellIs" dxfId="3743" priority="217" operator="equal">
      <formula>0.5</formula>
    </cfRule>
  </conditionalFormatting>
  <conditionalFormatting sqref="G26">
    <cfRule type="cellIs" dxfId="3742" priority="218" operator="equal">
      <formula>0.5</formula>
    </cfRule>
  </conditionalFormatting>
  <conditionalFormatting sqref="G26">
    <cfRule type="cellIs" dxfId="3741" priority="219" operator="equal">
      <formula>0.5</formula>
    </cfRule>
  </conditionalFormatting>
  <conditionalFormatting sqref="G14">
    <cfRule type="cellIs" dxfId="3740" priority="220" operator="equal">
      <formula>0.5</formula>
    </cfRule>
  </conditionalFormatting>
  <conditionalFormatting sqref="G14">
    <cfRule type="cellIs" dxfId="3739" priority="221" operator="equal">
      <formula>0.5</formula>
    </cfRule>
  </conditionalFormatting>
  <conditionalFormatting sqref="G14">
    <cfRule type="cellIs" dxfId="3738" priority="222" operator="equal">
      <formula>0.5</formula>
    </cfRule>
  </conditionalFormatting>
  <conditionalFormatting sqref="G14">
    <cfRule type="cellIs" dxfId="3737" priority="223" operator="equal">
      <formula>0.5</formula>
    </cfRule>
  </conditionalFormatting>
  <conditionalFormatting sqref="G14">
    <cfRule type="cellIs" dxfId="3736" priority="224" operator="equal">
      <formula>0.5</formula>
    </cfRule>
  </conditionalFormatting>
  <conditionalFormatting sqref="G16">
    <cfRule type="cellIs" dxfId="3735" priority="225" operator="equal">
      <formula>0.5</formula>
    </cfRule>
  </conditionalFormatting>
  <conditionalFormatting sqref="G16">
    <cfRule type="cellIs" dxfId="3734" priority="226" operator="equal">
      <formula>0.5</formula>
    </cfRule>
  </conditionalFormatting>
  <conditionalFormatting sqref="G16">
    <cfRule type="cellIs" dxfId="3733" priority="227" operator="equal">
      <formula>0.5</formula>
    </cfRule>
  </conditionalFormatting>
  <conditionalFormatting sqref="G16">
    <cfRule type="cellIs" dxfId="3732" priority="228" operator="equal">
      <formula>0.5</formula>
    </cfRule>
  </conditionalFormatting>
  <conditionalFormatting sqref="G16">
    <cfRule type="cellIs" dxfId="3731" priority="229" operator="equal">
      <formula>0.5</formula>
    </cfRule>
  </conditionalFormatting>
  <conditionalFormatting sqref="G17">
    <cfRule type="cellIs" dxfId="3730" priority="230" operator="equal">
      <formula>0.5</formula>
    </cfRule>
  </conditionalFormatting>
  <conditionalFormatting sqref="G17">
    <cfRule type="cellIs" dxfId="3729" priority="231" operator="equal">
      <formula>0.5</formula>
    </cfRule>
  </conditionalFormatting>
  <conditionalFormatting sqref="G17">
    <cfRule type="cellIs" dxfId="3728" priority="232" operator="equal">
      <formula>0.5</formula>
    </cfRule>
  </conditionalFormatting>
  <conditionalFormatting sqref="G17">
    <cfRule type="cellIs" dxfId="3727" priority="233" operator="equal">
      <formula>0.5</formula>
    </cfRule>
  </conditionalFormatting>
  <conditionalFormatting sqref="G17">
    <cfRule type="cellIs" dxfId="3726" priority="234" operator="equal">
      <formula>0.5</formula>
    </cfRule>
  </conditionalFormatting>
  <conditionalFormatting sqref="G18">
    <cfRule type="cellIs" dxfId="3725" priority="235" operator="equal">
      <formula>0.5</formula>
    </cfRule>
  </conditionalFormatting>
  <conditionalFormatting sqref="G18">
    <cfRule type="cellIs" dxfId="3724" priority="236" operator="equal">
      <formula>0.5</formula>
    </cfRule>
  </conditionalFormatting>
  <conditionalFormatting sqref="G18">
    <cfRule type="cellIs" dxfId="3723" priority="237" operator="equal">
      <formula>0.5</formula>
    </cfRule>
  </conditionalFormatting>
  <conditionalFormatting sqref="G18">
    <cfRule type="cellIs" dxfId="3722" priority="238" operator="equal">
      <formula>0.5</formula>
    </cfRule>
  </conditionalFormatting>
  <conditionalFormatting sqref="G18">
    <cfRule type="cellIs" dxfId="3721" priority="239" operator="equal">
      <formula>0.5</formula>
    </cfRule>
  </conditionalFormatting>
  <conditionalFormatting sqref="G19">
    <cfRule type="cellIs" dxfId="3720" priority="240" operator="equal">
      <formula>0.5</formula>
    </cfRule>
  </conditionalFormatting>
  <conditionalFormatting sqref="G19">
    <cfRule type="cellIs" dxfId="3719" priority="241" operator="equal">
      <formula>0.5</formula>
    </cfRule>
  </conditionalFormatting>
  <conditionalFormatting sqref="G19">
    <cfRule type="cellIs" dxfId="3718" priority="242" operator="equal">
      <formula>0.5</formula>
    </cfRule>
  </conditionalFormatting>
  <conditionalFormatting sqref="G19">
    <cfRule type="cellIs" dxfId="3717" priority="243" operator="equal">
      <formula>0.5</formula>
    </cfRule>
  </conditionalFormatting>
  <conditionalFormatting sqref="G19">
    <cfRule type="cellIs" dxfId="3716" priority="244" operator="equal">
      <formula>0.5</formula>
    </cfRule>
  </conditionalFormatting>
  <conditionalFormatting sqref="G21">
    <cfRule type="cellIs" dxfId="3715" priority="245" operator="equal">
      <formula>0.5</formula>
    </cfRule>
  </conditionalFormatting>
  <conditionalFormatting sqref="G21">
    <cfRule type="cellIs" dxfId="3714" priority="246" operator="equal">
      <formula>0.5</formula>
    </cfRule>
  </conditionalFormatting>
  <conditionalFormatting sqref="G21">
    <cfRule type="cellIs" dxfId="3713" priority="247" operator="equal">
      <formula>0.5</formula>
    </cfRule>
  </conditionalFormatting>
  <conditionalFormatting sqref="G21">
    <cfRule type="cellIs" dxfId="3712" priority="248" operator="equal">
      <formula>0.5</formula>
    </cfRule>
  </conditionalFormatting>
  <conditionalFormatting sqref="G21">
    <cfRule type="cellIs" dxfId="3711" priority="249" operator="equal">
      <formula>0.5</formula>
    </cfRule>
  </conditionalFormatting>
  <conditionalFormatting sqref="G20">
    <cfRule type="cellIs" dxfId="3710" priority="250" operator="equal">
      <formula>0.5</formula>
    </cfRule>
  </conditionalFormatting>
  <conditionalFormatting sqref="G20">
    <cfRule type="cellIs" dxfId="3709" priority="251" operator="equal">
      <formula>0.5</formula>
    </cfRule>
  </conditionalFormatting>
  <conditionalFormatting sqref="G20">
    <cfRule type="cellIs" dxfId="3708" priority="252" operator="equal">
      <formula>0.5</formula>
    </cfRule>
  </conditionalFormatting>
  <conditionalFormatting sqref="G20">
    <cfRule type="cellIs" dxfId="3707" priority="253" operator="equal">
      <formula>0.5</formula>
    </cfRule>
  </conditionalFormatting>
  <conditionalFormatting sqref="G20">
    <cfRule type="cellIs" dxfId="3706" priority="254" operator="equal">
      <formula>0.5</formula>
    </cfRule>
  </conditionalFormatting>
  <conditionalFormatting sqref="G20">
    <cfRule type="cellIs" dxfId="3705" priority="255" operator="equal">
      <formula>0.5</formula>
    </cfRule>
  </conditionalFormatting>
  <conditionalFormatting sqref="G20">
    <cfRule type="cellIs" dxfId="3704" priority="256" operator="equal">
      <formula>0.5</formula>
    </cfRule>
  </conditionalFormatting>
  <conditionalFormatting sqref="G27">
    <cfRule type="cellIs" dxfId="3703" priority="257" operator="equal">
      <formula>0.5</formula>
    </cfRule>
  </conditionalFormatting>
  <conditionalFormatting sqref="G27">
    <cfRule type="cellIs" dxfId="3702" priority="258" operator="equal">
      <formula>0.5</formula>
    </cfRule>
  </conditionalFormatting>
  <conditionalFormatting sqref="G27">
    <cfRule type="cellIs" dxfId="3701" priority="259" operator="equal">
      <formula>0.5</formula>
    </cfRule>
  </conditionalFormatting>
  <conditionalFormatting sqref="G27">
    <cfRule type="cellIs" dxfId="3700" priority="260" operator="equal">
      <formula>0.5</formula>
    </cfRule>
  </conditionalFormatting>
  <conditionalFormatting sqref="G28">
    <cfRule type="cellIs" dxfId="3699" priority="261" operator="equal">
      <formula>0.5</formula>
    </cfRule>
  </conditionalFormatting>
  <conditionalFormatting sqref="G28">
    <cfRule type="cellIs" dxfId="3698" priority="262" operator="equal">
      <formula>0.5</formula>
    </cfRule>
  </conditionalFormatting>
  <conditionalFormatting sqref="G28">
    <cfRule type="cellIs" dxfId="3697" priority="263" operator="equal">
      <formula>0.5</formula>
    </cfRule>
  </conditionalFormatting>
  <conditionalFormatting sqref="G28">
    <cfRule type="cellIs" dxfId="3696" priority="264" operator="equal">
      <formula>0.5</formula>
    </cfRule>
  </conditionalFormatting>
  <conditionalFormatting sqref="G29">
    <cfRule type="cellIs" dxfId="3695" priority="265" operator="equal">
      <formula>0.5</formula>
    </cfRule>
  </conditionalFormatting>
  <conditionalFormatting sqref="G29">
    <cfRule type="cellIs" dxfId="3694" priority="266" operator="equal">
      <formula>0.5</formula>
    </cfRule>
  </conditionalFormatting>
  <conditionalFormatting sqref="G29">
    <cfRule type="cellIs" dxfId="3693" priority="267" operator="equal">
      <formula>0.5</formula>
    </cfRule>
  </conditionalFormatting>
  <conditionalFormatting sqref="G29">
    <cfRule type="cellIs" dxfId="3692" priority="268" operator="equal">
      <formula>0.5</formula>
    </cfRule>
  </conditionalFormatting>
  <conditionalFormatting sqref="G29">
    <cfRule type="cellIs" dxfId="3691" priority="269" operator="equal">
      <formula>0.5</formula>
    </cfRule>
  </conditionalFormatting>
  <conditionalFormatting sqref="G29">
    <cfRule type="cellIs" dxfId="3690" priority="270" operator="equal">
      <formula>0.5</formula>
    </cfRule>
  </conditionalFormatting>
  <conditionalFormatting sqref="G30">
    <cfRule type="cellIs" dxfId="3689" priority="271" operator="equal">
      <formula>0.5</formula>
    </cfRule>
  </conditionalFormatting>
  <conditionalFormatting sqref="G30">
    <cfRule type="cellIs" dxfId="3688" priority="272" operator="equal">
      <formula>0.5</formula>
    </cfRule>
  </conditionalFormatting>
  <conditionalFormatting sqref="G30">
    <cfRule type="cellIs" dxfId="3687" priority="273" operator="equal">
      <formula>0.5</formula>
    </cfRule>
  </conditionalFormatting>
  <conditionalFormatting sqref="G30">
    <cfRule type="cellIs" dxfId="3686" priority="274" operator="equal">
      <formula>0.5</formula>
    </cfRule>
  </conditionalFormatting>
  <conditionalFormatting sqref="G30">
    <cfRule type="cellIs" dxfId="3685" priority="275" operator="equal">
      <formula>0.5</formula>
    </cfRule>
  </conditionalFormatting>
  <conditionalFormatting sqref="G30">
    <cfRule type="cellIs" dxfId="3684" priority="276" operator="equal">
      <formula>0.5</formula>
    </cfRule>
  </conditionalFormatting>
  <conditionalFormatting sqref="G30">
    <cfRule type="cellIs" dxfId="3683" priority="277" operator="equal">
      <formula>0.5</formula>
    </cfRule>
  </conditionalFormatting>
  <conditionalFormatting sqref="G31">
    <cfRule type="cellIs" dxfId="3682" priority="278" operator="equal">
      <formula>0.5</formula>
    </cfRule>
  </conditionalFormatting>
  <conditionalFormatting sqref="G31">
    <cfRule type="cellIs" dxfId="3681" priority="279" operator="equal">
      <formula>0.5</formula>
    </cfRule>
  </conditionalFormatting>
  <conditionalFormatting sqref="G31">
    <cfRule type="cellIs" dxfId="3680" priority="280" operator="equal">
      <formula>0.5</formula>
    </cfRule>
  </conditionalFormatting>
  <conditionalFormatting sqref="G31">
    <cfRule type="cellIs" dxfId="3679" priority="281" operator="equal">
      <formula>0.5</formula>
    </cfRule>
  </conditionalFormatting>
  <conditionalFormatting sqref="G31">
    <cfRule type="cellIs" dxfId="3678" priority="282" operator="equal">
      <formula>0.5</formula>
    </cfRule>
  </conditionalFormatting>
  <conditionalFormatting sqref="G31">
    <cfRule type="cellIs" dxfId="3677" priority="283" operator="equal">
      <formula>0.5</formula>
    </cfRule>
  </conditionalFormatting>
  <conditionalFormatting sqref="G31">
    <cfRule type="cellIs" dxfId="3676" priority="284" operator="equal">
      <formula>0.5</formula>
    </cfRule>
  </conditionalFormatting>
  <conditionalFormatting sqref="G32">
    <cfRule type="cellIs" dxfId="3675" priority="285" operator="equal">
      <formula>0.5</formula>
    </cfRule>
  </conditionalFormatting>
  <conditionalFormatting sqref="G32">
    <cfRule type="cellIs" dxfId="3674" priority="286" operator="equal">
      <formula>0.5</formula>
    </cfRule>
  </conditionalFormatting>
  <conditionalFormatting sqref="G32">
    <cfRule type="cellIs" dxfId="3673" priority="287" operator="equal">
      <formula>0.5</formula>
    </cfRule>
  </conditionalFormatting>
  <conditionalFormatting sqref="G32">
    <cfRule type="cellIs" dxfId="3672" priority="288" operator="equal">
      <formula>0.5</formula>
    </cfRule>
  </conditionalFormatting>
  <conditionalFormatting sqref="G32">
    <cfRule type="cellIs" dxfId="3671" priority="289" operator="equal">
      <formula>0.5</formula>
    </cfRule>
  </conditionalFormatting>
  <conditionalFormatting sqref="G32">
    <cfRule type="cellIs" dxfId="3670" priority="290" operator="equal">
      <formula>0.5</formula>
    </cfRule>
  </conditionalFormatting>
  <conditionalFormatting sqref="G32">
    <cfRule type="cellIs" dxfId="3669" priority="291" operator="equal">
      <formula>0.5</formula>
    </cfRule>
  </conditionalFormatting>
  <conditionalFormatting sqref="G33">
    <cfRule type="cellIs" dxfId="3668" priority="292" operator="equal">
      <formula>0.5</formula>
    </cfRule>
  </conditionalFormatting>
  <conditionalFormatting sqref="G33">
    <cfRule type="cellIs" dxfId="3667" priority="293" operator="equal">
      <formula>0.5</formula>
    </cfRule>
  </conditionalFormatting>
  <conditionalFormatting sqref="G33">
    <cfRule type="cellIs" dxfId="3666" priority="294" operator="equal">
      <formula>0.5</formula>
    </cfRule>
  </conditionalFormatting>
  <conditionalFormatting sqref="G33">
    <cfRule type="cellIs" dxfId="3665" priority="295" operator="equal">
      <formula>0.5</formula>
    </cfRule>
  </conditionalFormatting>
  <conditionalFormatting sqref="G33">
    <cfRule type="cellIs" dxfId="3664" priority="296" operator="equal">
      <formula>0.5</formula>
    </cfRule>
  </conditionalFormatting>
  <conditionalFormatting sqref="G33">
    <cfRule type="cellIs" dxfId="3663" priority="297" operator="equal">
      <formula>0.5</formula>
    </cfRule>
  </conditionalFormatting>
  <conditionalFormatting sqref="G33">
    <cfRule type="cellIs" dxfId="3662" priority="298" operator="equal">
      <formula>0.5</formula>
    </cfRule>
  </conditionalFormatting>
  <conditionalFormatting sqref="G33">
    <cfRule type="cellIs" dxfId="3661" priority="299" operator="equal">
      <formula>0.5</formula>
    </cfRule>
  </conditionalFormatting>
  <conditionalFormatting sqref="G35">
    <cfRule type="cellIs" dxfId="3660" priority="300" operator="equal">
      <formula>0.5</formula>
    </cfRule>
  </conditionalFormatting>
  <conditionalFormatting sqref="G35">
    <cfRule type="cellIs" dxfId="3659" priority="301" operator="equal">
      <formula>0.5</formula>
    </cfRule>
  </conditionalFormatting>
  <conditionalFormatting sqref="G35">
    <cfRule type="cellIs" dxfId="3658" priority="302" operator="equal">
      <formula>0.5</formula>
    </cfRule>
  </conditionalFormatting>
  <conditionalFormatting sqref="G35">
    <cfRule type="cellIs" dxfId="3657" priority="303" operator="equal">
      <formula>0.5</formula>
    </cfRule>
  </conditionalFormatting>
  <conditionalFormatting sqref="G35">
    <cfRule type="cellIs" dxfId="3656" priority="304" operator="equal">
      <formula>0.5</formula>
    </cfRule>
  </conditionalFormatting>
  <conditionalFormatting sqref="G35">
    <cfRule type="cellIs" dxfId="3655" priority="305" operator="equal">
      <formula>0.5</formula>
    </cfRule>
  </conditionalFormatting>
  <conditionalFormatting sqref="G35">
    <cfRule type="cellIs" dxfId="3654" priority="306" operator="equal">
      <formula>0.5</formula>
    </cfRule>
  </conditionalFormatting>
  <conditionalFormatting sqref="G35">
    <cfRule type="cellIs" dxfId="3653" priority="307" operator="equal">
      <formula>0.5</formula>
    </cfRule>
  </conditionalFormatting>
  <conditionalFormatting sqref="G35">
    <cfRule type="cellIs" dxfId="3652" priority="308" operator="equal">
      <formula>0.5</formula>
    </cfRule>
  </conditionalFormatting>
  <conditionalFormatting sqref="G34">
    <cfRule type="cellIs" dxfId="3651" priority="309" operator="equal">
      <formula>0.5</formula>
    </cfRule>
  </conditionalFormatting>
  <conditionalFormatting sqref="G34">
    <cfRule type="cellIs" dxfId="3650" priority="310" operator="equal">
      <formula>0.5</formula>
    </cfRule>
  </conditionalFormatting>
  <conditionalFormatting sqref="G34">
    <cfRule type="cellIs" dxfId="3649" priority="311" operator="equal">
      <formula>0.5</formula>
    </cfRule>
  </conditionalFormatting>
  <conditionalFormatting sqref="G34">
    <cfRule type="cellIs" dxfId="3648" priority="312" operator="equal">
      <formula>0.5</formula>
    </cfRule>
  </conditionalFormatting>
  <conditionalFormatting sqref="G34">
    <cfRule type="cellIs" dxfId="3647" priority="313" operator="equal">
      <formula>0.5</formula>
    </cfRule>
  </conditionalFormatting>
  <conditionalFormatting sqref="G34">
    <cfRule type="cellIs" dxfId="3646" priority="314" operator="equal">
      <formula>0.5</formula>
    </cfRule>
  </conditionalFormatting>
  <conditionalFormatting sqref="G34">
    <cfRule type="cellIs" dxfId="3645" priority="315" operator="equal">
      <formula>0.5</formula>
    </cfRule>
  </conditionalFormatting>
  <conditionalFormatting sqref="G34">
    <cfRule type="cellIs" dxfId="3644" priority="316" operator="equal">
      <formula>0.5</formula>
    </cfRule>
  </conditionalFormatting>
  <conditionalFormatting sqref="G34">
    <cfRule type="cellIs" dxfId="3643" priority="317" operator="equal">
      <formula>0.5</formula>
    </cfRule>
  </conditionalFormatting>
  <conditionalFormatting sqref="G34">
    <cfRule type="cellIs" dxfId="3642" priority="318" operator="equal">
      <formula>0.5</formula>
    </cfRule>
  </conditionalFormatting>
  <conditionalFormatting sqref="G36">
    <cfRule type="cellIs" dxfId="3641" priority="319" operator="equal">
      <formula>0.5</formula>
    </cfRule>
  </conditionalFormatting>
  <conditionalFormatting sqref="G36">
    <cfRule type="cellIs" dxfId="3640" priority="320" operator="equal">
      <formula>0.5</formula>
    </cfRule>
  </conditionalFormatting>
  <conditionalFormatting sqref="G36">
    <cfRule type="cellIs" dxfId="3639" priority="321" operator="equal">
      <formula>0.5</formula>
    </cfRule>
  </conditionalFormatting>
  <conditionalFormatting sqref="G36">
    <cfRule type="cellIs" dxfId="3638" priority="322" operator="equal">
      <formula>0.5</formula>
    </cfRule>
  </conditionalFormatting>
  <conditionalFormatting sqref="G36">
    <cfRule type="cellIs" dxfId="3637" priority="323" operator="equal">
      <formula>0.5</formula>
    </cfRule>
  </conditionalFormatting>
  <conditionalFormatting sqref="G36">
    <cfRule type="cellIs" dxfId="3636" priority="324" operator="equal">
      <formula>0.5</formula>
    </cfRule>
  </conditionalFormatting>
  <conditionalFormatting sqref="G36">
    <cfRule type="cellIs" dxfId="3635" priority="325" operator="equal">
      <formula>0.5</formula>
    </cfRule>
  </conditionalFormatting>
  <conditionalFormatting sqref="G36">
    <cfRule type="cellIs" dxfId="3634" priority="326" operator="equal">
      <formula>0.5</formula>
    </cfRule>
  </conditionalFormatting>
  <conditionalFormatting sqref="G36">
    <cfRule type="cellIs" dxfId="3633" priority="327" operator="equal">
      <formula>0.5</formula>
    </cfRule>
  </conditionalFormatting>
  <conditionalFormatting sqref="G37">
    <cfRule type="cellIs" dxfId="3632" priority="328" operator="equal">
      <formula>0.5</formula>
    </cfRule>
  </conditionalFormatting>
  <conditionalFormatting sqref="G37">
    <cfRule type="cellIs" dxfId="3631" priority="329" operator="equal">
      <formula>0.5</formula>
    </cfRule>
  </conditionalFormatting>
  <conditionalFormatting sqref="G37">
    <cfRule type="cellIs" dxfId="3630" priority="330" operator="equal">
      <formula>0.5</formula>
    </cfRule>
  </conditionalFormatting>
  <conditionalFormatting sqref="G37">
    <cfRule type="cellIs" dxfId="3629" priority="331" operator="equal">
      <formula>0.5</formula>
    </cfRule>
  </conditionalFormatting>
  <conditionalFormatting sqref="G37">
    <cfRule type="cellIs" dxfId="3628" priority="332" operator="equal">
      <formula>0.5</formula>
    </cfRule>
  </conditionalFormatting>
  <conditionalFormatting sqref="G37">
    <cfRule type="cellIs" dxfId="3627" priority="333" operator="equal">
      <formula>0.5</formula>
    </cfRule>
  </conditionalFormatting>
  <conditionalFormatting sqref="G37">
    <cfRule type="cellIs" dxfId="3626" priority="334" operator="equal">
      <formula>0.5</formula>
    </cfRule>
  </conditionalFormatting>
  <conditionalFormatting sqref="G37">
    <cfRule type="cellIs" dxfId="3625" priority="335" operator="equal">
      <formula>0.5</formula>
    </cfRule>
  </conditionalFormatting>
  <conditionalFormatting sqref="G37">
    <cfRule type="cellIs" dxfId="3624" priority="336" operator="equal">
      <formula>0.5</formula>
    </cfRule>
  </conditionalFormatting>
  <conditionalFormatting sqref="G37">
    <cfRule type="cellIs" dxfId="3623" priority="337" operator="equal">
      <formula>0.5</formula>
    </cfRule>
  </conditionalFormatting>
  <conditionalFormatting sqref="G38">
    <cfRule type="cellIs" dxfId="3622" priority="338" operator="equal">
      <formula>0.5</formula>
    </cfRule>
  </conditionalFormatting>
  <conditionalFormatting sqref="G38">
    <cfRule type="cellIs" dxfId="3621" priority="339" operator="equal">
      <formula>0.5</formula>
    </cfRule>
  </conditionalFormatting>
  <conditionalFormatting sqref="G38">
    <cfRule type="cellIs" dxfId="3620" priority="340" operator="equal">
      <formula>0.5</formula>
    </cfRule>
  </conditionalFormatting>
  <conditionalFormatting sqref="G38">
    <cfRule type="cellIs" dxfId="3619" priority="341" operator="equal">
      <formula>0.5</formula>
    </cfRule>
  </conditionalFormatting>
  <conditionalFormatting sqref="G38">
    <cfRule type="cellIs" dxfId="3618" priority="342" operator="equal">
      <formula>0.5</formula>
    </cfRule>
  </conditionalFormatting>
  <conditionalFormatting sqref="G38">
    <cfRule type="cellIs" dxfId="3617" priority="343" operator="equal">
      <formula>0.5</formula>
    </cfRule>
  </conditionalFormatting>
  <conditionalFormatting sqref="G38">
    <cfRule type="cellIs" dxfId="3616" priority="344" operator="equal">
      <formula>0.5</formula>
    </cfRule>
  </conditionalFormatting>
  <conditionalFormatting sqref="G38">
    <cfRule type="cellIs" dxfId="3615" priority="345" operator="equal">
      <formula>0.5</formula>
    </cfRule>
  </conditionalFormatting>
  <conditionalFormatting sqref="G38">
    <cfRule type="cellIs" dxfId="3614" priority="346" operator="equal">
      <formula>0.5</formula>
    </cfRule>
  </conditionalFormatting>
  <conditionalFormatting sqref="G38">
    <cfRule type="cellIs" dxfId="3613" priority="347" operator="equal">
      <formula>0.5</formula>
    </cfRule>
  </conditionalFormatting>
  <conditionalFormatting sqref="G39">
    <cfRule type="cellIs" dxfId="3612" priority="348" operator="equal">
      <formula>0.5</formula>
    </cfRule>
  </conditionalFormatting>
  <conditionalFormatting sqref="G39">
    <cfRule type="cellIs" dxfId="3611" priority="349" operator="equal">
      <formula>0.5</formula>
    </cfRule>
  </conditionalFormatting>
  <conditionalFormatting sqref="G39">
    <cfRule type="cellIs" dxfId="3610" priority="350" operator="equal">
      <formula>0.5</formula>
    </cfRule>
  </conditionalFormatting>
  <conditionalFormatting sqref="G39">
    <cfRule type="cellIs" dxfId="3609" priority="351" operator="equal">
      <formula>0.5</formula>
    </cfRule>
  </conditionalFormatting>
  <conditionalFormatting sqref="G39">
    <cfRule type="cellIs" dxfId="3608" priority="352" operator="equal">
      <formula>0.5</formula>
    </cfRule>
  </conditionalFormatting>
  <conditionalFormatting sqref="G39">
    <cfRule type="cellIs" dxfId="3607" priority="353" operator="equal">
      <formula>0.5</formula>
    </cfRule>
  </conditionalFormatting>
  <conditionalFormatting sqref="G39">
    <cfRule type="cellIs" dxfId="3606" priority="354" operator="equal">
      <formula>0.5</formula>
    </cfRule>
  </conditionalFormatting>
  <conditionalFormatting sqref="G39">
    <cfRule type="cellIs" dxfId="3605" priority="355" operator="equal">
      <formula>0.5</formula>
    </cfRule>
  </conditionalFormatting>
  <conditionalFormatting sqref="G39">
    <cfRule type="cellIs" dxfId="3604" priority="356" operator="equal">
      <formula>0.5</formula>
    </cfRule>
  </conditionalFormatting>
  <conditionalFormatting sqref="G39">
    <cfRule type="cellIs" dxfId="3603" priority="357" operator="equal">
      <formula>0.5</formula>
    </cfRule>
  </conditionalFormatting>
  <conditionalFormatting sqref="G42">
    <cfRule type="cellIs" dxfId="3602" priority="358" operator="equal">
      <formula>0.5</formula>
    </cfRule>
  </conditionalFormatting>
  <conditionalFormatting sqref="G42">
    <cfRule type="cellIs" dxfId="3601" priority="359" operator="equal">
      <formula>0.5</formula>
    </cfRule>
  </conditionalFormatting>
  <conditionalFormatting sqref="G42">
    <cfRule type="cellIs" dxfId="3600" priority="360" operator="equal">
      <formula>0.5</formula>
    </cfRule>
  </conditionalFormatting>
  <conditionalFormatting sqref="G42">
    <cfRule type="cellIs" dxfId="3599" priority="361" operator="equal">
      <formula>0.5</formula>
    </cfRule>
  </conditionalFormatting>
  <conditionalFormatting sqref="G43">
    <cfRule type="cellIs" dxfId="3598" priority="362" operator="equal">
      <formula>0.5</formula>
    </cfRule>
  </conditionalFormatting>
  <conditionalFormatting sqref="G44">
    <cfRule type="cellIs" dxfId="3597" priority="363" operator="equal">
      <formula>0.5</formula>
    </cfRule>
  </conditionalFormatting>
  <conditionalFormatting sqref="G44">
    <cfRule type="cellIs" dxfId="3596" priority="364" operator="equal">
      <formula>0.5</formula>
    </cfRule>
  </conditionalFormatting>
  <conditionalFormatting sqref="G45">
    <cfRule type="cellIs" dxfId="3595" priority="365" operator="equal">
      <formula>0.5</formula>
    </cfRule>
  </conditionalFormatting>
  <conditionalFormatting sqref="G10:G151">
    <cfRule type="cellIs" dxfId="3594" priority="10" operator="equal">
      <formula>0.2</formula>
    </cfRule>
  </conditionalFormatting>
  <conditionalFormatting sqref="G10">
    <cfRule type="cellIs" dxfId="3593" priority="366" operator="equal">
      <formula>0.2</formula>
    </cfRule>
  </conditionalFormatting>
  <conditionalFormatting sqref="G10">
    <cfRule type="cellIs" dxfId="3592" priority="367" operator="equal">
      <formula>0.2</formula>
    </cfRule>
  </conditionalFormatting>
  <conditionalFormatting sqref="G10">
    <cfRule type="cellIs" dxfId="3591" priority="368" operator="equal">
      <formula>0.2</formula>
    </cfRule>
  </conditionalFormatting>
  <conditionalFormatting sqref="G10">
    <cfRule type="cellIs" dxfId="3590" priority="369" operator="equal">
      <formula>0.2</formula>
    </cfRule>
  </conditionalFormatting>
  <conditionalFormatting sqref="G13">
    <cfRule type="cellIs" dxfId="3589" priority="370" operator="equal">
      <formula>0.2</formula>
    </cfRule>
  </conditionalFormatting>
  <conditionalFormatting sqref="G12">
    <cfRule type="cellIs" dxfId="3588" priority="371" operator="equal">
      <formula>0.2</formula>
    </cfRule>
  </conditionalFormatting>
  <conditionalFormatting sqref="G11">
    <cfRule type="cellIs" dxfId="3587" priority="372" operator="equal">
      <formula>0.2</formula>
    </cfRule>
  </conditionalFormatting>
  <conditionalFormatting sqref="G11">
    <cfRule type="cellIs" dxfId="3586" priority="373" operator="equal">
      <formula>0.2</formula>
    </cfRule>
  </conditionalFormatting>
  <conditionalFormatting sqref="G11">
    <cfRule type="cellIs" dxfId="3585" priority="374" operator="equal">
      <formula>0.2</formula>
    </cfRule>
  </conditionalFormatting>
  <conditionalFormatting sqref="G11">
    <cfRule type="cellIs" dxfId="3584" priority="375" operator="equal">
      <formula>0.2</formula>
    </cfRule>
  </conditionalFormatting>
  <conditionalFormatting sqref="G11">
    <cfRule type="cellIs" dxfId="3583" priority="376" operator="equal">
      <formula>0.2</formula>
    </cfRule>
  </conditionalFormatting>
  <conditionalFormatting sqref="G15">
    <cfRule type="cellIs" dxfId="3582" priority="377" operator="equal">
      <formula>0.2</formula>
    </cfRule>
  </conditionalFormatting>
  <conditionalFormatting sqref="G15">
    <cfRule type="cellIs" dxfId="3581" priority="378" operator="equal">
      <formula>0.2</formula>
    </cfRule>
  </conditionalFormatting>
  <conditionalFormatting sqref="G15">
    <cfRule type="cellIs" dxfId="3580" priority="379" operator="equal">
      <formula>0.2</formula>
    </cfRule>
  </conditionalFormatting>
  <conditionalFormatting sqref="G15">
    <cfRule type="cellIs" dxfId="3579" priority="380" operator="equal">
      <formula>0.2</formula>
    </cfRule>
  </conditionalFormatting>
  <conditionalFormatting sqref="G22:G26">
    <cfRule type="cellIs" dxfId="3578" priority="381" operator="equal">
      <formula>0.2</formula>
    </cfRule>
  </conditionalFormatting>
  <conditionalFormatting sqref="G22:G23">
    <cfRule type="cellIs" dxfId="3577" priority="382" operator="equal">
      <formula>0.2</formula>
    </cfRule>
  </conditionalFormatting>
  <conditionalFormatting sqref="G22">
    <cfRule type="cellIs" dxfId="3576" priority="383" operator="equal">
      <formula>0.2</formula>
    </cfRule>
  </conditionalFormatting>
  <conditionalFormatting sqref="G22">
    <cfRule type="cellIs" dxfId="3575" priority="384" operator="equal">
      <formula>0.2</formula>
    </cfRule>
  </conditionalFormatting>
  <conditionalFormatting sqref="G22">
    <cfRule type="cellIs" dxfId="3574" priority="385" operator="equal">
      <formula>0.2</formula>
    </cfRule>
  </conditionalFormatting>
  <conditionalFormatting sqref="G22">
    <cfRule type="cellIs" dxfId="3573" priority="386" operator="equal">
      <formula>0.2</formula>
    </cfRule>
  </conditionalFormatting>
  <conditionalFormatting sqref="G23">
    <cfRule type="cellIs" dxfId="3572" priority="387" operator="equal">
      <formula>0.2</formula>
    </cfRule>
  </conditionalFormatting>
  <conditionalFormatting sqref="G24:G25">
    <cfRule type="cellIs" dxfId="3571" priority="388" operator="equal">
      <formula>0.2</formula>
    </cfRule>
  </conditionalFormatting>
  <conditionalFormatting sqref="G24">
    <cfRule type="cellIs" dxfId="3570" priority="389" operator="equal">
      <formula>0.2</formula>
    </cfRule>
  </conditionalFormatting>
  <conditionalFormatting sqref="G25">
    <cfRule type="cellIs" dxfId="3569" priority="390" operator="equal">
      <formula>0.2</formula>
    </cfRule>
  </conditionalFormatting>
  <conditionalFormatting sqref="G25">
    <cfRule type="cellIs" dxfId="3568" priority="391" operator="equal">
      <formula>0.2</formula>
    </cfRule>
  </conditionalFormatting>
  <conditionalFormatting sqref="G26">
    <cfRule type="cellIs" dxfId="3567" priority="392" operator="equal">
      <formula>0.2</formula>
    </cfRule>
  </conditionalFormatting>
  <conditionalFormatting sqref="G26">
    <cfRule type="cellIs" dxfId="3566" priority="393" operator="equal">
      <formula>0.2</formula>
    </cfRule>
  </conditionalFormatting>
  <conditionalFormatting sqref="G26">
    <cfRule type="cellIs" dxfId="3565" priority="394" operator="equal">
      <formula>0.2</formula>
    </cfRule>
  </conditionalFormatting>
  <conditionalFormatting sqref="G26">
    <cfRule type="cellIs" dxfId="3564" priority="395" operator="equal">
      <formula>0.2</formula>
    </cfRule>
  </conditionalFormatting>
  <conditionalFormatting sqref="G14">
    <cfRule type="cellIs" dxfId="3563" priority="396" operator="equal">
      <formula>0.2</formula>
    </cfRule>
  </conditionalFormatting>
  <conditionalFormatting sqref="G14">
    <cfRule type="cellIs" dxfId="3562" priority="397" operator="equal">
      <formula>0.2</formula>
    </cfRule>
  </conditionalFormatting>
  <conditionalFormatting sqref="G14">
    <cfRule type="cellIs" dxfId="3561" priority="398" operator="equal">
      <formula>0.2</formula>
    </cfRule>
  </conditionalFormatting>
  <conditionalFormatting sqref="G14">
    <cfRule type="cellIs" dxfId="3560" priority="399" operator="equal">
      <formula>0.2</formula>
    </cfRule>
  </conditionalFormatting>
  <conditionalFormatting sqref="G14">
    <cfRule type="cellIs" dxfId="3559" priority="400" operator="equal">
      <formula>0.2</formula>
    </cfRule>
  </conditionalFormatting>
  <conditionalFormatting sqref="G16">
    <cfRule type="cellIs" dxfId="3558" priority="401" operator="equal">
      <formula>0.2</formula>
    </cfRule>
  </conditionalFormatting>
  <conditionalFormatting sqref="G16">
    <cfRule type="cellIs" dxfId="3557" priority="402" operator="equal">
      <formula>0.2</formula>
    </cfRule>
  </conditionalFormatting>
  <conditionalFormatting sqref="G16">
    <cfRule type="cellIs" dxfId="3556" priority="403" operator="equal">
      <formula>0.2</formula>
    </cfRule>
  </conditionalFormatting>
  <conditionalFormatting sqref="G16">
    <cfRule type="cellIs" dxfId="3555" priority="404" operator="equal">
      <formula>0.2</formula>
    </cfRule>
  </conditionalFormatting>
  <conditionalFormatting sqref="G16">
    <cfRule type="cellIs" dxfId="3554" priority="405" operator="equal">
      <formula>0.2</formula>
    </cfRule>
  </conditionalFormatting>
  <conditionalFormatting sqref="G17">
    <cfRule type="cellIs" dxfId="3553" priority="406" operator="equal">
      <formula>0.2</formula>
    </cfRule>
  </conditionalFormatting>
  <conditionalFormatting sqref="G17">
    <cfRule type="cellIs" dxfId="3552" priority="407" operator="equal">
      <formula>0.2</formula>
    </cfRule>
  </conditionalFormatting>
  <conditionalFormatting sqref="G17">
    <cfRule type="cellIs" dxfId="3551" priority="408" operator="equal">
      <formula>0.2</formula>
    </cfRule>
  </conditionalFormatting>
  <conditionalFormatting sqref="G17">
    <cfRule type="cellIs" dxfId="3550" priority="409" operator="equal">
      <formula>0.2</formula>
    </cfRule>
  </conditionalFormatting>
  <conditionalFormatting sqref="G17">
    <cfRule type="cellIs" dxfId="3549" priority="410" operator="equal">
      <formula>0.2</formula>
    </cfRule>
  </conditionalFormatting>
  <conditionalFormatting sqref="G18">
    <cfRule type="cellIs" dxfId="3548" priority="411" operator="equal">
      <formula>0.2</formula>
    </cfRule>
  </conditionalFormatting>
  <conditionalFormatting sqref="G18">
    <cfRule type="cellIs" dxfId="3547" priority="412" operator="equal">
      <formula>0.2</formula>
    </cfRule>
  </conditionalFormatting>
  <conditionalFormatting sqref="G18">
    <cfRule type="cellIs" dxfId="3546" priority="413" operator="equal">
      <formula>0.2</formula>
    </cfRule>
  </conditionalFormatting>
  <conditionalFormatting sqref="G18">
    <cfRule type="cellIs" dxfId="3545" priority="414" operator="equal">
      <formula>0.2</formula>
    </cfRule>
  </conditionalFormatting>
  <conditionalFormatting sqref="G18">
    <cfRule type="cellIs" dxfId="3544" priority="415" operator="equal">
      <formula>0.2</formula>
    </cfRule>
  </conditionalFormatting>
  <conditionalFormatting sqref="G19">
    <cfRule type="cellIs" dxfId="3543" priority="416" operator="equal">
      <formula>0.2</formula>
    </cfRule>
  </conditionalFormatting>
  <conditionalFormatting sqref="G19">
    <cfRule type="cellIs" dxfId="3542" priority="417" operator="equal">
      <formula>0.2</formula>
    </cfRule>
  </conditionalFormatting>
  <conditionalFormatting sqref="G19">
    <cfRule type="cellIs" dxfId="3541" priority="418" operator="equal">
      <formula>0.2</formula>
    </cfRule>
  </conditionalFormatting>
  <conditionalFormatting sqref="G19">
    <cfRule type="cellIs" dxfId="3540" priority="419" operator="equal">
      <formula>0.2</formula>
    </cfRule>
  </conditionalFormatting>
  <conditionalFormatting sqref="G19">
    <cfRule type="cellIs" dxfId="3539" priority="420" operator="equal">
      <formula>0.2</formula>
    </cfRule>
  </conditionalFormatting>
  <conditionalFormatting sqref="G21">
    <cfRule type="cellIs" dxfId="3538" priority="421" operator="equal">
      <formula>0.2</formula>
    </cfRule>
  </conditionalFormatting>
  <conditionalFormatting sqref="G21">
    <cfRule type="cellIs" dxfId="3537" priority="422" operator="equal">
      <formula>0.2</formula>
    </cfRule>
  </conditionalFormatting>
  <conditionalFormatting sqref="G21">
    <cfRule type="cellIs" dxfId="3536" priority="423" operator="equal">
      <formula>0.2</formula>
    </cfRule>
  </conditionalFormatting>
  <conditionalFormatting sqref="G21">
    <cfRule type="cellIs" dxfId="3535" priority="424" operator="equal">
      <formula>0.2</formula>
    </cfRule>
  </conditionalFormatting>
  <conditionalFormatting sqref="G21">
    <cfRule type="cellIs" dxfId="3534" priority="425" operator="equal">
      <formula>0.2</formula>
    </cfRule>
  </conditionalFormatting>
  <conditionalFormatting sqref="G20">
    <cfRule type="cellIs" dxfId="3533" priority="426" operator="equal">
      <formula>0.2</formula>
    </cfRule>
  </conditionalFormatting>
  <conditionalFormatting sqref="G20">
    <cfRule type="cellIs" dxfId="3532" priority="427" operator="equal">
      <formula>0.2</formula>
    </cfRule>
  </conditionalFormatting>
  <conditionalFormatting sqref="G20">
    <cfRule type="cellIs" dxfId="3531" priority="428" operator="equal">
      <formula>0.2</formula>
    </cfRule>
  </conditionalFormatting>
  <conditionalFormatting sqref="G20">
    <cfRule type="cellIs" dxfId="3530" priority="429" operator="equal">
      <formula>0.2</formula>
    </cfRule>
  </conditionalFormatting>
  <conditionalFormatting sqref="G20">
    <cfRule type="cellIs" dxfId="3529" priority="430" operator="equal">
      <formula>0.2</formula>
    </cfRule>
  </conditionalFormatting>
  <conditionalFormatting sqref="G20">
    <cfRule type="cellIs" dxfId="3528" priority="431" operator="equal">
      <formula>0.2</formula>
    </cfRule>
  </conditionalFormatting>
  <conditionalFormatting sqref="G20">
    <cfRule type="cellIs" dxfId="3527" priority="432" operator="equal">
      <formula>0.2</formula>
    </cfRule>
  </conditionalFormatting>
  <conditionalFormatting sqref="G27">
    <cfRule type="cellIs" dxfId="3526" priority="433" operator="equal">
      <formula>0.2</formula>
    </cfRule>
  </conditionalFormatting>
  <conditionalFormatting sqref="G27">
    <cfRule type="cellIs" dxfId="3525" priority="434" operator="equal">
      <formula>0.2</formula>
    </cfRule>
  </conditionalFormatting>
  <conditionalFormatting sqref="G27">
    <cfRule type="cellIs" dxfId="3524" priority="435" operator="equal">
      <formula>0.2</formula>
    </cfRule>
  </conditionalFormatting>
  <conditionalFormatting sqref="G27">
    <cfRule type="cellIs" dxfId="3523" priority="436" operator="equal">
      <formula>0.2</formula>
    </cfRule>
  </conditionalFormatting>
  <conditionalFormatting sqref="G28">
    <cfRule type="cellIs" dxfId="3522" priority="437" operator="equal">
      <formula>0.2</formula>
    </cfRule>
  </conditionalFormatting>
  <conditionalFormatting sqref="G28">
    <cfRule type="cellIs" dxfId="3521" priority="438" operator="equal">
      <formula>0.2</formula>
    </cfRule>
  </conditionalFormatting>
  <conditionalFormatting sqref="G28">
    <cfRule type="cellIs" dxfId="3520" priority="439" operator="equal">
      <formula>0.2</formula>
    </cfRule>
  </conditionalFormatting>
  <conditionalFormatting sqref="G28">
    <cfRule type="cellIs" dxfId="3519" priority="440" operator="equal">
      <formula>0.2</formula>
    </cfRule>
  </conditionalFormatting>
  <conditionalFormatting sqref="G29">
    <cfRule type="cellIs" dxfId="3518" priority="441" operator="equal">
      <formula>0.2</formula>
    </cfRule>
  </conditionalFormatting>
  <conditionalFormatting sqref="G29">
    <cfRule type="cellIs" dxfId="3517" priority="442" operator="equal">
      <formula>0.2</formula>
    </cfRule>
  </conditionalFormatting>
  <conditionalFormatting sqref="G29">
    <cfRule type="cellIs" dxfId="3516" priority="443" operator="equal">
      <formula>0.2</formula>
    </cfRule>
  </conditionalFormatting>
  <conditionalFormatting sqref="G29">
    <cfRule type="cellIs" dxfId="3515" priority="444" operator="equal">
      <formula>0.2</formula>
    </cfRule>
  </conditionalFormatting>
  <conditionalFormatting sqref="G29">
    <cfRule type="cellIs" dxfId="3514" priority="445" operator="equal">
      <formula>0.2</formula>
    </cfRule>
  </conditionalFormatting>
  <conditionalFormatting sqref="G29">
    <cfRule type="cellIs" dxfId="3513" priority="446" operator="equal">
      <formula>0.2</formula>
    </cfRule>
  </conditionalFormatting>
  <conditionalFormatting sqref="G30">
    <cfRule type="cellIs" dxfId="3512" priority="447" operator="equal">
      <formula>0.2</formula>
    </cfRule>
  </conditionalFormatting>
  <conditionalFormatting sqref="G30">
    <cfRule type="cellIs" dxfId="3511" priority="448" operator="equal">
      <formula>0.2</formula>
    </cfRule>
  </conditionalFormatting>
  <conditionalFormatting sqref="G30">
    <cfRule type="cellIs" dxfId="3510" priority="449" operator="equal">
      <formula>0.2</formula>
    </cfRule>
  </conditionalFormatting>
  <conditionalFormatting sqref="G30">
    <cfRule type="cellIs" dxfId="3509" priority="450" operator="equal">
      <formula>0.2</formula>
    </cfRule>
  </conditionalFormatting>
  <conditionalFormatting sqref="G30">
    <cfRule type="cellIs" dxfId="3508" priority="451" operator="equal">
      <formula>0.2</formula>
    </cfRule>
  </conditionalFormatting>
  <conditionalFormatting sqref="G30">
    <cfRule type="cellIs" dxfId="3507" priority="452" operator="equal">
      <formula>0.2</formula>
    </cfRule>
  </conditionalFormatting>
  <conditionalFormatting sqref="G30">
    <cfRule type="cellIs" dxfId="3506" priority="453" operator="equal">
      <formula>0.2</formula>
    </cfRule>
  </conditionalFormatting>
  <conditionalFormatting sqref="G31">
    <cfRule type="cellIs" dxfId="3505" priority="454" operator="equal">
      <formula>0.2</formula>
    </cfRule>
  </conditionalFormatting>
  <conditionalFormatting sqref="G31">
    <cfRule type="cellIs" dxfId="3504" priority="455" operator="equal">
      <formula>0.2</formula>
    </cfRule>
  </conditionalFormatting>
  <conditionalFormatting sqref="G31">
    <cfRule type="cellIs" dxfId="3503" priority="456" operator="equal">
      <formula>0.2</formula>
    </cfRule>
  </conditionalFormatting>
  <conditionalFormatting sqref="G31">
    <cfRule type="cellIs" dxfId="3502" priority="457" operator="equal">
      <formula>0.2</formula>
    </cfRule>
  </conditionalFormatting>
  <conditionalFormatting sqref="G31">
    <cfRule type="cellIs" dxfId="3501" priority="458" operator="equal">
      <formula>0.2</formula>
    </cfRule>
  </conditionalFormatting>
  <conditionalFormatting sqref="G31">
    <cfRule type="cellIs" dxfId="3500" priority="459" operator="equal">
      <formula>0.2</formula>
    </cfRule>
  </conditionalFormatting>
  <conditionalFormatting sqref="G31">
    <cfRule type="cellIs" dxfId="3499" priority="460" operator="equal">
      <formula>0.2</formula>
    </cfRule>
  </conditionalFormatting>
  <conditionalFormatting sqref="G32">
    <cfRule type="cellIs" dxfId="3498" priority="461" operator="equal">
      <formula>0.2</formula>
    </cfRule>
  </conditionalFormatting>
  <conditionalFormatting sqref="G32">
    <cfRule type="cellIs" dxfId="3497" priority="462" operator="equal">
      <formula>0.2</formula>
    </cfRule>
  </conditionalFormatting>
  <conditionalFormatting sqref="G32">
    <cfRule type="cellIs" dxfId="3496" priority="463" operator="equal">
      <formula>0.2</formula>
    </cfRule>
  </conditionalFormatting>
  <conditionalFormatting sqref="G32">
    <cfRule type="cellIs" dxfId="3495" priority="464" operator="equal">
      <formula>0.2</formula>
    </cfRule>
  </conditionalFormatting>
  <conditionalFormatting sqref="G32">
    <cfRule type="cellIs" dxfId="3494" priority="465" operator="equal">
      <formula>0.2</formula>
    </cfRule>
  </conditionalFormatting>
  <conditionalFormatting sqref="G32">
    <cfRule type="cellIs" dxfId="3493" priority="466" operator="equal">
      <formula>0.2</formula>
    </cfRule>
  </conditionalFormatting>
  <conditionalFormatting sqref="G32">
    <cfRule type="cellIs" dxfId="3492" priority="467" operator="equal">
      <formula>0.2</formula>
    </cfRule>
  </conditionalFormatting>
  <conditionalFormatting sqref="G33">
    <cfRule type="cellIs" dxfId="3491" priority="468" operator="equal">
      <formula>0.2</formula>
    </cfRule>
  </conditionalFormatting>
  <conditionalFormatting sqref="G33">
    <cfRule type="cellIs" dxfId="3490" priority="469" operator="equal">
      <formula>0.2</formula>
    </cfRule>
  </conditionalFormatting>
  <conditionalFormatting sqref="G33">
    <cfRule type="cellIs" dxfId="3489" priority="470" operator="equal">
      <formula>0.2</formula>
    </cfRule>
  </conditionalFormatting>
  <conditionalFormatting sqref="G33">
    <cfRule type="cellIs" dxfId="3488" priority="471" operator="equal">
      <formula>0.2</formula>
    </cfRule>
  </conditionalFormatting>
  <conditionalFormatting sqref="G33">
    <cfRule type="cellIs" dxfId="3487" priority="472" operator="equal">
      <formula>0.2</formula>
    </cfRule>
  </conditionalFormatting>
  <conditionalFormatting sqref="G33">
    <cfRule type="cellIs" dxfId="3486" priority="473" operator="equal">
      <formula>0.2</formula>
    </cfRule>
  </conditionalFormatting>
  <conditionalFormatting sqref="G33">
    <cfRule type="cellIs" dxfId="3485" priority="474" operator="equal">
      <formula>0.2</formula>
    </cfRule>
  </conditionalFormatting>
  <conditionalFormatting sqref="G33">
    <cfRule type="cellIs" dxfId="3484" priority="475" operator="equal">
      <formula>0.2</formula>
    </cfRule>
  </conditionalFormatting>
  <conditionalFormatting sqref="G35">
    <cfRule type="cellIs" dxfId="3483" priority="476" operator="equal">
      <formula>0.2</formula>
    </cfRule>
  </conditionalFormatting>
  <conditionalFormatting sqref="G35">
    <cfRule type="cellIs" dxfId="3482" priority="477" operator="equal">
      <formula>0.2</formula>
    </cfRule>
  </conditionalFormatting>
  <conditionalFormatting sqref="G35">
    <cfRule type="cellIs" dxfId="3481" priority="478" operator="equal">
      <formula>0.2</formula>
    </cfRule>
  </conditionalFormatting>
  <conditionalFormatting sqref="G35">
    <cfRule type="cellIs" dxfId="3480" priority="479" operator="equal">
      <formula>0.2</formula>
    </cfRule>
  </conditionalFormatting>
  <conditionalFormatting sqref="G35">
    <cfRule type="cellIs" dxfId="3479" priority="480" operator="equal">
      <formula>0.2</formula>
    </cfRule>
  </conditionalFormatting>
  <conditionalFormatting sqref="G35">
    <cfRule type="cellIs" dxfId="3478" priority="481" operator="equal">
      <formula>0.2</formula>
    </cfRule>
  </conditionalFormatting>
  <conditionalFormatting sqref="G35">
    <cfRule type="cellIs" dxfId="3477" priority="482" operator="equal">
      <formula>0.2</formula>
    </cfRule>
  </conditionalFormatting>
  <conditionalFormatting sqref="G35">
    <cfRule type="cellIs" dxfId="3476" priority="483" operator="equal">
      <formula>0.2</formula>
    </cfRule>
  </conditionalFormatting>
  <conditionalFormatting sqref="G35">
    <cfRule type="cellIs" dxfId="3475" priority="484" operator="equal">
      <formula>0.2</formula>
    </cfRule>
  </conditionalFormatting>
  <conditionalFormatting sqref="G34">
    <cfRule type="cellIs" dxfId="3474" priority="485" operator="equal">
      <formula>0.2</formula>
    </cfRule>
  </conditionalFormatting>
  <conditionalFormatting sqref="G34">
    <cfRule type="cellIs" dxfId="3473" priority="486" operator="equal">
      <formula>0.2</formula>
    </cfRule>
  </conditionalFormatting>
  <conditionalFormatting sqref="G34">
    <cfRule type="cellIs" dxfId="3472" priority="487" operator="equal">
      <formula>0.2</formula>
    </cfRule>
  </conditionalFormatting>
  <conditionalFormatting sqref="G34">
    <cfRule type="cellIs" dxfId="3471" priority="488" operator="equal">
      <formula>0.2</formula>
    </cfRule>
  </conditionalFormatting>
  <conditionalFormatting sqref="G34">
    <cfRule type="cellIs" dxfId="3470" priority="489" operator="equal">
      <formula>0.2</formula>
    </cfRule>
  </conditionalFormatting>
  <conditionalFormatting sqref="G34">
    <cfRule type="cellIs" dxfId="3469" priority="490" operator="equal">
      <formula>0.2</formula>
    </cfRule>
  </conditionalFormatting>
  <conditionalFormatting sqref="G34">
    <cfRule type="cellIs" dxfId="3468" priority="491" operator="equal">
      <formula>0.2</formula>
    </cfRule>
  </conditionalFormatting>
  <conditionalFormatting sqref="G34">
    <cfRule type="cellIs" dxfId="3467" priority="492" operator="equal">
      <formula>0.2</formula>
    </cfRule>
  </conditionalFormatting>
  <conditionalFormatting sqref="G34">
    <cfRule type="cellIs" dxfId="3466" priority="493" operator="equal">
      <formula>0.2</formula>
    </cfRule>
  </conditionalFormatting>
  <conditionalFormatting sqref="G34">
    <cfRule type="cellIs" dxfId="3465" priority="494" operator="equal">
      <formula>0.2</formula>
    </cfRule>
  </conditionalFormatting>
  <conditionalFormatting sqref="G36">
    <cfRule type="cellIs" dxfId="3464" priority="495" operator="equal">
      <formula>0.2</formula>
    </cfRule>
  </conditionalFormatting>
  <conditionalFormatting sqref="G36">
    <cfRule type="cellIs" dxfId="3463" priority="496" operator="equal">
      <formula>0.2</formula>
    </cfRule>
  </conditionalFormatting>
  <conditionalFormatting sqref="G36">
    <cfRule type="cellIs" dxfId="3462" priority="497" operator="equal">
      <formula>0.2</formula>
    </cfRule>
  </conditionalFormatting>
  <conditionalFormatting sqref="G36">
    <cfRule type="cellIs" dxfId="3461" priority="498" operator="equal">
      <formula>0.2</formula>
    </cfRule>
  </conditionalFormatting>
  <conditionalFormatting sqref="G36">
    <cfRule type="cellIs" dxfId="3460" priority="499" operator="equal">
      <formula>0.2</formula>
    </cfRule>
  </conditionalFormatting>
  <conditionalFormatting sqref="G36">
    <cfRule type="cellIs" dxfId="3459" priority="500" operator="equal">
      <formula>0.2</formula>
    </cfRule>
  </conditionalFormatting>
  <conditionalFormatting sqref="G36">
    <cfRule type="cellIs" dxfId="3458" priority="501" operator="equal">
      <formula>0.2</formula>
    </cfRule>
  </conditionalFormatting>
  <conditionalFormatting sqref="G36">
    <cfRule type="cellIs" dxfId="3457" priority="502" operator="equal">
      <formula>0.2</formula>
    </cfRule>
  </conditionalFormatting>
  <conditionalFormatting sqref="G36">
    <cfRule type="cellIs" dxfId="3456" priority="503" operator="equal">
      <formula>0.2</formula>
    </cfRule>
  </conditionalFormatting>
  <conditionalFormatting sqref="G37">
    <cfRule type="cellIs" dxfId="3455" priority="504" operator="equal">
      <formula>0.2</formula>
    </cfRule>
  </conditionalFormatting>
  <conditionalFormatting sqref="G37">
    <cfRule type="cellIs" dxfId="3454" priority="505" operator="equal">
      <formula>0.2</formula>
    </cfRule>
  </conditionalFormatting>
  <conditionalFormatting sqref="G37">
    <cfRule type="cellIs" dxfId="3453" priority="506" operator="equal">
      <formula>0.2</formula>
    </cfRule>
  </conditionalFormatting>
  <conditionalFormatting sqref="G37">
    <cfRule type="cellIs" dxfId="3452" priority="507" operator="equal">
      <formula>0.2</formula>
    </cfRule>
  </conditionalFormatting>
  <conditionalFormatting sqref="G37">
    <cfRule type="cellIs" dxfId="3451" priority="508" operator="equal">
      <formula>0.2</formula>
    </cfRule>
  </conditionalFormatting>
  <conditionalFormatting sqref="G37">
    <cfRule type="cellIs" dxfId="3450" priority="509" operator="equal">
      <formula>0.2</formula>
    </cfRule>
  </conditionalFormatting>
  <conditionalFormatting sqref="G37">
    <cfRule type="cellIs" dxfId="3449" priority="510" operator="equal">
      <formula>0.2</formula>
    </cfRule>
  </conditionalFormatting>
  <conditionalFormatting sqref="G37">
    <cfRule type="cellIs" dxfId="3448" priority="511" operator="equal">
      <formula>0.2</formula>
    </cfRule>
  </conditionalFormatting>
  <conditionalFormatting sqref="G37">
    <cfRule type="cellIs" dxfId="3447" priority="512" operator="equal">
      <formula>0.2</formula>
    </cfRule>
  </conditionalFormatting>
  <conditionalFormatting sqref="G37">
    <cfRule type="cellIs" dxfId="3446" priority="513" operator="equal">
      <formula>0.2</formula>
    </cfRule>
  </conditionalFormatting>
  <conditionalFormatting sqref="G38">
    <cfRule type="cellIs" dxfId="3445" priority="514" operator="equal">
      <formula>0.2</formula>
    </cfRule>
  </conditionalFormatting>
  <conditionalFormatting sqref="G38">
    <cfRule type="cellIs" dxfId="3444" priority="515" operator="equal">
      <formula>0.2</formula>
    </cfRule>
  </conditionalFormatting>
  <conditionalFormatting sqref="G38">
    <cfRule type="cellIs" dxfId="3443" priority="516" operator="equal">
      <formula>0.2</formula>
    </cfRule>
  </conditionalFormatting>
  <conditionalFormatting sqref="G38">
    <cfRule type="cellIs" dxfId="3442" priority="517" operator="equal">
      <formula>0.2</formula>
    </cfRule>
  </conditionalFormatting>
  <conditionalFormatting sqref="G38">
    <cfRule type="cellIs" dxfId="3441" priority="518" operator="equal">
      <formula>0.2</formula>
    </cfRule>
  </conditionalFormatting>
  <conditionalFormatting sqref="G38">
    <cfRule type="cellIs" dxfId="3440" priority="519" operator="equal">
      <formula>0.2</formula>
    </cfRule>
  </conditionalFormatting>
  <conditionalFormatting sqref="G38">
    <cfRule type="cellIs" dxfId="3439" priority="520" operator="equal">
      <formula>0.2</formula>
    </cfRule>
  </conditionalFormatting>
  <conditionalFormatting sqref="G38">
    <cfRule type="cellIs" dxfId="3438" priority="521" operator="equal">
      <formula>0.2</formula>
    </cfRule>
  </conditionalFormatting>
  <conditionalFormatting sqref="G38">
    <cfRule type="cellIs" dxfId="3437" priority="522" operator="equal">
      <formula>0.2</formula>
    </cfRule>
  </conditionalFormatting>
  <conditionalFormatting sqref="G38">
    <cfRule type="cellIs" dxfId="3436" priority="523" operator="equal">
      <formula>0.2</formula>
    </cfRule>
  </conditionalFormatting>
  <conditionalFormatting sqref="G39">
    <cfRule type="cellIs" dxfId="3435" priority="524" operator="equal">
      <formula>0.2</formula>
    </cfRule>
  </conditionalFormatting>
  <conditionalFormatting sqref="G39">
    <cfRule type="cellIs" dxfId="3434" priority="525" operator="equal">
      <formula>0.2</formula>
    </cfRule>
  </conditionalFormatting>
  <conditionalFormatting sqref="G39">
    <cfRule type="cellIs" dxfId="3433" priority="526" operator="equal">
      <formula>0.2</formula>
    </cfRule>
  </conditionalFormatting>
  <conditionalFormatting sqref="G39">
    <cfRule type="cellIs" dxfId="3432" priority="527" operator="equal">
      <formula>0.2</formula>
    </cfRule>
  </conditionalFormatting>
  <conditionalFormatting sqref="G39">
    <cfRule type="cellIs" dxfId="3431" priority="528" operator="equal">
      <formula>0.2</formula>
    </cfRule>
  </conditionalFormatting>
  <conditionalFormatting sqref="G39">
    <cfRule type="cellIs" dxfId="3430" priority="529" operator="equal">
      <formula>0.2</formula>
    </cfRule>
  </conditionalFormatting>
  <conditionalFormatting sqref="G39">
    <cfRule type="cellIs" dxfId="3429" priority="530" operator="equal">
      <formula>0.2</formula>
    </cfRule>
  </conditionalFormatting>
  <conditionalFormatting sqref="G39">
    <cfRule type="cellIs" dxfId="3428" priority="531" operator="equal">
      <formula>0.2</formula>
    </cfRule>
  </conditionalFormatting>
  <conditionalFormatting sqref="G39">
    <cfRule type="cellIs" dxfId="3427" priority="532" operator="equal">
      <formula>0.2</formula>
    </cfRule>
  </conditionalFormatting>
  <conditionalFormatting sqref="G39">
    <cfRule type="cellIs" dxfId="3426" priority="533" operator="equal">
      <formula>0.2</formula>
    </cfRule>
  </conditionalFormatting>
  <conditionalFormatting sqref="G42">
    <cfRule type="cellIs" dxfId="3425" priority="534" operator="equal">
      <formula>0.2</formula>
    </cfRule>
  </conditionalFormatting>
  <conditionalFormatting sqref="G42">
    <cfRule type="cellIs" dxfId="3424" priority="535" operator="equal">
      <formula>0.2</formula>
    </cfRule>
  </conditionalFormatting>
  <conditionalFormatting sqref="G42">
    <cfRule type="cellIs" dxfId="3423" priority="536" operator="equal">
      <formula>0.2</formula>
    </cfRule>
  </conditionalFormatting>
  <conditionalFormatting sqref="G42">
    <cfRule type="cellIs" dxfId="3422" priority="537" operator="equal">
      <formula>0.2</formula>
    </cfRule>
  </conditionalFormatting>
  <conditionalFormatting sqref="G43">
    <cfRule type="cellIs" dxfId="3421" priority="538" operator="equal">
      <formula>0.2</formula>
    </cfRule>
  </conditionalFormatting>
  <conditionalFormatting sqref="G44">
    <cfRule type="cellIs" dxfId="3420" priority="539" operator="equal">
      <formula>0.2</formula>
    </cfRule>
  </conditionalFormatting>
  <conditionalFormatting sqref="G44">
    <cfRule type="cellIs" dxfId="3419" priority="540" operator="equal">
      <formula>0.2</formula>
    </cfRule>
  </conditionalFormatting>
  <conditionalFormatting sqref="G45">
    <cfRule type="cellIs" dxfId="3418" priority="541" operator="equal">
      <formula>0.2</formula>
    </cfRule>
  </conditionalFormatting>
  <conditionalFormatting sqref="K3 K5:K151">
    <cfRule type="containsText" dxfId="3417" priority="9" operator="containsText" text="ПД">
      <formula>NOT(ISERROR(SEARCH(("ПД"),(K3))))</formula>
    </cfRule>
  </conditionalFormatting>
  <conditionalFormatting sqref="K43">
    <cfRule type="containsText" dxfId="3416" priority="542" operator="containsText" text="ПД">
      <formula>NOT(ISERROR(SEARCH(("ПД"),(K3))))</formula>
    </cfRule>
  </conditionalFormatting>
  <conditionalFormatting sqref="K43">
    <cfRule type="containsText" dxfId="3415" priority="543" operator="containsText" text="ПД">
      <formula>NOT(ISERROR(SEARCH(("ПД"),(K3))))</formula>
    </cfRule>
  </conditionalFormatting>
  <conditionalFormatting sqref="K44">
    <cfRule type="containsText" dxfId="3414" priority="544" operator="containsText" text="ПД">
      <formula>NOT(ISERROR(SEARCH(("ПД"),(K3))))</formula>
    </cfRule>
  </conditionalFormatting>
  <conditionalFormatting sqref="K44">
    <cfRule type="containsText" dxfId="3413" priority="545" operator="containsText" text="ПД">
      <formula>NOT(ISERROR(SEARCH(("ПД"),(K3))))</formula>
    </cfRule>
  </conditionalFormatting>
  <conditionalFormatting sqref="K44">
    <cfRule type="containsText" dxfId="3412" priority="546" operator="containsText" text="ПД">
      <formula>NOT(ISERROR(SEARCH(("ПД"),(K3))))</formula>
    </cfRule>
  </conditionalFormatting>
  <conditionalFormatting sqref="K44">
    <cfRule type="containsText" dxfId="3411" priority="547" operator="containsText" text="ПД">
      <formula>NOT(ISERROR(SEARCH(("ПД"),(K3))))</formula>
    </cfRule>
  </conditionalFormatting>
  <conditionalFormatting sqref="K45">
    <cfRule type="containsText" dxfId="3410" priority="548" operator="containsText" text="ПД">
      <formula>NOT(ISERROR(SEARCH(("ПД"),(K3))))</formula>
    </cfRule>
  </conditionalFormatting>
  <conditionalFormatting sqref="K45">
    <cfRule type="containsText" dxfId="3409" priority="549" operator="containsText" text="ПД">
      <formula>NOT(ISERROR(SEARCH(("ПД"),(K3))))</formula>
    </cfRule>
  </conditionalFormatting>
  <conditionalFormatting sqref="K45">
    <cfRule type="containsText" dxfId="3408" priority="550" operator="containsText" text="ПД">
      <formula>NOT(ISERROR(SEARCH(("ПД"),(K3))))</formula>
    </cfRule>
  </conditionalFormatting>
  <conditionalFormatting sqref="K45">
    <cfRule type="containsText" dxfId="3407" priority="551" operator="containsText" text="ПД">
      <formula>NOT(ISERROR(SEARCH(("ПД"),(K3))))</formula>
    </cfRule>
  </conditionalFormatting>
  <conditionalFormatting sqref="K45">
    <cfRule type="containsText" dxfId="3406" priority="552" operator="containsText" text="ПД">
      <formula>NOT(ISERROR(SEARCH(("ПД"),(K3))))</formula>
    </cfRule>
  </conditionalFormatting>
  <conditionalFormatting sqref="K3 K5:K151">
    <cfRule type="containsText" dxfId="3405" priority="8" operator="containsText" text="отменено">
      <formula>NOT(ISERROR(SEARCH(("отменено"),(K3))))</formula>
    </cfRule>
  </conditionalFormatting>
  <conditionalFormatting sqref="K43">
    <cfRule type="containsText" dxfId="3404" priority="553" operator="containsText" text="отменено">
      <formula>NOT(ISERROR(SEARCH(("отменено"),(K3))))</formula>
    </cfRule>
  </conditionalFormatting>
  <conditionalFormatting sqref="K43">
    <cfRule type="containsText" dxfId="3403" priority="554" operator="containsText" text="отменено">
      <formula>NOT(ISERROR(SEARCH(("отменено"),(K3))))</formula>
    </cfRule>
  </conditionalFormatting>
  <conditionalFormatting sqref="K44">
    <cfRule type="containsText" dxfId="3402" priority="555" operator="containsText" text="отменено">
      <formula>NOT(ISERROR(SEARCH(("отменено"),(K3))))</formula>
    </cfRule>
  </conditionalFormatting>
  <conditionalFormatting sqref="K44">
    <cfRule type="containsText" dxfId="3401" priority="556" operator="containsText" text="отменено">
      <formula>NOT(ISERROR(SEARCH(("отменено"),(K3))))</formula>
    </cfRule>
  </conditionalFormatting>
  <conditionalFormatting sqref="K44">
    <cfRule type="containsText" dxfId="3400" priority="557" operator="containsText" text="отменено">
      <formula>NOT(ISERROR(SEARCH(("отменено"),(K3))))</formula>
    </cfRule>
  </conditionalFormatting>
  <conditionalFormatting sqref="K44">
    <cfRule type="containsText" dxfId="3399" priority="558" operator="containsText" text="отменено">
      <formula>NOT(ISERROR(SEARCH(("отменено"),(K3))))</formula>
    </cfRule>
  </conditionalFormatting>
  <conditionalFormatting sqref="K45">
    <cfRule type="containsText" dxfId="3398" priority="559" operator="containsText" text="отменено">
      <formula>NOT(ISERROR(SEARCH(("отменено"),(K3))))</formula>
    </cfRule>
  </conditionalFormatting>
  <conditionalFormatting sqref="K45">
    <cfRule type="containsText" dxfId="3397" priority="560" operator="containsText" text="отменено">
      <formula>NOT(ISERROR(SEARCH(("отменено"),(K3))))</formula>
    </cfRule>
  </conditionalFormatting>
  <conditionalFormatting sqref="K45">
    <cfRule type="containsText" dxfId="3396" priority="561" operator="containsText" text="отменено">
      <formula>NOT(ISERROR(SEARCH(("отменено"),(K3))))</formula>
    </cfRule>
  </conditionalFormatting>
  <conditionalFormatting sqref="K45">
    <cfRule type="containsText" dxfId="3395" priority="562" operator="containsText" text="отменено">
      <formula>NOT(ISERROR(SEARCH(("отменено"),(K3))))</formula>
    </cfRule>
  </conditionalFormatting>
  <conditionalFormatting sqref="K45">
    <cfRule type="containsText" dxfId="3394" priority="563" operator="containsText" text="отменено">
      <formula>NOT(ISERROR(SEARCH(("отменено"),(K3))))</formula>
    </cfRule>
  </conditionalFormatting>
  <conditionalFormatting sqref="G1:H1 H3:X3 H5:H151 A9:G9">
    <cfRule type="cellIs" dxfId="3393" priority="7" operator="equal">
      <formula>"5 - Несоответствие решений ПД и РД"</formula>
    </cfRule>
  </conditionalFormatting>
  <conditionalFormatting sqref="H10">
    <cfRule type="cellIs" dxfId="3392" priority="564" operator="equal">
      <formula>"5 - Несоответствие решений ПД и РД"</formula>
    </cfRule>
  </conditionalFormatting>
  <conditionalFormatting sqref="H10">
    <cfRule type="cellIs" dxfId="3391" priority="565" operator="equal">
      <formula>"5 - Несоответствие решений ПД и РД"</formula>
    </cfRule>
  </conditionalFormatting>
  <conditionalFormatting sqref="H10">
    <cfRule type="cellIs" dxfId="3390" priority="566" operator="equal">
      <formula>"5 - Несоответствие решений ПД и РД"</formula>
    </cfRule>
  </conditionalFormatting>
  <conditionalFormatting sqref="H10">
    <cfRule type="cellIs" dxfId="3389" priority="567" operator="equal">
      <formula>"5 - Несоответствие решений ПД и РД"</formula>
    </cfRule>
  </conditionalFormatting>
  <conditionalFormatting sqref="H13">
    <cfRule type="cellIs" dxfId="3388" priority="568" operator="equal">
      <formula>"5 - Несоответствие решений ПД и РД"</formula>
    </cfRule>
  </conditionalFormatting>
  <conditionalFormatting sqref="H12">
    <cfRule type="cellIs" dxfId="3387" priority="569" operator="equal">
      <formula>"5 - Несоответствие решений ПД и РД"</formula>
    </cfRule>
  </conditionalFormatting>
  <conditionalFormatting sqref="H11">
    <cfRule type="cellIs" dxfId="3386" priority="570" operator="equal">
      <formula>"5 - Несоответствие решений ПД и РД"</formula>
    </cfRule>
  </conditionalFormatting>
  <conditionalFormatting sqref="H11">
    <cfRule type="cellIs" dxfId="3385" priority="571" operator="equal">
      <formula>"5 - Несоответствие решений ПД и РД"</formula>
    </cfRule>
  </conditionalFormatting>
  <conditionalFormatting sqref="H11">
    <cfRule type="cellIs" dxfId="3384" priority="572" operator="equal">
      <formula>"5 - Несоответствие решений ПД и РД"</formula>
    </cfRule>
  </conditionalFormatting>
  <conditionalFormatting sqref="H11">
    <cfRule type="cellIs" dxfId="3383" priority="573" operator="equal">
      <formula>"5 - Несоответствие решений ПД и РД"</formula>
    </cfRule>
  </conditionalFormatting>
  <conditionalFormatting sqref="H11">
    <cfRule type="cellIs" dxfId="3382" priority="574" operator="equal">
      <formula>"5 - Несоответствие решений ПД и РД"</formula>
    </cfRule>
  </conditionalFormatting>
  <conditionalFormatting sqref="H15">
    <cfRule type="cellIs" dxfId="3381" priority="575" operator="equal">
      <formula>"5 - Несоответствие решений ПД и РД"</formula>
    </cfRule>
  </conditionalFormatting>
  <conditionalFormatting sqref="H15">
    <cfRule type="cellIs" dxfId="3380" priority="576" operator="equal">
      <formula>"5 - Несоответствие решений ПД и РД"</formula>
    </cfRule>
  </conditionalFormatting>
  <conditionalFormatting sqref="H15">
    <cfRule type="cellIs" dxfId="3379" priority="577" operator="equal">
      <formula>"5 - Несоответствие решений ПД и РД"</formula>
    </cfRule>
  </conditionalFormatting>
  <conditionalFormatting sqref="H15">
    <cfRule type="cellIs" dxfId="3378" priority="578" operator="equal">
      <formula>"5 - Несоответствие решений ПД и РД"</formula>
    </cfRule>
  </conditionalFormatting>
  <conditionalFormatting sqref="H22:H26">
    <cfRule type="cellIs" dxfId="3377" priority="579" operator="equal">
      <formula>"5 - Несоответствие решений ПД и РД"</formula>
    </cfRule>
  </conditionalFormatting>
  <conditionalFormatting sqref="H22:H23">
    <cfRule type="cellIs" dxfId="3376" priority="580" operator="equal">
      <formula>"5 - Несоответствие решений ПД и РД"</formula>
    </cfRule>
  </conditionalFormatting>
  <conditionalFormatting sqref="H22">
    <cfRule type="cellIs" dxfId="3375" priority="581" operator="equal">
      <formula>"5 - Несоответствие решений ПД и РД"</formula>
    </cfRule>
  </conditionalFormatting>
  <conditionalFormatting sqref="H22">
    <cfRule type="cellIs" dxfId="3374" priority="582" operator="equal">
      <formula>"5 - Несоответствие решений ПД и РД"</formula>
    </cfRule>
  </conditionalFormatting>
  <conditionalFormatting sqref="H22">
    <cfRule type="cellIs" dxfId="3373" priority="583" operator="equal">
      <formula>"5 - Несоответствие решений ПД и РД"</formula>
    </cfRule>
  </conditionalFormatting>
  <conditionalFormatting sqref="H22">
    <cfRule type="cellIs" dxfId="3372" priority="584" operator="equal">
      <formula>"5 - Несоответствие решений ПД и РД"</formula>
    </cfRule>
  </conditionalFormatting>
  <conditionalFormatting sqref="H23">
    <cfRule type="cellIs" dxfId="3371" priority="585" operator="equal">
      <formula>"5 - Несоответствие решений ПД и РД"</formula>
    </cfRule>
  </conditionalFormatting>
  <conditionalFormatting sqref="H24:H25">
    <cfRule type="cellIs" dxfId="3370" priority="586" operator="equal">
      <formula>"5 - Несоответствие решений ПД и РД"</formula>
    </cfRule>
  </conditionalFormatting>
  <conditionalFormatting sqref="H24">
    <cfRule type="cellIs" dxfId="3369" priority="587" operator="equal">
      <formula>"5 - Несоответствие решений ПД и РД"</formula>
    </cfRule>
  </conditionalFormatting>
  <conditionalFormatting sqref="H25">
    <cfRule type="cellIs" dxfId="3368" priority="588" operator="equal">
      <formula>"5 - Несоответствие решений ПД и РД"</formula>
    </cfRule>
  </conditionalFormatting>
  <conditionalFormatting sqref="H25">
    <cfRule type="cellIs" dxfId="3367" priority="589" operator="equal">
      <formula>"5 - Несоответствие решений ПД и РД"</formula>
    </cfRule>
  </conditionalFormatting>
  <conditionalFormatting sqref="H26">
    <cfRule type="cellIs" dxfId="3366" priority="590" operator="equal">
      <formula>"5 - Несоответствие решений ПД и РД"</formula>
    </cfRule>
  </conditionalFormatting>
  <conditionalFormatting sqref="H26">
    <cfRule type="cellIs" dxfId="3365" priority="591" operator="equal">
      <formula>"5 - Несоответствие решений ПД и РД"</formula>
    </cfRule>
  </conditionalFormatting>
  <conditionalFormatting sqref="H26">
    <cfRule type="cellIs" dxfId="3364" priority="592" operator="equal">
      <formula>"5 - Несоответствие решений ПД и РД"</formula>
    </cfRule>
  </conditionalFormatting>
  <conditionalFormatting sqref="H26">
    <cfRule type="cellIs" dxfId="3363" priority="593" operator="equal">
      <formula>"5 - Несоответствие решений ПД и РД"</formula>
    </cfRule>
  </conditionalFormatting>
  <conditionalFormatting sqref="H14">
    <cfRule type="cellIs" dxfId="3362" priority="594" operator="equal">
      <formula>"5 - Несоответствие решений ПД и РД"</formula>
    </cfRule>
  </conditionalFormatting>
  <conditionalFormatting sqref="H14">
    <cfRule type="cellIs" dxfId="3361" priority="595" operator="equal">
      <formula>"5 - Несоответствие решений ПД и РД"</formula>
    </cfRule>
  </conditionalFormatting>
  <conditionalFormatting sqref="H14">
    <cfRule type="cellIs" dxfId="3360" priority="596" operator="equal">
      <formula>"5 - Несоответствие решений ПД и РД"</formula>
    </cfRule>
  </conditionalFormatting>
  <conditionalFormatting sqref="H14">
    <cfRule type="cellIs" dxfId="3359" priority="597" operator="equal">
      <formula>"5 - Несоответствие решений ПД и РД"</formula>
    </cfRule>
  </conditionalFormatting>
  <conditionalFormatting sqref="H14">
    <cfRule type="cellIs" dxfId="3358" priority="598" operator="equal">
      <formula>"5 - Несоответствие решений ПД и РД"</formula>
    </cfRule>
  </conditionalFormatting>
  <conditionalFormatting sqref="H16">
    <cfRule type="cellIs" dxfId="3357" priority="599" operator="equal">
      <formula>"5 - Несоответствие решений ПД и РД"</formula>
    </cfRule>
  </conditionalFormatting>
  <conditionalFormatting sqref="H16">
    <cfRule type="cellIs" dxfId="3356" priority="600" operator="equal">
      <formula>"5 - Несоответствие решений ПД и РД"</formula>
    </cfRule>
  </conditionalFormatting>
  <conditionalFormatting sqref="H16">
    <cfRule type="cellIs" dxfId="3355" priority="601" operator="equal">
      <formula>"5 - Несоответствие решений ПД и РД"</formula>
    </cfRule>
  </conditionalFormatting>
  <conditionalFormatting sqref="H16">
    <cfRule type="cellIs" dxfId="3354" priority="602" operator="equal">
      <formula>"5 - Несоответствие решений ПД и РД"</formula>
    </cfRule>
  </conditionalFormatting>
  <conditionalFormatting sqref="H16">
    <cfRule type="cellIs" dxfId="3353" priority="603" operator="equal">
      <formula>"5 - Несоответствие решений ПД и РД"</formula>
    </cfRule>
  </conditionalFormatting>
  <conditionalFormatting sqref="H17">
    <cfRule type="cellIs" dxfId="3352" priority="604" operator="equal">
      <formula>"5 - Несоответствие решений ПД и РД"</formula>
    </cfRule>
  </conditionalFormatting>
  <conditionalFormatting sqref="H17">
    <cfRule type="cellIs" dxfId="3351" priority="605" operator="equal">
      <formula>"5 - Несоответствие решений ПД и РД"</formula>
    </cfRule>
  </conditionalFormatting>
  <conditionalFormatting sqref="H17">
    <cfRule type="cellIs" dxfId="3350" priority="606" operator="equal">
      <formula>"5 - Несоответствие решений ПД и РД"</formula>
    </cfRule>
  </conditionalFormatting>
  <conditionalFormatting sqref="H17">
    <cfRule type="cellIs" dxfId="3349" priority="607" operator="equal">
      <formula>"5 - Несоответствие решений ПД и РД"</formula>
    </cfRule>
  </conditionalFormatting>
  <conditionalFormatting sqref="H17">
    <cfRule type="cellIs" dxfId="3348" priority="608" operator="equal">
      <formula>"5 - Несоответствие решений ПД и РД"</formula>
    </cfRule>
  </conditionalFormatting>
  <conditionalFormatting sqref="H18">
    <cfRule type="cellIs" dxfId="3347" priority="609" operator="equal">
      <formula>"5 - Несоответствие решений ПД и РД"</formula>
    </cfRule>
  </conditionalFormatting>
  <conditionalFormatting sqref="H18">
    <cfRule type="cellIs" dxfId="3346" priority="610" operator="equal">
      <formula>"5 - Несоответствие решений ПД и РД"</formula>
    </cfRule>
  </conditionalFormatting>
  <conditionalFormatting sqref="H18">
    <cfRule type="cellIs" dxfId="3345" priority="611" operator="equal">
      <formula>"5 - Несоответствие решений ПД и РД"</formula>
    </cfRule>
  </conditionalFormatting>
  <conditionalFormatting sqref="H18">
    <cfRule type="cellIs" dxfId="3344" priority="612" operator="equal">
      <formula>"5 - Несоответствие решений ПД и РД"</formula>
    </cfRule>
  </conditionalFormatting>
  <conditionalFormatting sqref="H18">
    <cfRule type="cellIs" dxfId="3343" priority="613" operator="equal">
      <formula>"5 - Несоответствие решений ПД и РД"</formula>
    </cfRule>
  </conditionalFormatting>
  <conditionalFormatting sqref="H19">
    <cfRule type="cellIs" dxfId="3342" priority="614" operator="equal">
      <formula>"5 - Несоответствие решений ПД и РД"</formula>
    </cfRule>
  </conditionalFormatting>
  <conditionalFormatting sqref="H19">
    <cfRule type="cellIs" dxfId="3341" priority="615" operator="equal">
      <formula>"5 - Несоответствие решений ПД и РД"</formula>
    </cfRule>
  </conditionalFormatting>
  <conditionalFormatting sqref="H19">
    <cfRule type="cellIs" dxfId="3340" priority="616" operator="equal">
      <formula>"5 - Несоответствие решений ПД и РД"</formula>
    </cfRule>
  </conditionalFormatting>
  <conditionalFormatting sqref="H19">
    <cfRule type="cellIs" dxfId="3339" priority="617" operator="equal">
      <formula>"5 - Несоответствие решений ПД и РД"</formula>
    </cfRule>
  </conditionalFormatting>
  <conditionalFormatting sqref="H19">
    <cfRule type="cellIs" dxfId="3338" priority="618" operator="equal">
      <formula>"5 - Несоответствие решений ПД и РД"</formula>
    </cfRule>
  </conditionalFormatting>
  <conditionalFormatting sqref="H21">
    <cfRule type="cellIs" dxfId="3337" priority="619" operator="equal">
      <formula>"5 - Несоответствие решений ПД и РД"</formula>
    </cfRule>
  </conditionalFormatting>
  <conditionalFormatting sqref="H21">
    <cfRule type="cellIs" dxfId="3336" priority="620" operator="equal">
      <formula>"5 - Несоответствие решений ПД и РД"</formula>
    </cfRule>
  </conditionalFormatting>
  <conditionalFormatting sqref="H21">
    <cfRule type="cellIs" dxfId="3335" priority="621" operator="equal">
      <formula>"5 - Несоответствие решений ПД и РД"</formula>
    </cfRule>
  </conditionalFormatting>
  <conditionalFormatting sqref="H21">
    <cfRule type="cellIs" dxfId="3334" priority="622" operator="equal">
      <formula>"5 - Несоответствие решений ПД и РД"</formula>
    </cfRule>
  </conditionalFormatting>
  <conditionalFormatting sqref="H21">
    <cfRule type="cellIs" dxfId="3333" priority="623" operator="equal">
      <formula>"5 - Несоответствие решений ПД и РД"</formula>
    </cfRule>
  </conditionalFormatting>
  <conditionalFormatting sqref="H20">
    <cfRule type="cellIs" dxfId="3332" priority="624" operator="equal">
      <formula>"5 - Несоответствие решений ПД и РД"</formula>
    </cfRule>
  </conditionalFormatting>
  <conditionalFormatting sqref="H20">
    <cfRule type="cellIs" dxfId="3331" priority="625" operator="equal">
      <formula>"5 - Несоответствие решений ПД и РД"</formula>
    </cfRule>
  </conditionalFormatting>
  <conditionalFormatting sqref="H20">
    <cfRule type="cellIs" dxfId="3330" priority="626" operator="equal">
      <formula>"5 - Несоответствие решений ПД и РД"</formula>
    </cfRule>
  </conditionalFormatting>
  <conditionalFormatting sqref="H20">
    <cfRule type="cellIs" dxfId="3329" priority="627" operator="equal">
      <formula>"5 - Несоответствие решений ПД и РД"</formula>
    </cfRule>
  </conditionalFormatting>
  <conditionalFormatting sqref="H20">
    <cfRule type="cellIs" dxfId="3328" priority="628" operator="equal">
      <formula>"5 - Несоответствие решений ПД и РД"</formula>
    </cfRule>
  </conditionalFormatting>
  <conditionalFormatting sqref="H20">
    <cfRule type="cellIs" dxfId="3327" priority="629" operator="equal">
      <formula>"5 - Несоответствие решений ПД и РД"</formula>
    </cfRule>
  </conditionalFormatting>
  <conditionalFormatting sqref="H20">
    <cfRule type="cellIs" dxfId="3326" priority="630" operator="equal">
      <formula>"5 - Несоответствие решений ПД и РД"</formula>
    </cfRule>
  </conditionalFormatting>
  <conditionalFormatting sqref="H27">
    <cfRule type="cellIs" dxfId="3325" priority="631" operator="equal">
      <formula>"5 - Несоответствие решений ПД и РД"</formula>
    </cfRule>
  </conditionalFormatting>
  <conditionalFormatting sqref="H27">
    <cfRule type="cellIs" dxfId="3324" priority="632" operator="equal">
      <formula>"5 - Несоответствие решений ПД и РД"</formula>
    </cfRule>
  </conditionalFormatting>
  <conditionalFormatting sqref="H27">
    <cfRule type="cellIs" dxfId="3323" priority="633" operator="equal">
      <formula>"5 - Несоответствие решений ПД и РД"</formula>
    </cfRule>
  </conditionalFormatting>
  <conditionalFormatting sqref="H27">
    <cfRule type="cellIs" dxfId="3322" priority="634" operator="equal">
      <formula>"5 - Несоответствие решений ПД и РД"</formula>
    </cfRule>
  </conditionalFormatting>
  <conditionalFormatting sqref="H28">
    <cfRule type="cellIs" dxfId="3321" priority="635" operator="equal">
      <formula>"5 - Несоответствие решений ПД и РД"</formula>
    </cfRule>
  </conditionalFormatting>
  <conditionalFormatting sqref="H28">
    <cfRule type="cellIs" dxfId="3320" priority="636" operator="equal">
      <formula>"5 - Несоответствие решений ПД и РД"</formula>
    </cfRule>
  </conditionalFormatting>
  <conditionalFormatting sqref="H28">
    <cfRule type="cellIs" dxfId="3319" priority="637" operator="equal">
      <formula>"5 - Несоответствие решений ПД и РД"</formula>
    </cfRule>
  </conditionalFormatting>
  <conditionalFormatting sqref="H28">
    <cfRule type="cellIs" dxfId="3318" priority="638" operator="equal">
      <formula>"5 - Несоответствие решений ПД и РД"</formula>
    </cfRule>
  </conditionalFormatting>
  <conditionalFormatting sqref="H29">
    <cfRule type="cellIs" dxfId="3317" priority="639" operator="equal">
      <formula>"5 - Несоответствие решений ПД и РД"</formula>
    </cfRule>
  </conditionalFormatting>
  <conditionalFormatting sqref="H29">
    <cfRule type="cellIs" dxfId="3316" priority="640" operator="equal">
      <formula>"5 - Несоответствие решений ПД и РД"</formula>
    </cfRule>
  </conditionalFormatting>
  <conditionalFormatting sqref="H29">
    <cfRule type="cellIs" dxfId="3315" priority="641" operator="equal">
      <formula>"5 - Несоответствие решений ПД и РД"</formula>
    </cfRule>
  </conditionalFormatting>
  <conditionalFormatting sqref="H29">
    <cfRule type="cellIs" dxfId="3314" priority="642" operator="equal">
      <formula>"5 - Несоответствие решений ПД и РД"</formula>
    </cfRule>
  </conditionalFormatting>
  <conditionalFormatting sqref="H29">
    <cfRule type="cellIs" dxfId="3313" priority="643" operator="equal">
      <formula>"5 - Несоответствие решений ПД и РД"</formula>
    </cfRule>
  </conditionalFormatting>
  <conditionalFormatting sqref="H29">
    <cfRule type="cellIs" dxfId="3312" priority="644" operator="equal">
      <formula>"5 - Несоответствие решений ПД и РД"</formula>
    </cfRule>
  </conditionalFormatting>
  <conditionalFormatting sqref="H30">
    <cfRule type="cellIs" dxfId="3311" priority="645" operator="equal">
      <formula>"5 - Несоответствие решений ПД и РД"</formula>
    </cfRule>
  </conditionalFormatting>
  <conditionalFormatting sqref="H30">
    <cfRule type="cellIs" dxfId="3310" priority="646" operator="equal">
      <formula>"5 - Несоответствие решений ПД и РД"</formula>
    </cfRule>
  </conditionalFormatting>
  <conditionalFormatting sqref="H30">
    <cfRule type="cellIs" dxfId="3309" priority="647" operator="equal">
      <formula>"5 - Несоответствие решений ПД и РД"</formula>
    </cfRule>
  </conditionalFormatting>
  <conditionalFormatting sqref="H30">
    <cfRule type="cellIs" dxfId="3308" priority="648" operator="equal">
      <formula>"5 - Несоответствие решений ПД и РД"</formula>
    </cfRule>
  </conditionalFormatting>
  <conditionalFormatting sqref="H30">
    <cfRule type="cellIs" dxfId="3307" priority="649" operator="equal">
      <formula>"5 - Несоответствие решений ПД и РД"</formula>
    </cfRule>
  </conditionalFormatting>
  <conditionalFormatting sqref="H30">
    <cfRule type="cellIs" dxfId="3306" priority="650" operator="equal">
      <formula>"5 - Несоответствие решений ПД и РД"</formula>
    </cfRule>
  </conditionalFormatting>
  <conditionalFormatting sqref="H30">
    <cfRule type="cellIs" dxfId="3305" priority="651" operator="equal">
      <formula>"5 - Несоответствие решений ПД и РД"</formula>
    </cfRule>
  </conditionalFormatting>
  <conditionalFormatting sqref="H31">
    <cfRule type="cellIs" dxfId="3304" priority="652" operator="equal">
      <formula>"5 - Несоответствие решений ПД и РД"</formula>
    </cfRule>
  </conditionalFormatting>
  <conditionalFormatting sqref="H31">
    <cfRule type="cellIs" dxfId="3303" priority="653" operator="equal">
      <formula>"5 - Несоответствие решений ПД и РД"</formula>
    </cfRule>
  </conditionalFormatting>
  <conditionalFormatting sqref="H31">
    <cfRule type="cellIs" dxfId="3302" priority="654" operator="equal">
      <formula>"5 - Несоответствие решений ПД и РД"</formula>
    </cfRule>
  </conditionalFormatting>
  <conditionalFormatting sqref="H31">
    <cfRule type="cellIs" dxfId="3301" priority="655" operator="equal">
      <formula>"5 - Несоответствие решений ПД и РД"</formula>
    </cfRule>
  </conditionalFormatting>
  <conditionalFormatting sqref="H31">
    <cfRule type="cellIs" dxfId="3300" priority="656" operator="equal">
      <formula>"5 - Несоответствие решений ПД и РД"</formula>
    </cfRule>
  </conditionalFormatting>
  <conditionalFormatting sqref="H31">
    <cfRule type="cellIs" dxfId="3299" priority="657" operator="equal">
      <formula>"5 - Несоответствие решений ПД и РД"</formula>
    </cfRule>
  </conditionalFormatting>
  <conditionalFormatting sqref="H31">
    <cfRule type="cellIs" dxfId="3298" priority="658" operator="equal">
      <formula>"5 - Несоответствие решений ПД и РД"</formula>
    </cfRule>
  </conditionalFormatting>
  <conditionalFormatting sqref="H32">
    <cfRule type="cellIs" dxfId="3297" priority="659" operator="equal">
      <formula>"5 - Несоответствие решений ПД и РД"</formula>
    </cfRule>
  </conditionalFormatting>
  <conditionalFormatting sqref="H32">
    <cfRule type="cellIs" dxfId="3296" priority="660" operator="equal">
      <formula>"5 - Несоответствие решений ПД и РД"</formula>
    </cfRule>
  </conditionalFormatting>
  <conditionalFormatting sqref="H32">
    <cfRule type="cellIs" dxfId="3295" priority="661" operator="equal">
      <formula>"5 - Несоответствие решений ПД и РД"</formula>
    </cfRule>
  </conditionalFormatting>
  <conditionalFormatting sqref="H32">
    <cfRule type="cellIs" dxfId="3294" priority="662" operator="equal">
      <formula>"5 - Несоответствие решений ПД и РД"</formula>
    </cfRule>
  </conditionalFormatting>
  <conditionalFormatting sqref="H32">
    <cfRule type="cellIs" dxfId="3293" priority="663" operator="equal">
      <formula>"5 - Несоответствие решений ПД и РД"</formula>
    </cfRule>
  </conditionalFormatting>
  <conditionalFormatting sqref="H32">
    <cfRule type="cellIs" dxfId="3292" priority="664" operator="equal">
      <formula>"5 - Несоответствие решений ПД и РД"</formula>
    </cfRule>
  </conditionalFormatting>
  <conditionalFormatting sqref="H32">
    <cfRule type="cellIs" dxfId="3291" priority="665" operator="equal">
      <formula>"5 - Несоответствие решений ПД и РД"</formula>
    </cfRule>
  </conditionalFormatting>
  <conditionalFormatting sqref="H33">
    <cfRule type="cellIs" dxfId="3290" priority="666" operator="equal">
      <formula>"5 - Несоответствие решений ПД и РД"</formula>
    </cfRule>
  </conditionalFormatting>
  <conditionalFormatting sqref="H33">
    <cfRule type="cellIs" dxfId="3289" priority="667" operator="equal">
      <formula>"5 - Несоответствие решений ПД и РД"</formula>
    </cfRule>
  </conditionalFormatting>
  <conditionalFormatting sqref="H33">
    <cfRule type="cellIs" dxfId="3288" priority="668" operator="equal">
      <formula>"5 - Несоответствие решений ПД и РД"</formula>
    </cfRule>
  </conditionalFormatting>
  <conditionalFormatting sqref="H33">
    <cfRule type="cellIs" dxfId="3287" priority="669" operator="equal">
      <formula>"5 - Несоответствие решений ПД и РД"</formula>
    </cfRule>
  </conditionalFormatting>
  <conditionalFormatting sqref="H33">
    <cfRule type="cellIs" dxfId="3286" priority="670" operator="equal">
      <formula>"5 - Несоответствие решений ПД и РД"</formula>
    </cfRule>
  </conditionalFormatting>
  <conditionalFormatting sqref="H33">
    <cfRule type="cellIs" dxfId="3285" priority="671" operator="equal">
      <formula>"5 - Несоответствие решений ПД и РД"</formula>
    </cfRule>
  </conditionalFormatting>
  <conditionalFormatting sqref="H33">
    <cfRule type="cellIs" dxfId="3284" priority="672" operator="equal">
      <formula>"5 - Несоответствие решений ПД и РД"</formula>
    </cfRule>
  </conditionalFormatting>
  <conditionalFormatting sqref="H33">
    <cfRule type="cellIs" dxfId="3283" priority="673" operator="equal">
      <formula>"5 - Несоответствие решений ПД и РД"</formula>
    </cfRule>
  </conditionalFormatting>
  <conditionalFormatting sqref="H35">
    <cfRule type="cellIs" dxfId="3282" priority="674" operator="equal">
      <formula>"5 - Несоответствие решений ПД и РД"</formula>
    </cfRule>
  </conditionalFormatting>
  <conditionalFormatting sqref="H35">
    <cfRule type="cellIs" dxfId="3281" priority="675" operator="equal">
      <formula>"5 - Несоответствие решений ПД и РД"</formula>
    </cfRule>
  </conditionalFormatting>
  <conditionalFormatting sqref="H35">
    <cfRule type="cellIs" dxfId="3280" priority="676" operator="equal">
      <formula>"5 - Несоответствие решений ПД и РД"</formula>
    </cfRule>
  </conditionalFormatting>
  <conditionalFormatting sqref="H35">
    <cfRule type="cellIs" dxfId="3279" priority="677" operator="equal">
      <formula>"5 - Несоответствие решений ПД и РД"</formula>
    </cfRule>
  </conditionalFormatting>
  <conditionalFormatting sqref="H35">
    <cfRule type="cellIs" dxfId="3278" priority="678" operator="equal">
      <formula>"5 - Несоответствие решений ПД и РД"</formula>
    </cfRule>
  </conditionalFormatting>
  <conditionalFormatting sqref="H35">
    <cfRule type="cellIs" dxfId="3277" priority="679" operator="equal">
      <formula>"5 - Несоответствие решений ПД и РД"</formula>
    </cfRule>
  </conditionalFormatting>
  <conditionalFormatting sqref="H35">
    <cfRule type="cellIs" dxfId="3276" priority="680" operator="equal">
      <formula>"5 - Несоответствие решений ПД и РД"</formula>
    </cfRule>
  </conditionalFormatting>
  <conditionalFormatting sqref="H35">
    <cfRule type="cellIs" dxfId="3275" priority="681" operator="equal">
      <formula>"5 - Несоответствие решений ПД и РД"</formula>
    </cfRule>
  </conditionalFormatting>
  <conditionalFormatting sqref="H35">
    <cfRule type="cellIs" dxfId="3274" priority="682" operator="equal">
      <formula>"5 - Несоответствие решений ПД и РД"</formula>
    </cfRule>
  </conditionalFormatting>
  <conditionalFormatting sqref="H34">
    <cfRule type="cellIs" dxfId="3273" priority="683" operator="equal">
      <formula>"5 - Несоответствие решений ПД и РД"</formula>
    </cfRule>
  </conditionalFormatting>
  <conditionalFormatting sqref="H34">
    <cfRule type="cellIs" dxfId="3272" priority="684" operator="equal">
      <formula>"5 - Несоответствие решений ПД и РД"</formula>
    </cfRule>
  </conditionalFormatting>
  <conditionalFormatting sqref="H34">
    <cfRule type="cellIs" dxfId="3271" priority="685" operator="equal">
      <formula>"5 - Несоответствие решений ПД и РД"</formula>
    </cfRule>
  </conditionalFormatting>
  <conditionalFormatting sqref="H34">
    <cfRule type="cellIs" dxfId="3270" priority="686" operator="equal">
      <formula>"5 - Несоответствие решений ПД и РД"</formula>
    </cfRule>
  </conditionalFormatting>
  <conditionalFormatting sqref="H34">
    <cfRule type="cellIs" dxfId="3269" priority="687" operator="equal">
      <formula>"5 - Несоответствие решений ПД и РД"</formula>
    </cfRule>
  </conditionalFormatting>
  <conditionalFormatting sqref="H34">
    <cfRule type="cellIs" dxfId="3268" priority="688" operator="equal">
      <formula>"5 - Несоответствие решений ПД и РД"</formula>
    </cfRule>
  </conditionalFormatting>
  <conditionalFormatting sqref="H34">
    <cfRule type="cellIs" dxfId="3267" priority="689" operator="equal">
      <formula>"5 - Несоответствие решений ПД и РД"</formula>
    </cfRule>
  </conditionalFormatting>
  <conditionalFormatting sqref="H34">
    <cfRule type="cellIs" dxfId="3266" priority="690" operator="equal">
      <formula>"5 - Несоответствие решений ПД и РД"</formula>
    </cfRule>
  </conditionalFormatting>
  <conditionalFormatting sqref="H34">
    <cfRule type="cellIs" dxfId="3265" priority="691" operator="equal">
      <formula>"5 - Несоответствие решений ПД и РД"</formula>
    </cfRule>
  </conditionalFormatting>
  <conditionalFormatting sqref="H34">
    <cfRule type="cellIs" dxfId="3264" priority="692" operator="equal">
      <formula>"5 - Несоответствие решений ПД и РД"</formula>
    </cfRule>
  </conditionalFormatting>
  <conditionalFormatting sqref="H36">
    <cfRule type="cellIs" dxfId="3263" priority="693" operator="equal">
      <formula>"5 - Несоответствие решений ПД и РД"</formula>
    </cfRule>
  </conditionalFormatting>
  <conditionalFormatting sqref="H36">
    <cfRule type="cellIs" dxfId="3262" priority="694" operator="equal">
      <formula>"5 - Несоответствие решений ПД и РД"</formula>
    </cfRule>
  </conditionalFormatting>
  <conditionalFormatting sqref="H36">
    <cfRule type="cellIs" dxfId="3261" priority="695" operator="equal">
      <formula>"5 - Несоответствие решений ПД и РД"</formula>
    </cfRule>
  </conditionalFormatting>
  <conditionalFormatting sqref="H36">
    <cfRule type="cellIs" dxfId="3260" priority="696" operator="equal">
      <formula>"5 - Несоответствие решений ПД и РД"</formula>
    </cfRule>
  </conditionalFormatting>
  <conditionalFormatting sqref="H36">
    <cfRule type="cellIs" dxfId="3259" priority="697" operator="equal">
      <formula>"5 - Несоответствие решений ПД и РД"</formula>
    </cfRule>
  </conditionalFormatting>
  <conditionalFormatting sqref="H36">
    <cfRule type="cellIs" dxfId="3258" priority="698" operator="equal">
      <formula>"5 - Несоответствие решений ПД и РД"</formula>
    </cfRule>
  </conditionalFormatting>
  <conditionalFormatting sqref="H36">
    <cfRule type="cellIs" dxfId="3257" priority="699" operator="equal">
      <formula>"5 - Несоответствие решений ПД и РД"</formula>
    </cfRule>
  </conditionalFormatting>
  <conditionalFormatting sqref="H36">
    <cfRule type="cellIs" dxfId="3256" priority="700" operator="equal">
      <formula>"5 - Несоответствие решений ПД и РД"</formula>
    </cfRule>
  </conditionalFormatting>
  <conditionalFormatting sqref="H36">
    <cfRule type="cellIs" dxfId="3255" priority="701" operator="equal">
      <formula>"5 - Несоответствие решений ПД и РД"</formula>
    </cfRule>
  </conditionalFormatting>
  <conditionalFormatting sqref="H37">
    <cfRule type="cellIs" dxfId="3254" priority="702" operator="equal">
      <formula>"5 - Несоответствие решений ПД и РД"</formula>
    </cfRule>
  </conditionalFormatting>
  <conditionalFormatting sqref="H37">
    <cfRule type="cellIs" dxfId="3253" priority="703" operator="equal">
      <formula>"5 - Несоответствие решений ПД и РД"</formula>
    </cfRule>
  </conditionalFormatting>
  <conditionalFormatting sqref="H37">
    <cfRule type="cellIs" dxfId="3252" priority="704" operator="equal">
      <formula>"5 - Несоответствие решений ПД и РД"</formula>
    </cfRule>
  </conditionalFormatting>
  <conditionalFormatting sqref="H37">
    <cfRule type="cellIs" dxfId="3251" priority="705" operator="equal">
      <formula>"5 - Несоответствие решений ПД и РД"</formula>
    </cfRule>
  </conditionalFormatting>
  <conditionalFormatting sqref="H37">
    <cfRule type="cellIs" dxfId="3250" priority="706" operator="equal">
      <formula>"5 - Несоответствие решений ПД и РД"</formula>
    </cfRule>
  </conditionalFormatting>
  <conditionalFormatting sqref="H37">
    <cfRule type="cellIs" dxfId="3249" priority="707" operator="equal">
      <formula>"5 - Несоответствие решений ПД и РД"</formula>
    </cfRule>
  </conditionalFormatting>
  <conditionalFormatting sqref="H37">
    <cfRule type="cellIs" dxfId="3248" priority="708" operator="equal">
      <formula>"5 - Несоответствие решений ПД и РД"</formula>
    </cfRule>
  </conditionalFormatting>
  <conditionalFormatting sqref="H37">
    <cfRule type="cellIs" dxfId="3247" priority="709" operator="equal">
      <formula>"5 - Несоответствие решений ПД и РД"</formula>
    </cfRule>
  </conditionalFormatting>
  <conditionalFormatting sqref="H37">
    <cfRule type="cellIs" dxfId="3246" priority="710" operator="equal">
      <formula>"5 - Несоответствие решений ПД и РД"</formula>
    </cfRule>
  </conditionalFormatting>
  <conditionalFormatting sqref="H37">
    <cfRule type="cellIs" dxfId="3245" priority="711" operator="equal">
      <formula>"5 - Несоответствие решений ПД и РД"</formula>
    </cfRule>
  </conditionalFormatting>
  <conditionalFormatting sqref="H38">
    <cfRule type="cellIs" dxfId="3244" priority="712" operator="equal">
      <formula>"5 - Несоответствие решений ПД и РД"</formula>
    </cfRule>
  </conditionalFormatting>
  <conditionalFormatting sqref="H38">
    <cfRule type="cellIs" dxfId="3243" priority="713" operator="equal">
      <formula>"5 - Несоответствие решений ПД и РД"</formula>
    </cfRule>
  </conditionalFormatting>
  <conditionalFormatting sqref="H38">
    <cfRule type="cellIs" dxfId="3242" priority="714" operator="equal">
      <formula>"5 - Несоответствие решений ПД и РД"</formula>
    </cfRule>
  </conditionalFormatting>
  <conditionalFormatting sqref="H38">
    <cfRule type="cellIs" dxfId="3241" priority="715" operator="equal">
      <formula>"5 - Несоответствие решений ПД и РД"</formula>
    </cfRule>
  </conditionalFormatting>
  <conditionalFormatting sqref="H38">
    <cfRule type="cellIs" dxfId="3240" priority="716" operator="equal">
      <formula>"5 - Несоответствие решений ПД и РД"</formula>
    </cfRule>
  </conditionalFormatting>
  <conditionalFormatting sqref="H38">
    <cfRule type="cellIs" dxfId="3239" priority="717" operator="equal">
      <formula>"5 - Несоответствие решений ПД и РД"</formula>
    </cfRule>
  </conditionalFormatting>
  <conditionalFormatting sqref="H38">
    <cfRule type="cellIs" dxfId="3238" priority="718" operator="equal">
      <formula>"5 - Несоответствие решений ПД и РД"</formula>
    </cfRule>
  </conditionalFormatting>
  <conditionalFormatting sqref="H38">
    <cfRule type="cellIs" dxfId="3237" priority="719" operator="equal">
      <formula>"5 - Несоответствие решений ПД и РД"</formula>
    </cfRule>
  </conditionalFormatting>
  <conditionalFormatting sqref="H38">
    <cfRule type="cellIs" dxfId="3236" priority="720" operator="equal">
      <formula>"5 - Несоответствие решений ПД и РД"</formula>
    </cfRule>
  </conditionalFormatting>
  <conditionalFormatting sqref="H38">
    <cfRule type="cellIs" dxfId="3235" priority="721" operator="equal">
      <formula>"5 - Несоответствие решений ПД и РД"</formula>
    </cfRule>
  </conditionalFormatting>
  <conditionalFormatting sqref="H39">
    <cfRule type="cellIs" dxfId="3234" priority="722" operator="equal">
      <formula>"5 - Несоответствие решений ПД и РД"</formula>
    </cfRule>
  </conditionalFormatting>
  <conditionalFormatting sqref="H39">
    <cfRule type="cellIs" dxfId="3233" priority="723" operator="equal">
      <formula>"5 - Несоответствие решений ПД и РД"</formula>
    </cfRule>
  </conditionalFormatting>
  <conditionalFormatting sqref="H39">
    <cfRule type="cellIs" dxfId="3232" priority="724" operator="equal">
      <formula>"5 - Несоответствие решений ПД и РД"</formula>
    </cfRule>
  </conditionalFormatting>
  <conditionalFormatting sqref="H39">
    <cfRule type="cellIs" dxfId="3231" priority="725" operator="equal">
      <formula>"5 - Несоответствие решений ПД и РД"</formula>
    </cfRule>
  </conditionalFormatting>
  <conditionalFormatting sqref="H39">
    <cfRule type="cellIs" dxfId="3230" priority="726" operator="equal">
      <formula>"5 - Несоответствие решений ПД и РД"</formula>
    </cfRule>
  </conditionalFormatting>
  <conditionalFormatting sqref="H39">
    <cfRule type="cellIs" dxfId="3229" priority="727" operator="equal">
      <formula>"5 - Несоответствие решений ПД и РД"</formula>
    </cfRule>
  </conditionalFormatting>
  <conditionalFormatting sqref="H39">
    <cfRule type="cellIs" dxfId="3228" priority="728" operator="equal">
      <formula>"5 - Несоответствие решений ПД и РД"</formula>
    </cfRule>
  </conditionalFormatting>
  <conditionalFormatting sqref="H39">
    <cfRule type="cellIs" dxfId="3227" priority="729" operator="equal">
      <formula>"5 - Несоответствие решений ПД и РД"</formula>
    </cfRule>
  </conditionalFormatting>
  <conditionalFormatting sqref="H39">
    <cfRule type="cellIs" dxfId="3226" priority="730" operator="equal">
      <formula>"5 - Несоответствие решений ПД и РД"</formula>
    </cfRule>
  </conditionalFormatting>
  <conditionalFormatting sqref="H39">
    <cfRule type="cellIs" dxfId="3225" priority="731" operator="equal">
      <formula>"5 - Несоответствие решений ПД и РД"</formula>
    </cfRule>
  </conditionalFormatting>
  <conditionalFormatting sqref="H42">
    <cfRule type="cellIs" dxfId="3224" priority="732" operator="equal">
      <formula>"5 - Несоответствие решений ПД и РД"</formula>
    </cfRule>
  </conditionalFormatting>
  <conditionalFormatting sqref="H42">
    <cfRule type="cellIs" dxfId="3223" priority="733" operator="equal">
      <formula>"5 - Несоответствие решений ПД и РД"</formula>
    </cfRule>
  </conditionalFormatting>
  <conditionalFormatting sqref="H42">
    <cfRule type="cellIs" dxfId="3222" priority="734" operator="equal">
      <formula>"5 - Несоответствие решений ПД и РД"</formula>
    </cfRule>
  </conditionalFormatting>
  <conditionalFormatting sqref="H42">
    <cfRule type="cellIs" dxfId="3221" priority="735" operator="equal">
      <formula>"5 - Несоответствие решений ПД и РД"</formula>
    </cfRule>
  </conditionalFormatting>
  <conditionalFormatting sqref="H43">
    <cfRule type="cellIs" dxfId="3220" priority="736" operator="equal">
      <formula>"5 - Несоответствие решений ПД и РД"</formula>
    </cfRule>
  </conditionalFormatting>
  <conditionalFormatting sqref="H44">
    <cfRule type="cellIs" dxfId="3219" priority="737" operator="equal">
      <formula>"5 - Несоответствие решений ПД и РД"</formula>
    </cfRule>
  </conditionalFormatting>
  <conditionalFormatting sqref="H44">
    <cfRule type="cellIs" dxfId="3218" priority="738" operator="equal">
      <formula>"5 - Несоответствие решений ПД и РД"</formula>
    </cfRule>
  </conditionalFormatting>
  <conditionalFormatting sqref="H45">
    <cfRule type="cellIs" dxfId="3217" priority="739" operator="equal">
      <formula>"5 - Несоответствие решений ПД и РД"</formula>
    </cfRule>
  </conditionalFormatting>
  <conditionalFormatting sqref="G1:H1 H3:X3 H5:H151 A9:G9">
    <cfRule type="cellIs" dxfId="3216" priority="6" operator="equal">
      <formula>"4 - Несоответствие типовым решениям"</formula>
    </cfRule>
  </conditionalFormatting>
  <conditionalFormatting sqref="H10">
    <cfRule type="cellIs" dxfId="3215" priority="740" operator="equal">
      <formula>"4 - Несоответствие типовым решениям"</formula>
    </cfRule>
  </conditionalFormatting>
  <conditionalFormatting sqref="H10">
    <cfRule type="cellIs" dxfId="3214" priority="741" operator="equal">
      <formula>"4 - Несоответствие типовым решениям"</formula>
    </cfRule>
  </conditionalFormatting>
  <conditionalFormatting sqref="H10">
    <cfRule type="cellIs" dxfId="3213" priority="742" operator="equal">
      <formula>"4 - Несоответствие типовым решениям"</formula>
    </cfRule>
  </conditionalFormatting>
  <conditionalFormatting sqref="H10">
    <cfRule type="cellIs" dxfId="3212" priority="743" operator="equal">
      <formula>"4 - Несоответствие типовым решениям"</formula>
    </cfRule>
  </conditionalFormatting>
  <conditionalFormatting sqref="H13">
    <cfRule type="cellIs" dxfId="3211" priority="744" operator="equal">
      <formula>"4 - Несоответствие типовым решениям"</formula>
    </cfRule>
  </conditionalFormatting>
  <conditionalFormatting sqref="H12">
    <cfRule type="cellIs" dxfId="3210" priority="745" operator="equal">
      <formula>"4 - Несоответствие типовым решениям"</formula>
    </cfRule>
  </conditionalFormatting>
  <conditionalFormatting sqref="H11">
    <cfRule type="cellIs" dxfId="3209" priority="746" operator="equal">
      <formula>"4 - Несоответствие типовым решениям"</formula>
    </cfRule>
  </conditionalFormatting>
  <conditionalFormatting sqref="H11">
    <cfRule type="cellIs" dxfId="3208" priority="747" operator="equal">
      <formula>"4 - Несоответствие типовым решениям"</formula>
    </cfRule>
  </conditionalFormatting>
  <conditionalFormatting sqref="H11">
    <cfRule type="cellIs" dxfId="3207" priority="748" operator="equal">
      <formula>"4 - Несоответствие типовым решениям"</formula>
    </cfRule>
  </conditionalFormatting>
  <conditionalFormatting sqref="H11">
    <cfRule type="cellIs" dxfId="3206" priority="749" operator="equal">
      <formula>"4 - Несоответствие типовым решениям"</formula>
    </cfRule>
  </conditionalFormatting>
  <conditionalFormatting sqref="H11">
    <cfRule type="cellIs" dxfId="3205" priority="750" operator="equal">
      <formula>"4 - Несоответствие типовым решениям"</formula>
    </cfRule>
  </conditionalFormatting>
  <conditionalFormatting sqref="H15">
    <cfRule type="cellIs" dxfId="3204" priority="751" operator="equal">
      <formula>"4 - Несоответствие типовым решениям"</formula>
    </cfRule>
  </conditionalFormatting>
  <conditionalFormatting sqref="H15">
    <cfRule type="cellIs" dxfId="3203" priority="752" operator="equal">
      <formula>"4 - Несоответствие типовым решениям"</formula>
    </cfRule>
  </conditionalFormatting>
  <conditionalFormatting sqref="H15">
    <cfRule type="cellIs" dxfId="3202" priority="753" operator="equal">
      <formula>"4 - Несоответствие типовым решениям"</formula>
    </cfRule>
  </conditionalFormatting>
  <conditionalFormatting sqref="H15">
    <cfRule type="cellIs" dxfId="3201" priority="754" operator="equal">
      <formula>"4 - Несоответствие типовым решениям"</formula>
    </cfRule>
  </conditionalFormatting>
  <conditionalFormatting sqref="H22:H26">
    <cfRule type="cellIs" dxfId="3200" priority="755" operator="equal">
      <formula>"4 - Несоответствие типовым решениям"</formula>
    </cfRule>
  </conditionalFormatting>
  <conditionalFormatting sqref="H22:H23">
    <cfRule type="cellIs" dxfId="3199" priority="756" operator="equal">
      <formula>"4 - Несоответствие типовым решениям"</formula>
    </cfRule>
  </conditionalFormatting>
  <conditionalFormatting sqref="H22">
    <cfRule type="cellIs" dxfId="3198" priority="757" operator="equal">
      <formula>"4 - Несоответствие типовым решениям"</formula>
    </cfRule>
  </conditionalFormatting>
  <conditionalFormatting sqref="H22">
    <cfRule type="cellIs" dxfId="3197" priority="758" operator="equal">
      <formula>"4 - Несоответствие типовым решениям"</formula>
    </cfRule>
  </conditionalFormatting>
  <conditionalFormatting sqref="H22">
    <cfRule type="cellIs" dxfId="3196" priority="759" operator="equal">
      <formula>"4 - Несоответствие типовым решениям"</formula>
    </cfRule>
  </conditionalFormatting>
  <conditionalFormatting sqref="H22">
    <cfRule type="cellIs" dxfId="3195" priority="760" operator="equal">
      <formula>"4 - Несоответствие типовым решениям"</formula>
    </cfRule>
  </conditionalFormatting>
  <conditionalFormatting sqref="H23">
    <cfRule type="cellIs" dxfId="3194" priority="761" operator="equal">
      <formula>"4 - Несоответствие типовым решениям"</formula>
    </cfRule>
  </conditionalFormatting>
  <conditionalFormatting sqref="H24:H25">
    <cfRule type="cellIs" dxfId="3193" priority="762" operator="equal">
      <formula>"4 - Несоответствие типовым решениям"</formula>
    </cfRule>
  </conditionalFormatting>
  <conditionalFormatting sqref="H24">
    <cfRule type="cellIs" dxfId="3192" priority="763" operator="equal">
      <formula>"4 - Несоответствие типовым решениям"</formula>
    </cfRule>
  </conditionalFormatting>
  <conditionalFormatting sqref="H25">
    <cfRule type="cellIs" dxfId="3191" priority="764" operator="equal">
      <formula>"4 - Несоответствие типовым решениям"</formula>
    </cfRule>
  </conditionalFormatting>
  <conditionalFormatting sqref="H25">
    <cfRule type="cellIs" dxfId="3190" priority="765" operator="equal">
      <formula>"4 - Несоответствие типовым решениям"</formula>
    </cfRule>
  </conditionalFormatting>
  <conditionalFormatting sqref="H26">
    <cfRule type="cellIs" dxfId="3189" priority="766" operator="equal">
      <formula>"4 - Несоответствие типовым решениям"</formula>
    </cfRule>
  </conditionalFormatting>
  <conditionalFormatting sqref="H26">
    <cfRule type="cellIs" dxfId="3188" priority="767" operator="equal">
      <formula>"4 - Несоответствие типовым решениям"</formula>
    </cfRule>
  </conditionalFormatting>
  <conditionalFormatting sqref="H26">
    <cfRule type="cellIs" dxfId="3187" priority="768" operator="equal">
      <formula>"4 - Несоответствие типовым решениям"</formula>
    </cfRule>
  </conditionalFormatting>
  <conditionalFormatting sqref="H26">
    <cfRule type="cellIs" dxfId="3186" priority="769" operator="equal">
      <formula>"4 - Несоответствие типовым решениям"</formula>
    </cfRule>
  </conditionalFormatting>
  <conditionalFormatting sqref="H14">
    <cfRule type="cellIs" dxfId="3185" priority="770" operator="equal">
      <formula>"4 - Несоответствие типовым решениям"</formula>
    </cfRule>
  </conditionalFormatting>
  <conditionalFormatting sqref="H14">
    <cfRule type="cellIs" dxfId="3184" priority="771" operator="equal">
      <formula>"4 - Несоответствие типовым решениям"</formula>
    </cfRule>
  </conditionalFormatting>
  <conditionalFormatting sqref="H14">
    <cfRule type="cellIs" dxfId="3183" priority="772" operator="equal">
      <formula>"4 - Несоответствие типовым решениям"</formula>
    </cfRule>
  </conditionalFormatting>
  <conditionalFormatting sqref="H14">
    <cfRule type="cellIs" dxfId="3182" priority="773" operator="equal">
      <formula>"4 - Несоответствие типовым решениям"</formula>
    </cfRule>
  </conditionalFormatting>
  <conditionalFormatting sqref="H14">
    <cfRule type="cellIs" dxfId="3181" priority="774" operator="equal">
      <formula>"4 - Несоответствие типовым решениям"</formula>
    </cfRule>
  </conditionalFormatting>
  <conditionalFormatting sqref="H16">
    <cfRule type="cellIs" dxfId="3180" priority="775" operator="equal">
      <formula>"4 - Несоответствие типовым решениям"</formula>
    </cfRule>
  </conditionalFormatting>
  <conditionalFormatting sqref="H16">
    <cfRule type="cellIs" dxfId="3179" priority="776" operator="equal">
      <formula>"4 - Несоответствие типовым решениям"</formula>
    </cfRule>
  </conditionalFormatting>
  <conditionalFormatting sqref="H16">
    <cfRule type="cellIs" dxfId="3178" priority="777" operator="equal">
      <formula>"4 - Несоответствие типовым решениям"</formula>
    </cfRule>
  </conditionalFormatting>
  <conditionalFormatting sqref="H16">
    <cfRule type="cellIs" dxfId="3177" priority="778" operator="equal">
      <formula>"4 - Несоответствие типовым решениям"</formula>
    </cfRule>
  </conditionalFormatting>
  <conditionalFormatting sqref="H16">
    <cfRule type="cellIs" dxfId="3176" priority="779" operator="equal">
      <formula>"4 - Несоответствие типовым решениям"</formula>
    </cfRule>
  </conditionalFormatting>
  <conditionalFormatting sqref="H17">
    <cfRule type="cellIs" dxfId="3175" priority="780" operator="equal">
      <formula>"4 - Несоответствие типовым решениям"</formula>
    </cfRule>
  </conditionalFormatting>
  <conditionalFormatting sqref="H17">
    <cfRule type="cellIs" dxfId="3174" priority="781" operator="equal">
      <formula>"4 - Несоответствие типовым решениям"</formula>
    </cfRule>
  </conditionalFormatting>
  <conditionalFormatting sqref="H17">
    <cfRule type="cellIs" dxfId="3173" priority="782" operator="equal">
      <formula>"4 - Несоответствие типовым решениям"</formula>
    </cfRule>
  </conditionalFormatting>
  <conditionalFormatting sqref="H17">
    <cfRule type="cellIs" dxfId="3172" priority="783" operator="equal">
      <formula>"4 - Несоответствие типовым решениям"</formula>
    </cfRule>
  </conditionalFormatting>
  <conditionalFormatting sqref="H17">
    <cfRule type="cellIs" dxfId="3171" priority="784" operator="equal">
      <formula>"4 - Несоответствие типовым решениям"</formula>
    </cfRule>
  </conditionalFormatting>
  <conditionalFormatting sqref="H18">
    <cfRule type="cellIs" dxfId="3170" priority="785" operator="equal">
      <formula>"4 - Несоответствие типовым решениям"</formula>
    </cfRule>
  </conditionalFormatting>
  <conditionalFormatting sqref="H18">
    <cfRule type="cellIs" dxfId="3169" priority="786" operator="equal">
      <formula>"4 - Несоответствие типовым решениям"</formula>
    </cfRule>
  </conditionalFormatting>
  <conditionalFormatting sqref="H18">
    <cfRule type="cellIs" dxfId="3168" priority="787" operator="equal">
      <formula>"4 - Несоответствие типовым решениям"</formula>
    </cfRule>
  </conditionalFormatting>
  <conditionalFormatting sqref="H18">
    <cfRule type="cellIs" dxfId="3167" priority="788" operator="equal">
      <formula>"4 - Несоответствие типовым решениям"</formula>
    </cfRule>
  </conditionalFormatting>
  <conditionalFormatting sqref="H18">
    <cfRule type="cellIs" dxfId="3166" priority="789" operator="equal">
      <formula>"4 - Несоответствие типовым решениям"</formula>
    </cfRule>
  </conditionalFormatting>
  <conditionalFormatting sqref="H19">
    <cfRule type="cellIs" dxfId="3165" priority="790" operator="equal">
      <formula>"4 - Несоответствие типовым решениям"</formula>
    </cfRule>
  </conditionalFormatting>
  <conditionalFormatting sqref="H19">
    <cfRule type="cellIs" dxfId="3164" priority="791" operator="equal">
      <formula>"4 - Несоответствие типовым решениям"</formula>
    </cfRule>
  </conditionalFormatting>
  <conditionalFormatting sqref="H19">
    <cfRule type="cellIs" dxfId="3163" priority="792" operator="equal">
      <formula>"4 - Несоответствие типовым решениям"</formula>
    </cfRule>
  </conditionalFormatting>
  <conditionalFormatting sqref="H19">
    <cfRule type="cellIs" dxfId="3162" priority="793" operator="equal">
      <formula>"4 - Несоответствие типовым решениям"</formula>
    </cfRule>
  </conditionalFormatting>
  <conditionalFormatting sqref="H19">
    <cfRule type="cellIs" dxfId="3161" priority="794" operator="equal">
      <formula>"4 - Несоответствие типовым решениям"</formula>
    </cfRule>
  </conditionalFormatting>
  <conditionalFormatting sqref="H21">
    <cfRule type="cellIs" dxfId="3160" priority="795" operator="equal">
      <formula>"4 - Несоответствие типовым решениям"</formula>
    </cfRule>
  </conditionalFormatting>
  <conditionalFormatting sqref="H21">
    <cfRule type="cellIs" dxfId="3159" priority="796" operator="equal">
      <formula>"4 - Несоответствие типовым решениям"</formula>
    </cfRule>
  </conditionalFormatting>
  <conditionalFormatting sqref="H21">
    <cfRule type="cellIs" dxfId="3158" priority="797" operator="equal">
      <formula>"4 - Несоответствие типовым решениям"</formula>
    </cfRule>
  </conditionalFormatting>
  <conditionalFormatting sqref="H21">
    <cfRule type="cellIs" dxfId="3157" priority="798" operator="equal">
      <formula>"4 - Несоответствие типовым решениям"</formula>
    </cfRule>
  </conditionalFormatting>
  <conditionalFormatting sqref="H21">
    <cfRule type="cellIs" dxfId="3156" priority="799" operator="equal">
      <formula>"4 - Несоответствие типовым решениям"</formula>
    </cfRule>
  </conditionalFormatting>
  <conditionalFormatting sqref="H20">
    <cfRule type="cellIs" dxfId="3155" priority="800" operator="equal">
      <formula>"4 - Несоответствие типовым решениям"</formula>
    </cfRule>
  </conditionalFormatting>
  <conditionalFormatting sqref="H20">
    <cfRule type="cellIs" dxfId="3154" priority="801" operator="equal">
      <formula>"4 - Несоответствие типовым решениям"</formula>
    </cfRule>
  </conditionalFormatting>
  <conditionalFormatting sqref="H20">
    <cfRule type="cellIs" dxfId="3153" priority="802" operator="equal">
      <formula>"4 - Несоответствие типовым решениям"</formula>
    </cfRule>
  </conditionalFormatting>
  <conditionalFormatting sqref="H20">
    <cfRule type="cellIs" dxfId="3152" priority="803" operator="equal">
      <formula>"4 - Несоответствие типовым решениям"</formula>
    </cfRule>
  </conditionalFormatting>
  <conditionalFormatting sqref="H20">
    <cfRule type="cellIs" dxfId="3151" priority="804" operator="equal">
      <formula>"4 - Несоответствие типовым решениям"</formula>
    </cfRule>
  </conditionalFormatting>
  <conditionalFormatting sqref="H20">
    <cfRule type="cellIs" dxfId="3150" priority="805" operator="equal">
      <formula>"4 - Несоответствие типовым решениям"</formula>
    </cfRule>
  </conditionalFormatting>
  <conditionalFormatting sqref="H20">
    <cfRule type="cellIs" dxfId="3149" priority="806" operator="equal">
      <formula>"4 - Несоответствие типовым решениям"</formula>
    </cfRule>
  </conditionalFormatting>
  <conditionalFormatting sqref="H27">
    <cfRule type="cellIs" dxfId="3148" priority="807" operator="equal">
      <formula>"4 - Несоответствие типовым решениям"</formula>
    </cfRule>
  </conditionalFormatting>
  <conditionalFormatting sqref="H27">
    <cfRule type="cellIs" dxfId="3147" priority="808" operator="equal">
      <formula>"4 - Несоответствие типовым решениям"</formula>
    </cfRule>
  </conditionalFormatting>
  <conditionalFormatting sqref="H27">
    <cfRule type="cellIs" dxfId="3146" priority="809" operator="equal">
      <formula>"4 - Несоответствие типовым решениям"</formula>
    </cfRule>
  </conditionalFormatting>
  <conditionalFormatting sqref="H27">
    <cfRule type="cellIs" dxfId="3145" priority="810" operator="equal">
      <formula>"4 - Несоответствие типовым решениям"</formula>
    </cfRule>
  </conditionalFormatting>
  <conditionalFormatting sqref="H28">
    <cfRule type="cellIs" dxfId="3144" priority="811" operator="equal">
      <formula>"4 - Несоответствие типовым решениям"</formula>
    </cfRule>
  </conditionalFormatting>
  <conditionalFormatting sqref="H28">
    <cfRule type="cellIs" dxfId="3143" priority="812" operator="equal">
      <formula>"4 - Несоответствие типовым решениям"</formula>
    </cfRule>
  </conditionalFormatting>
  <conditionalFormatting sqref="H28">
    <cfRule type="cellIs" dxfId="3142" priority="813" operator="equal">
      <formula>"4 - Несоответствие типовым решениям"</formula>
    </cfRule>
  </conditionalFormatting>
  <conditionalFormatting sqref="H28">
    <cfRule type="cellIs" dxfId="3141" priority="814" operator="equal">
      <formula>"4 - Несоответствие типовым решениям"</formula>
    </cfRule>
  </conditionalFormatting>
  <conditionalFormatting sqref="H29">
    <cfRule type="cellIs" dxfId="3140" priority="815" operator="equal">
      <formula>"4 - Несоответствие типовым решениям"</formula>
    </cfRule>
  </conditionalFormatting>
  <conditionalFormatting sqref="H29">
    <cfRule type="cellIs" dxfId="3139" priority="816" operator="equal">
      <formula>"4 - Несоответствие типовым решениям"</formula>
    </cfRule>
  </conditionalFormatting>
  <conditionalFormatting sqref="H29">
    <cfRule type="cellIs" dxfId="3138" priority="817" operator="equal">
      <formula>"4 - Несоответствие типовым решениям"</formula>
    </cfRule>
  </conditionalFormatting>
  <conditionalFormatting sqref="H29">
    <cfRule type="cellIs" dxfId="3137" priority="818" operator="equal">
      <formula>"4 - Несоответствие типовым решениям"</formula>
    </cfRule>
  </conditionalFormatting>
  <conditionalFormatting sqref="H29">
    <cfRule type="cellIs" dxfId="3136" priority="819" operator="equal">
      <formula>"4 - Несоответствие типовым решениям"</formula>
    </cfRule>
  </conditionalFormatting>
  <conditionalFormatting sqref="H29">
    <cfRule type="cellIs" dxfId="3135" priority="820" operator="equal">
      <formula>"4 - Несоответствие типовым решениям"</formula>
    </cfRule>
  </conditionalFormatting>
  <conditionalFormatting sqref="H30">
    <cfRule type="cellIs" dxfId="3134" priority="821" operator="equal">
      <formula>"4 - Несоответствие типовым решениям"</formula>
    </cfRule>
  </conditionalFormatting>
  <conditionalFormatting sqref="H30">
    <cfRule type="cellIs" dxfId="3133" priority="822" operator="equal">
      <formula>"4 - Несоответствие типовым решениям"</formula>
    </cfRule>
  </conditionalFormatting>
  <conditionalFormatting sqref="H30">
    <cfRule type="cellIs" dxfId="3132" priority="823" operator="equal">
      <formula>"4 - Несоответствие типовым решениям"</formula>
    </cfRule>
  </conditionalFormatting>
  <conditionalFormatting sqref="H30">
    <cfRule type="cellIs" dxfId="3131" priority="824" operator="equal">
      <formula>"4 - Несоответствие типовым решениям"</formula>
    </cfRule>
  </conditionalFormatting>
  <conditionalFormatting sqref="H30">
    <cfRule type="cellIs" dxfId="3130" priority="825" operator="equal">
      <formula>"4 - Несоответствие типовым решениям"</formula>
    </cfRule>
  </conditionalFormatting>
  <conditionalFormatting sqref="H30">
    <cfRule type="cellIs" dxfId="3129" priority="826" operator="equal">
      <formula>"4 - Несоответствие типовым решениям"</formula>
    </cfRule>
  </conditionalFormatting>
  <conditionalFormatting sqref="H30">
    <cfRule type="cellIs" dxfId="3128" priority="827" operator="equal">
      <formula>"4 - Несоответствие типовым решениям"</formula>
    </cfRule>
  </conditionalFormatting>
  <conditionalFormatting sqref="H31">
    <cfRule type="cellIs" dxfId="3127" priority="828" operator="equal">
      <formula>"4 - Несоответствие типовым решениям"</formula>
    </cfRule>
  </conditionalFormatting>
  <conditionalFormatting sqref="H31">
    <cfRule type="cellIs" dxfId="3126" priority="829" operator="equal">
      <formula>"4 - Несоответствие типовым решениям"</formula>
    </cfRule>
  </conditionalFormatting>
  <conditionalFormatting sqref="H31">
    <cfRule type="cellIs" dxfId="3125" priority="830" operator="equal">
      <formula>"4 - Несоответствие типовым решениям"</formula>
    </cfRule>
  </conditionalFormatting>
  <conditionalFormatting sqref="H31">
    <cfRule type="cellIs" dxfId="3124" priority="831" operator="equal">
      <formula>"4 - Несоответствие типовым решениям"</formula>
    </cfRule>
  </conditionalFormatting>
  <conditionalFormatting sqref="H31">
    <cfRule type="cellIs" dxfId="3123" priority="832" operator="equal">
      <formula>"4 - Несоответствие типовым решениям"</formula>
    </cfRule>
  </conditionalFormatting>
  <conditionalFormatting sqref="H31">
    <cfRule type="cellIs" dxfId="3122" priority="833" operator="equal">
      <formula>"4 - Несоответствие типовым решениям"</formula>
    </cfRule>
  </conditionalFormatting>
  <conditionalFormatting sqref="H31">
    <cfRule type="cellIs" dxfId="3121" priority="834" operator="equal">
      <formula>"4 - Несоответствие типовым решениям"</formula>
    </cfRule>
  </conditionalFormatting>
  <conditionalFormatting sqref="H32">
    <cfRule type="cellIs" dxfId="3120" priority="835" operator="equal">
      <formula>"4 - Несоответствие типовым решениям"</formula>
    </cfRule>
  </conditionalFormatting>
  <conditionalFormatting sqref="H32">
    <cfRule type="cellIs" dxfId="3119" priority="836" operator="equal">
      <formula>"4 - Несоответствие типовым решениям"</formula>
    </cfRule>
  </conditionalFormatting>
  <conditionalFormatting sqref="H32">
    <cfRule type="cellIs" dxfId="3118" priority="837" operator="equal">
      <formula>"4 - Несоответствие типовым решениям"</formula>
    </cfRule>
  </conditionalFormatting>
  <conditionalFormatting sqref="H32">
    <cfRule type="cellIs" dxfId="3117" priority="838" operator="equal">
      <formula>"4 - Несоответствие типовым решениям"</formula>
    </cfRule>
  </conditionalFormatting>
  <conditionalFormatting sqref="H32">
    <cfRule type="cellIs" dxfId="3116" priority="839" operator="equal">
      <formula>"4 - Несоответствие типовым решениям"</formula>
    </cfRule>
  </conditionalFormatting>
  <conditionalFormatting sqref="H32">
    <cfRule type="cellIs" dxfId="3115" priority="840" operator="equal">
      <formula>"4 - Несоответствие типовым решениям"</formula>
    </cfRule>
  </conditionalFormatting>
  <conditionalFormatting sqref="H32">
    <cfRule type="cellIs" dxfId="3114" priority="841" operator="equal">
      <formula>"4 - Несоответствие типовым решениям"</formula>
    </cfRule>
  </conditionalFormatting>
  <conditionalFormatting sqref="H33">
    <cfRule type="cellIs" dxfId="3113" priority="842" operator="equal">
      <formula>"4 - Несоответствие типовым решениям"</formula>
    </cfRule>
  </conditionalFormatting>
  <conditionalFormatting sqref="H33">
    <cfRule type="cellIs" dxfId="3112" priority="843" operator="equal">
      <formula>"4 - Несоответствие типовым решениям"</formula>
    </cfRule>
  </conditionalFormatting>
  <conditionalFormatting sqref="H33">
    <cfRule type="cellIs" dxfId="3111" priority="844" operator="equal">
      <formula>"4 - Несоответствие типовым решениям"</formula>
    </cfRule>
  </conditionalFormatting>
  <conditionalFormatting sqref="H33">
    <cfRule type="cellIs" dxfId="3110" priority="845" operator="equal">
      <formula>"4 - Несоответствие типовым решениям"</formula>
    </cfRule>
  </conditionalFormatting>
  <conditionalFormatting sqref="H33">
    <cfRule type="cellIs" dxfId="3109" priority="846" operator="equal">
      <formula>"4 - Несоответствие типовым решениям"</formula>
    </cfRule>
  </conditionalFormatting>
  <conditionalFormatting sqref="H33">
    <cfRule type="cellIs" dxfId="3108" priority="847" operator="equal">
      <formula>"4 - Несоответствие типовым решениям"</formula>
    </cfRule>
  </conditionalFormatting>
  <conditionalFormatting sqref="H33">
    <cfRule type="cellIs" dxfId="3107" priority="848" operator="equal">
      <formula>"4 - Несоответствие типовым решениям"</formula>
    </cfRule>
  </conditionalFormatting>
  <conditionalFormatting sqref="H33">
    <cfRule type="cellIs" dxfId="3106" priority="849" operator="equal">
      <formula>"4 - Несоответствие типовым решениям"</formula>
    </cfRule>
  </conditionalFormatting>
  <conditionalFormatting sqref="H35">
    <cfRule type="cellIs" dxfId="3105" priority="850" operator="equal">
      <formula>"4 - Несоответствие типовым решениям"</formula>
    </cfRule>
  </conditionalFormatting>
  <conditionalFormatting sqref="H35">
    <cfRule type="cellIs" dxfId="3104" priority="851" operator="equal">
      <formula>"4 - Несоответствие типовым решениям"</formula>
    </cfRule>
  </conditionalFormatting>
  <conditionalFormatting sqref="H35">
    <cfRule type="cellIs" dxfId="3103" priority="852" operator="equal">
      <formula>"4 - Несоответствие типовым решениям"</formula>
    </cfRule>
  </conditionalFormatting>
  <conditionalFormatting sqref="H35">
    <cfRule type="cellIs" dxfId="3102" priority="853" operator="equal">
      <formula>"4 - Несоответствие типовым решениям"</formula>
    </cfRule>
  </conditionalFormatting>
  <conditionalFormatting sqref="H35">
    <cfRule type="cellIs" dxfId="3101" priority="854" operator="equal">
      <formula>"4 - Несоответствие типовым решениям"</formula>
    </cfRule>
  </conditionalFormatting>
  <conditionalFormatting sqref="H35">
    <cfRule type="cellIs" dxfId="3100" priority="855" operator="equal">
      <formula>"4 - Несоответствие типовым решениям"</formula>
    </cfRule>
  </conditionalFormatting>
  <conditionalFormatting sqref="H35">
    <cfRule type="cellIs" dxfId="3099" priority="856" operator="equal">
      <formula>"4 - Несоответствие типовым решениям"</formula>
    </cfRule>
  </conditionalFormatting>
  <conditionalFormatting sqref="H35">
    <cfRule type="cellIs" dxfId="3098" priority="857" operator="equal">
      <formula>"4 - Несоответствие типовым решениям"</formula>
    </cfRule>
  </conditionalFormatting>
  <conditionalFormatting sqref="H35">
    <cfRule type="cellIs" dxfId="3097" priority="858" operator="equal">
      <formula>"4 - Несоответствие типовым решениям"</formula>
    </cfRule>
  </conditionalFormatting>
  <conditionalFormatting sqref="H34">
    <cfRule type="cellIs" dxfId="3096" priority="859" operator="equal">
      <formula>"4 - Несоответствие типовым решениям"</formula>
    </cfRule>
  </conditionalFormatting>
  <conditionalFormatting sqref="H34">
    <cfRule type="cellIs" dxfId="3095" priority="860" operator="equal">
      <formula>"4 - Несоответствие типовым решениям"</formula>
    </cfRule>
  </conditionalFormatting>
  <conditionalFormatting sqref="H34">
    <cfRule type="cellIs" dxfId="3094" priority="861" operator="equal">
      <formula>"4 - Несоответствие типовым решениям"</formula>
    </cfRule>
  </conditionalFormatting>
  <conditionalFormatting sqref="H34">
    <cfRule type="cellIs" dxfId="3093" priority="862" operator="equal">
      <formula>"4 - Несоответствие типовым решениям"</formula>
    </cfRule>
  </conditionalFormatting>
  <conditionalFormatting sqref="H34">
    <cfRule type="cellIs" dxfId="3092" priority="863" operator="equal">
      <formula>"4 - Несоответствие типовым решениям"</formula>
    </cfRule>
  </conditionalFormatting>
  <conditionalFormatting sqref="H34">
    <cfRule type="cellIs" dxfId="3091" priority="864" operator="equal">
      <formula>"4 - Несоответствие типовым решениям"</formula>
    </cfRule>
  </conditionalFormatting>
  <conditionalFormatting sqref="H34">
    <cfRule type="cellIs" dxfId="3090" priority="865" operator="equal">
      <formula>"4 - Несоответствие типовым решениям"</formula>
    </cfRule>
  </conditionalFormatting>
  <conditionalFormatting sqref="H34">
    <cfRule type="cellIs" dxfId="3089" priority="866" operator="equal">
      <formula>"4 - Несоответствие типовым решениям"</formula>
    </cfRule>
  </conditionalFormatting>
  <conditionalFormatting sqref="H34">
    <cfRule type="cellIs" dxfId="3088" priority="867" operator="equal">
      <formula>"4 - Несоответствие типовым решениям"</formula>
    </cfRule>
  </conditionalFormatting>
  <conditionalFormatting sqref="H34">
    <cfRule type="cellIs" dxfId="3087" priority="868" operator="equal">
      <formula>"4 - Несоответствие типовым решениям"</formula>
    </cfRule>
  </conditionalFormatting>
  <conditionalFormatting sqref="H36">
    <cfRule type="cellIs" dxfId="3086" priority="869" operator="equal">
      <formula>"4 - Несоответствие типовым решениям"</formula>
    </cfRule>
  </conditionalFormatting>
  <conditionalFormatting sqref="H36">
    <cfRule type="cellIs" dxfId="3085" priority="870" operator="equal">
      <formula>"4 - Несоответствие типовым решениям"</formula>
    </cfRule>
  </conditionalFormatting>
  <conditionalFormatting sqref="H36">
    <cfRule type="cellIs" dxfId="3084" priority="871" operator="equal">
      <formula>"4 - Несоответствие типовым решениям"</formula>
    </cfRule>
  </conditionalFormatting>
  <conditionalFormatting sqref="H36">
    <cfRule type="cellIs" dxfId="3083" priority="872" operator="equal">
      <formula>"4 - Несоответствие типовым решениям"</formula>
    </cfRule>
  </conditionalFormatting>
  <conditionalFormatting sqref="H36">
    <cfRule type="cellIs" dxfId="3082" priority="873" operator="equal">
      <formula>"4 - Несоответствие типовым решениям"</formula>
    </cfRule>
  </conditionalFormatting>
  <conditionalFormatting sqref="H36">
    <cfRule type="cellIs" dxfId="3081" priority="874" operator="equal">
      <formula>"4 - Несоответствие типовым решениям"</formula>
    </cfRule>
  </conditionalFormatting>
  <conditionalFormatting sqref="H36">
    <cfRule type="cellIs" dxfId="3080" priority="875" operator="equal">
      <formula>"4 - Несоответствие типовым решениям"</formula>
    </cfRule>
  </conditionalFormatting>
  <conditionalFormatting sqref="H36">
    <cfRule type="cellIs" dxfId="3079" priority="876" operator="equal">
      <formula>"4 - Несоответствие типовым решениям"</formula>
    </cfRule>
  </conditionalFormatting>
  <conditionalFormatting sqref="H36">
    <cfRule type="cellIs" dxfId="3078" priority="877" operator="equal">
      <formula>"4 - Несоответствие типовым решениям"</formula>
    </cfRule>
  </conditionalFormatting>
  <conditionalFormatting sqref="H37">
    <cfRule type="cellIs" dxfId="3077" priority="878" operator="equal">
      <formula>"4 - Несоответствие типовым решениям"</formula>
    </cfRule>
  </conditionalFormatting>
  <conditionalFormatting sqref="H37">
    <cfRule type="cellIs" dxfId="3076" priority="879" operator="equal">
      <formula>"4 - Несоответствие типовым решениям"</formula>
    </cfRule>
  </conditionalFormatting>
  <conditionalFormatting sqref="H37">
    <cfRule type="cellIs" dxfId="3075" priority="880" operator="equal">
      <formula>"4 - Несоответствие типовым решениям"</formula>
    </cfRule>
  </conditionalFormatting>
  <conditionalFormatting sqref="H37">
    <cfRule type="cellIs" dxfId="3074" priority="881" operator="equal">
      <formula>"4 - Несоответствие типовым решениям"</formula>
    </cfRule>
  </conditionalFormatting>
  <conditionalFormatting sqref="H37">
    <cfRule type="cellIs" dxfId="3073" priority="882" operator="equal">
      <formula>"4 - Несоответствие типовым решениям"</formula>
    </cfRule>
  </conditionalFormatting>
  <conditionalFormatting sqref="H37">
    <cfRule type="cellIs" dxfId="3072" priority="883" operator="equal">
      <formula>"4 - Несоответствие типовым решениям"</formula>
    </cfRule>
  </conditionalFormatting>
  <conditionalFormatting sqref="H37">
    <cfRule type="cellIs" dxfId="3071" priority="884" operator="equal">
      <formula>"4 - Несоответствие типовым решениям"</formula>
    </cfRule>
  </conditionalFormatting>
  <conditionalFormatting sqref="H37">
    <cfRule type="cellIs" dxfId="3070" priority="885" operator="equal">
      <formula>"4 - Несоответствие типовым решениям"</formula>
    </cfRule>
  </conditionalFormatting>
  <conditionalFormatting sqref="H37">
    <cfRule type="cellIs" dxfId="3069" priority="886" operator="equal">
      <formula>"4 - Несоответствие типовым решениям"</formula>
    </cfRule>
  </conditionalFormatting>
  <conditionalFormatting sqref="H37">
    <cfRule type="cellIs" dxfId="3068" priority="887" operator="equal">
      <formula>"4 - Несоответствие типовым решениям"</formula>
    </cfRule>
  </conditionalFormatting>
  <conditionalFormatting sqref="H38">
    <cfRule type="cellIs" dxfId="3067" priority="888" operator="equal">
      <formula>"4 - Несоответствие типовым решениям"</formula>
    </cfRule>
  </conditionalFormatting>
  <conditionalFormatting sqref="H38">
    <cfRule type="cellIs" dxfId="3066" priority="889" operator="equal">
      <formula>"4 - Несоответствие типовым решениям"</formula>
    </cfRule>
  </conditionalFormatting>
  <conditionalFormatting sqref="H38">
    <cfRule type="cellIs" dxfId="3065" priority="890" operator="equal">
      <formula>"4 - Несоответствие типовым решениям"</formula>
    </cfRule>
  </conditionalFormatting>
  <conditionalFormatting sqref="H38">
    <cfRule type="cellIs" dxfId="3064" priority="891" operator="equal">
      <formula>"4 - Несоответствие типовым решениям"</formula>
    </cfRule>
  </conditionalFormatting>
  <conditionalFormatting sqref="H38">
    <cfRule type="cellIs" dxfId="3063" priority="892" operator="equal">
      <formula>"4 - Несоответствие типовым решениям"</formula>
    </cfRule>
  </conditionalFormatting>
  <conditionalFormatting sqref="H38">
    <cfRule type="cellIs" dxfId="3062" priority="893" operator="equal">
      <formula>"4 - Несоответствие типовым решениям"</formula>
    </cfRule>
  </conditionalFormatting>
  <conditionalFormatting sqref="H38">
    <cfRule type="cellIs" dxfId="3061" priority="894" operator="equal">
      <formula>"4 - Несоответствие типовым решениям"</formula>
    </cfRule>
  </conditionalFormatting>
  <conditionalFormatting sqref="H38">
    <cfRule type="cellIs" dxfId="3060" priority="895" operator="equal">
      <formula>"4 - Несоответствие типовым решениям"</formula>
    </cfRule>
  </conditionalFormatting>
  <conditionalFormatting sqref="H38">
    <cfRule type="cellIs" dxfId="3059" priority="896" operator="equal">
      <formula>"4 - Несоответствие типовым решениям"</formula>
    </cfRule>
  </conditionalFormatting>
  <conditionalFormatting sqref="H38">
    <cfRule type="cellIs" dxfId="3058" priority="897" operator="equal">
      <formula>"4 - Несоответствие типовым решениям"</formula>
    </cfRule>
  </conditionalFormatting>
  <conditionalFormatting sqref="H39">
    <cfRule type="cellIs" dxfId="3057" priority="898" operator="equal">
      <formula>"4 - Несоответствие типовым решениям"</formula>
    </cfRule>
  </conditionalFormatting>
  <conditionalFormatting sqref="H39">
    <cfRule type="cellIs" dxfId="3056" priority="899" operator="equal">
      <formula>"4 - Несоответствие типовым решениям"</formula>
    </cfRule>
  </conditionalFormatting>
  <conditionalFormatting sqref="H39">
    <cfRule type="cellIs" dxfId="3055" priority="900" operator="equal">
      <formula>"4 - Несоответствие типовым решениям"</formula>
    </cfRule>
  </conditionalFormatting>
  <conditionalFormatting sqref="H39">
    <cfRule type="cellIs" dxfId="3054" priority="901" operator="equal">
      <formula>"4 - Несоответствие типовым решениям"</formula>
    </cfRule>
  </conditionalFormatting>
  <conditionalFormatting sqref="H39">
    <cfRule type="cellIs" dxfId="3053" priority="902" operator="equal">
      <formula>"4 - Несоответствие типовым решениям"</formula>
    </cfRule>
  </conditionalFormatting>
  <conditionalFormatting sqref="H39">
    <cfRule type="cellIs" dxfId="3052" priority="903" operator="equal">
      <formula>"4 - Несоответствие типовым решениям"</formula>
    </cfRule>
  </conditionalFormatting>
  <conditionalFormatting sqref="H39">
    <cfRule type="cellIs" dxfId="3051" priority="904" operator="equal">
      <formula>"4 - Несоответствие типовым решениям"</formula>
    </cfRule>
  </conditionalFormatting>
  <conditionalFormatting sqref="H39">
    <cfRule type="cellIs" dxfId="3050" priority="905" operator="equal">
      <formula>"4 - Несоответствие типовым решениям"</formula>
    </cfRule>
  </conditionalFormatting>
  <conditionalFormatting sqref="H39">
    <cfRule type="cellIs" dxfId="3049" priority="906" operator="equal">
      <formula>"4 - Несоответствие типовым решениям"</formula>
    </cfRule>
  </conditionalFormatting>
  <conditionalFormatting sqref="H39">
    <cfRule type="cellIs" dxfId="3048" priority="907" operator="equal">
      <formula>"4 - Несоответствие типовым решениям"</formula>
    </cfRule>
  </conditionalFormatting>
  <conditionalFormatting sqref="H42">
    <cfRule type="cellIs" dxfId="3047" priority="908" operator="equal">
      <formula>"4 - Несоответствие типовым решениям"</formula>
    </cfRule>
  </conditionalFormatting>
  <conditionalFormatting sqref="H42">
    <cfRule type="cellIs" dxfId="3046" priority="909" operator="equal">
      <formula>"4 - Несоответствие типовым решениям"</formula>
    </cfRule>
  </conditionalFormatting>
  <conditionalFormatting sqref="H42">
    <cfRule type="cellIs" dxfId="3045" priority="910" operator="equal">
      <formula>"4 - Несоответствие типовым решениям"</formula>
    </cfRule>
  </conditionalFormatting>
  <conditionalFormatting sqref="H42">
    <cfRule type="cellIs" dxfId="3044" priority="911" operator="equal">
      <formula>"4 - Несоответствие типовым решениям"</formula>
    </cfRule>
  </conditionalFormatting>
  <conditionalFormatting sqref="H43">
    <cfRule type="cellIs" dxfId="3043" priority="912" operator="equal">
      <formula>"4 - Несоответствие типовым решениям"</formula>
    </cfRule>
  </conditionalFormatting>
  <conditionalFormatting sqref="H44">
    <cfRule type="cellIs" dxfId="3042" priority="913" operator="equal">
      <formula>"4 - Несоответствие типовым решениям"</formula>
    </cfRule>
  </conditionalFormatting>
  <conditionalFormatting sqref="H44">
    <cfRule type="cellIs" dxfId="3041" priority="914" operator="equal">
      <formula>"4 - Несоответствие типовым решениям"</formula>
    </cfRule>
  </conditionalFormatting>
  <conditionalFormatting sqref="H45">
    <cfRule type="cellIs" dxfId="3040" priority="915" operator="equal">
      <formula>"4 - Несоответствие типовым решениям"</formula>
    </cfRule>
  </conditionalFormatting>
  <conditionalFormatting sqref="G1:H1 H3:X3 H5:H151 A9:G9">
    <cfRule type="cellIs" dxfId="3039" priority="5" operator="equal">
      <formula>"3 - Повторяющиеся замечания МФР"</formula>
    </cfRule>
  </conditionalFormatting>
  <conditionalFormatting sqref="H10">
    <cfRule type="cellIs" dxfId="3038" priority="916" operator="equal">
      <formula>"3 - Повторяющиеся замечания МФР"</formula>
    </cfRule>
  </conditionalFormatting>
  <conditionalFormatting sqref="H10">
    <cfRule type="cellIs" dxfId="3037" priority="917" operator="equal">
      <formula>"3 - Повторяющиеся замечания МФР"</formula>
    </cfRule>
  </conditionalFormatting>
  <conditionalFormatting sqref="H10">
    <cfRule type="cellIs" dxfId="3036" priority="918" operator="equal">
      <formula>"3 - Повторяющиеся замечания МФР"</formula>
    </cfRule>
  </conditionalFormatting>
  <conditionalFormatting sqref="H10">
    <cfRule type="cellIs" dxfId="3035" priority="919" operator="equal">
      <formula>"3 - Повторяющиеся замечания МФР"</formula>
    </cfRule>
  </conditionalFormatting>
  <conditionalFormatting sqref="H13">
    <cfRule type="cellIs" dxfId="3034" priority="920" operator="equal">
      <formula>"3 - Повторяющиеся замечания МФР"</formula>
    </cfRule>
  </conditionalFormatting>
  <conditionalFormatting sqref="H12">
    <cfRule type="cellIs" dxfId="3033" priority="921" operator="equal">
      <formula>"3 - Повторяющиеся замечания МФР"</formula>
    </cfRule>
  </conditionalFormatting>
  <conditionalFormatting sqref="H11">
    <cfRule type="cellIs" dxfId="3032" priority="922" operator="equal">
      <formula>"3 - Повторяющиеся замечания МФР"</formula>
    </cfRule>
  </conditionalFormatting>
  <conditionalFormatting sqref="H11">
    <cfRule type="cellIs" dxfId="3031" priority="923" operator="equal">
      <formula>"3 - Повторяющиеся замечания МФР"</formula>
    </cfRule>
  </conditionalFormatting>
  <conditionalFormatting sqref="H11">
    <cfRule type="cellIs" dxfId="3030" priority="924" operator="equal">
      <formula>"3 - Повторяющиеся замечания МФР"</formula>
    </cfRule>
  </conditionalFormatting>
  <conditionalFormatting sqref="H11">
    <cfRule type="cellIs" dxfId="3029" priority="925" operator="equal">
      <formula>"3 - Повторяющиеся замечания МФР"</formula>
    </cfRule>
  </conditionalFormatting>
  <conditionalFormatting sqref="H11">
    <cfRule type="cellIs" dxfId="3028" priority="926" operator="equal">
      <formula>"3 - Повторяющиеся замечания МФР"</formula>
    </cfRule>
  </conditionalFormatting>
  <conditionalFormatting sqref="H15">
    <cfRule type="cellIs" dxfId="3027" priority="927" operator="equal">
      <formula>"3 - Повторяющиеся замечания МФР"</formula>
    </cfRule>
  </conditionalFormatting>
  <conditionalFormatting sqref="H15">
    <cfRule type="cellIs" dxfId="3026" priority="928" operator="equal">
      <formula>"3 - Повторяющиеся замечания МФР"</formula>
    </cfRule>
  </conditionalFormatting>
  <conditionalFormatting sqref="H15">
    <cfRule type="cellIs" dxfId="3025" priority="929" operator="equal">
      <formula>"3 - Повторяющиеся замечания МФР"</formula>
    </cfRule>
  </conditionalFormatting>
  <conditionalFormatting sqref="H15">
    <cfRule type="cellIs" dxfId="3024" priority="930" operator="equal">
      <formula>"3 - Повторяющиеся замечания МФР"</formula>
    </cfRule>
  </conditionalFormatting>
  <conditionalFormatting sqref="H22:H26">
    <cfRule type="cellIs" dxfId="3023" priority="931" operator="equal">
      <formula>"3 - Повторяющиеся замечания МФР"</formula>
    </cfRule>
  </conditionalFormatting>
  <conditionalFormatting sqref="H22:H23">
    <cfRule type="cellIs" dxfId="3022" priority="932" operator="equal">
      <formula>"3 - Повторяющиеся замечания МФР"</formula>
    </cfRule>
  </conditionalFormatting>
  <conditionalFormatting sqref="H22">
    <cfRule type="cellIs" dxfId="3021" priority="933" operator="equal">
      <formula>"3 - Повторяющиеся замечания МФР"</formula>
    </cfRule>
  </conditionalFormatting>
  <conditionalFormatting sqref="H22">
    <cfRule type="cellIs" dxfId="3020" priority="934" operator="equal">
      <formula>"3 - Повторяющиеся замечания МФР"</formula>
    </cfRule>
  </conditionalFormatting>
  <conditionalFormatting sqref="H22">
    <cfRule type="cellIs" dxfId="3019" priority="935" operator="equal">
      <formula>"3 - Повторяющиеся замечания МФР"</formula>
    </cfRule>
  </conditionalFormatting>
  <conditionalFormatting sqref="H22">
    <cfRule type="cellIs" dxfId="3018" priority="936" operator="equal">
      <formula>"3 - Повторяющиеся замечания МФР"</formula>
    </cfRule>
  </conditionalFormatting>
  <conditionalFormatting sqref="H23">
    <cfRule type="cellIs" dxfId="3017" priority="937" operator="equal">
      <formula>"3 - Повторяющиеся замечания МФР"</formula>
    </cfRule>
  </conditionalFormatting>
  <conditionalFormatting sqref="H24:H25">
    <cfRule type="cellIs" dxfId="3016" priority="938" operator="equal">
      <formula>"3 - Повторяющиеся замечания МФР"</formula>
    </cfRule>
  </conditionalFormatting>
  <conditionalFormatting sqref="H24">
    <cfRule type="cellIs" dxfId="3015" priority="939" operator="equal">
      <formula>"3 - Повторяющиеся замечания МФР"</formula>
    </cfRule>
  </conditionalFormatting>
  <conditionalFormatting sqref="H25">
    <cfRule type="cellIs" dxfId="3014" priority="940" operator="equal">
      <formula>"3 - Повторяющиеся замечания МФР"</formula>
    </cfRule>
  </conditionalFormatting>
  <conditionalFormatting sqref="H25">
    <cfRule type="cellIs" dxfId="3013" priority="941" operator="equal">
      <formula>"3 - Повторяющиеся замечания МФР"</formula>
    </cfRule>
  </conditionalFormatting>
  <conditionalFormatting sqref="H26">
    <cfRule type="cellIs" dxfId="3012" priority="942" operator="equal">
      <formula>"3 - Повторяющиеся замечания МФР"</formula>
    </cfRule>
  </conditionalFormatting>
  <conditionalFormatting sqref="H26">
    <cfRule type="cellIs" dxfId="3011" priority="943" operator="equal">
      <formula>"3 - Повторяющиеся замечания МФР"</formula>
    </cfRule>
  </conditionalFormatting>
  <conditionalFormatting sqref="H26">
    <cfRule type="cellIs" dxfId="3010" priority="944" operator="equal">
      <formula>"3 - Повторяющиеся замечания МФР"</formula>
    </cfRule>
  </conditionalFormatting>
  <conditionalFormatting sqref="H26">
    <cfRule type="cellIs" dxfId="3009" priority="945" operator="equal">
      <formula>"3 - Повторяющиеся замечания МФР"</formula>
    </cfRule>
  </conditionalFormatting>
  <conditionalFormatting sqref="H14">
    <cfRule type="cellIs" dxfId="3008" priority="946" operator="equal">
      <formula>"3 - Повторяющиеся замечания МФР"</formula>
    </cfRule>
  </conditionalFormatting>
  <conditionalFormatting sqref="H14">
    <cfRule type="cellIs" dxfId="3007" priority="947" operator="equal">
      <formula>"3 - Повторяющиеся замечания МФР"</formula>
    </cfRule>
  </conditionalFormatting>
  <conditionalFormatting sqref="H14">
    <cfRule type="cellIs" dxfId="3006" priority="948" operator="equal">
      <formula>"3 - Повторяющиеся замечания МФР"</formula>
    </cfRule>
  </conditionalFormatting>
  <conditionalFormatting sqref="H14">
    <cfRule type="cellIs" dxfId="3005" priority="949" operator="equal">
      <formula>"3 - Повторяющиеся замечания МФР"</formula>
    </cfRule>
  </conditionalFormatting>
  <conditionalFormatting sqref="H14">
    <cfRule type="cellIs" dxfId="3004" priority="950" operator="equal">
      <formula>"3 - Повторяющиеся замечания МФР"</formula>
    </cfRule>
  </conditionalFormatting>
  <conditionalFormatting sqref="H16">
    <cfRule type="cellIs" dxfId="3003" priority="951" operator="equal">
      <formula>"3 - Повторяющиеся замечания МФР"</formula>
    </cfRule>
  </conditionalFormatting>
  <conditionalFormatting sqref="H16">
    <cfRule type="cellIs" dxfId="3002" priority="952" operator="equal">
      <formula>"3 - Повторяющиеся замечания МФР"</formula>
    </cfRule>
  </conditionalFormatting>
  <conditionalFormatting sqref="H16">
    <cfRule type="cellIs" dxfId="3001" priority="953" operator="equal">
      <formula>"3 - Повторяющиеся замечания МФР"</formula>
    </cfRule>
  </conditionalFormatting>
  <conditionalFormatting sqref="H16">
    <cfRule type="cellIs" dxfId="3000" priority="954" operator="equal">
      <formula>"3 - Повторяющиеся замечания МФР"</formula>
    </cfRule>
  </conditionalFormatting>
  <conditionalFormatting sqref="H16">
    <cfRule type="cellIs" dxfId="2999" priority="955" operator="equal">
      <formula>"3 - Повторяющиеся замечания МФР"</formula>
    </cfRule>
  </conditionalFormatting>
  <conditionalFormatting sqref="H17">
    <cfRule type="cellIs" dxfId="2998" priority="956" operator="equal">
      <formula>"3 - Повторяющиеся замечания МФР"</formula>
    </cfRule>
  </conditionalFormatting>
  <conditionalFormatting sqref="H17">
    <cfRule type="cellIs" dxfId="2997" priority="957" operator="equal">
      <formula>"3 - Повторяющиеся замечания МФР"</formula>
    </cfRule>
  </conditionalFormatting>
  <conditionalFormatting sqref="H17">
    <cfRule type="cellIs" dxfId="2996" priority="958" operator="equal">
      <formula>"3 - Повторяющиеся замечания МФР"</formula>
    </cfRule>
  </conditionalFormatting>
  <conditionalFormatting sqref="H17">
    <cfRule type="cellIs" dxfId="2995" priority="959" operator="equal">
      <formula>"3 - Повторяющиеся замечания МФР"</formula>
    </cfRule>
  </conditionalFormatting>
  <conditionalFormatting sqref="H17">
    <cfRule type="cellIs" dxfId="2994" priority="960" operator="equal">
      <formula>"3 - Повторяющиеся замечания МФР"</formula>
    </cfRule>
  </conditionalFormatting>
  <conditionalFormatting sqref="H18">
    <cfRule type="cellIs" dxfId="2993" priority="961" operator="equal">
      <formula>"3 - Повторяющиеся замечания МФР"</formula>
    </cfRule>
  </conditionalFormatting>
  <conditionalFormatting sqref="H18">
    <cfRule type="cellIs" dxfId="2992" priority="962" operator="equal">
      <formula>"3 - Повторяющиеся замечания МФР"</formula>
    </cfRule>
  </conditionalFormatting>
  <conditionalFormatting sqref="H18">
    <cfRule type="cellIs" dxfId="2991" priority="963" operator="equal">
      <formula>"3 - Повторяющиеся замечания МФР"</formula>
    </cfRule>
  </conditionalFormatting>
  <conditionalFormatting sqref="H18">
    <cfRule type="cellIs" dxfId="2990" priority="964" operator="equal">
      <formula>"3 - Повторяющиеся замечания МФР"</formula>
    </cfRule>
  </conditionalFormatting>
  <conditionalFormatting sqref="H18">
    <cfRule type="cellIs" dxfId="2989" priority="965" operator="equal">
      <formula>"3 - Повторяющиеся замечания МФР"</formula>
    </cfRule>
  </conditionalFormatting>
  <conditionalFormatting sqref="H19">
    <cfRule type="cellIs" dxfId="2988" priority="966" operator="equal">
      <formula>"3 - Повторяющиеся замечания МФР"</formula>
    </cfRule>
  </conditionalFormatting>
  <conditionalFormatting sqref="H19">
    <cfRule type="cellIs" dxfId="2987" priority="967" operator="equal">
      <formula>"3 - Повторяющиеся замечания МФР"</formula>
    </cfRule>
  </conditionalFormatting>
  <conditionalFormatting sqref="H19">
    <cfRule type="cellIs" dxfId="2986" priority="968" operator="equal">
      <formula>"3 - Повторяющиеся замечания МФР"</formula>
    </cfRule>
  </conditionalFormatting>
  <conditionalFormatting sqref="H19">
    <cfRule type="cellIs" dxfId="2985" priority="969" operator="equal">
      <formula>"3 - Повторяющиеся замечания МФР"</formula>
    </cfRule>
  </conditionalFormatting>
  <conditionalFormatting sqref="H19">
    <cfRule type="cellIs" dxfId="2984" priority="970" operator="equal">
      <formula>"3 - Повторяющиеся замечания МФР"</formula>
    </cfRule>
  </conditionalFormatting>
  <conditionalFormatting sqref="H21">
    <cfRule type="cellIs" dxfId="2983" priority="971" operator="equal">
      <formula>"3 - Повторяющиеся замечания МФР"</formula>
    </cfRule>
  </conditionalFormatting>
  <conditionalFormatting sqref="H21">
    <cfRule type="cellIs" dxfId="2982" priority="972" operator="equal">
      <formula>"3 - Повторяющиеся замечания МФР"</formula>
    </cfRule>
  </conditionalFormatting>
  <conditionalFormatting sqref="H21">
    <cfRule type="cellIs" dxfId="2981" priority="973" operator="equal">
      <formula>"3 - Повторяющиеся замечания МФР"</formula>
    </cfRule>
  </conditionalFormatting>
  <conditionalFormatting sqref="H21">
    <cfRule type="cellIs" dxfId="2980" priority="974" operator="equal">
      <formula>"3 - Повторяющиеся замечания МФР"</formula>
    </cfRule>
  </conditionalFormatting>
  <conditionalFormatting sqref="H21">
    <cfRule type="cellIs" dxfId="2979" priority="975" operator="equal">
      <formula>"3 - Повторяющиеся замечания МФР"</formula>
    </cfRule>
  </conditionalFormatting>
  <conditionalFormatting sqref="H20">
    <cfRule type="cellIs" dxfId="2978" priority="976" operator="equal">
      <formula>"3 - Повторяющиеся замечания МФР"</formula>
    </cfRule>
  </conditionalFormatting>
  <conditionalFormatting sqref="H20">
    <cfRule type="cellIs" dxfId="2977" priority="977" operator="equal">
      <formula>"3 - Повторяющиеся замечания МФР"</formula>
    </cfRule>
  </conditionalFormatting>
  <conditionalFormatting sqref="H20">
    <cfRule type="cellIs" dxfId="2976" priority="978" operator="equal">
      <formula>"3 - Повторяющиеся замечания МФР"</formula>
    </cfRule>
  </conditionalFormatting>
  <conditionalFormatting sqref="H20">
    <cfRule type="cellIs" dxfId="2975" priority="979" operator="equal">
      <formula>"3 - Повторяющиеся замечания МФР"</formula>
    </cfRule>
  </conditionalFormatting>
  <conditionalFormatting sqref="H20">
    <cfRule type="cellIs" dxfId="2974" priority="980" operator="equal">
      <formula>"3 - Повторяющиеся замечания МФР"</formula>
    </cfRule>
  </conditionalFormatting>
  <conditionalFormatting sqref="H20">
    <cfRule type="cellIs" dxfId="2973" priority="981" operator="equal">
      <formula>"3 - Повторяющиеся замечания МФР"</formula>
    </cfRule>
  </conditionalFormatting>
  <conditionalFormatting sqref="H20">
    <cfRule type="cellIs" dxfId="2972" priority="982" operator="equal">
      <formula>"3 - Повторяющиеся замечания МФР"</formula>
    </cfRule>
  </conditionalFormatting>
  <conditionalFormatting sqref="H27">
    <cfRule type="cellIs" dxfId="2971" priority="983" operator="equal">
      <formula>"3 - Повторяющиеся замечания МФР"</formula>
    </cfRule>
  </conditionalFormatting>
  <conditionalFormatting sqref="H27">
    <cfRule type="cellIs" dxfId="2970" priority="984" operator="equal">
      <formula>"3 - Повторяющиеся замечания МФР"</formula>
    </cfRule>
  </conditionalFormatting>
  <conditionalFormatting sqref="H27">
    <cfRule type="cellIs" dxfId="2969" priority="985" operator="equal">
      <formula>"3 - Повторяющиеся замечания МФР"</formula>
    </cfRule>
  </conditionalFormatting>
  <conditionalFormatting sqref="H27">
    <cfRule type="cellIs" dxfId="2968" priority="986" operator="equal">
      <formula>"3 - Повторяющиеся замечания МФР"</formula>
    </cfRule>
  </conditionalFormatting>
  <conditionalFormatting sqref="H28">
    <cfRule type="cellIs" dxfId="2967" priority="987" operator="equal">
      <formula>"3 - Повторяющиеся замечания МФР"</formula>
    </cfRule>
  </conditionalFormatting>
  <conditionalFormatting sqref="H28">
    <cfRule type="cellIs" dxfId="2966" priority="988" operator="equal">
      <formula>"3 - Повторяющиеся замечания МФР"</formula>
    </cfRule>
  </conditionalFormatting>
  <conditionalFormatting sqref="H28">
    <cfRule type="cellIs" dxfId="2965" priority="989" operator="equal">
      <formula>"3 - Повторяющиеся замечания МФР"</formula>
    </cfRule>
  </conditionalFormatting>
  <conditionalFormatting sqref="H28">
    <cfRule type="cellIs" dxfId="2964" priority="990" operator="equal">
      <formula>"3 - Повторяющиеся замечания МФР"</formula>
    </cfRule>
  </conditionalFormatting>
  <conditionalFormatting sqref="H29">
    <cfRule type="cellIs" dxfId="2963" priority="991" operator="equal">
      <formula>"3 - Повторяющиеся замечания МФР"</formula>
    </cfRule>
  </conditionalFormatting>
  <conditionalFormatting sqref="H29">
    <cfRule type="cellIs" dxfId="2962" priority="992" operator="equal">
      <formula>"3 - Повторяющиеся замечания МФР"</formula>
    </cfRule>
  </conditionalFormatting>
  <conditionalFormatting sqref="H29">
    <cfRule type="cellIs" dxfId="2961" priority="993" operator="equal">
      <formula>"3 - Повторяющиеся замечания МФР"</formula>
    </cfRule>
  </conditionalFormatting>
  <conditionalFormatting sqref="H29">
    <cfRule type="cellIs" dxfId="2960" priority="994" operator="equal">
      <formula>"3 - Повторяющиеся замечания МФР"</formula>
    </cfRule>
  </conditionalFormatting>
  <conditionalFormatting sqref="H29">
    <cfRule type="cellIs" dxfId="2959" priority="995" operator="equal">
      <formula>"3 - Повторяющиеся замечания МФР"</formula>
    </cfRule>
  </conditionalFormatting>
  <conditionalFormatting sqref="H29">
    <cfRule type="cellIs" dxfId="2958" priority="996" operator="equal">
      <formula>"3 - Повторяющиеся замечания МФР"</formula>
    </cfRule>
  </conditionalFormatting>
  <conditionalFormatting sqref="H30">
    <cfRule type="cellIs" dxfId="2957" priority="997" operator="equal">
      <formula>"3 - Повторяющиеся замечания МФР"</formula>
    </cfRule>
  </conditionalFormatting>
  <conditionalFormatting sqref="H30">
    <cfRule type="cellIs" dxfId="2956" priority="998" operator="equal">
      <formula>"3 - Повторяющиеся замечания МФР"</formula>
    </cfRule>
  </conditionalFormatting>
  <conditionalFormatting sqref="H30">
    <cfRule type="cellIs" dxfId="2955" priority="999" operator="equal">
      <formula>"3 - Повторяющиеся замечания МФР"</formula>
    </cfRule>
  </conditionalFormatting>
  <conditionalFormatting sqref="H30">
    <cfRule type="cellIs" dxfId="2954" priority="1000" operator="equal">
      <formula>"3 - Повторяющиеся замечания МФР"</formula>
    </cfRule>
  </conditionalFormatting>
  <conditionalFormatting sqref="H30">
    <cfRule type="cellIs" dxfId="2953" priority="1001" operator="equal">
      <formula>"3 - Повторяющиеся замечания МФР"</formula>
    </cfRule>
  </conditionalFormatting>
  <conditionalFormatting sqref="H30">
    <cfRule type="cellIs" dxfId="2952" priority="1002" operator="equal">
      <formula>"3 - Повторяющиеся замечания МФР"</formula>
    </cfRule>
  </conditionalFormatting>
  <conditionalFormatting sqref="H30">
    <cfRule type="cellIs" dxfId="2951" priority="1003" operator="equal">
      <formula>"3 - Повторяющиеся замечания МФР"</formula>
    </cfRule>
  </conditionalFormatting>
  <conditionalFormatting sqref="H31">
    <cfRule type="cellIs" dxfId="2950" priority="1004" operator="equal">
      <formula>"3 - Повторяющиеся замечания МФР"</formula>
    </cfRule>
  </conditionalFormatting>
  <conditionalFormatting sqref="H31">
    <cfRule type="cellIs" dxfId="2949" priority="1005" operator="equal">
      <formula>"3 - Повторяющиеся замечания МФР"</formula>
    </cfRule>
  </conditionalFormatting>
  <conditionalFormatting sqref="H31">
    <cfRule type="cellIs" dxfId="2948" priority="1006" operator="equal">
      <formula>"3 - Повторяющиеся замечания МФР"</formula>
    </cfRule>
  </conditionalFormatting>
  <conditionalFormatting sqref="H31">
    <cfRule type="cellIs" dxfId="2947" priority="1007" operator="equal">
      <formula>"3 - Повторяющиеся замечания МФР"</formula>
    </cfRule>
  </conditionalFormatting>
  <conditionalFormatting sqref="H31">
    <cfRule type="cellIs" dxfId="2946" priority="1008" operator="equal">
      <formula>"3 - Повторяющиеся замечания МФР"</formula>
    </cfRule>
  </conditionalFormatting>
  <conditionalFormatting sqref="H31">
    <cfRule type="cellIs" dxfId="2945" priority="1009" operator="equal">
      <formula>"3 - Повторяющиеся замечания МФР"</formula>
    </cfRule>
  </conditionalFormatting>
  <conditionalFormatting sqref="H31">
    <cfRule type="cellIs" dxfId="2944" priority="1010" operator="equal">
      <formula>"3 - Повторяющиеся замечания МФР"</formula>
    </cfRule>
  </conditionalFormatting>
  <conditionalFormatting sqref="H32">
    <cfRule type="cellIs" dxfId="2943" priority="1011" operator="equal">
      <formula>"3 - Повторяющиеся замечания МФР"</formula>
    </cfRule>
  </conditionalFormatting>
  <conditionalFormatting sqref="H32">
    <cfRule type="cellIs" dxfId="2942" priority="1012" operator="equal">
      <formula>"3 - Повторяющиеся замечания МФР"</formula>
    </cfRule>
  </conditionalFormatting>
  <conditionalFormatting sqref="H32">
    <cfRule type="cellIs" dxfId="2941" priority="1013" operator="equal">
      <formula>"3 - Повторяющиеся замечания МФР"</formula>
    </cfRule>
  </conditionalFormatting>
  <conditionalFormatting sqref="H32">
    <cfRule type="cellIs" dxfId="2940" priority="1014" operator="equal">
      <formula>"3 - Повторяющиеся замечания МФР"</formula>
    </cfRule>
  </conditionalFormatting>
  <conditionalFormatting sqref="H32">
    <cfRule type="cellIs" dxfId="2939" priority="1015" operator="equal">
      <formula>"3 - Повторяющиеся замечания МФР"</formula>
    </cfRule>
  </conditionalFormatting>
  <conditionalFormatting sqref="H32">
    <cfRule type="cellIs" dxfId="2938" priority="1016" operator="equal">
      <formula>"3 - Повторяющиеся замечания МФР"</formula>
    </cfRule>
  </conditionalFormatting>
  <conditionalFormatting sqref="H32">
    <cfRule type="cellIs" dxfId="2937" priority="1017" operator="equal">
      <formula>"3 - Повторяющиеся замечания МФР"</formula>
    </cfRule>
  </conditionalFormatting>
  <conditionalFormatting sqref="H33">
    <cfRule type="cellIs" dxfId="2936" priority="1018" operator="equal">
      <formula>"3 - Повторяющиеся замечания МФР"</formula>
    </cfRule>
  </conditionalFormatting>
  <conditionalFormatting sqref="H33">
    <cfRule type="cellIs" dxfId="2935" priority="1019" operator="equal">
      <formula>"3 - Повторяющиеся замечания МФР"</formula>
    </cfRule>
  </conditionalFormatting>
  <conditionalFormatting sqref="H33">
    <cfRule type="cellIs" dxfId="2934" priority="1020" operator="equal">
      <formula>"3 - Повторяющиеся замечания МФР"</formula>
    </cfRule>
  </conditionalFormatting>
  <conditionalFormatting sqref="H33">
    <cfRule type="cellIs" dxfId="2933" priority="1021" operator="equal">
      <formula>"3 - Повторяющиеся замечания МФР"</formula>
    </cfRule>
  </conditionalFormatting>
  <conditionalFormatting sqref="H33">
    <cfRule type="cellIs" dxfId="2932" priority="1022" operator="equal">
      <formula>"3 - Повторяющиеся замечания МФР"</formula>
    </cfRule>
  </conditionalFormatting>
  <conditionalFormatting sqref="H33">
    <cfRule type="cellIs" dxfId="2931" priority="1023" operator="equal">
      <formula>"3 - Повторяющиеся замечания МФР"</formula>
    </cfRule>
  </conditionalFormatting>
  <conditionalFormatting sqref="H33">
    <cfRule type="cellIs" dxfId="2930" priority="1024" operator="equal">
      <formula>"3 - Повторяющиеся замечания МФР"</formula>
    </cfRule>
  </conditionalFormatting>
  <conditionalFormatting sqref="H33">
    <cfRule type="cellIs" dxfId="2929" priority="1025" operator="equal">
      <formula>"3 - Повторяющиеся замечания МФР"</formula>
    </cfRule>
  </conditionalFormatting>
  <conditionalFormatting sqref="H35">
    <cfRule type="cellIs" dxfId="2928" priority="1026" operator="equal">
      <formula>"3 - Повторяющиеся замечания МФР"</formula>
    </cfRule>
  </conditionalFormatting>
  <conditionalFormatting sqref="H35">
    <cfRule type="cellIs" dxfId="2927" priority="1027" operator="equal">
      <formula>"3 - Повторяющиеся замечания МФР"</formula>
    </cfRule>
  </conditionalFormatting>
  <conditionalFormatting sqref="H35">
    <cfRule type="cellIs" dxfId="2926" priority="1028" operator="equal">
      <formula>"3 - Повторяющиеся замечания МФР"</formula>
    </cfRule>
  </conditionalFormatting>
  <conditionalFormatting sqref="H35">
    <cfRule type="cellIs" dxfId="2925" priority="1029" operator="equal">
      <formula>"3 - Повторяющиеся замечания МФР"</formula>
    </cfRule>
  </conditionalFormatting>
  <conditionalFormatting sqref="H35">
    <cfRule type="cellIs" dxfId="2924" priority="1030" operator="equal">
      <formula>"3 - Повторяющиеся замечания МФР"</formula>
    </cfRule>
  </conditionalFormatting>
  <conditionalFormatting sqref="H35">
    <cfRule type="cellIs" dxfId="2923" priority="1031" operator="equal">
      <formula>"3 - Повторяющиеся замечания МФР"</formula>
    </cfRule>
  </conditionalFormatting>
  <conditionalFormatting sqref="H35">
    <cfRule type="cellIs" dxfId="2922" priority="1032" operator="equal">
      <formula>"3 - Повторяющиеся замечания МФР"</formula>
    </cfRule>
  </conditionalFormatting>
  <conditionalFormatting sqref="H35">
    <cfRule type="cellIs" dxfId="2921" priority="1033" operator="equal">
      <formula>"3 - Повторяющиеся замечания МФР"</formula>
    </cfRule>
  </conditionalFormatting>
  <conditionalFormatting sqref="H35">
    <cfRule type="cellIs" dxfId="2920" priority="1034" operator="equal">
      <formula>"3 - Повторяющиеся замечания МФР"</formula>
    </cfRule>
  </conditionalFormatting>
  <conditionalFormatting sqref="H34">
    <cfRule type="cellIs" dxfId="2919" priority="1035" operator="equal">
      <formula>"3 - Повторяющиеся замечания МФР"</formula>
    </cfRule>
  </conditionalFormatting>
  <conditionalFormatting sqref="H34">
    <cfRule type="cellIs" dxfId="2918" priority="1036" operator="equal">
      <formula>"3 - Повторяющиеся замечания МФР"</formula>
    </cfRule>
  </conditionalFormatting>
  <conditionalFormatting sqref="H34">
    <cfRule type="cellIs" dxfId="2917" priority="1037" operator="equal">
      <formula>"3 - Повторяющиеся замечания МФР"</formula>
    </cfRule>
  </conditionalFormatting>
  <conditionalFormatting sqref="H34">
    <cfRule type="cellIs" dxfId="2916" priority="1038" operator="equal">
      <formula>"3 - Повторяющиеся замечания МФР"</formula>
    </cfRule>
  </conditionalFormatting>
  <conditionalFormatting sqref="H34">
    <cfRule type="cellIs" dxfId="2915" priority="1039" operator="equal">
      <formula>"3 - Повторяющиеся замечания МФР"</formula>
    </cfRule>
  </conditionalFormatting>
  <conditionalFormatting sqref="H34">
    <cfRule type="cellIs" dxfId="2914" priority="1040" operator="equal">
      <formula>"3 - Повторяющиеся замечания МФР"</formula>
    </cfRule>
  </conditionalFormatting>
  <conditionalFormatting sqref="H34">
    <cfRule type="cellIs" dxfId="2913" priority="1041" operator="equal">
      <formula>"3 - Повторяющиеся замечания МФР"</formula>
    </cfRule>
  </conditionalFormatting>
  <conditionalFormatting sqref="H34">
    <cfRule type="cellIs" dxfId="2912" priority="1042" operator="equal">
      <formula>"3 - Повторяющиеся замечания МФР"</formula>
    </cfRule>
  </conditionalFormatting>
  <conditionalFormatting sqref="H34">
    <cfRule type="cellIs" dxfId="2911" priority="1043" operator="equal">
      <formula>"3 - Повторяющиеся замечания МФР"</formula>
    </cfRule>
  </conditionalFormatting>
  <conditionalFormatting sqref="H34">
    <cfRule type="cellIs" dxfId="2910" priority="1044" operator="equal">
      <formula>"3 - Повторяющиеся замечания МФР"</formula>
    </cfRule>
  </conditionalFormatting>
  <conditionalFormatting sqref="H36">
    <cfRule type="cellIs" dxfId="2909" priority="1045" operator="equal">
      <formula>"3 - Повторяющиеся замечания МФР"</formula>
    </cfRule>
  </conditionalFormatting>
  <conditionalFormatting sqref="H36">
    <cfRule type="cellIs" dxfId="2908" priority="1046" operator="equal">
      <formula>"3 - Повторяющиеся замечания МФР"</formula>
    </cfRule>
  </conditionalFormatting>
  <conditionalFormatting sqref="H36">
    <cfRule type="cellIs" dxfId="2907" priority="1047" operator="equal">
      <formula>"3 - Повторяющиеся замечания МФР"</formula>
    </cfRule>
  </conditionalFormatting>
  <conditionalFormatting sqref="H36">
    <cfRule type="cellIs" dxfId="2906" priority="1048" operator="equal">
      <formula>"3 - Повторяющиеся замечания МФР"</formula>
    </cfRule>
  </conditionalFormatting>
  <conditionalFormatting sqref="H36">
    <cfRule type="cellIs" dxfId="2905" priority="1049" operator="equal">
      <formula>"3 - Повторяющиеся замечания МФР"</formula>
    </cfRule>
  </conditionalFormatting>
  <conditionalFormatting sqref="H36">
    <cfRule type="cellIs" dxfId="2904" priority="1050" operator="equal">
      <formula>"3 - Повторяющиеся замечания МФР"</formula>
    </cfRule>
  </conditionalFormatting>
  <conditionalFormatting sqref="H36">
    <cfRule type="cellIs" dxfId="2903" priority="1051" operator="equal">
      <formula>"3 - Повторяющиеся замечания МФР"</formula>
    </cfRule>
  </conditionalFormatting>
  <conditionalFormatting sqref="H36">
    <cfRule type="cellIs" dxfId="2902" priority="1052" operator="equal">
      <formula>"3 - Повторяющиеся замечания МФР"</formula>
    </cfRule>
  </conditionalFormatting>
  <conditionalFormatting sqref="H36">
    <cfRule type="cellIs" dxfId="2901" priority="1053" operator="equal">
      <formula>"3 - Повторяющиеся замечания МФР"</formula>
    </cfRule>
  </conditionalFormatting>
  <conditionalFormatting sqref="H37">
    <cfRule type="cellIs" dxfId="2900" priority="1054" operator="equal">
      <formula>"3 - Повторяющиеся замечания МФР"</formula>
    </cfRule>
  </conditionalFormatting>
  <conditionalFormatting sqref="H37">
    <cfRule type="cellIs" dxfId="2899" priority="1055" operator="equal">
      <formula>"3 - Повторяющиеся замечания МФР"</formula>
    </cfRule>
  </conditionalFormatting>
  <conditionalFormatting sqref="H37">
    <cfRule type="cellIs" dxfId="2898" priority="1056" operator="equal">
      <formula>"3 - Повторяющиеся замечания МФР"</formula>
    </cfRule>
  </conditionalFormatting>
  <conditionalFormatting sqref="H37">
    <cfRule type="cellIs" dxfId="2897" priority="1057" operator="equal">
      <formula>"3 - Повторяющиеся замечания МФР"</formula>
    </cfRule>
  </conditionalFormatting>
  <conditionalFormatting sqref="H37">
    <cfRule type="cellIs" dxfId="2896" priority="1058" operator="equal">
      <formula>"3 - Повторяющиеся замечания МФР"</formula>
    </cfRule>
  </conditionalFormatting>
  <conditionalFormatting sqref="H37">
    <cfRule type="cellIs" dxfId="2895" priority="1059" operator="equal">
      <formula>"3 - Повторяющиеся замечания МФР"</formula>
    </cfRule>
  </conditionalFormatting>
  <conditionalFormatting sqref="H37">
    <cfRule type="cellIs" dxfId="2894" priority="1060" operator="equal">
      <formula>"3 - Повторяющиеся замечания МФР"</formula>
    </cfRule>
  </conditionalFormatting>
  <conditionalFormatting sqref="H37">
    <cfRule type="cellIs" dxfId="2893" priority="1061" operator="equal">
      <formula>"3 - Повторяющиеся замечания МФР"</formula>
    </cfRule>
  </conditionalFormatting>
  <conditionalFormatting sqref="H37">
    <cfRule type="cellIs" dxfId="2892" priority="1062" operator="equal">
      <formula>"3 - Повторяющиеся замечания МФР"</formula>
    </cfRule>
  </conditionalFormatting>
  <conditionalFormatting sqref="H37">
    <cfRule type="cellIs" dxfId="2891" priority="1063" operator="equal">
      <formula>"3 - Повторяющиеся замечания МФР"</formula>
    </cfRule>
  </conditionalFormatting>
  <conditionalFormatting sqref="H38">
    <cfRule type="cellIs" dxfId="2890" priority="1064" operator="equal">
      <formula>"3 - Повторяющиеся замечания МФР"</formula>
    </cfRule>
  </conditionalFormatting>
  <conditionalFormatting sqref="H38">
    <cfRule type="cellIs" dxfId="2889" priority="1065" operator="equal">
      <formula>"3 - Повторяющиеся замечания МФР"</formula>
    </cfRule>
  </conditionalFormatting>
  <conditionalFormatting sqref="H38">
    <cfRule type="cellIs" dxfId="2888" priority="1066" operator="equal">
      <formula>"3 - Повторяющиеся замечания МФР"</formula>
    </cfRule>
  </conditionalFormatting>
  <conditionalFormatting sqref="H38">
    <cfRule type="cellIs" dxfId="2887" priority="1067" operator="equal">
      <formula>"3 - Повторяющиеся замечания МФР"</formula>
    </cfRule>
  </conditionalFormatting>
  <conditionalFormatting sqref="H38">
    <cfRule type="cellIs" dxfId="2886" priority="1068" operator="equal">
      <formula>"3 - Повторяющиеся замечания МФР"</formula>
    </cfRule>
  </conditionalFormatting>
  <conditionalFormatting sqref="H38">
    <cfRule type="cellIs" dxfId="2885" priority="1069" operator="equal">
      <formula>"3 - Повторяющиеся замечания МФР"</formula>
    </cfRule>
  </conditionalFormatting>
  <conditionalFormatting sqref="H38">
    <cfRule type="cellIs" dxfId="2884" priority="1070" operator="equal">
      <formula>"3 - Повторяющиеся замечания МФР"</formula>
    </cfRule>
  </conditionalFormatting>
  <conditionalFormatting sqref="H38">
    <cfRule type="cellIs" dxfId="2883" priority="1071" operator="equal">
      <formula>"3 - Повторяющиеся замечания МФР"</formula>
    </cfRule>
  </conditionalFormatting>
  <conditionalFormatting sqref="H38">
    <cfRule type="cellIs" dxfId="2882" priority="1072" operator="equal">
      <formula>"3 - Повторяющиеся замечания МФР"</formula>
    </cfRule>
  </conditionalFormatting>
  <conditionalFormatting sqref="H38">
    <cfRule type="cellIs" dxfId="2881" priority="1073" operator="equal">
      <formula>"3 - Повторяющиеся замечания МФР"</formula>
    </cfRule>
  </conditionalFormatting>
  <conditionalFormatting sqref="H39">
    <cfRule type="cellIs" dxfId="2880" priority="1074" operator="equal">
      <formula>"3 - Повторяющиеся замечания МФР"</formula>
    </cfRule>
  </conditionalFormatting>
  <conditionalFormatting sqref="H39">
    <cfRule type="cellIs" dxfId="2879" priority="1075" operator="equal">
      <formula>"3 - Повторяющиеся замечания МФР"</formula>
    </cfRule>
  </conditionalFormatting>
  <conditionalFormatting sqref="H39">
    <cfRule type="cellIs" dxfId="2878" priority="1076" operator="equal">
      <formula>"3 - Повторяющиеся замечания МФР"</formula>
    </cfRule>
  </conditionalFormatting>
  <conditionalFormatting sqref="H39">
    <cfRule type="cellIs" dxfId="2877" priority="1077" operator="equal">
      <formula>"3 - Повторяющиеся замечания МФР"</formula>
    </cfRule>
  </conditionalFormatting>
  <conditionalFormatting sqref="H39">
    <cfRule type="cellIs" dxfId="2876" priority="1078" operator="equal">
      <formula>"3 - Повторяющиеся замечания МФР"</formula>
    </cfRule>
  </conditionalFormatting>
  <conditionalFormatting sqref="H39">
    <cfRule type="cellIs" dxfId="2875" priority="1079" operator="equal">
      <formula>"3 - Повторяющиеся замечания МФР"</formula>
    </cfRule>
  </conditionalFormatting>
  <conditionalFormatting sqref="H39">
    <cfRule type="cellIs" dxfId="2874" priority="1080" operator="equal">
      <formula>"3 - Повторяющиеся замечания МФР"</formula>
    </cfRule>
  </conditionalFormatting>
  <conditionalFormatting sqref="H39">
    <cfRule type="cellIs" dxfId="2873" priority="1081" operator="equal">
      <formula>"3 - Повторяющиеся замечания МФР"</formula>
    </cfRule>
  </conditionalFormatting>
  <conditionalFormatting sqref="H39">
    <cfRule type="cellIs" dxfId="2872" priority="1082" operator="equal">
      <formula>"3 - Повторяющиеся замечания МФР"</formula>
    </cfRule>
  </conditionalFormatting>
  <conditionalFormatting sqref="H39">
    <cfRule type="cellIs" dxfId="2871" priority="1083" operator="equal">
      <formula>"3 - Повторяющиеся замечания МФР"</formula>
    </cfRule>
  </conditionalFormatting>
  <conditionalFormatting sqref="H42">
    <cfRule type="cellIs" dxfId="2870" priority="1084" operator="equal">
      <formula>"3 - Повторяющиеся замечания МФР"</formula>
    </cfRule>
  </conditionalFormatting>
  <conditionalFormatting sqref="H42">
    <cfRule type="cellIs" dxfId="2869" priority="1085" operator="equal">
      <formula>"3 - Повторяющиеся замечания МФР"</formula>
    </cfRule>
  </conditionalFormatting>
  <conditionalFormatting sqref="H42">
    <cfRule type="cellIs" dxfId="2868" priority="1086" operator="equal">
      <formula>"3 - Повторяющиеся замечания МФР"</formula>
    </cfRule>
  </conditionalFormatting>
  <conditionalFormatting sqref="H42">
    <cfRule type="cellIs" dxfId="2867" priority="1087" operator="equal">
      <formula>"3 - Повторяющиеся замечания МФР"</formula>
    </cfRule>
  </conditionalFormatting>
  <conditionalFormatting sqref="H43">
    <cfRule type="cellIs" dxfId="2866" priority="1088" operator="equal">
      <formula>"3 - Повторяющиеся замечания МФР"</formula>
    </cfRule>
  </conditionalFormatting>
  <conditionalFormatting sqref="H44">
    <cfRule type="cellIs" dxfId="2865" priority="1089" operator="equal">
      <formula>"3 - Повторяющиеся замечания МФР"</formula>
    </cfRule>
  </conditionalFormatting>
  <conditionalFormatting sqref="H44">
    <cfRule type="cellIs" dxfId="2864" priority="1090" operator="equal">
      <formula>"3 - Повторяющиеся замечания МФР"</formula>
    </cfRule>
  </conditionalFormatting>
  <conditionalFormatting sqref="H45">
    <cfRule type="cellIs" dxfId="2863" priority="1091" operator="equal">
      <formula>"3 - Повторяющиеся замечания МФР"</formula>
    </cfRule>
  </conditionalFormatting>
  <conditionalFormatting sqref="G1:H1 H3:X3 H5:H151 A9:G9">
    <cfRule type="cellIs" dxfId="2862" priority="4" operator="equal">
      <formula>"2 - Несоотвествие смежным разделам"</formula>
    </cfRule>
  </conditionalFormatting>
  <conditionalFormatting sqref="H10">
    <cfRule type="cellIs" dxfId="2861" priority="1092" operator="equal">
      <formula>"2 - Несоотвествие смежным разделам"</formula>
    </cfRule>
  </conditionalFormatting>
  <conditionalFormatting sqref="H10">
    <cfRule type="cellIs" dxfId="2860" priority="1093" operator="equal">
      <formula>"2 - Несоотвествие смежным разделам"</formula>
    </cfRule>
  </conditionalFormatting>
  <conditionalFormatting sqref="H10">
    <cfRule type="cellIs" dxfId="2859" priority="1094" operator="equal">
      <formula>"2 - Несоотвествие смежным разделам"</formula>
    </cfRule>
  </conditionalFormatting>
  <conditionalFormatting sqref="H10">
    <cfRule type="cellIs" dxfId="2858" priority="1095" operator="equal">
      <formula>"2 - Несоотвествие смежным разделам"</formula>
    </cfRule>
  </conditionalFormatting>
  <conditionalFormatting sqref="H13">
    <cfRule type="cellIs" dxfId="2857" priority="1096" operator="equal">
      <formula>"2 - Несоотвествие смежным разделам"</formula>
    </cfRule>
  </conditionalFormatting>
  <conditionalFormatting sqref="H12">
    <cfRule type="cellIs" dxfId="2856" priority="1097" operator="equal">
      <formula>"2 - Несоотвествие смежным разделам"</formula>
    </cfRule>
  </conditionalFormatting>
  <conditionalFormatting sqref="H11">
    <cfRule type="cellIs" dxfId="2855" priority="1098" operator="equal">
      <formula>"2 - Несоотвествие смежным разделам"</formula>
    </cfRule>
  </conditionalFormatting>
  <conditionalFormatting sqref="H11">
    <cfRule type="cellIs" dxfId="2854" priority="1099" operator="equal">
      <formula>"2 - Несоотвествие смежным разделам"</formula>
    </cfRule>
  </conditionalFormatting>
  <conditionalFormatting sqref="H11">
    <cfRule type="cellIs" dxfId="2853" priority="1100" operator="equal">
      <formula>"2 - Несоотвествие смежным разделам"</formula>
    </cfRule>
  </conditionalFormatting>
  <conditionalFormatting sqref="H11">
    <cfRule type="cellIs" dxfId="2852" priority="1101" operator="equal">
      <formula>"2 - Несоотвествие смежным разделам"</formula>
    </cfRule>
  </conditionalFormatting>
  <conditionalFormatting sqref="H11">
    <cfRule type="cellIs" dxfId="2851" priority="1102" operator="equal">
      <formula>"2 - Несоотвествие смежным разделам"</formula>
    </cfRule>
  </conditionalFormatting>
  <conditionalFormatting sqref="H15">
    <cfRule type="cellIs" dxfId="2850" priority="1103" operator="equal">
      <formula>"2 - Несоотвествие смежным разделам"</formula>
    </cfRule>
  </conditionalFormatting>
  <conditionalFormatting sqref="H15">
    <cfRule type="cellIs" dxfId="2849" priority="1104" operator="equal">
      <formula>"2 - Несоотвествие смежным разделам"</formula>
    </cfRule>
  </conditionalFormatting>
  <conditionalFormatting sqref="H15">
    <cfRule type="cellIs" dxfId="2848" priority="1105" operator="equal">
      <formula>"2 - Несоотвествие смежным разделам"</formula>
    </cfRule>
  </conditionalFormatting>
  <conditionalFormatting sqref="H15">
    <cfRule type="cellIs" dxfId="2847" priority="1106" operator="equal">
      <formula>"2 - Несоотвествие смежным разделам"</formula>
    </cfRule>
  </conditionalFormatting>
  <conditionalFormatting sqref="H22:H26">
    <cfRule type="cellIs" dxfId="2846" priority="1107" operator="equal">
      <formula>"2 - Несоотвествие смежным разделам"</formula>
    </cfRule>
  </conditionalFormatting>
  <conditionalFormatting sqref="H22:H23">
    <cfRule type="cellIs" dxfId="2845" priority="1108" operator="equal">
      <formula>"2 - Несоотвествие смежным разделам"</formula>
    </cfRule>
  </conditionalFormatting>
  <conditionalFormatting sqref="H22">
    <cfRule type="cellIs" dxfId="2844" priority="1109" operator="equal">
      <formula>"2 - Несоотвествие смежным разделам"</formula>
    </cfRule>
  </conditionalFormatting>
  <conditionalFormatting sqref="H22">
    <cfRule type="cellIs" dxfId="2843" priority="1110" operator="equal">
      <formula>"2 - Несоотвествие смежным разделам"</formula>
    </cfRule>
  </conditionalFormatting>
  <conditionalFormatting sqref="H22">
    <cfRule type="cellIs" dxfId="2842" priority="1111" operator="equal">
      <formula>"2 - Несоотвествие смежным разделам"</formula>
    </cfRule>
  </conditionalFormatting>
  <conditionalFormatting sqref="H22">
    <cfRule type="cellIs" dxfId="2841" priority="1112" operator="equal">
      <formula>"2 - Несоотвествие смежным разделам"</formula>
    </cfRule>
  </conditionalFormatting>
  <conditionalFormatting sqref="H23">
    <cfRule type="cellIs" dxfId="2840" priority="1113" operator="equal">
      <formula>"2 - Несоотвествие смежным разделам"</formula>
    </cfRule>
  </conditionalFormatting>
  <conditionalFormatting sqref="H24:H25">
    <cfRule type="cellIs" dxfId="2839" priority="1114" operator="equal">
      <formula>"2 - Несоотвествие смежным разделам"</formula>
    </cfRule>
  </conditionalFormatting>
  <conditionalFormatting sqref="H24">
    <cfRule type="cellIs" dxfId="2838" priority="1115" operator="equal">
      <formula>"2 - Несоотвествие смежным разделам"</formula>
    </cfRule>
  </conditionalFormatting>
  <conditionalFormatting sqref="H25">
    <cfRule type="cellIs" dxfId="2837" priority="1116" operator="equal">
      <formula>"2 - Несоотвествие смежным разделам"</formula>
    </cfRule>
  </conditionalFormatting>
  <conditionalFormatting sqref="H25">
    <cfRule type="cellIs" dxfId="2836" priority="1117" operator="equal">
      <formula>"2 - Несоотвествие смежным разделам"</formula>
    </cfRule>
  </conditionalFormatting>
  <conditionalFormatting sqref="H26">
    <cfRule type="cellIs" dxfId="2835" priority="1118" operator="equal">
      <formula>"2 - Несоотвествие смежным разделам"</formula>
    </cfRule>
  </conditionalFormatting>
  <conditionalFormatting sqref="H26">
    <cfRule type="cellIs" dxfId="2834" priority="1119" operator="equal">
      <formula>"2 - Несоотвествие смежным разделам"</formula>
    </cfRule>
  </conditionalFormatting>
  <conditionalFormatting sqref="H26">
    <cfRule type="cellIs" dxfId="2833" priority="1120" operator="equal">
      <formula>"2 - Несоотвествие смежным разделам"</formula>
    </cfRule>
  </conditionalFormatting>
  <conditionalFormatting sqref="H26">
    <cfRule type="cellIs" dxfId="2832" priority="1121" operator="equal">
      <formula>"2 - Несоотвествие смежным разделам"</formula>
    </cfRule>
  </conditionalFormatting>
  <conditionalFormatting sqref="H14">
    <cfRule type="cellIs" dxfId="2831" priority="1122" operator="equal">
      <formula>"2 - Несоотвествие смежным разделам"</formula>
    </cfRule>
  </conditionalFormatting>
  <conditionalFormatting sqref="H14">
    <cfRule type="cellIs" dxfId="2830" priority="1123" operator="equal">
      <formula>"2 - Несоотвествие смежным разделам"</formula>
    </cfRule>
  </conditionalFormatting>
  <conditionalFormatting sqref="H14">
    <cfRule type="cellIs" dxfId="2829" priority="1124" operator="equal">
      <formula>"2 - Несоотвествие смежным разделам"</formula>
    </cfRule>
  </conditionalFormatting>
  <conditionalFormatting sqref="H14">
    <cfRule type="cellIs" dxfId="2828" priority="1125" operator="equal">
      <formula>"2 - Несоотвествие смежным разделам"</formula>
    </cfRule>
  </conditionalFormatting>
  <conditionalFormatting sqref="H14">
    <cfRule type="cellIs" dxfId="2827" priority="1126" operator="equal">
      <formula>"2 - Несоотвествие смежным разделам"</formula>
    </cfRule>
  </conditionalFormatting>
  <conditionalFormatting sqref="H16">
    <cfRule type="cellIs" dxfId="2826" priority="1127" operator="equal">
      <formula>"2 - Несоотвествие смежным разделам"</formula>
    </cfRule>
  </conditionalFormatting>
  <conditionalFormatting sqref="H16">
    <cfRule type="cellIs" dxfId="2825" priority="1128" operator="equal">
      <formula>"2 - Несоотвествие смежным разделам"</formula>
    </cfRule>
  </conditionalFormatting>
  <conditionalFormatting sqref="H16">
    <cfRule type="cellIs" dxfId="2824" priority="1129" operator="equal">
      <formula>"2 - Несоотвествие смежным разделам"</formula>
    </cfRule>
  </conditionalFormatting>
  <conditionalFormatting sqref="H16">
    <cfRule type="cellIs" dxfId="2823" priority="1130" operator="equal">
      <formula>"2 - Несоотвествие смежным разделам"</formula>
    </cfRule>
  </conditionalFormatting>
  <conditionalFormatting sqref="H16">
    <cfRule type="cellIs" dxfId="2822" priority="1131" operator="equal">
      <formula>"2 - Несоотвествие смежным разделам"</formula>
    </cfRule>
  </conditionalFormatting>
  <conditionalFormatting sqref="H17">
    <cfRule type="cellIs" dxfId="2821" priority="1132" operator="equal">
      <formula>"2 - Несоотвествие смежным разделам"</formula>
    </cfRule>
  </conditionalFormatting>
  <conditionalFormatting sqref="H17">
    <cfRule type="cellIs" dxfId="2820" priority="1133" operator="equal">
      <formula>"2 - Несоотвествие смежным разделам"</formula>
    </cfRule>
  </conditionalFormatting>
  <conditionalFormatting sqref="H17">
    <cfRule type="cellIs" dxfId="2819" priority="1134" operator="equal">
      <formula>"2 - Несоотвествие смежным разделам"</formula>
    </cfRule>
  </conditionalFormatting>
  <conditionalFormatting sqref="H17">
    <cfRule type="cellIs" dxfId="2818" priority="1135" operator="equal">
      <formula>"2 - Несоотвествие смежным разделам"</formula>
    </cfRule>
  </conditionalFormatting>
  <conditionalFormatting sqref="H17">
    <cfRule type="cellIs" dxfId="2817" priority="1136" operator="equal">
      <formula>"2 - Несоотвествие смежным разделам"</formula>
    </cfRule>
  </conditionalFormatting>
  <conditionalFormatting sqref="H18">
    <cfRule type="cellIs" dxfId="2816" priority="1137" operator="equal">
      <formula>"2 - Несоотвествие смежным разделам"</formula>
    </cfRule>
  </conditionalFormatting>
  <conditionalFormatting sqref="H18">
    <cfRule type="cellIs" dxfId="2815" priority="1138" operator="equal">
      <formula>"2 - Несоотвествие смежным разделам"</formula>
    </cfRule>
  </conditionalFormatting>
  <conditionalFormatting sqref="H18">
    <cfRule type="cellIs" dxfId="2814" priority="1139" operator="equal">
      <formula>"2 - Несоотвествие смежным разделам"</formula>
    </cfRule>
  </conditionalFormatting>
  <conditionalFormatting sqref="H18">
    <cfRule type="cellIs" dxfId="2813" priority="1140" operator="equal">
      <formula>"2 - Несоотвествие смежным разделам"</formula>
    </cfRule>
  </conditionalFormatting>
  <conditionalFormatting sqref="H18">
    <cfRule type="cellIs" dxfId="2812" priority="1141" operator="equal">
      <formula>"2 - Несоотвествие смежным разделам"</formula>
    </cfRule>
  </conditionalFormatting>
  <conditionalFormatting sqref="H19">
    <cfRule type="cellIs" dxfId="2811" priority="1142" operator="equal">
      <formula>"2 - Несоотвествие смежным разделам"</formula>
    </cfRule>
  </conditionalFormatting>
  <conditionalFormatting sqref="H19">
    <cfRule type="cellIs" dxfId="2810" priority="1143" operator="equal">
      <formula>"2 - Несоотвествие смежным разделам"</formula>
    </cfRule>
  </conditionalFormatting>
  <conditionalFormatting sqref="H19">
    <cfRule type="cellIs" dxfId="2809" priority="1144" operator="equal">
      <formula>"2 - Несоотвествие смежным разделам"</formula>
    </cfRule>
  </conditionalFormatting>
  <conditionalFormatting sqref="H19">
    <cfRule type="cellIs" dxfId="2808" priority="1145" operator="equal">
      <formula>"2 - Несоотвествие смежным разделам"</formula>
    </cfRule>
  </conditionalFormatting>
  <conditionalFormatting sqref="H19">
    <cfRule type="cellIs" dxfId="2807" priority="1146" operator="equal">
      <formula>"2 - Несоотвествие смежным разделам"</formula>
    </cfRule>
  </conditionalFormatting>
  <conditionalFormatting sqref="H21">
    <cfRule type="cellIs" dxfId="2806" priority="1147" operator="equal">
      <formula>"2 - Несоотвествие смежным разделам"</formula>
    </cfRule>
  </conditionalFormatting>
  <conditionalFormatting sqref="H21">
    <cfRule type="cellIs" dxfId="2805" priority="1148" operator="equal">
      <formula>"2 - Несоотвествие смежным разделам"</formula>
    </cfRule>
  </conditionalFormatting>
  <conditionalFormatting sqref="H21">
    <cfRule type="cellIs" dxfId="2804" priority="1149" operator="equal">
      <formula>"2 - Несоотвествие смежным разделам"</formula>
    </cfRule>
  </conditionalFormatting>
  <conditionalFormatting sqref="H21">
    <cfRule type="cellIs" dxfId="2803" priority="1150" operator="equal">
      <formula>"2 - Несоотвествие смежным разделам"</formula>
    </cfRule>
  </conditionalFormatting>
  <conditionalFormatting sqref="H21">
    <cfRule type="cellIs" dxfId="2802" priority="1151" operator="equal">
      <formula>"2 - Несоотвествие смежным разделам"</formula>
    </cfRule>
  </conditionalFormatting>
  <conditionalFormatting sqref="H20">
    <cfRule type="cellIs" dxfId="2801" priority="1152" operator="equal">
      <formula>"2 - Несоотвествие смежным разделам"</formula>
    </cfRule>
  </conditionalFormatting>
  <conditionalFormatting sqref="H20">
    <cfRule type="cellIs" dxfId="2800" priority="1153" operator="equal">
      <formula>"2 - Несоотвествие смежным разделам"</formula>
    </cfRule>
  </conditionalFormatting>
  <conditionalFormatting sqref="H20">
    <cfRule type="cellIs" dxfId="2799" priority="1154" operator="equal">
      <formula>"2 - Несоотвествие смежным разделам"</formula>
    </cfRule>
  </conditionalFormatting>
  <conditionalFormatting sqref="H20">
    <cfRule type="cellIs" dxfId="2798" priority="1155" operator="equal">
      <formula>"2 - Несоотвествие смежным разделам"</formula>
    </cfRule>
  </conditionalFormatting>
  <conditionalFormatting sqref="H20">
    <cfRule type="cellIs" dxfId="2797" priority="1156" operator="equal">
      <formula>"2 - Несоотвествие смежным разделам"</formula>
    </cfRule>
  </conditionalFormatting>
  <conditionalFormatting sqref="H20">
    <cfRule type="cellIs" dxfId="2796" priority="1157" operator="equal">
      <formula>"2 - Несоотвествие смежным разделам"</formula>
    </cfRule>
  </conditionalFormatting>
  <conditionalFormatting sqref="H20">
    <cfRule type="cellIs" dxfId="2795" priority="1158" operator="equal">
      <formula>"2 - Несоотвествие смежным разделам"</formula>
    </cfRule>
  </conditionalFormatting>
  <conditionalFormatting sqref="H27">
    <cfRule type="cellIs" dxfId="2794" priority="1159" operator="equal">
      <formula>"2 - Несоотвествие смежным разделам"</formula>
    </cfRule>
  </conditionalFormatting>
  <conditionalFormatting sqref="H27">
    <cfRule type="cellIs" dxfId="2793" priority="1160" operator="equal">
      <formula>"2 - Несоотвествие смежным разделам"</formula>
    </cfRule>
  </conditionalFormatting>
  <conditionalFormatting sqref="H27">
    <cfRule type="cellIs" dxfId="2792" priority="1161" operator="equal">
      <formula>"2 - Несоотвествие смежным разделам"</formula>
    </cfRule>
  </conditionalFormatting>
  <conditionalFormatting sqref="H27">
    <cfRule type="cellIs" dxfId="2791" priority="1162" operator="equal">
      <formula>"2 - Несоотвествие смежным разделам"</formula>
    </cfRule>
  </conditionalFormatting>
  <conditionalFormatting sqref="H28">
    <cfRule type="cellIs" dxfId="2790" priority="1163" operator="equal">
      <formula>"2 - Несоотвествие смежным разделам"</formula>
    </cfRule>
  </conditionalFormatting>
  <conditionalFormatting sqref="H28">
    <cfRule type="cellIs" dxfId="2789" priority="1164" operator="equal">
      <formula>"2 - Несоотвествие смежным разделам"</formula>
    </cfRule>
  </conditionalFormatting>
  <conditionalFormatting sqref="H28">
    <cfRule type="cellIs" dxfId="2788" priority="1165" operator="equal">
      <formula>"2 - Несоотвествие смежным разделам"</formula>
    </cfRule>
  </conditionalFormatting>
  <conditionalFormatting sqref="H28">
    <cfRule type="cellIs" dxfId="2787" priority="1166" operator="equal">
      <formula>"2 - Несоотвествие смежным разделам"</formula>
    </cfRule>
  </conditionalFormatting>
  <conditionalFormatting sqref="H29">
    <cfRule type="cellIs" dxfId="2786" priority="1167" operator="equal">
      <formula>"2 - Несоотвествие смежным разделам"</formula>
    </cfRule>
  </conditionalFormatting>
  <conditionalFormatting sqref="H29">
    <cfRule type="cellIs" dxfId="2785" priority="1168" operator="equal">
      <formula>"2 - Несоотвествие смежным разделам"</formula>
    </cfRule>
  </conditionalFormatting>
  <conditionalFormatting sqref="H29">
    <cfRule type="cellIs" dxfId="2784" priority="1169" operator="equal">
      <formula>"2 - Несоотвествие смежным разделам"</formula>
    </cfRule>
  </conditionalFormatting>
  <conditionalFormatting sqref="H29">
    <cfRule type="cellIs" dxfId="2783" priority="1170" operator="equal">
      <formula>"2 - Несоотвествие смежным разделам"</formula>
    </cfRule>
  </conditionalFormatting>
  <conditionalFormatting sqref="H29">
    <cfRule type="cellIs" dxfId="2782" priority="1171" operator="equal">
      <formula>"2 - Несоотвествие смежным разделам"</formula>
    </cfRule>
  </conditionalFormatting>
  <conditionalFormatting sqref="H29">
    <cfRule type="cellIs" dxfId="2781" priority="1172" operator="equal">
      <formula>"2 - Несоотвествие смежным разделам"</formula>
    </cfRule>
  </conditionalFormatting>
  <conditionalFormatting sqref="H30">
    <cfRule type="cellIs" dxfId="2780" priority="1173" operator="equal">
      <formula>"2 - Несоотвествие смежным разделам"</formula>
    </cfRule>
  </conditionalFormatting>
  <conditionalFormatting sqref="H30">
    <cfRule type="cellIs" dxfId="2779" priority="1174" operator="equal">
      <formula>"2 - Несоотвествие смежным разделам"</formula>
    </cfRule>
  </conditionalFormatting>
  <conditionalFormatting sqref="H30">
    <cfRule type="cellIs" dxfId="2778" priority="1175" operator="equal">
      <formula>"2 - Несоотвествие смежным разделам"</formula>
    </cfRule>
  </conditionalFormatting>
  <conditionalFormatting sqref="H30">
    <cfRule type="cellIs" dxfId="2777" priority="1176" operator="equal">
      <formula>"2 - Несоотвествие смежным разделам"</formula>
    </cfRule>
  </conditionalFormatting>
  <conditionalFormatting sqref="H30">
    <cfRule type="cellIs" dxfId="2776" priority="1177" operator="equal">
      <formula>"2 - Несоотвествие смежным разделам"</formula>
    </cfRule>
  </conditionalFormatting>
  <conditionalFormatting sqref="H30">
    <cfRule type="cellIs" dxfId="2775" priority="1178" operator="equal">
      <formula>"2 - Несоотвествие смежным разделам"</formula>
    </cfRule>
  </conditionalFormatting>
  <conditionalFormatting sqref="H30">
    <cfRule type="cellIs" dxfId="2774" priority="1179" operator="equal">
      <formula>"2 - Несоотвествие смежным разделам"</formula>
    </cfRule>
  </conditionalFormatting>
  <conditionalFormatting sqref="H31">
    <cfRule type="cellIs" dxfId="2773" priority="1180" operator="equal">
      <formula>"2 - Несоотвествие смежным разделам"</formula>
    </cfRule>
  </conditionalFormatting>
  <conditionalFormatting sqref="H31">
    <cfRule type="cellIs" dxfId="2772" priority="1181" operator="equal">
      <formula>"2 - Несоотвествие смежным разделам"</formula>
    </cfRule>
  </conditionalFormatting>
  <conditionalFormatting sqref="H31">
    <cfRule type="cellIs" dxfId="2771" priority="1182" operator="equal">
      <formula>"2 - Несоотвествие смежным разделам"</formula>
    </cfRule>
  </conditionalFormatting>
  <conditionalFormatting sqref="H31">
    <cfRule type="cellIs" dxfId="2770" priority="1183" operator="equal">
      <formula>"2 - Несоотвествие смежным разделам"</formula>
    </cfRule>
  </conditionalFormatting>
  <conditionalFormatting sqref="H31">
    <cfRule type="cellIs" dxfId="2769" priority="1184" operator="equal">
      <formula>"2 - Несоотвествие смежным разделам"</formula>
    </cfRule>
  </conditionalFormatting>
  <conditionalFormatting sqref="H31">
    <cfRule type="cellIs" dxfId="2768" priority="1185" operator="equal">
      <formula>"2 - Несоотвествие смежным разделам"</formula>
    </cfRule>
  </conditionalFormatting>
  <conditionalFormatting sqref="H31">
    <cfRule type="cellIs" dxfId="2767" priority="1186" operator="equal">
      <formula>"2 - Несоотвествие смежным разделам"</formula>
    </cfRule>
  </conditionalFormatting>
  <conditionalFormatting sqref="H32">
    <cfRule type="cellIs" dxfId="2766" priority="1187" operator="equal">
      <formula>"2 - Несоотвествие смежным разделам"</formula>
    </cfRule>
  </conditionalFormatting>
  <conditionalFormatting sqref="H32">
    <cfRule type="cellIs" dxfId="2765" priority="1188" operator="equal">
      <formula>"2 - Несоотвествие смежным разделам"</formula>
    </cfRule>
  </conditionalFormatting>
  <conditionalFormatting sqref="H32">
    <cfRule type="cellIs" dxfId="2764" priority="1189" operator="equal">
      <formula>"2 - Несоотвествие смежным разделам"</formula>
    </cfRule>
  </conditionalFormatting>
  <conditionalFormatting sqref="H32">
    <cfRule type="cellIs" dxfId="2763" priority="1190" operator="equal">
      <formula>"2 - Несоотвествие смежным разделам"</formula>
    </cfRule>
  </conditionalFormatting>
  <conditionalFormatting sqref="H32">
    <cfRule type="cellIs" dxfId="2762" priority="1191" operator="equal">
      <formula>"2 - Несоотвествие смежным разделам"</formula>
    </cfRule>
  </conditionalFormatting>
  <conditionalFormatting sqref="H32">
    <cfRule type="cellIs" dxfId="2761" priority="1192" operator="equal">
      <formula>"2 - Несоотвествие смежным разделам"</formula>
    </cfRule>
  </conditionalFormatting>
  <conditionalFormatting sqref="H32">
    <cfRule type="cellIs" dxfId="2760" priority="1193" operator="equal">
      <formula>"2 - Несоотвествие смежным разделам"</formula>
    </cfRule>
  </conditionalFormatting>
  <conditionalFormatting sqref="H33">
    <cfRule type="cellIs" dxfId="2759" priority="1194" operator="equal">
      <formula>"2 - Несоотвествие смежным разделам"</formula>
    </cfRule>
  </conditionalFormatting>
  <conditionalFormatting sqref="H33">
    <cfRule type="cellIs" dxfId="2758" priority="1195" operator="equal">
      <formula>"2 - Несоотвествие смежным разделам"</formula>
    </cfRule>
  </conditionalFormatting>
  <conditionalFormatting sqref="H33">
    <cfRule type="cellIs" dxfId="2757" priority="1196" operator="equal">
      <formula>"2 - Несоотвествие смежным разделам"</formula>
    </cfRule>
  </conditionalFormatting>
  <conditionalFormatting sqref="H33">
    <cfRule type="cellIs" dxfId="2756" priority="1197" operator="equal">
      <formula>"2 - Несоотвествие смежным разделам"</formula>
    </cfRule>
  </conditionalFormatting>
  <conditionalFormatting sqref="H33">
    <cfRule type="cellIs" dxfId="2755" priority="1198" operator="equal">
      <formula>"2 - Несоотвествие смежным разделам"</formula>
    </cfRule>
  </conditionalFormatting>
  <conditionalFormatting sqref="H33">
    <cfRule type="cellIs" dxfId="2754" priority="1199" operator="equal">
      <formula>"2 - Несоотвествие смежным разделам"</formula>
    </cfRule>
  </conditionalFormatting>
  <conditionalFormatting sqref="H33">
    <cfRule type="cellIs" dxfId="2753" priority="1200" operator="equal">
      <formula>"2 - Несоотвествие смежным разделам"</formula>
    </cfRule>
  </conditionalFormatting>
  <conditionalFormatting sqref="H33">
    <cfRule type="cellIs" dxfId="2752" priority="1201" operator="equal">
      <formula>"2 - Несоотвествие смежным разделам"</formula>
    </cfRule>
  </conditionalFormatting>
  <conditionalFormatting sqref="H35">
    <cfRule type="cellIs" dxfId="2751" priority="1202" operator="equal">
      <formula>"2 - Несоотвествие смежным разделам"</formula>
    </cfRule>
  </conditionalFormatting>
  <conditionalFormatting sqref="H35">
    <cfRule type="cellIs" dxfId="2750" priority="1203" operator="equal">
      <formula>"2 - Несоотвествие смежным разделам"</formula>
    </cfRule>
  </conditionalFormatting>
  <conditionalFormatting sqref="H35">
    <cfRule type="cellIs" dxfId="2749" priority="1204" operator="equal">
      <formula>"2 - Несоотвествие смежным разделам"</formula>
    </cfRule>
  </conditionalFormatting>
  <conditionalFormatting sqref="H35">
    <cfRule type="cellIs" dxfId="2748" priority="1205" operator="equal">
      <formula>"2 - Несоотвествие смежным разделам"</formula>
    </cfRule>
  </conditionalFormatting>
  <conditionalFormatting sqref="H35">
    <cfRule type="cellIs" dxfId="2747" priority="1206" operator="equal">
      <formula>"2 - Несоотвествие смежным разделам"</formula>
    </cfRule>
  </conditionalFormatting>
  <conditionalFormatting sqref="H35">
    <cfRule type="cellIs" dxfId="2746" priority="1207" operator="equal">
      <formula>"2 - Несоотвествие смежным разделам"</formula>
    </cfRule>
  </conditionalFormatting>
  <conditionalFormatting sqref="H35">
    <cfRule type="cellIs" dxfId="2745" priority="1208" operator="equal">
      <formula>"2 - Несоотвествие смежным разделам"</formula>
    </cfRule>
  </conditionalFormatting>
  <conditionalFormatting sqref="H35">
    <cfRule type="cellIs" dxfId="2744" priority="1209" operator="equal">
      <formula>"2 - Несоотвествие смежным разделам"</formula>
    </cfRule>
  </conditionalFormatting>
  <conditionalFormatting sqref="H35">
    <cfRule type="cellIs" dxfId="2743" priority="1210" operator="equal">
      <formula>"2 - Несоотвествие смежным разделам"</formula>
    </cfRule>
  </conditionalFormatting>
  <conditionalFormatting sqref="H34">
    <cfRule type="cellIs" dxfId="2742" priority="1211" operator="equal">
      <formula>"2 - Несоотвествие смежным разделам"</formula>
    </cfRule>
  </conditionalFormatting>
  <conditionalFormatting sqref="H34">
    <cfRule type="cellIs" dxfId="2741" priority="1212" operator="equal">
      <formula>"2 - Несоотвествие смежным разделам"</formula>
    </cfRule>
  </conditionalFormatting>
  <conditionalFormatting sqref="H34">
    <cfRule type="cellIs" dxfId="2740" priority="1213" operator="equal">
      <formula>"2 - Несоотвествие смежным разделам"</formula>
    </cfRule>
  </conditionalFormatting>
  <conditionalFormatting sqref="H34">
    <cfRule type="cellIs" dxfId="2739" priority="1214" operator="equal">
      <formula>"2 - Несоотвествие смежным разделам"</formula>
    </cfRule>
  </conditionalFormatting>
  <conditionalFormatting sqref="H34">
    <cfRule type="cellIs" dxfId="2738" priority="1215" operator="equal">
      <formula>"2 - Несоотвествие смежным разделам"</formula>
    </cfRule>
  </conditionalFormatting>
  <conditionalFormatting sqref="H34">
    <cfRule type="cellIs" dxfId="2737" priority="1216" operator="equal">
      <formula>"2 - Несоотвествие смежным разделам"</formula>
    </cfRule>
  </conditionalFormatting>
  <conditionalFormatting sqref="H34">
    <cfRule type="cellIs" dxfId="2736" priority="1217" operator="equal">
      <formula>"2 - Несоотвествие смежным разделам"</formula>
    </cfRule>
  </conditionalFormatting>
  <conditionalFormatting sqref="H34">
    <cfRule type="cellIs" dxfId="2735" priority="1218" operator="equal">
      <formula>"2 - Несоотвествие смежным разделам"</formula>
    </cfRule>
  </conditionalFormatting>
  <conditionalFormatting sqref="H34">
    <cfRule type="cellIs" dxfId="2734" priority="1219" operator="equal">
      <formula>"2 - Несоотвествие смежным разделам"</formula>
    </cfRule>
  </conditionalFormatting>
  <conditionalFormatting sqref="H34">
    <cfRule type="cellIs" dxfId="2733" priority="1220" operator="equal">
      <formula>"2 - Несоотвествие смежным разделам"</formula>
    </cfRule>
  </conditionalFormatting>
  <conditionalFormatting sqref="H36">
    <cfRule type="cellIs" dxfId="2732" priority="1221" operator="equal">
      <formula>"2 - Несоотвествие смежным разделам"</formula>
    </cfRule>
  </conditionalFormatting>
  <conditionalFormatting sqref="H36">
    <cfRule type="cellIs" dxfId="2731" priority="1222" operator="equal">
      <formula>"2 - Несоотвествие смежным разделам"</formula>
    </cfRule>
  </conditionalFormatting>
  <conditionalFormatting sqref="H36">
    <cfRule type="cellIs" dxfId="2730" priority="1223" operator="equal">
      <formula>"2 - Несоотвествие смежным разделам"</formula>
    </cfRule>
  </conditionalFormatting>
  <conditionalFormatting sqref="H36">
    <cfRule type="cellIs" dxfId="2729" priority="1224" operator="equal">
      <formula>"2 - Несоотвествие смежным разделам"</formula>
    </cfRule>
  </conditionalFormatting>
  <conditionalFormatting sqref="H36">
    <cfRule type="cellIs" dxfId="2728" priority="1225" operator="equal">
      <formula>"2 - Несоотвествие смежным разделам"</formula>
    </cfRule>
  </conditionalFormatting>
  <conditionalFormatting sqref="H36">
    <cfRule type="cellIs" dxfId="2727" priority="1226" operator="equal">
      <formula>"2 - Несоотвествие смежным разделам"</formula>
    </cfRule>
  </conditionalFormatting>
  <conditionalFormatting sqref="H36">
    <cfRule type="cellIs" dxfId="2726" priority="1227" operator="equal">
      <formula>"2 - Несоотвествие смежным разделам"</formula>
    </cfRule>
  </conditionalFormatting>
  <conditionalFormatting sqref="H36">
    <cfRule type="cellIs" dxfId="2725" priority="1228" operator="equal">
      <formula>"2 - Несоотвествие смежным разделам"</formula>
    </cfRule>
  </conditionalFormatting>
  <conditionalFormatting sqref="H36">
    <cfRule type="cellIs" dxfId="2724" priority="1229" operator="equal">
      <formula>"2 - Несоотвествие смежным разделам"</formula>
    </cfRule>
  </conditionalFormatting>
  <conditionalFormatting sqref="H37">
    <cfRule type="cellIs" dxfId="2723" priority="1230" operator="equal">
      <formula>"2 - Несоотвествие смежным разделам"</formula>
    </cfRule>
  </conditionalFormatting>
  <conditionalFormatting sqref="H37">
    <cfRule type="cellIs" dxfId="2722" priority="1231" operator="equal">
      <formula>"2 - Несоотвествие смежным разделам"</formula>
    </cfRule>
  </conditionalFormatting>
  <conditionalFormatting sqref="H37">
    <cfRule type="cellIs" dxfId="2721" priority="1232" operator="equal">
      <formula>"2 - Несоотвествие смежным разделам"</formula>
    </cfRule>
  </conditionalFormatting>
  <conditionalFormatting sqref="H37">
    <cfRule type="cellIs" dxfId="2720" priority="1233" operator="equal">
      <formula>"2 - Несоотвествие смежным разделам"</formula>
    </cfRule>
  </conditionalFormatting>
  <conditionalFormatting sqref="H37">
    <cfRule type="cellIs" dxfId="2719" priority="1234" operator="equal">
      <formula>"2 - Несоотвествие смежным разделам"</formula>
    </cfRule>
  </conditionalFormatting>
  <conditionalFormatting sqref="H37">
    <cfRule type="cellIs" dxfId="2718" priority="1235" operator="equal">
      <formula>"2 - Несоотвествие смежным разделам"</formula>
    </cfRule>
  </conditionalFormatting>
  <conditionalFormatting sqref="H37">
    <cfRule type="cellIs" dxfId="2717" priority="1236" operator="equal">
      <formula>"2 - Несоотвествие смежным разделам"</formula>
    </cfRule>
  </conditionalFormatting>
  <conditionalFormatting sqref="H37">
    <cfRule type="cellIs" dxfId="2716" priority="1237" operator="equal">
      <formula>"2 - Несоотвествие смежным разделам"</formula>
    </cfRule>
  </conditionalFormatting>
  <conditionalFormatting sqref="H37">
    <cfRule type="cellIs" dxfId="2715" priority="1238" operator="equal">
      <formula>"2 - Несоотвествие смежным разделам"</formula>
    </cfRule>
  </conditionalFormatting>
  <conditionalFormatting sqref="H37">
    <cfRule type="cellIs" dxfId="2714" priority="1239" operator="equal">
      <formula>"2 - Несоотвествие смежным разделам"</formula>
    </cfRule>
  </conditionalFormatting>
  <conditionalFormatting sqref="H38">
    <cfRule type="cellIs" dxfId="2713" priority="1240" operator="equal">
      <formula>"2 - Несоотвествие смежным разделам"</formula>
    </cfRule>
  </conditionalFormatting>
  <conditionalFormatting sqref="H38">
    <cfRule type="cellIs" dxfId="2712" priority="1241" operator="equal">
      <formula>"2 - Несоотвествие смежным разделам"</formula>
    </cfRule>
  </conditionalFormatting>
  <conditionalFormatting sqref="H38">
    <cfRule type="cellIs" dxfId="2711" priority="1242" operator="equal">
      <formula>"2 - Несоотвествие смежным разделам"</formula>
    </cfRule>
  </conditionalFormatting>
  <conditionalFormatting sqref="H38">
    <cfRule type="cellIs" dxfId="2710" priority="1243" operator="equal">
      <formula>"2 - Несоотвествие смежным разделам"</formula>
    </cfRule>
  </conditionalFormatting>
  <conditionalFormatting sqref="H38">
    <cfRule type="cellIs" dxfId="2709" priority="1244" operator="equal">
      <formula>"2 - Несоотвествие смежным разделам"</formula>
    </cfRule>
  </conditionalFormatting>
  <conditionalFormatting sqref="H38">
    <cfRule type="cellIs" dxfId="2708" priority="1245" operator="equal">
      <formula>"2 - Несоотвествие смежным разделам"</formula>
    </cfRule>
  </conditionalFormatting>
  <conditionalFormatting sqref="H38">
    <cfRule type="cellIs" dxfId="2707" priority="1246" operator="equal">
      <formula>"2 - Несоотвествие смежным разделам"</formula>
    </cfRule>
  </conditionalFormatting>
  <conditionalFormatting sqref="H38">
    <cfRule type="cellIs" dxfId="2706" priority="1247" operator="equal">
      <formula>"2 - Несоотвествие смежным разделам"</formula>
    </cfRule>
  </conditionalFormatting>
  <conditionalFormatting sqref="H38">
    <cfRule type="cellIs" dxfId="2705" priority="1248" operator="equal">
      <formula>"2 - Несоотвествие смежным разделам"</formula>
    </cfRule>
  </conditionalFormatting>
  <conditionalFormatting sqref="H38">
    <cfRule type="cellIs" dxfId="2704" priority="1249" operator="equal">
      <formula>"2 - Несоотвествие смежным разделам"</formula>
    </cfRule>
  </conditionalFormatting>
  <conditionalFormatting sqref="H39">
    <cfRule type="cellIs" dxfId="2703" priority="1250" operator="equal">
      <formula>"2 - Несоотвествие смежным разделам"</formula>
    </cfRule>
  </conditionalFormatting>
  <conditionalFormatting sqref="H39">
    <cfRule type="cellIs" dxfId="2702" priority="1251" operator="equal">
      <formula>"2 - Несоотвествие смежным разделам"</formula>
    </cfRule>
  </conditionalFormatting>
  <conditionalFormatting sqref="H39">
    <cfRule type="cellIs" dxfId="2701" priority="1252" operator="equal">
      <formula>"2 - Несоотвествие смежным разделам"</formula>
    </cfRule>
  </conditionalFormatting>
  <conditionalFormatting sqref="H39">
    <cfRule type="cellIs" dxfId="2700" priority="1253" operator="equal">
      <formula>"2 - Несоотвествие смежным разделам"</formula>
    </cfRule>
  </conditionalFormatting>
  <conditionalFormatting sqref="H39">
    <cfRule type="cellIs" dxfId="2699" priority="1254" operator="equal">
      <formula>"2 - Несоотвествие смежным разделам"</formula>
    </cfRule>
  </conditionalFormatting>
  <conditionalFormatting sqref="H39">
    <cfRule type="cellIs" dxfId="2698" priority="1255" operator="equal">
      <formula>"2 - Несоотвествие смежным разделам"</formula>
    </cfRule>
  </conditionalFormatting>
  <conditionalFormatting sqref="H39">
    <cfRule type="cellIs" dxfId="2697" priority="1256" operator="equal">
      <formula>"2 - Несоотвествие смежным разделам"</formula>
    </cfRule>
  </conditionalFormatting>
  <conditionalFormatting sqref="H39">
    <cfRule type="cellIs" dxfId="2696" priority="1257" operator="equal">
      <formula>"2 - Несоотвествие смежным разделам"</formula>
    </cfRule>
  </conditionalFormatting>
  <conditionalFormatting sqref="H39">
    <cfRule type="cellIs" dxfId="2695" priority="1258" operator="equal">
      <formula>"2 - Несоотвествие смежным разделам"</formula>
    </cfRule>
  </conditionalFormatting>
  <conditionalFormatting sqref="H39">
    <cfRule type="cellIs" dxfId="2694" priority="1259" operator="equal">
      <formula>"2 - Несоотвествие смежным разделам"</formula>
    </cfRule>
  </conditionalFormatting>
  <conditionalFormatting sqref="H42">
    <cfRule type="cellIs" dxfId="2693" priority="1260" operator="equal">
      <formula>"2 - Несоотвествие смежным разделам"</formula>
    </cfRule>
  </conditionalFormatting>
  <conditionalFormatting sqref="H42">
    <cfRule type="cellIs" dxfId="2692" priority="1261" operator="equal">
      <formula>"2 - Несоотвествие смежным разделам"</formula>
    </cfRule>
  </conditionalFormatting>
  <conditionalFormatting sqref="H42">
    <cfRule type="cellIs" dxfId="2691" priority="1262" operator="equal">
      <formula>"2 - Несоотвествие смежным разделам"</formula>
    </cfRule>
  </conditionalFormatting>
  <conditionalFormatting sqref="H42">
    <cfRule type="cellIs" dxfId="2690" priority="1263" operator="equal">
      <formula>"2 - Несоотвествие смежным разделам"</formula>
    </cfRule>
  </conditionalFormatting>
  <conditionalFormatting sqref="H43">
    <cfRule type="cellIs" dxfId="2689" priority="1264" operator="equal">
      <formula>"2 - Несоотвествие смежным разделам"</formula>
    </cfRule>
  </conditionalFormatting>
  <conditionalFormatting sqref="H44">
    <cfRule type="cellIs" dxfId="2688" priority="1265" operator="equal">
      <formula>"2 - Несоотвествие смежным разделам"</formula>
    </cfRule>
  </conditionalFormatting>
  <conditionalFormatting sqref="H44">
    <cfRule type="cellIs" dxfId="2687" priority="1266" operator="equal">
      <formula>"2 - Несоотвествие смежным разделам"</formula>
    </cfRule>
  </conditionalFormatting>
  <conditionalFormatting sqref="H45">
    <cfRule type="cellIs" dxfId="2686" priority="1267" operator="equal">
      <formula>"2 - Несоотвествие смежным разделам"</formula>
    </cfRule>
  </conditionalFormatting>
  <conditionalFormatting sqref="G1:H1 H3:X3 H5:H151 A9:G9">
    <cfRule type="cellIs" dxfId="2685" priority="3" operator="equal">
      <formula>"1 - Ошибка проектировщика"</formula>
    </cfRule>
  </conditionalFormatting>
  <conditionalFormatting sqref="H10">
    <cfRule type="cellIs" dxfId="2684" priority="1268" operator="equal">
      <formula>"1 - Ошибка проектировщика"</formula>
    </cfRule>
  </conditionalFormatting>
  <conditionalFormatting sqref="H10">
    <cfRule type="cellIs" dxfId="2683" priority="1269" operator="equal">
      <formula>"1 - Ошибка проектировщика"</formula>
    </cfRule>
  </conditionalFormatting>
  <conditionalFormatting sqref="H10">
    <cfRule type="cellIs" dxfId="2682" priority="1270" operator="equal">
      <formula>"1 - Ошибка проектировщика"</formula>
    </cfRule>
  </conditionalFormatting>
  <conditionalFormatting sqref="H10">
    <cfRule type="cellIs" dxfId="2681" priority="1271" operator="equal">
      <formula>"1 - Ошибка проектировщика"</formula>
    </cfRule>
  </conditionalFormatting>
  <conditionalFormatting sqref="H13">
    <cfRule type="cellIs" dxfId="2680" priority="1272" operator="equal">
      <formula>"1 - Ошибка проектировщика"</formula>
    </cfRule>
  </conditionalFormatting>
  <conditionalFormatting sqref="H12">
    <cfRule type="cellIs" dxfId="2679" priority="1273" operator="equal">
      <formula>"1 - Ошибка проектировщика"</formula>
    </cfRule>
  </conditionalFormatting>
  <conditionalFormatting sqref="H11">
    <cfRule type="cellIs" dxfId="2678" priority="1274" operator="equal">
      <formula>"1 - Ошибка проектировщика"</formula>
    </cfRule>
  </conditionalFormatting>
  <conditionalFormatting sqref="H11">
    <cfRule type="cellIs" dxfId="2677" priority="1275" operator="equal">
      <formula>"1 - Ошибка проектировщика"</formula>
    </cfRule>
  </conditionalFormatting>
  <conditionalFormatting sqref="H11">
    <cfRule type="cellIs" dxfId="2676" priority="1276" operator="equal">
      <formula>"1 - Ошибка проектировщика"</formula>
    </cfRule>
  </conditionalFormatting>
  <conditionalFormatting sqref="H11">
    <cfRule type="cellIs" dxfId="2675" priority="1277" operator="equal">
      <formula>"1 - Ошибка проектировщика"</formula>
    </cfRule>
  </conditionalFormatting>
  <conditionalFormatting sqref="H11">
    <cfRule type="cellIs" dxfId="2674" priority="1278" operator="equal">
      <formula>"1 - Ошибка проектировщика"</formula>
    </cfRule>
  </conditionalFormatting>
  <conditionalFormatting sqref="H15">
    <cfRule type="cellIs" dxfId="2673" priority="1279" operator="equal">
      <formula>"1 - Ошибка проектировщика"</formula>
    </cfRule>
  </conditionalFormatting>
  <conditionalFormatting sqref="H15">
    <cfRule type="cellIs" dxfId="2672" priority="1280" operator="equal">
      <formula>"1 - Ошибка проектировщика"</formula>
    </cfRule>
  </conditionalFormatting>
  <conditionalFormatting sqref="H15">
    <cfRule type="cellIs" dxfId="2671" priority="1281" operator="equal">
      <formula>"1 - Ошибка проектировщика"</formula>
    </cfRule>
  </conditionalFormatting>
  <conditionalFormatting sqref="H15">
    <cfRule type="cellIs" dxfId="2670" priority="1282" operator="equal">
      <formula>"1 - Ошибка проектировщика"</formula>
    </cfRule>
  </conditionalFormatting>
  <conditionalFormatting sqref="H22:H26">
    <cfRule type="cellIs" dxfId="2669" priority="1283" operator="equal">
      <formula>"1 - Ошибка проектировщика"</formula>
    </cfRule>
  </conditionalFormatting>
  <conditionalFormatting sqref="H22:H23">
    <cfRule type="cellIs" dxfId="2668" priority="1284" operator="equal">
      <formula>"1 - Ошибка проектировщика"</formula>
    </cfRule>
  </conditionalFormatting>
  <conditionalFormatting sqref="H22">
    <cfRule type="cellIs" dxfId="2667" priority="1285" operator="equal">
      <formula>"1 - Ошибка проектировщика"</formula>
    </cfRule>
  </conditionalFormatting>
  <conditionalFormatting sqref="H22">
    <cfRule type="cellIs" dxfId="2666" priority="1286" operator="equal">
      <formula>"1 - Ошибка проектировщика"</formula>
    </cfRule>
  </conditionalFormatting>
  <conditionalFormatting sqref="H22">
    <cfRule type="cellIs" dxfId="2665" priority="1287" operator="equal">
      <formula>"1 - Ошибка проектировщика"</formula>
    </cfRule>
  </conditionalFormatting>
  <conditionalFormatting sqref="H22">
    <cfRule type="cellIs" dxfId="2664" priority="1288" operator="equal">
      <formula>"1 - Ошибка проектировщика"</formula>
    </cfRule>
  </conditionalFormatting>
  <conditionalFormatting sqref="H23">
    <cfRule type="cellIs" dxfId="2663" priority="1289" operator="equal">
      <formula>"1 - Ошибка проектировщика"</formula>
    </cfRule>
  </conditionalFormatting>
  <conditionalFormatting sqref="H24:H25">
    <cfRule type="cellIs" dxfId="2662" priority="1290" operator="equal">
      <formula>"1 - Ошибка проектировщика"</formula>
    </cfRule>
  </conditionalFormatting>
  <conditionalFormatting sqref="H24">
    <cfRule type="cellIs" dxfId="2661" priority="1291" operator="equal">
      <formula>"1 - Ошибка проектировщика"</formula>
    </cfRule>
  </conditionalFormatting>
  <conditionalFormatting sqref="H25">
    <cfRule type="cellIs" dxfId="2660" priority="1292" operator="equal">
      <formula>"1 - Ошибка проектировщика"</formula>
    </cfRule>
  </conditionalFormatting>
  <conditionalFormatting sqref="H25">
    <cfRule type="cellIs" dxfId="2659" priority="1293" operator="equal">
      <formula>"1 - Ошибка проектировщика"</formula>
    </cfRule>
  </conditionalFormatting>
  <conditionalFormatting sqref="H26">
    <cfRule type="cellIs" dxfId="2658" priority="1294" operator="equal">
      <formula>"1 - Ошибка проектировщика"</formula>
    </cfRule>
  </conditionalFormatting>
  <conditionalFormatting sqref="H26">
    <cfRule type="cellIs" dxfId="2657" priority="1295" operator="equal">
      <formula>"1 - Ошибка проектировщика"</formula>
    </cfRule>
  </conditionalFormatting>
  <conditionalFormatting sqref="H26">
    <cfRule type="cellIs" dxfId="2656" priority="1296" operator="equal">
      <formula>"1 - Ошибка проектировщика"</formula>
    </cfRule>
  </conditionalFormatting>
  <conditionalFormatting sqref="H26">
    <cfRule type="cellIs" dxfId="2655" priority="1297" operator="equal">
      <formula>"1 - Ошибка проектировщика"</formula>
    </cfRule>
  </conditionalFormatting>
  <conditionalFormatting sqref="H14">
    <cfRule type="cellIs" dxfId="2654" priority="1298" operator="equal">
      <formula>"1 - Ошибка проектировщика"</formula>
    </cfRule>
  </conditionalFormatting>
  <conditionalFormatting sqref="H14">
    <cfRule type="cellIs" dxfId="2653" priority="1299" operator="equal">
      <formula>"1 - Ошибка проектировщика"</formula>
    </cfRule>
  </conditionalFormatting>
  <conditionalFormatting sqref="H14">
    <cfRule type="cellIs" dxfId="2652" priority="1300" operator="equal">
      <formula>"1 - Ошибка проектировщика"</formula>
    </cfRule>
  </conditionalFormatting>
  <conditionalFormatting sqref="H14">
    <cfRule type="cellIs" dxfId="2651" priority="1301" operator="equal">
      <formula>"1 - Ошибка проектировщика"</formula>
    </cfRule>
  </conditionalFormatting>
  <conditionalFormatting sqref="H14">
    <cfRule type="cellIs" dxfId="2650" priority="1302" operator="equal">
      <formula>"1 - Ошибка проектировщика"</formula>
    </cfRule>
  </conditionalFormatting>
  <conditionalFormatting sqref="H16">
    <cfRule type="cellIs" dxfId="2649" priority="1303" operator="equal">
      <formula>"1 - Ошибка проектировщика"</formula>
    </cfRule>
  </conditionalFormatting>
  <conditionalFormatting sqref="H16">
    <cfRule type="cellIs" dxfId="2648" priority="1304" operator="equal">
      <formula>"1 - Ошибка проектировщика"</formula>
    </cfRule>
  </conditionalFormatting>
  <conditionalFormatting sqref="H16">
    <cfRule type="cellIs" dxfId="2647" priority="1305" operator="equal">
      <formula>"1 - Ошибка проектировщика"</formula>
    </cfRule>
  </conditionalFormatting>
  <conditionalFormatting sqref="H16">
    <cfRule type="cellIs" dxfId="2646" priority="1306" operator="equal">
      <formula>"1 - Ошибка проектировщика"</formula>
    </cfRule>
  </conditionalFormatting>
  <conditionalFormatting sqref="H16">
    <cfRule type="cellIs" dxfId="2645" priority="1307" operator="equal">
      <formula>"1 - Ошибка проектировщика"</formula>
    </cfRule>
  </conditionalFormatting>
  <conditionalFormatting sqref="H17">
    <cfRule type="cellIs" dxfId="2644" priority="1308" operator="equal">
      <formula>"1 - Ошибка проектировщика"</formula>
    </cfRule>
  </conditionalFormatting>
  <conditionalFormatting sqref="H17">
    <cfRule type="cellIs" dxfId="2643" priority="1309" operator="equal">
      <formula>"1 - Ошибка проектировщика"</formula>
    </cfRule>
  </conditionalFormatting>
  <conditionalFormatting sqref="H17">
    <cfRule type="cellIs" dxfId="2642" priority="1310" operator="equal">
      <formula>"1 - Ошибка проектировщика"</formula>
    </cfRule>
  </conditionalFormatting>
  <conditionalFormatting sqref="H17">
    <cfRule type="cellIs" dxfId="2641" priority="1311" operator="equal">
      <formula>"1 - Ошибка проектировщика"</formula>
    </cfRule>
  </conditionalFormatting>
  <conditionalFormatting sqref="H17">
    <cfRule type="cellIs" dxfId="2640" priority="1312" operator="equal">
      <formula>"1 - Ошибка проектировщика"</formula>
    </cfRule>
  </conditionalFormatting>
  <conditionalFormatting sqref="H18">
    <cfRule type="cellIs" dxfId="2639" priority="1313" operator="equal">
      <formula>"1 - Ошибка проектировщика"</formula>
    </cfRule>
  </conditionalFormatting>
  <conditionalFormatting sqref="H18">
    <cfRule type="cellIs" dxfId="2638" priority="1314" operator="equal">
      <formula>"1 - Ошибка проектировщика"</formula>
    </cfRule>
  </conditionalFormatting>
  <conditionalFormatting sqref="H18">
    <cfRule type="cellIs" dxfId="2637" priority="1315" operator="equal">
      <formula>"1 - Ошибка проектировщика"</formula>
    </cfRule>
  </conditionalFormatting>
  <conditionalFormatting sqref="H18">
    <cfRule type="cellIs" dxfId="2636" priority="1316" operator="equal">
      <formula>"1 - Ошибка проектировщика"</formula>
    </cfRule>
  </conditionalFormatting>
  <conditionalFormatting sqref="H18">
    <cfRule type="cellIs" dxfId="2635" priority="1317" operator="equal">
      <formula>"1 - Ошибка проектировщика"</formula>
    </cfRule>
  </conditionalFormatting>
  <conditionalFormatting sqref="H19">
    <cfRule type="cellIs" dxfId="2634" priority="1318" operator="equal">
      <formula>"1 - Ошибка проектировщика"</formula>
    </cfRule>
  </conditionalFormatting>
  <conditionalFormatting sqref="H19">
    <cfRule type="cellIs" dxfId="2633" priority="1319" operator="equal">
      <formula>"1 - Ошибка проектировщика"</formula>
    </cfRule>
  </conditionalFormatting>
  <conditionalFormatting sqref="H19">
    <cfRule type="cellIs" dxfId="2632" priority="1320" operator="equal">
      <formula>"1 - Ошибка проектировщика"</formula>
    </cfRule>
  </conditionalFormatting>
  <conditionalFormatting sqref="H19">
    <cfRule type="cellIs" dxfId="2631" priority="1321" operator="equal">
      <formula>"1 - Ошибка проектировщика"</formula>
    </cfRule>
  </conditionalFormatting>
  <conditionalFormatting sqref="H19">
    <cfRule type="cellIs" dxfId="2630" priority="1322" operator="equal">
      <formula>"1 - Ошибка проектировщика"</formula>
    </cfRule>
  </conditionalFormatting>
  <conditionalFormatting sqref="H21">
    <cfRule type="cellIs" dxfId="2629" priority="1323" operator="equal">
      <formula>"1 - Ошибка проектировщика"</formula>
    </cfRule>
  </conditionalFormatting>
  <conditionalFormatting sqref="H21">
    <cfRule type="cellIs" dxfId="2628" priority="1324" operator="equal">
      <formula>"1 - Ошибка проектировщика"</formula>
    </cfRule>
  </conditionalFormatting>
  <conditionalFormatting sqref="H21">
    <cfRule type="cellIs" dxfId="2627" priority="1325" operator="equal">
      <formula>"1 - Ошибка проектировщика"</formula>
    </cfRule>
  </conditionalFormatting>
  <conditionalFormatting sqref="H21">
    <cfRule type="cellIs" dxfId="2626" priority="1326" operator="equal">
      <formula>"1 - Ошибка проектировщика"</formula>
    </cfRule>
  </conditionalFormatting>
  <conditionalFormatting sqref="H21">
    <cfRule type="cellIs" dxfId="2625" priority="1327" operator="equal">
      <formula>"1 - Ошибка проектировщика"</formula>
    </cfRule>
  </conditionalFormatting>
  <conditionalFormatting sqref="H20">
    <cfRule type="cellIs" dxfId="2624" priority="1328" operator="equal">
      <formula>"1 - Ошибка проектировщика"</formula>
    </cfRule>
  </conditionalFormatting>
  <conditionalFormatting sqref="H20">
    <cfRule type="cellIs" dxfId="2623" priority="1329" operator="equal">
      <formula>"1 - Ошибка проектировщика"</formula>
    </cfRule>
  </conditionalFormatting>
  <conditionalFormatting sqref="H20">
    <cfRule type="cellIs" dxfId="2622" priority="1330" operator="equal">
      <formula>"1 - Ошибка проектировщика"</formula>
    </cfRule>
  </conditionalFormatting>
  <conditionalFormatting sqref="H20">
    <cfRule type="cellIs" dxfId="2621" priority="1331" operator="equal">
      <formula>"1 - Ошибка проектировщика"</formula>
    </cfRule>
  </conditionalFormatting>
  <conditionalFormatting sqref="H20">
    <cfRule type="cellIs" dxfId="2620" priority="1332" operator="equal">
      <formula>"1 - Ошибка проектировщика"</formula>
    </cfRule>
  </conditionalFormatting>
  <conditionalFormatting sqref="H20">
    <cfRule type="cellIs" dxfId="2619" priority="1333" operator="equal">
      <formula>"1 - Ошибка проектировщика"</formula>
    </cfRule>
  </conditionalFormatting>
  <conditionalFormatting sqref="H20">
    <cfRule type="cellIs" dxfId="2618" priority="1334" operator="equal">
      <formula>"1 - Ошибка проектировщика"</formula>
    </cfRule>
  </conditionalFormatting>
  <conditionalFormatting sqref="H27">
    <cfRule type="cellIs" dxfId="2617" priority="1335" operator="equal">
      <formula>"1 - Ошибка проектировщика"</formula>
    </cfRule>
  </conditionalFormatting>
  <conditionalFormatting sqref="H27">
    <cfRule type="cellIs" dxfId="2616" priority="1336" operator="equal">
      <formula>"1 - Ошибка проектировщика"</formula>
    </cfRule>
  </conditionalFormatting>
  <conditionalFormatting sqref="H27">
    <cfRule type="cellIs" dxfId="2615" priority="1337" operator="equal">
      <formula>"1 - Ошибка проектировщика"</formula>
    </cfRule>
  </conditionalFormatting>
  <conditionalFormatting sqref="H27">
    <cfRule type="cellIs" dxfId="2614" priority="1338" operator="equal">
      <formula>"1 - Ошибка проектировщика"</formula>
    </cfRule>
  </conditionalFormatting>
  <conditionalFormatting sqref="H28">
    <cfRule type="cellIs" dxfId="2613" priority="1339" operator="equal">
      <formula>"1 - Ошибка проектировщика"</formula>
    </cfRule>
  </conditionalFormatting>
  <conditionalFormatting sqref="H28">
    <cfRule type="cellIs" dxfId="2612" priority="1340" operator="equal">
      <formula>"1 - Ошибка проектировщика"</formula>
    </cfRule>
  </conditionalFormatting>
  <conditionalFormatting sqref="H28">
    <cfRule type="cellIs" dxfId="2611" priority="1341" operator="equal">
      <formula>"1 - Ошибка проектировщика"</formula>
    </cfRule>
  </conditionalFormatting>
  <conditionalFormatting sqref="H28">
    <cfRule type="cellIs" dxfId="2610" priority="1342" operator="equal">
      <formula>"1 - Ошибка проектировщика"</formula>
    </cfRule>
  </conditionalFormatting>
  <conditionalFormatting sqref="H29">
    <cfRule type="cellIs" dxfId="2609" priority="1343" operator="equal">
      <formula>"1 - Ошибка проектировщика"</formula>
    </cfRule>
  </conditionalFormatting>
  <conditionalFormatting sqref="H29">
    <cfRule type="cellIs" dxfId="2608" priority="1344" operator="equal">
      <formula>"1 - Ошибка проектировщика"</formula>
    </cfRule>
  </conditionalFormatting>
  <conditionalFormatting sqref="H29">
    <cfRule type="cellIs" dxfId="2607" priority="1345" operator="equal">
      <formula>"1 - Ошибка проектировщика"</formula>
    </cfRule>
  </conditionalFormatting>
  <conditionalFormatting sqref="H29">
    <cfRule type="cellIs" dxfId="2606" priority="1346" operator="equal">
      <formula>"1 - Ошибка проектировщика"</formula>
    </cfRule>
  </conditionalFormatting>
  <conditionalFormatting sqref="H29">
    <cfRule type="cellIs" dxfId="2605" priority="1347" operator="equal">
      <formula>"1 - Ошибка проектировщика"</formula>
    </cfRule>
  </conditionalFormatting>
  <conditionalFormatting sqref="H29">
    <cfRule type="cellIs" dxfId="2604" priority="1348" operator="equal">
      <formula>"1 - Ошибка проектировщика"</formula>
    </cfRule>
  </conditionalFormatting>
  <conditionalFormatting sqref="H30">
    <cfRule type="cellIs" dxfId="2603" priority="1349" operator="equal">
      <formula>"1 - Ошибка проектировщика"</formula>
    </cfRule>
  </conditionalFormatting>
  <conditionalFormatting sqref="H30">
    <cfRule type="cellIs" dxfId="2602" priority="1350" operator="equal">
      <formula>"1 - Ошибка проектировщика"</formula>
    </cfRule>
  </conditionalFormatting>
  <conditionalFormatting sqref="H30">
    <cfRule type="cellIs" dxfId="2601" priority="1351" operator="equal">
      <formula>"1 - Ошибка проектировщика"</formula>
    </cfRule>
  </conditionalFormatting>
  <conditionalFormatting sqref="H30">
    <cfRule type="cellIs" dxfId="2600" priority="1352" operator="equal">
      <formula>"1 - Ошибка проектировщика"</formula>
    </cfRule>
  </conditionalFormatting>
  <conditionalFormatting sqref="H30">
    <cfRule type="cellIs" dxfId="2599" priority="1353" operator="equal">
      <formula>"1 - Ошибка проектировщика"</formula>
    </cfRule>
  </conditionalFormatting>
  <conditionalFormatting sqref="H30">
    <cfRule type="cellIs" dxfId="2598" priority="1354" operator="equal">
      <formula>"1 - Ошибка проектировщика"</formula>
    </cfRule>
  </conditionalFormatting>
  <conditionalFormatting sqref="H30">
    <cfRule type="cellIs" dxfId="2597" priority="1355" operator="equal">
      <formula>"1 - Ошибка проектировщика"</formula>
    </cfRule>
  </conditionalFormatting>
  <conditionalFormatting sqref="H31">
    <cfRule type="cellIs" dxfId="2596" priority="1356" operator="equal">
      <formula>"1 - Ошибка проектировщика"</formula>
    </cfRule>
  </conditionalFormatting>
  <conditionalFormatting sqref="H31">
    <cfRule type="cellIs" dxfId="2595" priority="1357" operator="equal">
      <formula>"1 - Ошибка проектировщика"</formula>
    </cfRule>
  </conditionalFormatting>
  <conditionalFormatting sqref="H31">
    <cfRule type="cellIs" dxfId="2594" priority="1358" operator="equal">
      <formula>"1 - Ошибка проектировщика"</formula>
    </cfRule>
  </conditionalFormatting>
  <conditionalFormatting sqref="H31">
    <cfRule type="cellIs" dxfId="2593" priority="1359" operator="equal">
      <formula>"1 - Ошибка проектировщика"</formula>
    </cfRule>
  </conditionalFormatting>
  <conditionalFormatting sqref="H31">
    <cfRule type="cellIs" dxfId="2592" priority="1360" operator="equal">
      <formula>"1 - Ошибка проектировщика"</formula>
    </cfRule>
  </conditionalFormatting>
  <conditionalFormatting sqref="H31">
    <cfRule type="cellIs" dxfId="2591" priority="1361" operator="equal">
      <formula>"1 - Ошибка проектировщика"</formula>
    </cfRule>
  </conditionalFormatting>
  <conditionalFormatting sqref="H31">
    <cfRule type="cellIs" dxfId="2590" priority="1362" operator="equal">
      <formula>"1 - Ошибка проектировщика"</formula>
    </cfRule>
  </conditionalFormatting>
  <conditionalFormatting sqref="H32">
    <cfRule type="cellIs" dxfId="2589" priority="1363" operator="equal">
      <formula>"1 - Ошибка проектировщика"</formula>
    </cfRule>
  </conditionalFormatting>
  <conditionalFormatting sqref="H32">
    <cfRule type="cellIs" dxfId="2588" priority="1364" operator="equal">
      <formula>"1 - Ошибка проектировщика"</formula>
    </cfRule>
  </conditionalFormatting>
  <conditionalFormatting sqref="H32">
    <cfRule type="cellIs" dxfId="2587" priority="1365" operator="equal">
      <formula>"1 - Ошибка проектировщика"</formula>
    </cfRule>
  </conditionalFormatting>
  <conditionalFormatting sqref="H32">
    <cfRule type="cellIs" dxfId="2586" priority="1366" operator="equal">
      <formula>"1 - Ошибка проектировщика"</formula>
    </cfRule>
  </conditionalFormatting>
  <conditionalFormatting sqref="H32">
    <cfRule type="cellIs" dxfId="2585" priority="1367" operator="equal">
      <formula>"1 - Ошибка проектировщика"</formula>
    </cfRule>
  </conditionalFormatting>
  <conditionalFormatting sqref="H32">
    <cfRule type="cellIs" dxfId="2584" priority="1368" operator="equal">
      <formula>"1 - Ошибка проектировщика"</formula>
    </cfRule>
  </conditionalFormatting>
  <conditionalFormatting sqref="H32">
    <cfRule type="cellIs" dxfId="2583" priority="1369" operator="equal">
      <formula>"1 - Ошибка проектировщика"</formula>
    </cfRule>
  </conditionalFormatting>
  <conditionalFormatting sqref="H33">
    <cfRule type="cellIs" dxfId="2582" priority="1370" operator="equal">
      <formula>"1 - Ошибка проектировщика"</formula>
    </cfRule>
  </conditionalFormatting>
  <conditionalFormatting sqref="H33">
    <cfRule type="cellIs" dxfId="2581" priority="1371" operator="equal">
      <formula>"1 - Ошибка проектировщика"</formula>
    </cfRule>
  </conditionalFormatting>
  <conditionalFormatting sqref="H33">
    <cfRule type="cellIs" dxfId="2580" priority="1372" operator="equal">
      <formula>"1 - Ошибка проектировщика"</formula>
    </cfRule>
  </conditionalFormatting>
  <conditionalFormatting sqref="H33">
    <cfRule type="cellIs" dxfId="2579" priority="1373" operator="equal">
      <formula>"1 - Ошибка проектировщика"</formula>
    </cfRule>
  </conditionalFormatting>
  <conditionalFormatting sqref="H33">
    <cfRule type="cellIs" dxfId="2578" priority="1374" operator="equal">
      <formula>"1 - Ошибка проектировщика"</formula>
    </cfRule>
  </conditionalFormatting>
  <conditionalFormatting sqref="H33">
    <cfRule type="cellIs" dxfId="2577" priority="1375" operator="equal">
      <formula>"1 - Ошибка проектировщика"</formula>
    </cfRule>
  </conditionalFormatting>
  <conditionalFormatting sqref="H33">
    <cfRule type="cellIs" dxfId="2576" priority="1376" operator="equal">
      <formula>"1 - Ошибка проектировщика"</formula>
    </cfRule>
  </conditionalFormatting>
  <conditionalFormatting sqref="H33">
    <cfRule type="cellIs" dxfId="2575" priority="1377" operator="equal">
      <formula>"1 - Ошибка проектировщика"</formula>
    </cfRule>
  </conditionalFormatting>
  <conditionalFormatting sqref="H35">
    <cfRule type="cellIs" dxfId="2574" priority="1378" operator="equal">
      <formula>"1 - Ошибка проектировщика"</formula>
    </cfRule>
  </conditionalFormatting>
  <conditionalFormatting sqref="H35">
    <cfRule type="cellIs" dxfId="2573" priority="1379" operator="equal">
      <formula>"1 - Ошибка проектировщика"</formula>
    </cfRule>
  </conditionalFormatting>
  <conditionalFormatting sqref="H35">
    <cfRule type="cellIs" dxfId="2572" priority="1380" operator="equal">
      <formula>"1 - Ошибка проектировщика"</formula>
    </cfRule>
  </conditionalFormatting>
  <conditionalFormatting sqref="H35">
    <cfRule type="cellIs" dxfId="2571" priority="1381" operator="equal">
      <formula>"1 - Ошибка проектировщика"</formula>
    </cfRule>
  </conditionalFormatting>
  <conditionalFormatting sqref="H35">
    <cfRule type="cellIs" dxfId="2570" priority="1382" operator="equal">
      <formula>"1 - Ошибка проектировщика"</formula>
    </cfRule>
  </conditionalFormatting>
  <conditionalFormatting sqref="H35">
    <cfRule type="cellIs" dxfId="2569" priority="1383" operator="equal">
      <formula>"1 - Ошибка проектировщика"</formula>
    </cfRule>
  </conditionalFormatting>
  <conditionalFormatting sqref="H35">
    <cfRule type="cellIs" dxfId="2568" priority="1384" operator="equal">
      <formula>"1 - Ошибка проектировщика"</formula>
    </cfRule>
  </conditionalFormatting>
  <conditionalFormatting sqref="H35">
    <cfRule type="cellIs" dxfId="2567" priority="1385" operator="equal">
      <formula>"1 - Ошибка проектировщика"</formula>
    </cfRule>
  </conditionalFormatting>
  <conditionalFormatting sqref="H35">
    <cfRule type="cellIs" dxfId="2566" priority="1386" operator="equal">
      <formula>"1 - Ошибка проектировщика"</formula>
    </cfRule>
  </conditionalFormatting>
  <conditionalFormatting sqref="H34">
    <cfRule type="cellIs" dxfId="2565" priority="1387" operator="equal">
      <formula>"1 - Ошибка проектировщика"</formula>
    </cfRule>
  </conditionalFormatting>
  <conditionalFormatting sqref="H34">
    <cfRule type="cellIs" dxfId="2564" priority="1388" operator="equal">
      <formula>"1 - Ошибка проектировщика"</formula>
    </cfRule>
  </conditionalFormatting>
  <conditionalFormatting sqref="H34">
    <cfRule type="cellIs" dxfId="2563" priority="1389" operator="equal">
      <formula>"1 - Ошибка проектировщика"</formula>
    </cfRule>
  </conditionalFormatting>
  <conditionalFormatting sqref="H34">
    <cfRule type="cellIs" dxfId="2562" priority="1390" operator="equal">
      <formula>"1 - Ошибка проектировщика"</formula>
    </cfRule>
  </conditionalFormatting>
  <conditionalFormatting sqref="H34">
    <cfRule type="cellIs" dxfId="2561" priority="1391" operator="equal">
      <formula>"1 - Ошибка проектировщика"</formula>
    </cfRule>
  </conditionalFormatting>
  <conditionalFormatting sqref="H34">
    <cfRule type="cellIs" dxfId="2560" priority="1392" operator="equal">
      <formula>"1 - Ошибка проектировщика"</formula>
    </cfRule>
  </conditionalFormatting>
  <conditionalFormatting sqref="H34">
    <cfRule type="cellIs" dxfId="2559" priority="1393" operator="equal">
      <formula>"1 - Ошибка проектировщика"</formula>
    </cfRule>
  </conditionalFormatting>
  <conditionalFormatting sqref="H34">
    <cfRule type="cellIs" dxfId="2558" priority="1394" operator="equal">
      <formula>"1 - Ошибка проектировщика"</formula>
    </cfRule>
  </conditionalFormatting>
  <conditionalFormatting sqref="H34">
    <cfRule type="cellIs" dxfId="2557" priority="1395" operator="equal">
      <formula>"1 - Ошибка проектировщика"</formula>
    </cfRule>
  </conditionalFormatting>
  <conditionalFormatting sqref="H34">
    <cfRule type="cellIs" dxfId="2556" priority="1396" operator="equal">
      <formula>"1 - Ошибка проектировщика"</formula>
    </cfRule>
  </conditionalFormatting>
  <conditionalFormatting sqref="H36">
    <cfRule type="cellIs" dxfId="2555" priority="1397" operator="equal">
      <formula>"1 - Ошибка проектировщика"</formula>
    </cfRule>
  </conditionalFormatting>
  <conditionalFormatting sqref="H36">
    <cfRule type="cellIs" dxfId="2554" priority="1398" operator="equal">
      <formula>"1 - Ошибка проектировщика"</formula>
    </cfRule>
  </conditionalFormatting>
  <conditionalFormatting sqref="H36">
    <cfRule type="cellIs" dxfId="2553" priority="1399" operator="equal">
      <formula>"1 - Ошибка проектировщика"</formula>
    </cfRule>
  </conditionalFormatting>
  <conditionalFormatting sqref="H36">
    <cfRule type="cellIs" dxfId="2552" priority="1400" operator="equal">
      <formula>"1 - Ошибка проектировщика"</formula>
    </cfRule>
  </conditionalFormatting>
  <conditionalFormatting sqref="H36">
    <cfRule type="cellIs" dxfId="2551" priority="1401" operator="equal">
      <formula>"1 - Ошибка проектировщика"</formula>
    </cfRule>
  </conditionalFormatting>
  <conditionalFormatting sqref="H36">
    <cfRule type="cellIs" dxfId="2550" priority="1402" operator="equal">
      <formula>"1 - Ошибка проектировщика"</formula>
    </cfRule>
  </conditionalFormatting>
  <conditionalFormatting sqref="H36">
    <cfRule type="cellIs" dxfId="2549" priority="1403" operator="equal">
      <formula>"1 - Ошибка проектировщика"</formula>
    </cfRule>
  </conditionalFormatting>
  <conditionalFormatting sqref="H36">
    <cfRule type="cellIs" dxfId="2548" priority="1404" operator="equal">
      <formula>"1 - Ошибка проектировщика"</formula>
    </cfRule>
  </conditionalFormatting>
  <conditionalFormatting sqref="H36">
    <cfRule type="cellIs" dxfId="2547" priority="1405" operator="equal">
      <formula>"1 - Ошибка проектировщика"</formula>
    </cfRule>
  </conditionalFormatting>
  <conditionalFormatting sqref="H37">
    <cfRule type="cellIs" dxfId="2546" priority="1406" operator="equal">
      <formula>"1 - Ошибка проектировщика"</formula>
    </cfRule>
  </conditionalFormatting>
  <conditionalFormatting sqref="H37">
    <cfRule type="cellIs" dxfId="2545" priority="1407" operator="equal">
      <formula>"1 - Ошибка проектировщика"</formula>
    </cfRule>
  </conditionalFormatting>
  <conditionalFormatting sqref="H37">
    <cfRule type="cellIs" dxfId="2544" priority="1408" operator="equal">
      <formula>"1 - Ошибка проектировщика"</formula>
    </cfRule>
  </conditionalFormatting>
  <conditionalFormatting sqref="H37">
    <cfRule type="cellIs" dxfId="2543" priority="1409" operator="equal">
      <formula>"1 - Ошибка проектировщика"</formula>
    </cfRule>
  </conditionalFormatting>
  <conditionalFormatting sqref="H37">
    <cfRule type="cellIs" dxfId="2542" priority="1410" operator="equal">
      <formula>"1 - Ошибка проектировщика"</formula>
    </cfRule>
  </conditionalFormatting>
  <conditionalFormatting sqref="H37">
    <cfRule type="cellIs" dxfId="2541" priority="1411" operator="equal">
      <formula>"1 - Ошибка проектировщика"</formula>
    </cfRule>
  </conditionalFormatting>
  <conditionalFormatting sqref="H37">
    <cfRule type="cellIs" dxfId="2540" priority="1412" operator="equal">
      <formula>"1 - Ошибка проектировщика"</formula>
    </cfRule>
  </conditionalFormatting>
  <conditionalFormatting sqref="H37">
    <cfRule type="cellIs" dxfId="2539" priority="1413" operator="equal">
      <formula>"1 - Ошибка проектировщика"</formula>
    </cfRule>
  </conditionalFormatting>
  <conditionalFormatting sqref="H37">
    <cfRule type="cellIs" dxfId="2538" priority="1414" operator="equal">
      <formula>"1 - Ошибка проектировщика"</formula>
    </cfRule>
  </conditionalFormatting>
  <conditionalFormatting sqref="H37">
    <cfRule type="cellIs" dxfId="2537" priority="1415" operator="equal">
      <formula>"1 - Ошибка проектировщика"</formula>
    </cfRule>
  </conditionalFormatting>
  <conditionalFormatting sqref="H38">
    <cfRule type="cellIs" dxfId="2536" priority="1416" operator="equal">
      <formula>"1 - Ошибка проектировщика"</formula>
    </cfRule>
  </conditionalFormatting>
  <conditionalFormatting sqref="H38">
    <cfRule type="cellIs" dxfId="2535" priority="1417" operator="equal">
      <formula>"1 - Ошибка проектировщика"</formula>
    </cfRule>
  </conditionalFormatting>
  <conditionalFormatting sqref="H38">
    <cfRule type="cellIs" dxfId="2534" priority="1418" operator="equal">
      <formula>"1 - Ошибка проектировщика"</formula>
    </cfRule>
  </conditionalFormatting>
  <conditionalFormatting sqref="H38">
    <cfRule type="cellIs" dxfId="2533" priority="1419" operator="equal">
      <formula>"1 - Ошибка проектировщика"</formula>
    </cfRule>
  </conditionalFormatting>
  <conditionalFormatting sqref="H38">
    <cfRule type="cellIs" dxfId="2532" priority="1420" operator="equal">
      <formula>"1 - Ошибка проектировщика"</formula>
    </cfRule>
  </conditionalFormatting>
  <conditionalFormatting sqref="H38">
    <cfRule type="cellIs" dxfId="2531" priority="1421" operator="equal">
      <formula>"1 - Ошибка проектировщика"</formula>
    </cfRule>
  </conditionalFormatting>
  <conditionalFormatting sqref="H38">
    <cfRule type="cellIs" dxfId="2530" priority="1422" operator="equal">
      <formula>"1 - Ошибка проектировщика"</formula>
    </cfRule>
  </conditionalFormatting>
  <conditionalFormatting sqref="H38">
    <cfRule type="cellIs" dxfId="2529" priority="1423" operator="equal">
      <formula>"1 - Ошибка проектировщика"</formula>
    </cfRule>
  </conditionalFormatting>
  <conditionalFormatting sqref="H38">
    <cfRule type="cellIs" dxfId="2528" priority="1424" operator="equal">
      <formula>"1 - Ошибка проектировщика"</formula>
    </cfRule>
  </conditionalFormatting>
  <conditionalFormatting sqref="H38">
    <cfRule type="cellIs" dxfId="2527" priority="1425" operator="equal">
      <formula>"1 - Ошибка проектировщика"</formula>
    </cfRule>
  </conditionalFormatting>
  <conditionalFormatting sqref="H39">
    <cfRule type="cellIs" dxfId="2526" priority="1426" operator="equal">
      <formula>"1 - Ошибка проектировщика"</formula>
    </cfRule>
  </conditionalFormatting>
  <conditionalFormatting sqref="H39">
    <cfRule type="cellIs" dxfId="2525" priority="1427" operator="equal">
      <formula>"1 - Ошибка проектировщика"</formula>
    </cfRule>
  </conditionalFormatting>
  <conditionalFormatting sqref="H39">
    <cfRule type="cellIs" dxfId="2524" priority="1428" operator="equal">
      <formula>"1 - Ошибка проектировщика"</formula>
    </cfRule>
  </conditionalFormatting>
  <conditionalFormatting sqref="H39">
    <cfRule type="cellIs" dxfId="2523" priority="1429" operator="equal">
      <formula>"1 - Ошибка проектировщика"</formula>
    </cfRule>
  </conditionalFormatting>
  <conditionalFormatting sqref="H39">
    <cfRule type="cellIs" dxfId="2522" priority="1430" operator="equal">
      <formula>"1 - Ошибка проектировщика"</formula>
    </cfRule>
  </conditionalFormatting>
  <conditionalFormatting sqref="H39">
    <cfRule type="cellIs" dxfId="2521" priority="1431" operator="equal">
      <formula>"1 - Ошибка проектировщика"</formula>
    </cfRule>
  </conditionalFormatting>
  <conditionalFormatting sqref="H39">
    <cfRule type="cellIs" dxfId="2520" priority="1432" operator="equal">
      <formula>"1 - Ошибка проектировщика"</formula>
    </cfRule>
  </conditionalFormatting>
  <conditionalFormatting sqref="H39">
    <cfRule type="cellIs" dxfId="2519" priority="1433" operator="equal">
      <formula>"1 - Ошибка проектировщика"</formula>
    </cfRule>
  </conditionalFormatting>
  <conditionalFormatting sqref="H39">
    <cfRule type="cellIs" dxfId="2518" priority="1434" operator="equal">
      <formula>"1 - Ошибка проектировщика"</formula>
    </cfRule>
  </conditionalFormatting>
  <conditionalFormatting sqref="H39">
    <cfRule type="cellIs" dxfId="2517" priority="1435" operator="equal">
      <formula>"1 - Ошибка проектировщика"</formula>
    </cfRule>
  </conditionalFormatting>
  <conditionalFormatting sqref="H42">
    <cfRule type="cellIs" dxfId="2516" priority="1436" operator="equal">
      <formula>"1 - Ошибка проектировщика"</formula>
    </cfRule>
  </conditionalFormatting>
  <conditionalFormatting sqref="H42">
    <cfRule type="cellIs" dxfId="2515" priority="1437" operator="equal">
      <formula>"1 - Ошибка проектировщика"</formula>
    </cfRule>
  </conditionalFormatting>
  <conditionalFormatting sqref="H42">
    <cfRule type="cellIs" dxfId="2514" priority="1438" operator="equal">
      <formula>"1 - Ошибка проектировщика"</formula>
    </cfRule>
  </conditionalFormatting>
  <conditionalFormatting sqref="H42">
    <cfRule type="cellIs" dxfId="2513" priority="1439" operator="equal">
      <formula>"1 - Ошибка проектировщика"</formula>
    </cfRule>
  </conditionalFormatting>
  <conditionalFormatting sqref="H43">
    <cfRule type="cellIs" dxfId="2512" priority="1440" operator="equal">
      <formula>"1 - Ошибка проектировщика"</formula>
    </cfRule>
  </conditionalFormatting>
  <conditionalFormatting sqref="H44">
    <cfRule type="cellIs" dxfId="2511" priority="1441" operator="equal">
      <formula>"1 - Ошибка проектировщика"</formula>
    </cfRule>
  </conditionalFormatting>
  <conditionalFormatting sqref="H44">
    <cfRule type="cellIs" dxfId="2510" priority="1442" operator="equal">
      <formula>"1 - Ошибка проектировщика"</formula>
    </cfRule>
  </conditionalFormatting>
  <conditionalFormatting sqref="H45">
    <cfRule type="cellIs" dxfId="2509" priority="1443" operator="equal">
      <formula>"1 - Ошибка проектировщика"</formula>
    </cfRule>
  </conditionalFormatting>
  <conditionalFormatting sqref="K3 K5:K151">
    <cfRule type="containsText" dxfId="2508" priority="2" operator="containsText" text="повторно">
      <formula>NOT(ISERROR(SEARCH(("повторно"),(K3))))</formula>
    </cfRule>
  </conditionalFormatting>
  <conditionalFormatting sqref="K43">
    <cfRule type="containsText" dxfId="2507" priority="1444" operator="containsText" text="повторно">
      <formula>NOT(ISERROR(SEARCH(("повторно"),(K3))))</formula>
    </cfRule>
  </conditionalFormatting>
  <conditionalFormatting sqref="K43">
    <cfRule type="containsText" dxfId="2506" priority="1445" operator="containsText" text="повторно">
      <formula>NOT(ISERROR(SEARCH(("повторно"),(K3))))</formula>
    </cfRule>
  </conditionalFormatting>
  <conditionalFormatting sqref="K44">
    <cfRule type="containsText" dxfId="2505" priority="1446" operator="containsText" text="повторно">
      <formula>NOT(ISERROR(SEARCH(("повторно"),(K3))))</formula>
    </cfRule>
  </conditionalFormatting>
  <conditionalFormatting sqref="K44">
    <cfRule type="containsText" dxfId="2504" priority="1447" operator="containsText" text="повторно">
      <formula>NOT(ISERROR(SEARCH(("повторно"),(K3))))</formula>
    </cfRule>
  </conditionalFormatting>
  <conditionalFormatting sqref="K44">
    <cfRule type="containsText" dxfId="2503" priority="1448" operator="containsText" text="повторно">
      <formula>NOT(ISERROR(SEARCH(("повторно"),(K3))))</formula>
    </cfRule>
  </conditionalFormatting>
  <conditionalFormatting sqref="K44">
    <cfRule type="containsText" dxfId="2502" priority="1449" operator="containsText" text="повторно">
      <formula>NOT(ISERROR(SEARCH(("повторно"),(K3))))</formula>
    </cfRule>
  </conditionalFormatting>
  <conditionalFormatting sqref="K45">
    <cfRule type="containsText" dxfId="2501" priority="1450" operator="containsText" text="повторно">
      <formula>NOT(ISERROR(SEARCH(("повторно"),(K3))))</formula>
    </cfRule>
  </conditionalFormatting>
  <conditionalFormatting sqref="K45">
    <cfRule type="containsText" dxfId="2500" priority="1451" operator="containsText" text="повторно">
      <formula>NOT(ISERROR(SEARCH(("повторно"),(K3))))</formula>
    </cfRule>
  </conditionalFormatting>
  <conditionalFormatting sqref="K45">
    <cfRule type="containsText" dxfId="2499" priority="1452" operator="containsText" text="повторно">
      <formula>NOT(ISERROR(SEARCH(("повторно"),(K3))))</formula>
    </cfRule>
  </conditionalFormatting>
  <conditionalFormatting sqref="K45">
    <cfRule type="containsText" dxfId="2498" priority="1453" operator="containsText" text="повторно">
      <formula>NOT(ISERROR(SEARCH(("повторно"),(K3))))</formula>
    </cfRule>
  </conditionalFormatting>
  <conditionalFormatting sqref="K45">
    <cfRule type="containsText" dxfId="2497" priority="1454" operator="containsText" text="повторно">
      <formula>NOT(ISERROR(SEARCH(("повторно"),(K3))))</formula>
    </cfRule>
  </conditionalFormatting>
  <conditionalFormatting sqref="K3 K5:K151">
    <cfRule type="containsText" dxfId="2496" priority="1" operator="containsText" text="снято">
      <formula>NOT(ISERROR(SEARCH(("снято"),(K3))))</formula>
    </cfRule>
  </conditionalFormatting>
  <conditionalFormatting sqref="K43">
    <cfRule type="containsText" dxfId="2495" priority="1455" operator="containsText" text="снято">
      <formula>NOT(ISERROR(SEARCH(("снято"),(K3))))</formula>
    </cfRule>
  </conditionalFormatting>
  <conditionalFormatting sqref="K43">
    <cfRule type="containsText" dxfId="2494" priority="1456" operator="containsText" text="снято">
      <formula>NOT(ISERROR(SEARCH(("снято"),(K3))))</formula>
    </cfRule>
  </conditionalFormatting>
  <conditionalFormatting sqref="K44">
    <cfRule type="containsText" dxfId="2493" priority="1457" operator="containsText" text="снято">
      <formula>NOT(ISERROR(SEARCH(("снято"),(K3))))</formula>
    </cfRule>
  </conditionalFormatting>
  <conditionalFormatting sqref="K44">
    <cfRule type="containsText" dxfId="2492" priority="1458" operator="containsText" text="снято">
      <formula>NOT(ISERROR(SEARCH(("снято"),(K3))))</formula>
    </cfRule>
  </conditionalFormatting>
  <conditionalFormatting sqref="K44">
    <cfRule type="containsText" dxfId="2491" priority="1459" operator="containsText" text="снято">
      <formula>NOT(ISERROR(SEARCH(("снято"),(K3))))</formula>
    </cfRule>
  </conditionalFormatting>
  <conditionalFormatting sqref="K44">
    <cfRule type="containsText" dxfId="2490" priority="1460" operator="containsText" text="снято">
      <formula>NOT(ISERROR(SEARCH(("снято"),(K3))))</formula>
    </cfRule>
  </conditionalFormatting>
  <conditionalFormatting sqref="K45">
    <cfRule type="containsText" dxfId="2489" priority="1461" operator="containsText" text="снято">
      <formula>NOT(ISERROR(SEARCH(("снято"),(K3))))</formula>
    </cfRule>
  </conditionalFormatting>
  <conditionalFormatting sqref="K45">
    <cfRule type="containsText" dxfId="2488" priority="1462" operator="containsText" text="снято">
      <formula>NOT(ISERROR(SEARCH(("снято"),(K3))))</formula>
    </cfRule>
  </conditionalFormatting>
  <conditionalFormatting sqref="K45">
    <cfRule type="containsText" dxfId="2487" priority="1463" operator="containsText" text="снято">
      <formula>NOT(ISERROR(SEARCH(("снято"),(K3))))</formula>
    </cfRule>
  </conditionalFormatting>
  <conditionalFormatting sqref="K45">
    <cfRule type="containsText" dxfId="2486" priority="1464" operator="containsText" text="снято">
      <formula>NOT(ISERROR(SEARCH(("снято"),(K3))))</formula>
    </cfRule>
  </conditionalFormatting>
  <conditionalFormatting sqref="K45">
    <cfRule type="containsText" dxfId="2485" priority="1465"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75">
        <x14:dataValidation type="list" allowBlank="1">
          <x14:formula1>
            <xm:f>Списки!$G$2:$G$4</xm:f>
          </x14:formula1>
          <xm:sqref>G40:G41 G46:G151</xm:sqref>
        </x14:dataValidation>
        <x14:dataValidation type="list" allowBlank="1">
          <x14:formula1>
            <xm:f>Списки!$O:$O</xm:f>
          </x14:formula1>
          <xm:sqref>R1 U1 X1</xm:sqref>
        </x14:dataValidation>
        <x14:dataValidation type="list" allowBlank="1">
          <x14:formula1>
            <xm:f>Списки!$E$2:$E$1002</xm:f>
          </x14:formula1>
          <xm:sqref>H40:H41 H46:H151</xm:sqref>
        </x14:dataValidation>
        <x14:dataValidation type="list" allowBlank="1">
          <x14:formula1>
            <xm:f>Списки!$A$2:$A$1002</xm:f>
          </x14:formula1>
          <xm:sqref>K10:K42 K46:K151</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Списки!$E$2:$E$1002</xm:f>
          </x14:formula1>
          <xm:sqref>H22</xm:sqref>
        </x14:dataValidation>
        <x14:dataValidation type="list" allowBlank="1">
          <x14:formula1>
            <xm:f>Списки!$G$2:$G$4</xm:f>
          </x14:formula1>
          <xm:sqref>G22</xm:sqref>
        </x14:dataValidation>
        <x14:dataValidation type="list" allowBlank="1">
          <x14:formula1>
            <xm:f>Списки!$E$2:$E$1002</xm:f>
          </x14:formula1>
          <xm:sqref>H23</xm:sqref>
        </x14:dataValidation>
        <x14:dataValidation type="list" allowBlank="1">
          <x14:formula1>
            <xm:f>Списки!$G$2:$G$4</xm:f>
          </x14:formula1>
          <xm:sqref>G23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Списки!$E$2:$E$1002</xm:f>
          </x14:formula1>
          <xm:sqref>H20</xm:sqref>
        </x14:dataValidation>
        <x14:dataValidation type="list" allowBlank="1">
          <x14:formula1>
            <xm:f>Списки!$G$2:$G$4</xm:f>
          </x14:formula1>
          <xm:sqref>G20</xm:sqref>
        </x14:dataValidation>
        <x14:dataValidation type="list" allowBlank="1">
          <x14:formula1>
            <xm:f>Списки!$E$2:$E$1002</xm:f>
          </x14:formula1>
          <xm:sqref>H27</xm:sqref>
        </x14:dataValidation>
        <x14:dataValidation type="list" allowBlank="1">
          <x14:formula1>
            <xm:f>Списки!$G$2:$G$4</xm:f>
          </x14:formula1>
          <xm:sqref>G27</xm:sqref>
        </x14:dataValidation>
        <x14:dataValidation type="list" allowBlank="1">
          <x14:formula1>
            <xm:f>Списки!$E$2:$E$1002</xm:f>
          </x14:formula1>
          <xm:sqref>H28</xm:sqref>
        </x14:dataValidation>
        <x14:dataValidation type="list" allowBlank="1">
          <x14:formula1>
            <xm:f>Списки!$G$2:$G$4</xm:f>
          </x14:formula1>
          <xm:sqref>G28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Списки!$E$2:$E$1002</xm:f>
          </x14:formula1>
          <xm:sqref>H35</xm:sqref>
        </x14:dataValidation>
        <x14:dataValidation type="list" allowBlank="1">
          <x14:formula1>
            <xm:f>Списки!$G$2:$G$4</xm:f>
          </x14:formula1>
          <xm:sqref>G35</xm:sqref>
        </x14:dataValidation>
        <x14:dataValidation type="list" allowBlank="1">
          <x14:formula1>
            <xm:f>Списки!$E$2:$E$1002</xm:f>
          </x14:formula1>
          <xm:sqref>H34</xm:sqref>
        </x14:dataValidation>
        <x14:dataValidation type="list" allowBlank="1">
          <x14:formula1>
            <xm:f>Списки!$G$2:$G$4</xm:f>
          </x14:formula1>
          <xm:sqref>G34</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Списки!$E$2:$E$1002</xm:f>
          </x14:formula1>
          <xm:sqref>H37</xm:sqref>
        </x14:dataValidation>
        <x14:dataValidation type="list" allowBlank="1">
          <x14:formula1>
            <xm:f>Списки!$G$2:$G$4</xm:f>
          </x14:formula1>
          <xm:sqref>G37</xm:sqref>
        </x14:dataValidation>
        <x14:dataValidation type="list" allowBlank="1">
          <x14:formula1>
            <xm:f>Списки!$E$2:$E$1002</xm:f>
          </x14:formula1>
          <xm:sqref>H38</xm:sqref>
        </x14:dataValidation>
        <x14:dataValidation type="list" allowBlank="1">
          <x14:formula1>
            <xm:f>Списки!$G$2:$G$4</xm:f>
          </x14:formula1>
          <xm:sqref>G38</xm:sqref>
        </x14:dataValidation>
        <x14:dataValidation type="list" allowBlank="1">
          <x14:formula1>
            <xm:f>Списки!$E$2:$E$1002</xm:f>
          </x14:formula1>
          <xm:sqref>H39</xm:sqref>
        </x14:dataValidation>
        <x14:dataValidation type="list" allowBlank="1">
          <x14:formula1>
            <xm:f>Списки!$G$2:$G$4</xm:f>
          </x14:formula1>
          <xm:sqref>G39</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G43</xm:sqref>
        </x14:dataValidation>
        <x14:dataValidation type="list" allowBlank="1">
          <x14:formula1>
            <xm:f>Списки!$E$2:$E$1002</xm:f>
          </x14:formula1>
          <xm:sqref>H43</xm:sqref>
        </x14:dataValidation>
        <x14:dataValidation type="list" allowBlank="1">
          <x14:formula1>
            <xm:f>Списки!$A$2:$A$1002</xm:f>
          </x14:formula1>
          <xm:sqref>K43</xm:sqref>
        </x14:dataValidation>
        <x14:dataValidation type="list" allowBlank="1">
          <x14:formula1>
            <xm:f>Списки!$G$2:$G$4</xm:f>
          </x14:formula1>
          <xm:sqref>G44</xm:sqref>
        </x14:dataValidation>
        <x14:dataValidation type="list" allowBlank="1">
          <x14:formula1>
            <xm:f>Списки!$E$2:$E$1002</xm:f>
          </x14:formula1>
          <xm:sqref>H44</xm:sqref>
        </x14:dataValidation>
        <x14:dataValidation type="list" allowBlank="1">
          <x14:formula1>
            <xm:f>Списки!$A$2:$A$1002</xm:f>
          </x14:formula1>
          <xm:sqref>K44</xm:sqref>
        </x14:dataValidation>
        <x14:dataValidation type="list" allowBlank="1">
          <x14:formula1>
            <xm:f>Списки!$G$2:$G$4</xm:f>
          </x14:formula1>
          <xm:sqref>G45</xm:sqref>
        </x14:dataValidation>
        <x14:dataValidation type="list" allowBlank="1">
          <x14:formula1>
            <xm:f>Списки!$E$2:$E$1002</xm:f>
          </x14:formula1>
          <xm:sqref>H45</xm:sqref>
        </x14:dataValidation>
        <x14:dataValidation type="list" allowBlank="1">
          <x14:formula1>
            <xm:f>Списки!$A$2:$A$1002</xm:f>
          </x14:formula1>
          <xm:sqref>K45</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1"/>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style="723" customWidth="1"/>
    <col min="2" max="2" width="18.5703125" style="723" customWidth="1"/>
    <col min="3" max="3" width="10.140625" style="723" customWidth="1"/>
    <col min="4" max="4" width="53.42578125" style="723" customWidth="1"/>
    <col min="5" max="5" width="60.28515625" style="723" customWidth="1"/>
    <col min="6" max="6" width="21.42578125" style="723" customWidth="1" collapsed="1"/>
    <col min="7" max="8" width="14.140625" style="723" hidden="1" customWidth="1" outlineLevel="1"/>
    <col min="9" max="9" width="13.7109375" style="723" customWidth="1"/>
    <col min="10" max="11" width="12.5703125" style="723"/>
    <col min="12" max="12" width="31.85546875" style="724" customWidth="1"/>
    <col min="13" max="13" width="12.5703125" style="723"/>
    <col min="14" max="14" width="25" style="723" customWidth="1"/>
    <col min="15" max="15" width="39.140625" style="723" customWidth="1"/>
    <col min="16" max="16" width="16.42578125" style="723" customWidth="1"/>
    <col min="17" max="17" width="26.85546875" style="723" customWidth="1"/>
    <col min="18" max="18" width="22" style="723" customWidth="1"/>
    <col min="19" max="19" width="14.42578125" style="723" customWidth="1"/>
    <col min="20" max="20" width="26.85546875" style="723" customWidth="1"/>
    <col min="21" max="24" width="25.5703125" style="723" customWidth="1"/>
    <col min="25" max="16384" width="12.5703125" style="723"/>
  </cols>
  <sheetData>
    <row r="1" spans="1:24" ht="84" collapsed="1">
      <c r="A1" s="725" t="s">
        <v>235</v>
      </c>
      <c r="B1" s="725" t="s">
        <v>236</v>
      </c>
      <c r="C1" s="712" t="s">
        <v>237</v>
      </c>
      <c r="D1" s="712" t="s">
        <v>238</v>
      </c>
      <c r="E1" s="712" t="s">
        <v>239</v>
      </c>
      <c r="F1" s="712" t="s">
        <v>240</v>
      </c>
      <c r="G1" s="714" t="s">
        <v>241</v>
      </c>
      <c r="H1" s="714" t="s">
        <v>242</v>
      </c>
      <c r="I1" s="714" t="s">
        <v>5</v>
      </c>
      <c r="J1" s="712" t="s">
        <v>243</v>
      </c>
      <c r="K1" s="712" t="s">
        <v>244</v>
      </c>
      <c r="L1" s="715"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0"/>
      <c r="G2" s="115"/>
      <c r="H2" s="116"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18" t="s">
        <v>252</v>
      </c>
      <c r="D3" s="18" t="s">
        <v>35</v>
      </c>
      <c r="E3" s="18"/>
      <c r="F3" s="18"/>
      <c r="G3" s="115"/>
      <c r="H3" s="499">
        <f>COUNTIF($H10:$H171,"1 - Несоответствие продуктовым требованиям ПИК-Стандарт")</f>
        <v>0</v>
      </c>
      <c r="I3" s="499">
        <f>COUNTIF($H10:$H171,"2 - Несоответствие Бренд-листам ПИК")</f>
        <v>0</v>
      </c>
      <c r="J3" s="499">
        <f>COUNTIF($H10:$H171,"3 - Несоответствие Каталогу отделки")</f>
        <v>0</v>
      </c>
      <c r="K3" s="499">
        <f>COUNTIF($H10:$H171,"5 - Ошибка в применении СТМ")</f>
        <v>0</v>
      </c>
      <c r="L3" s="540">
        <f>COUNTIF($H10:$H171,"4 - Несоответствие Каталогу оборудования")</f>
        <v>0</v>
      </c>
      <c r="M3" s="499">
        <f>COUNTIF($H10:$H171,"6 - Ошибка в применении сборных ЛМ")</f>
        <v>0</v>
      </c>
      <c r="N3" s="499">
        <f>COUNTIF($H10:$H171,"7 - Ошибка в применении шкаф-пакетов")</f>
        <v>0</v>
      </c>
      <c r="O3" s="499">
        <f>COUNTIF($H10:$H171,"8 - Ошибка в применении шахт-пакетов")</f>
        <v>0</v>
      </c>
      <c r="P3" s="499">
        <f>COUNTIF($H10:$H171,"9 - Несоответствие типологическим требованиям ПИК-Стандарт")</f>
        <v>0</v>
      </c>
      <c r="Q3" s="499">
        <f>COUNTIF($H10:$H171,"10 - Несоответствие НТД РФ")</f>
        <v>0</v>
      </c>
      <c r="R3" s="499">
        <f>COUNTIF($H10:$H171,"11 - Несоответствие ИРД (кроме ТУ, СТУ), АПР, ПД")</f>
        <v>0</v>
      </c>
      <c r="S3" s="499">
        <f>COUNTIF($H10:$H171,"12 - Несоответствие требованиям ТУ, СТУ")</f>
        <v>0</v>
      </c>
      <c r="T3" s="499">
        <f>COUNTIF($H10:$H171,"13 - Ошибка в технических решениях")</f>
        <v>0</v>
      </c>
      <c r="U3" s="499">
        <f>COUNTIF($H10:$H171,"14 - Неувязка м/у собой комплектов РД")</f>
        <v>7</v>
      </c>
      <c r="V3" s="499">
        <f>COUNTIF($H10:$H171,"15 - Недостаточность информации влияющей на СМР")</f>
        <v>0</v>
      </c>
      <c r="W3" s="499">
        <f>COUNTIF($H10:$H171,"16 - Нерациональное решение")</f>
        <v>0</v>
      </c>
      <c r="X3" s="499">
        <f>COUNTIF($H10:$H171,"17 - Оформление")</f>
        <v>0</v>
      </c>
    </row>
    <row r="4" spans="1:24" ht="25.5" hidden="1" outlineLevel="1">
      <c r="A4" s="111" t="s">
        <v>249</v>
      </c>
      <c r="B4" s="119">
        <v>3</v>
      </c>
      <c r="C4" s="119">
        <v>3</v>
      </c>
      <c r="D4" s="218">
        <f>C4/B4</f>
        <v>1</v>
      </c>
      <c r="E4" s="218"/>
      <c r="G4" s="115"/>
      <c r="H4" s="112" t="s">
        <v>52</v>
      </c>
      <c r="I4" s="112" t="s">
        <v>52</v>
      </c>
      <c r="J4" s="112" t="s">
        <v>52</v>
      </c>
      <c r="K4" s="112" t="s">
        <v>52</v>
      </c>
      <c r="L4" s="541"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02"/>
      <c r="E5" s="102"/>
      <c r="G5" s="112" t="s">
        <v>52</v>
      </c>
      <c r="H5" s="500"/>
      <c r="I5" s="102"/>
      <c r="J5" s="223"/>
      <c r="K5" s="102"/>
      <c r="L5" s="543"/>
      <c r="M5" s="223"/>
      <c r="N5" s="102"/>
      <c r="O5" s="223"/>
      <c r="P5" s="223"/>
      <c r="Q5" s="102"/>
      <c r="R5" s="223"/>
      <c r="S5" s="223"/>
      <c r="T5" s="102"/>
      <c r="U5" s="102"/>
      <c r="V5" s="102"/>
      <c r="W5" s="102"/>
      <c r="X5" s="102"/>
    </row>
    <row r="6" spans="1:24" ht="22.5" hidden="1" outlineLevel="1">
      <c r="A6" s="18">
        <v>0.2</v>
      </c>
      <c r="B6" s="18">
        <v>0.5</v>
      </c>
      <c r="C6" s="18">
        <v>1</v>
      </c>
      <c r="D6" s="18" t="s">
        <v>39</v>
      </c>
      <c r="E6" s="18"/>
      <c r="F6" s="18" t="s">
        <v>253</v>
      </c>
      <c r="G6" s="125">
        <f>COUNTIFS(G10:G138,"0,2")</f>
        <v>0</v>
      </c>
      <c r="H6" s="500"/>
      <c r="I6" s="102"/>
      <c r="J6" s="223"/>
      <c r="K6" s="102"/>
      <c r="L6" s="543"/>
      <c r="M6" s="223"/>
      <c r="N6" s="102"/>
      <c r="O6" s="223"/>
      <c r="P6" s="223"/>
      <c r="Q6" s="102"/>
      <c r="R6" s="223"/>
      <c r="S6" s="223"/>
      <c r="T6" s="102"/>
      <c r="U6" s="102"/>
      <c r="V6" s="102"/>
      <c r="W6" s="102"/>
      <c r="X6" s="102"/>
    </row>
    <row r="7" spans="1:24" ht="22.5" hidden="1" outlineLevel="1">
      <c r="A7" s="126">
        <f>G6*0.2/B4</f>
        <v>0</v>
      </c>
      <c r="B7" s="126">
        <f>G7*0.5/B4</f>
        <v>0</v>
      </c>
      <c r="C7" s="126">
        <f>G8*1/B4</f>
        <v>2.3333333333333335</v>
      </c>
      <c r="D7" s="126">
        <f>(G6*A6+G7*B6+G8*C6)/SUM(G6:G8)</f>
        <v>1</v>
      </c>
      <c r="E7" s="224"/>
      <c r="F7" s="129" t="s">
        <v>254</v>
      </c>
      <c r="G7" s="125">
        <f>COUNTIFS(G10:G138,"0,5")</f>
        <v>0</v>
      </c>
      <c r="H7" s="500"/>
      <c r="I7" s="225"/>
      <c r="J7" s="225"/>
      <c r="K7" s="225"/>
      <c r="L7" s="545"/>
      <c r="M7" s="225"/>
      <c r="N7" s="225"/>
      <c r="O7" s="225"/>
      <c r="P7" s="225"/>
      <c r="Q7" s="225"/>
      <c r="R7" s="225"/>
      <c r="S7" s="225"/>
      <c r="T7" s="225"/>
      <c r="U7" s="225"/>
      <c r="V7" s="225"/>
      <c r="W7" s="225"/>
      <c r="X7" s="225"/>
    </row>
    <row r="8" spans="1:24" ht="22.5" hidden="1" outlineLevel="1">
      <c r="A8" s="112" t="s">
        <v>52</v>
      </c>
      <c r="B8" s="112" t="s">
        <v>52</v>
      </c>
      <c r="C8" s="112" t="s">
        <v>52</v>
      </c>
      <c r="D8" s="112" t="s">
        <v>52</v>
      </c>
      <c r="E8" s="112"/>
      <c r="F8" s="18" t="s">
        <v>255</v>
      </c>
      <c r="G8" s="125">
        <f>COUNTIFS(G10:G138,"1")</f>
        <v>7</v>
      </c>
      <c r="H8" s="500"/>
      <c r="I8" s="102"/>
      <c r="J8" s="223"/>
      <c r="K8" s="102"/>
      <c r="L8" s="543"/>
      <c r="M8" s="223"/>
      <c r="N8" s="102"/>
      <c r="O8" s="223"/>
      <c r="P8" s="223"/>
      <c r="Q8" s="102"/>
      <c r="R8" s="223"/>
      <c r="S8" s="223"/>
      <c r="T8" s="102"/>
      <c r="U8" s="102"/>
      <c r="V8" s="102"/>
      <c r="W8" s="102"/>
      <c r="X8" s="102"/>
    </row>
    <row r="9" spans="1:24" ht="12.75">
      <c r="A9" s="131"/>
      <c r="B9" s="131"/>
      <c r="C9" s="131"/>
      <c r="D9" s="131"/>
      <c r="E9" s="131"/>
      <c r="F9" s="131"/>
      <c r="G9" s="131"/>
      <c r="H9" s="131"/>
      <c r="I9" s="226"/>
      <c r="J9" s="227"/>
      <c r="K9" s="226"/>
      <c r="L9" s="547"/>
      <c r="M9" s="227"/>
      <c r="N9" s="226"/>
      <c r="O9" s="227"/>
      <c r="P9" s="227"/>
      <c r="Q9" s="226"/>
      <c r="R9" s="227"/>
      <c r="S9" s="227"/>
      <c r="T9" s="226"/>
      <c r="U9" s="226"/>
      <c r="V9" s="226"/>
      <c r="W9" s="226"/>
      <c r="X9" s="226"/>
    </row>
    <row r="10" spans="1:24" ht="76.5">
      <c r="A10" s="431">
        <v>1</v>
      </c>
      <c r="B10" s="436" t="s">
        <v>2549</v>
      </c>
      <c r="C10" s="665" t="s">
        <v>1147</v>
      </c>
      <c r="D10" s="433" t="s">
        <v>2550</v>
      </c>
      <c r="E10" s="431"/>
      <c r="F10" s="432" t="s">
        <v>2551</v>
      </c>
      <c r="G10" s="435">
        <v>1</v>
      </c>
      <c r="H10" s="436" t="s">
        <v>28</v>
      </c>
      <c r="I10" s="431" t="s">
        <v>72</v>
      </c>
      <c r="J10" s="437">
        <v>45414</v>
      </c>
      <c r="K10" s="431"/>
      <c r="L10" s="549" t="s">
        <v>2552</v>
      </c>
      <c r="M10" s="223"/>
      <c r="N10" s="102"/>
      <c r="O10" s="223"/>
      <c r="P10" s="223"/>
      <c r="Q10" s="102"/>
      <c r="R10" s="223"/>
      <c r="S10" s="223"/>
      <c r="T10" s="102"/>
      <c r="U10" s="102"/>
      <c r="V10" s="102"/>
      <c r="W10" s="102"/>
      <c r="X10" s="102"/>
    </row>
    <row r="11" spans="1:24" ht="65.25" customHeight="1">
      <c r="A11" s="431">
        <f>A10+1</f>
        <v>2</v>
      </c>
      <c r="B11" s="436" t="s">
        <v>2549</v>
      </c>
      <c r="C11" s="665" t="s">
        <v>1147</v>
      </c>
      <c r="D11" s="433" t="s">
        <v>2553</v>
      </c>
      <c r="E11" s="431"/>
      <c r="F11" s="432" t="s">
        <v>2554</v>
      </c>
      <c r="G11" s="435">
        <v>1</v>
      </c>
      <c r="H11" s="436" t="s">
        <v>28</v>
      </c>
      <c r="I11" s="431" t="s">
        <v>72</v>
      </c>
      <c r="J11" s="437">
        <v>45414</v>
      </c>
      <c r="K11" s="431"/>
      <c r="L11" s="548" t="s">
        <v>2555</v>
      </c>
      <c r="M11" s="102"/>
      <c r="N11" s="102"/>
      <c r="O11" s="102"/>
      <c r="P11" s="102"/>
      <c r="Q11" s="102"/>
      <c r="R11" s="102"/>
      <c r="S11" s="102"/>
      <c r="T11" s="102"/>
      <c r="U11" s="102"/>
      <c r="V11" s="102"/>
      <c r="W11" s="102"/>
      <c r="X11" s="102"/>
    </row>
    <row r="12" spans="1:24" ht="264.75" customHeight="1">
      <c r="A12" s="431">
        <v>3</v>
      </c>
      <c r="B12" s="436" t="s">
        <v>2549</v>
      </c>
      <c r="C12" s="665" t="s">
        <v>2320</v>
      </c>
      <c r="D12" s="433" t="s">
        <v>2556</v>
      </c>
      <c r="E12" s="431"/>
      <c r="F12" s="432" t="s">
        <v>2557</v>
      </c>
      <c r="G12" s="435">
        <v>1</v>
      </c>
      <c r="H12" s="436" t="s">
        <v>28</v>
      </c>
      <c r="I12" s="431" t="s">
        <v>72</v>
      </c>
      <c r="J12" s="437">
        <v>45414</v>
      </c>
      <c r="K12" s="431"/>
      <c r="L12" s="548" t="s">
        <v>2558</v>
      </c>
      <c r="M12" s="102"/>
      <c r="N12" s="102"/>
      <c r="O12" s="102"/>
      <c r="P12" s="102"/>
      <c r="Q12" s="102"/>
      <c r="R12" s="102"/>
      <c r="S12" s="102"/>
      <c r="T12" s="102"/>
      <c r="U12" s="102"/>
      <c r="V12" s="102"/>
      <c r="W12" s="102"/>
      <c r="X12" s="102"/>
    </row>
    <row r="13" spans="1:24" ht="312" customHeight="1">
      <c r="A13" s="431">
        <v>4</v>
      </c>
      <c r="B13" s="436" t="s">
        <v>2549</v>
      </c>
      <c r="C13" s="665" t="s">
        <v>2320</v>
      </c>
      <c r="D13" s="433" t="s">
        <v>2559</v>
      </c>
      <c r="E13" s="431"/>
      <c r="F13" s="432" t="s">
        <v>2560</v>
      </c>
      <c r="G13" s="435">
        <v>1</v>
      </c>
      <c r="H13" s="436" t="s">
        <v>28</v>
      </c>
      <c r="I13" s="431" t="s">
        <v>72</v>
      </c>
      <c r="J13" s="437">
        <v>45414</v>
      </c>
      <c r="K13" s="431"/>
      <c r="L13" s="548" t="s">
        <v>2561</v>
      </c>
      <c r="M13" s="102"/>
      <c r="N13" s="102"/>
      <c r="O13" s="102"/>
      <c r="P13" s="102"/>
      <c r="Q13" s="102"/>
      <c r="R13" s="102"/>
      <c r="S13" s="102"/>
      <c r="T13" s="102"/>
      <c r="U13" s="102"/>
      <c r="V13" s="102"/>
      <c r="W13" s="102"/>
      <c r="X13" s="102"/>
    </row>
    <row r="14" spans="1:24" ht="142.5" customHeight="1">
      <c r="A14" s="431">
        <v>5</v>
      </c>
      <c r="B14" s="436" t="s">
        <v>2549</v>
      </c>
      <c r="C14" s="665" t="s">
        <v>2320</v>
      </c>
      <c r="D14" s="433" t="s">
        <v>2562</v>
      </c>
      <c r="E14" s="431"/>
      <c r="F14" s="559" t="s">
        <v>2563</v>
      </c>
      <c r="G14" s="435">
        <v>1</v>
      </c>
      <c r="H14" s="436" t="s">
        <v>28</v>
      </c>
      <c r="I14" s="431" t="s">
        <v>72</v>
      </c>
      <c r="J14" s="437">
        <v>45414</v>
      </c>
      <c r="K14" s="431"/>
      <c r="L14" s="548" t="s">
        <v>2564</v>
      </c>
      <c r="M14" s="102"/>
      <c r="N14" s="102"/>
      <c r="O14" s="102"/>
      <c r="P14" s="102"/>
      <c r="Q14" s="102"/>
      <c r="R14" s="102"/>
      <c r="S14" s="102"/>
      <c r="T14" s="102"/>
      <c r="U14" s="102"/>
      <c r="V14" s="102"/>
      <c r="W14" s="102"/>
      <c r="X14" s="102"/>
    </row>
    <row r="15" spans="1:24" ht="128.25" customHeight="1">
      <c r="A15" s="431">
        <v>5</v>
      </c>
      <c r="B15" s="431" t="s">
        <v>2549</v>
      </c>
      <c r="C15" s="665" t="s">
        <v>2320</v>
      </c>
      <c r="D15" s="433" t="s">
        <v>2565</v>
      </c>
      <c r="E15" s="431"/>
      <c r="F15" s="559" t="s">
        <v>2566</v>
      </c>
      <c r="G15" s="435">
        <v>1</v>
      </c>
      <c r="H15" s="436" t="s">
        <v>28</v>
      </c>
      <c r="I15" s="559" t="s">
        <v>72</v>
      </c>
      <c r="J15" s="437">
        <v>45414</v>
      </c>
      <c r="K15" s="431"/>
      <c r="L15" s="548" t="s">
        <v>2567</v>
      </c>
      <c r="M15" s="102"/>
      <c r="N15" s="102"/>
      <c r="O15" s="102"/>
      <c r="P15" s="102"/>
      <c r="Q15" s="102"/>
      <c r="R15" s="102"/>
      <c r="S15" s="102"/>
      <c r="T15" s="102"/>
      <c r="U15" s="102"/>
      <c r="V15" s="102"/>
      <c r="W15" s="102"/>
      <c r="X15" s="102"/>
    </row>
    <row r="16" spans="1:24" ht="204" customHeight="1">
      <c r="A16" s="431">
        <v>6</v>
      </c>
      <c r="B16" s="431" t="s">
        <v>2549</v>
      </c>
      <c r="C16" s="665" t="s">
        <v>1147</v>
      </c>
      <c r="D16" s="433" t="s">
        <v>2568</v>
      </c>
      <c r="E16" s="431"/>
      <c r="F16" s="559" t="s">
        <v>1378</v>
      </c>
      <c r="G16" s="435">
        <v>1</v>
      </c>
      <c r="H16" s="436" t="s">
        <v>28</v>
      </c>
      <c r="I16" s="559" t="s">
        <v>72</v>
      </c>
      <c r="J16" s="437">
        <v>45414</v>
      </c>
      <c r="K16" s="431"/>
      <c r="L16" s="548" t="s">
        <v>2569</v>
      </c>
      <c r="M16" s="102"/>
      <c r="N16" s="102"/>
      <c r="O16" s="102"/>
      <c r="P16" s="102"/>
      <c r="Q16" s="102"/>
      <c r="R16" s="102"/>
      <c r="S16" s="102"/>
      <c r="T16" s="102"/>
      <c r="U16" s="102"/>
      <c r="V16" s="102"/>
      <c r="W16" s="102"/>
      <c r="X16" s="102"/>
    </row>
    <row r="17" spans="1:24" ht="164.25" customHeight="1">
      <c r="A17" s="431"/>
      <c r="B17" s="431" t="s">
        <v>2549</v>
      </c>
      <c r="C17" s="665" t="s">
        <v>1147</v>
      </c>
      <c r="D17" s="433" t="s">
        <v>2570</v>
      </c>
      <c r="E17" s="431"/>
      <c r="F17" s="559" t="s">
        <v>1378</v>
      </c>
      <c r="G17" s="435"/>
      <c r="H17" s="436"/>
      <c r="I17" s="559" t="s">
        <v>72</v>
      </c>
      <c r="J17" s="437">
        <v>45414</v>
      </c>
      <c r="K17" s="431"/>
      <c r="L17" s="548"/>
      <c r="M17" s="102"/>
      <c r="N17" s="102"/>
      <c r="O17" s="102"/>
      <c r="P17" s="102"/>
      <c r="Q17" s="102"/>
      <c r="R17" s="102"/>
      <c r="S17" s="102"/>
      <c r="T17" s="102"/>
      <c r="U17" s="102"/>
      <c r="V17" s="102"/>
      <c r="W17" s="102"/>
      <c r="X17" s="102"/>
    </row>
    <row r="18" spans="1:24" ht="12.75">
      <c r="A18" s="431"/>
      <c r="B18" s="431"/>
      <c r="C18" s="665"/>
      <c r="D18" s="433"/>
      <c r="E18" s="431"/>
      <c r="F18" s="431"/>
      <c r="G18" s="435"/>
      <c r="H18" s="436"/>
      <c r="I18" s="431"/>
      <c r="J18" s="431"/>
      <c r="K18" s="431"/>
      <c r="L18" s="548"/>
      <c r="M18" s="102"/>
      <c r="N18" s="102"/>
      <c r="O18" s="102"/>
      <c r="P18" s="102"/>
      <c r="Q18" s="102"/>
      <c r="R18" s="102"/>
      <c r="S18" s="102"/>
      <c r="T18" s="102"/>
      <c r="U18" s="102"/>
      <c r="V18" s="102"/>
      <c r="W18" s="102"/>
      <c r="X18" s="102"/>
    </row>
    <row r="19" spans="1:24" ht="12.75">
      <c r="A19" s="102"/>
      <c r="B19" s="102"/>
      <c r="C19" s="102"/>
      <c r="D19" s="102"/>
      <c r="E19" s="102"/>
      <c r="F19" s="102"/>
      <c r="G19" s="115"/>
      <c r="H19" s="135"/>
      <c r="I19" s="102"/>
      <c r="J19" s="102"/>
      <c r="K19" s="102"/>
      <c r="L19" s="562"/>
      <c r="M19" s="102"/>
      <c r="N19" s="102"/>
      <c r="O19" s="102"/>
      <c r="P19" s="102"/>
      <c r="Q19" s="102"/>
      <c r="R19" s="102"/>
      <c r="S19" s="102"/>
      <c r="T19" s="102"/>
      <c r="U19" s="102"/>
      <c r="V19" s="102"/>
      <c r="W19" s="102"/>
      <c r="X19" s="102"/>
    </row>
    <row r="20" spans="1:24" ht="12.75">
      <c r="A20" s="102"/>
      <c r="B20" s="102"/>
      <c r="C20" s="102"/>
      <c r="D20" s="102"/>
      <c r="E20" s="102"/>
      <c r="F20" s="102"/>
      <c r="G20" s="115"/>
      <c r="H20" s="135"/>
      <c r="I20" s="102"/>
      <c r="J20" s="102"/>
      <c r="K20" s="102"/>
      <c r="L20" s="562"/>
      <c r="M20" s="102"/>
      <c r="N20" s="102"/>
      <c r="O20" s="102"/>
      <c r="P20" s="102"/>
      <c r="Q20" s="102"/>
      <c r="R20" s="102"/>
      <c r="S20" s="102"/>
      <c r="T20" s="102"/>
      <c r="U20" s="102"/>
      <c r="V20" s="102"/>
      <c r="W20" s="102"/>
      <c r="X20" s="102"/>
    </row>
    <row r="21" spans="1:24" ht="12.75">
      <c r="A21" s="102"/>
      <c r="B21" s="102"/>
      <c r="C21" s="102"/>
      <c r="D21" s="102"/>
      <c r="E21" s="102"/>
      <c r="F21" s="102"/>
      <c r="G21" s="115"/>
      <c r="H21" s="135"/>
      <c r="I21" s="102"/>
      <c r="J21" s="102"/>
      <c r="K21" s="102"/>
      <c r="L21" s="562"/>
      <c r="M21" s="102"/>
      <c r="N21" s="102"/>
      <c r="O21" s="102"/>
      <c r="P21" s="102"/>
      <c r="Q21" s="102"/>
      <c r="R21" s="102"/>
      <c r="S21" s="102"/>
      <c r="T21" s="102"/>
      <c r="U21" s="102"/>
      <c r="V21" s="102"/>
      <c r="W21" s="102"/>
      <c r="X21" s="102"/>
    </row>
    <row r="22" spans="1:24" ht="12.75">
      <c r="A22" s="102"/>
      <c r="B22" s="102"/>
      <c r="C22" s="102"/>
      <c r="D22" s="102"/>
      <c r="E22" s="102"/>
      <c r="F22" s="102"/>
      <c r="G22" s="115"/>
      <c r="H22" s="135"/>
      <c r="I22" s="102"/>
      <c r="J22" s="102"/>
      <c r="K22" s="102"/>
      <c r="L22" s="562"/>
      <c r="M22" s="102"/>
      <c r="N22" s="102"/>
      <c r="O22" s="102"/>
      <c r="P22" s="102"/>
      <c r="Q22" s="102"/>
      <c r="R22" s="102"/>
      <c r="S22" s="102"/>
      <c r="T22" s="102"/>
      <c r="U22" s="102"/>
      <c r="V22" s="102"/>
      <c r="W22" s="102"/>
      <c r="X22" s="102"/>
    </row>
    <row r="23" spans="1:24" ht="12.75">
      <c r="A23" s="102"/>
      <c r="B23" s="102"/>
      <c r="C23" s="102"/>
      <c r="D23" s="102"/>
      <c r="E23" s="102"/>
      <c r="F23" s="102"/>
      <c r="G23" s="115"/>
      <c r="H23" s="135"/>
      <c r="I23" s="102"/>
      <c r="J23" s="102"/>
      <c r="K23" s="102"/>
      <c r="L23" s="562"/>
      <c r="M23" s="102"/>
      <c r="N23" s="102"/>
      <c r="O23" s="102"/>
      <c r="P23" s="102"/>
      <c r="Q23" s="102"/>
      <c r="R23" s="102"/>
      <c r="S23" s="102"/>
      <c r="T23" s="102"/>
      <c r="U23" s="102"/>
      <c r="V23" s="102"/>
      <c r="W23" s="102"/>
      <c r="X23" s="102"/>
    </row>
    <row r="24" spans="1:24" ht="12.75">
      <c r="A24" s="102"/>
      <c r="B24" s="102"/>
      <c r="C24" s="102"/>
      <c r="D24" s="102"/>
      <c r="E24" s="102"/>
      <c r="F24" s="102"/>
      <c r="G24" s="115"/>
      <c r="H24" s="135"/>
      <c r="I24" s="102"/>
      <c r="J24" s="102"/>
      <c r="K24" s="102"/>
      <c r="L24" s="562"/>
      <c r="M24" s="102"/>
      <c r="N24" s="102"/>
      <c r="O24" s="102"/>
      <c r="P24" s="102"/>
      <c r="Q24" s="102"/>
      <c r="R24" s="102"/>
      <c r="S24" s="102"/>
      <c r="T24" s="102"/>
      <c r="U24" s="102"/>
      <c r="V24" s="102"/>
      <c r="W24" s="102"/>
      <c r="X24" s="102"/>
    </row>
    <row r="25" spans="1:24" ht="12.75">
      <c r="A25" s="102"/>
      <c r="B25" s="102"/>
      <c r="C25" s="102"/>
      <c r="D25" s="102"/>
      <c r="E25" s="102"/>
      <c r="F25" s="102"/>
      <c r="G25" s="115"/>
      <c r="H25" s="135"/>
      <c r="I25" s="102"/>
      <c r="J25" s="102"/>
      <c r="K25" s="102"/>
      <c r="L25" s="562"/>
      <c r="M25" s="102"/>
      <c r="N25" s="102"/>
      <c r="O25" s="102"/>
      <c r="P25" s="102"/>
      <c r="Q25" s="102"/>
      <c r="R25" s="102"/>
      <c r="S25" s="102"/>
      <c r="T25" s="102"/>
      <c r="U25" s="102"/>
      <c r="V25" s="102"/>
      <c r="W25" s="102"/>
      <c r="X25" s="102"/>
    </row>
    <row r="26" spans="1:24" ht="12.75">
      <c r="A26" s="102"/>
      <c r="B26" s="102"/>
      <c r="C26" s="102"/>
      <c r="D26" s="102"/>
      <c r="E26" s="102"/>
      <c r="F26" s="102"/>
      <c r="G26" s="115"/>
      <c r="H26" s="135"/>
      <c r="I26" s="102"/>
      <c r="J26" s="102"/>
      <c r="K26" s="102"/>
      <c r="L26" s="562"/>
      <c r="M26" s="102"/>
      <c r="N26" s="102"/>
      <c r="O26" s="102"/>
      <c r="P26" s="102"/>
      <c r="Q26" s="102"/>
      <c r="R26" s="102"/>
      <c r="S26" s="102"/>
      <c r="T26" s="102"/>
      <c r="U26" s="102"/>
      <c r="V26" s="102"/>
      <c r="W26" s="102"/>
      <c r="X26" s="102"/>
    </row>
    <row r="27" spans="1:24" ht="12.75">
      <c r="A27" s="102"/>
      <c r="B27" s="102"/>
      <c r="C27" s="102"/>
      <c r="D27" s="102"/>
      <c r="E27" s="102"/>
      <c r="F27" s="102"/>
      <c r="G27" s="115"/>
      <c r="H27" s="135"/>
      <c r="I27" s="102"/>
      <c r="J27" s="102"/>
      <c r="K27" s="102"/>
      <c r="L27" s="562"/>
      <c r="M27" s="102"/>
      <c r="N27" s="102"/>
      <c r="O27" s="102"/>
      <c r="P27" s="102"/>
      <c r="Q27" s="102"/>
      <c r="R27" s="102"/>
      <c r="S27" s="102"/>
      <c r="T27" s="102"/>
      <c r="U27" s="102"/>
      <c r="V27" s="102"/>
      <c r="W27" s="102"/>
      <c r="X27" s="102"/>
    </row>
    <row r="28" spans="1:24" ht="12.75">
      <c r="A28" s="102"/>
      <c r="B28" s="102"/>
      <c r="C28" s="102"/>
      <c r="D28" s="102"/>
      <c r="E28" s="102"/>
      <c r="F28" s="102"/>
      <c r="G28" s="115"/>
      <c r="H28" s="135"/>
      <c r="I28" s="102"/>
      <c r="J28" s="102"/>
      <c r="K28" s="102"/>
      <c r="L28" s="562"/>
      <c r="M28" s="136"/>
      <c r="N28" s="102"/>
      <c r="O28" s="102"/>
      <c r="P28" s="102"/>
      <c r="Q28" s="102"/>
      <c r="R28" s="102"/>
      <c r="S28" s="102"/>
      <c r="T28" s="102"/>
      <c r="U28" s="102"/>
      <c r="V28" s="102"/>
      <c r="W28" s="102"/>
      <c r="X28" s="102"/>
    </row>
    <row r="29" spans="1:24" ht="12.75">
      <c r="A29" s="102"/>
      <c r="B29" s="102"/>
      <c r="C29" s="102"/>
      <c r="D29" s="102"/>
      <c r="E29" s="102"/>
      <c r="F29" s="102"/>
      <c r="G29" s="115"/>
      <c r="H29" s="135"/>
      <c r="I29" s="102"/>
      <c r="J29" s="102"/>
      <c r="K29" s="102"/>
      <c r="L29" s="562"/>
      <c r="M29" s="102"/>
      <c r="N29" s="102"/>
      <c r="O29" s="102"/>
      <c r="P29" s="102"/>
      <c r="Q29" s="102"/>
      <c r="R29" s="102"/>
      <c r="S29" s="102"/>
      <c r="T29" s="102"/>
      <c r="U29" s="102"/>
      <c r="V29" s="102"/>
      <c r="W29" s="102"/>
      <c r="X29" s="102"/>
    </row>
    <row r="30" spans="1:24" ht="12.75">
      <c r="A30" s="102"/>
      <c r="B30" s="102"/>
      <c r="C30" s="102"/>
      <c r="D30" s="102"/>
      <c r="E30" s="102"/>
      <c r="F30" s="102"/>
      <c r="G30" s="115"/>
      <c r="H30" s="135"/>
      <c r="I30" s="102"/>
      <c r="J30" s="102"/>
      <c r="K30" s="102"/>
      <c r="L30" s="562"/>
      <c r="M30" s="102"/>
      <c r="N30" s="102"/>
      <c r="O30" s="102"/>
      <c r="P30" s="102"/>
      <c r="Q30" s="102"/>
      <c r="R30" s="102"/>
      <c r="S30" s="102"/>
      <c r="T30" s="102"/>
      <c r="U30" s="102"/>
      <c r="V30" s="102"/>
      <c r="W30" s="102"/>
      <c r="X30" s="102"/>
    </row>
    <row r="31" spans="1:24" ht="12.75">
      <c r="A31" s="102"/>
      <c r="B31" s="102"/>
      <c r="C31" s="102"/>
      <c r="D31" s="102"/>
      <c r="E31" s="102"/>
      <c r="F31" s="102"/>
      <c r="G31" s="115"/>
      <c r="H31" s="135"/>
      <c r="I31" s="102"/>
      <c r="J31" s="102"/>
      <c r="K31" s="102"/>
      <c r="L31" s="562"/>
      <c r="M31" s="102"/>
      <c r="N31" s="102"/>
      <c r="O31" s="102"/>
      <c r="P31" s="102"/>
      <c r="Q31" s="102"/>
      <c r="R31" s="102"/>
      <c r="S31" s="102"/>
      <c r="T31" s="102"/>
      <c r="U31" s="102"/>
      <c r="V31" s="102"/>
      <c r="W31" s="102"/>
      <c r="X31" s="102"/>
    </row>
    <row r="32" spans="1:24" ht="12.75">
      <c r="A32" s="102"/>
      <c r="B32" s="102"/>
      <c r="C32" s="102"/>
      <c r="D32" s="102"/>
      <c r="E32" s="102"/>
      <c r="F32" s="102"/>
      <c r="G32" s="115"/>
      <c r="H32" s="135"/>
      <c r="I32" s="102"/>
      <c r="J32" s="102"/>
      <c r="K32" s="102"/>
      <c r="L32" s="562"/>
      <c r="M32" s="102"/>
      <c r="N32" s="102"/>
      <c r="O32" s="102"/>
      <c r="P32" s="102"/>
      <c r="Q32" s="102"/>
      <c r="R32" s="102"/>
      <c r="S32" s="102"/>
      <c r="T32" s="102"/>
      <c r="U32" s="102"/>
      <c r="V32" s="102"/>
      <c r="W32" s="102"/>
      <c r="X32" s="102"/>
    </row>
    <row r="33" spans="1:24" ht="12.75">
      <c r="A33" s="102"/>
      <c r="B33" s="102"/>
      <c r="C33" s="102"/>
      <c r="D33" s="102"/>
      <c r="E33" s="102"/>
      <c r="F33" s="102"/>
      <c r="G33" s="115"/>
      <c r="H33" s="135"/>
      <c r="I33" s="102"/>
      <c r="J33" s="102"/>
      <c r="K33" s="102"/>
      <c r="L33" s="562"/>
      <c r="M33" s="102"/>
      <c r="N33" s="102"/>
      <c r="O33" s="102"/>
      <c r="P33" s="102"/>
      <c r="Q33" s="102"/>
      <c r="R33" s="102"/>
      <c r="S33" s="102"/>
      <c r="T33" s="102"/>
      <c r="U33" s="102"/>
      <c r="V33" s="102"/>
      <c r="W33" s="102"/>
      <c r="X33" s="102"/>
    </row>
    <row r="34" spans="1:24" ht="12.75">
      <c r="A34" s="102"/>
      <c r="B34" s="102"/>
      <c r="C34" s="102"/>
      <c r="D34" s="102"/>
      <c r="E34" s="102"/>
      <c r="F34" s="102"/>
      <c r="G34" s="115"/>
      <c r="H34" s="135"/>
      <c r="I34" s="102"/>
      <c r="J34" s="102"/>
      <c r="K34" s="102"/>
      <c r="L34" s="562"/>
      <c r="M34" s="102"/>
      <c r="N34" s="102"/>
      <c r="O34" s="102"/>
      <c r="P34" s="102"/>
      <c r="Q34" s="102"/>
      <c r="R34" s="102"/>
      <c r="S34" s="102"/>
      <c r="T34" s="102"/>
      <c r="U34" s="102"/>
      <c r="V34" s="102"/>
      <c r="W34" s="102"/>
      <c r="X34" s="102"/>
    </row>
    <row r="35" spans="1:24" ht="12.75">
      <c r="A35" s="102"/>
      <c r="B35" s="102"/>
      <c r="C35" s="102"/>
      <c r="D35" s="102"/>
      <c r="E35" s="102"/>
      <c r="F35" s="102"/>
      <c r="G35" s="115"/>
      <c r="H35" s="135"/>
      <c r="I35" s="102"/>
      <c r="J35" s="102"/>
      <c r="K35" s="102"/>
      <c r="L35" s="562"/>
      <c r="M35" s="102"/>
      <c r="N35" s="102"/>
      <c r="O35" s="102"/>
      <c r="P35" s="102"/>
      <c r="Q35" s="102"/>
      <c r="R35" s="102"/>
      <c r="S35" s="102"/>
      <c r="T35" s="102"/>
      <c r="U35" s="102"/>
      <c r="V35" s="102"/>
      <c r="W35" s="102"/>
      <c r="X35" s="102"/>
    </row>
    <row r="36" spans="1:24" ht="12.75">
      <c r="A36" s="102"/>
      <c r="B36" s="102"/>
      <c r="C36" s="102"/>
      <c r="D36" s="102"/>
      <c r="E36" s="102"/>
      <c r="F36" s="102"/>
      <c r="G36" s="115"/>
      <c r="H36" s="135"/>
      <c r="I36" s="102"/>
      <c r="J36" s="102"/>
      <c r="K36" s="102"/>
      <c r="L36" s="562"/>
      <c r="M36" s="102"/>
      <c r="N36" s="102"/>
      <c r="O36" s="102"/>
      <c r="P36" s="102"/>
      <c r="Q36" s="102"/>
      <c r="R36" s="102"/>
      <c r="S36" s="102"/>
      <c r="T36" s="102"/>
      <c r="U36" s="102"/>
      <c r="V36" s="102"/>
      <c r="W36" s="102"/>
      <c r="X36" s="102"/>
    </row>
    <row r="37" spans="1:24" ht="12.75">
      <c r="A37" s="102"/>
      <c r="B37" s="102"/>
      <c r="C37" s="102"/>
      <c r="D37" s="102"/>
      <c r="E37" s="102"/>
      <c r="F37" s="102"/>
      <c r="G37" s="115"/>
      <c r="H37" s="135"/>
      <c r="I37" s="102"/>
      <c r="J37" s="102"/>
      <c r="K37" s="102"/>
      <c r="L37" s="562"/>
      <c r="M37" s="102"/>
      <c r="N37" s="102"/>
      <c r="O37" s="102"/>
      <c r="P37" s="102"/>
      <c r="Q37" s="102"/>
      <c r="R37" s="102"/>
      <c r="S37" s="102"/>
      <c r="T37" s="102"/>
      <c r="U37" s="102"/>
      <c r="V37" s="102"/>
      <c r="W37" s="102"/>
      <c r="X37" s="102"/>
    </row>
    <row r="38" spans="1:24" ht="12.75">
      <c r="A38" s="102"/>
      <c r="B38" s="102"/>
      <c r="C38" s="102"/>
      <c r="D38" s="102"/>
      <c r="E38" s="102"/>
      <c r="F38" s="102"/>
      <c r="G38" s="115"/>
      <c r="H38" s="135"/>
      <c r="I38" s="102"/>
      <c r="J38" s="102"/>
      <c r="K38" s="102"/>
      <c r="L38" s="562"/>
      <c r="M38" s="102"/>
      <c r="N38" s="102"/>
      <c r="O38" s="102"/>
      <c r="P38" s="102"/>
      <c r="Q38" s="102"/>
      <c r="R38" s="102"/>
      <c r="S38" s="102"/>
      <c r="T38" s="102"/>
      <c r="U38" s="102"/>
      <c r="V38" s="102"/>
      <c r="W38" s="102"/>
      <c r="X38" s="102"/>
    </row>
    <row r="39" spans="1:24" ht="12.75">
      <c r="A39" s="102"/>
      <c r="B39" s="102"/>
      <c r="C39" s="102"/>
      <c r="D39" s="102"/>
      <c r="E39" s="102"/>
      <c r="F39" s="102"/>
      <c r="G39" s="115"/>
      <c r="H39" s="135"/>
      <c r="I39" s="102"/>
      <c r="J39" s="102"/>
      <c r="K39" s="102"/>
      <c r="L39" s="562"/>
      <c r="M39" s="102"/>
      <c r="N39" s="102"/>
      <c r="O39" s="102"/>
      <c r="P39" s="102"/>
      <c r="Q39" s="102"/>
      <c r="R39" s="102"/>
      <c r="S39" s="102"/>
      <c r="T39" s="102"/>
      <c r="U39" s="102"/>
      <c r="V39" s="102"/>
      <c r="W39" s="102"/>
      <c r="X39" s="102"/>
    </row>
    <row r="40" spans="1:24" ht="12.75">
      <c r="A40" s="102"/>
      <c r="B40" s="102"/>
      <c r="C40" s="102"/>
      <c r="D40" s="102"/>
      <c r="E40" s="102"/>
      <c r="F40" s="102"/>
      <c r="G40" s="115"/>
      <c r="H40" s="135"/>
      <c r="I40" s="102"/>
      <c r="J40" s="102"/>
      <c r="K40" s="102"/>
      <c r="L40" s="562"/>
      <c r="M40" s="102"/>
      <c r="N40" s="102"/>
      <c r="O40" s="102"/>
      <c r="P40" s="102"/>
      <c r="Q40" s="102"/>
      <c r="R40" s="102"/>
      <c r="S40" s="102"/>
      <c r="T40" s="102"/>
      <c r="U40" s="102"/>
      <c r="V40" s="102"/>
      <c r="W40" s="102"/>
      <c r="X40" s="102"/>
    </row>
    <row r="41" spans="1:24" ht="12.75">
      <c r="A41" s="102"/>
      <c r="B41" s="102"/>
      <c r="C41" s="102"/>
      <c r="D41" s="102"/>
      <c r="E41" s="102"/>
      <c r="F41" s="102"/>
      <c r="G41" s="115"/>
      <c r="H41" s="135"/>
      <c r="I41" s="102"/>
      <c r="J41" s="102"/>
      <c r="K41" s="102"/>
      <c r="L41" s="562"/>
      <c r="M41" s="102"/>
      <c r="N41" s="102"/>
      <c r="O41" s="102"/>
      <c r="P41" s="102"/>
      <c r="Q41" s="102"/>
      <c r="R41" s="102"/>
      <c r="S41" s="102"/>
      <c r="T41" s="102"/>
      <c r="U41" s="102"/>
      <c r="V41" s="102"/>
      <c r="W41" s="102"/>
      <c r="X41" s="102"/>
    </row>
    <row r="42" spans="1:24" ht="12.75">
      <c r="A42" s="102"/>
      <c r="B42" s="102"/>
      <c r="C42" s="102"/>
      <c r="D42" s="102"/>
      <c r="E42" s="102"/>
      <c r="F42" s="102"/>
      <c r="G42" s="115"/>
      <c r="H42" s="135"/>
      <c r="I42" s="102"/>
      <c r="J42" s="102"/>
      <c r="K42" s="102"/>
      <c r="L42" s="562"/>
      <c r="M42" s="102"/>
      <c r="N42" s="102"/>
      <c r="O42" s="102"/>
      <c r="P42" s="102"/>
      <c r="Q42" s="102"/>
      <c r="R42" s="102"/>
      <c r="S42" s="102"/>
      <c r="T42" s="102"/>
      <c r="U42" s="102"/>
      <c r="V42" s="102"/>
      <c r="W42" s="102"/>
      <c r="X42" s="102"/>
    </row>
    <row r="43" spans="1:24" ht="12.75">
      <c r="A43" s="102"/>
      <c r="B43" s="102"/>
      <c r="C43" s="102"/>
      <c r="D43" s="102"/>
      <c r="E43" s="102"/>
      <c r="F43" s="102"/>
      <c r="G43" s="115"/>
      <c r="H43" s="135"/>
      <c r="I43" s="102"/>
      <c r="J43" s="102"/>
      <c r="K43" s="102"/>
      <c r="L43" s="562"/>
      <c r="M43" s="102"/>
      <c r="N43" s="102"/>
      <c r="O43" s="102"/>
      <c r="P43" s="102"/>
      <c r="Q43" s="102"/>
      <c r="R43" s="102"/>
      <c r="S43" s="102"/>
      <c r="T43" s="102"/>
      <c r="U43" s="102"/>
      <c r="V43" s="102"/>
      <c r="W43" s="102"/>
      <c r="X43" s="102"/>
    </row>
    <row r="44" spans="1:24" ht="12.75">
      <c r="A44" s="102"/>
      <c r="B44" s="102"/>
      <c r="C44" s="102"/>
      <c r="D44" s="102"/>
      <c r="E44" s="102"/>
      <c r="F44" s="102"/>
      <c r="G44" s="115"/>
      <c r="H44" s="135"/>
      <c r="I44" s="102"/>
      <c r="J44" s="102"/>
      <c r="K44" s="102"/>
      <c r="L44" s="562"/>
      <c r="M44" s="102"/>
      <c r="N44" s="102"/>
      <c r="O44" s="102"/>
      <c r="P44" s="102"/>
      <c r="Q44" s="102"/>
      <c r="R44" s="102"/>
      <c r="S44" s="102"/>
      <c r="T44" s="102"/>
      <c r="U44" s="102"/>
      <c r="V44" s="102"/>
      <c r="W44" s="102"/>
      <c r="X44" s="102"/>
    </row>
    <row r="45" spans="1:24" ht="12.75">
      <c r="A45" s="102"/>
      <c r="B45" s="102"/>
      <c r="C45" s="102"/>
      <c r="D45" s="102"/>
      <c r="E45" s="102"/>
      <c r="F45" s="102"/>
      <c r="G45" s="115"/>
      <c r="H45" s="135"/>
      <c r="I45" s="102"/>
      <c r="J45" s="102"/>
      <c r="K45" s="102"/>
      <c r="L45" s="562"/>
      <c r="M45" s="102"/>
      <c r="N45" s="102"/>
      <c r="O45" s="102"/>
      <c r="P45" s="102"/>
      <c r="Q45" s="102"/>
      <c r="R45" s="102"/>
      <c r="S45" s="102"/>
      <c r="T45" s="102"/>
      <c r="U45" s="102"/>
      <c r="V45" s="102"/>
      <c r="W45" s="102"/>
      <c r="X45" s="102"/>
    </row>
    <row r="46" spans="1:24" ht="12.75">
      <c r="A46" s="102"/>
      <c r="B46" s="102"/>
      <c r="C46" s="102"/>
      <c r="D46" s="102"/>
      <c r="E46" s="102"/>
      <c r="F46" s="102"/>
      <c r="G46" s="115"/>
      <c r="H46" s="135"/>
      <c r="I46" s="102"/>
      <c r="J46" s="102"/>
      <c r="K46" s="102"/>
      <c r="L46" s="562"/>
      <c r="M46" s="102"/>
      <c r="N46" s="102"/>
      <c r="O46" s="102"/>
      <c r="P46" s="102"/>
      <c r="Q46" s="102"/>
      <c r="R46" s="102"/>
      <c r="S46" s="102"/>
      <c r="T46" s="102"/>
      <c r="U46" s="102"/>
      <c r="V46" s="102"/>
      <c r="W46" s="102"/>
      <c r="X46" s="102"/>
    </row>
    <row r="47" spans="1:24" ht="12.75">
      <c r="A47" s="102"/>
      <c r="B47" s="102"/>
      <c r="C47" s="102"/>
      <c r="D47" s="102"/>
      <c r="E47" s="102"/>
      <c r="F47" s="102"/>
      <c r="G47" s="115"/>
      <c r="H47" s="135"/>
      <c r="I47" s="102"/>
      <c r="J47" s="102"/>
      <c r="K47" s="102"/>
      <c r="L47" s="562"/>
      <c r="M47" s="102"/>
      <c r="N47" s="102"/>
      <c r="O47" s="102"/>
      <c r="P47" s="102"/>
      <c r="Q47" s="102"/>
      <c r="R47" s="102"/>
      <c r="S47" s="102"/>
      <c r="T47" s="102"/>
      <c r="U47" s="102"/>
      <c r="V47" s="102"/>
      <c r="W47" s="102"/>
      <c r="X47" s="102"/>
    </row>
    <row r="48" spans="1:24" ht="12.75">
      <c r="A48" s="102"/>
      <c r="B48" s="102"/>
      <c r="C48" s="102"/>
      <c r="D48" s="102"/>
      <c r="E48" s="102"/>
      <c r="F48" s="102"/>
      <c r="G48" s="115"/>
      <c r="H48" s="135"/>
      <c r="I48" s="102"/>
      <c r="J48" s="102"/>
      <c r="K48" s="102"/>
      <c r="L48" s="562"/>
      <c r="M48" s="102"/>
      <c r="N48" s="102"/>
      <c r="O48" s="102"/>
      <c r="P48" s="102"/>
      <c r="Q48" s="102"/>
      <c r="R48" s="102"/>
      <c r="S48" s="102"/>
      <c r="T48" s="102"/>
      <c r="U48" s="102"/>
      <c r="V48" s="102"/>
      <c r="W48" s="102"/>
      <c r="X48" s="102"/>
    </row>
    <row r="49" spans="1:24" ht="12.75">
      <c r="A49" s="102"/>
      <c r="B49" s="102"/>
      <c r="C49" s="102"/>
      <c r="D49" s="102"/>
      <c r="E49" s="102"/>
      <c r="F49" s="102"/>
      <c r="G49" s="115"/>
      <c r="H49" s="135"/>
      <c r="I49" s="102"/>
      <c r="J49" s="102"/>
      <c r="K49" s="102"/>
      <c r="L49" s="562"/>
      <c r="M49" s="102"/>
      <c r="N49" s="102"/>
      <c r="O49" s="102"/>
      <c r="P49" s="102"/>
      <c r="Q49" s="102"/>
      <c r="R49" s="102"/>
      <c r="S49" s="102"/>
      <c r="T49" s="102"/>
      <c r="U49" s="102"/>
      <c r="V49" s="102"/>
      <c r="W49" s="102"/>
      <c r="X49" s="102"/>
    </row>
    <row r="50" spans="1:24" ht="12.75">
      <c r="A50" s="102"/>
      <c r="B50" s="102"/>
      <c r="C50" s="102"/>
      <c r="D50" s="102"/>
      <c r="E50" s="102"/>
      <c r="F50" s="102"/>
      <c r="G50" s="115"/>
      <c r="H50" s="135"/>
      <c r="I50" s="102"/>
      <c r="J50" s="102"/>
      <c r="K50" s="102"/>
      <c r="L50" s="562"/>
      <c r="M50" s="102"/>
      <c r="N50" s="102"/>
      <c r="O50" s="102"/>
      <c r="P50" s="102"/>
      <c r="Q50" s="102"/>
      <c r="R50" s="102"/>
      <c r="S50" s="102"/>
      <c r="T50" s="102"/>
      <c r="U50" s="102"/>
      <c r="V50" s="102"/>
      <c r="W50" s="102"/>
      <c r="X50" s="102"/>
    </row>
    <row r="51" spans="1:24" ht="12.75">
      <c r="A51" s="102"/>
      <c r="B51" s="102"/>
      <c r="C51" s="102"/>
      <c r="D51" s="102"/>
      <c r="E51" s="102"/>
      <c r="F51" s="102"/>
      <c r="G51" s="115"/>
      <c r="H51" s="135"/>
      <c r="I51" s="102"/>
      <c r="J51" s="102"/>
      <c r="K51" s="102"/>
      <c r="L51" s="562"/>
      <c r="M51" s="102"/>
      <c r="N51" s="102"/>
      <c r="O51" s="102"/>
      <c r="P51" s="102"/>
      <c r="Q51" s="102"/>
      <c r="R51" s="102"/>
      <c r="S51" s="102"/>
      <c r="T51" s="102"/>
      <c r="U51" s="102"/>
      <c r="V51" s="102"/>
      <c r="W51" s="102"/>
      <c r="X51" s="102"/>
    </row>
    <row r="52" spans="1:24" ht="12.75">
      <c r="A52" s="102"/>
      <c r="B52" s="102"/>
      <c r="C52" s="102"/>
      <c r="D52" s="102"/>
      <c r="E52" s="102"/>
      <c r="F52" s="102"/>
      <c r="G52" s="115"/>
      <c r="H52" s="135"/>
      <c r="I52" s="102"/>
      <c r="J52" s="102"/>
      <c r="K52" s="102"/>
      <c r="L52" s="562"/>
      <c r="M52" s="102"/>
      <c r="N52" s="102"/>
      <c r="O52" s="102"/>
      <c r="P52" s="102"/>
      <c r="Q52" s="102"/>
      <c r="R52" s="102"/>
      <c r="S52" s="102"/>
      <c r="T52" s="102"/>
      <c r="U52" s="102"/>
      <c r="V52" s="102"/>
      <c r="W52" s="102"/>
      <c r="X52" s="102"/>
    </row>
    <row r="53" spans="1:24" ht="12.75">
      <c r="A53" s="102"/>
      <c r="B53" s="102"/>
      <c r="C53" s="102"/>
      <c r="D53" s="102"/>
      <c r="E53" s="102"/>
      <c r="F53" s="102"/>
      <c r="G53" s="115"/>
      <c r="H53" s="135"/>
      <c r="I53" s="102"/>
      <c r="J53" s="102"/>
      <c r="K53" s="102"/>
      <c r="L53" s="562"/>
      <c r="M53" s="102"/>
      <c r="N53" s="102"/>
      <c r="O53" s="102"/>
      <c r="P53" s="102"/>
      <c r="Q53" s="102"/>
      <c r="R53" s="102"/>
      <c r="S53" s="102"/>
      <c r="T53" s="102"/>
      <c r="U53" s="102"/>
      <c r="V53" s="102"/>
      <c r="W53" s="102"/>
      <c r="X53" s="102"/>
    </row>
    <row r="54" spans="1:24" ht="12.75">
      <c r="A54" s="102"/>
      <c r="B54" s="102"/>
      <c r="C54" s="102"/>
      <c r="D54" s="102"/>
      <c r="E54" s="102"/>
      <c r="F54" s="102"/>
      <c r="G54" s="115"/>
      <c r="H54" s="135"/>
      <c r="I54" s="102"/>
      <c r="J54" s="102"/>
      <c r="K54" s="102"/>
      <c r="L54" s="562"/>
      <c r="M54" s="102"/>
      <c r="N54" s="102"/>
      <c r="O54" s="102"/>
      <c r="P54" s="102"/>
      <c r="Q54" s="102"/>
      <c r="R54" s="102"/>
      <c r="S54" s="102"/>
      <c r="T54" s="102"/>
      <c r="U54" s="102"/>
      <c r="V54" s="102"/>
      <c r="W54" s="102"/>
      <c r="X54" s="102"/>
    </row>
    <row r="55" spans="1:24" ht="12.75">
      <c r="A55" s="102"/>
      <c r="B55" s="102"/>
      <c r="C55" s="102"/>
      <c r="D55" s="102"/>
      <c r="E55" s="102"/>
      <c r="F55" s="102"/>
      <c r="G55" s="115"/>
      <c r="H55" s="135"/>
      <c r="I55" s="102"/>
      <c r="J55" s="102"/>
      <c r="K55" s="102"/>
      <c r="L55" s="562"/>
      <c r="M55" s="102"/>
      <c r="N55" s="102"/>
      <c r="O55" s="102"/>
      <c r="P55" s="102"/>
      <c r="Q55" s="102"/>
      <c r="R55" s="102"/>
      <c r="S55" s="102"/>
      <c r="T55" s="102"/>
      <c r="U55" s="102"/>
      <c r="V55" s="102"/>
      <c r="W55" s="102"/>
      <c r="X55" s="102"/>
    </row>
    <row r="56" spans="1:24" ht="12.75">
      <c r="A56" s="102"/>
      <c r="B56" s="102"/>
      <c r="C56" s="102"/>
      <c r="D56" s="102"/>
      <c r="E56" s="102"/>
      <c r="F56" s="102"/>
      <c r="G56" s="115"/>
      <c r="H56" s="135"/>
      <c r="I56" s="102"/>
      <c r="J56" s="102"/>
      <c r="K56" s="102"/>
      <c r="L56" s="562"/>
      <c r="M56" s="102"/>
      <c r="N56" s="102"/>
      <c r="O56" s="102"/>
      <c r="P56" s="102"/>
      <c r="Q56" s="102"/>
      <c r="R56" s="102"/>
      <c r="S56" s="102"/>
      <c r="T56" s="102"/>
      <c r="U56" s="102"/>
      <c r="V56" s="102"/>
      <c r="W56" s="102"/>
      <c r="X56" s="102"/>
    </row>
    <row r="57" spans="1:24" ht="12.75">
      <c r="A57" s="102"/>
      <c r="B57" s="102"/>
      <c r="C57" s="102"/>
      <c r="D57" s="102"/>
      <c r="E57" s="102"/>
      <c r="F57" s="102"/>
      <c r="G57" s="115"/>
      <c r="H57" s="135"/>
      <c r="I57" s="102"/>
      <c r="J57" s="102"/>
      <c r="K57" s="102"/>
      <c r="L57" s="562"/>
      <c r="M57" s="102"/>
      <c r="N57" s="102"/>
      <c r="O57" s="102"/>
      <c r="P57" s="102"/>
      <c r="Q57" s="102"/>
      <c r="R57" s="102"/>
      <c r="S57" s="102"/>
      <c r="T57" s="102"/>
      <c r="U57" s="102"/>
      <c r="V57" s="102"/>
      <c r="W57" s="102"/>
      <c r="X57" s="102"/>
    </row>
    <row r="58" spans="1:24" ht="12.75">
      <c r="A58" s="102"/>
      <c r="B58" s="102"/>
      <c r="C58" s="102"/>
      <c r="D58" s="102"/>
      <c r="E58" s="102"/>
      <c r="F58" s="102"/>
      <c r="G58" s="115"/>
      <c r="H58" s="135"/>
      <c r="I58" s="102"/>
      <c r="J58" s="102"/>
      <c r="K58" s="102"/>
      <c r="L58" s="562"/>
      <c r="M58" s="102"/>
      <c r="N58" s="102"/>
      <c r="O58" s="102"/>
      <c r="P58" s="102"/>
      <c r="Q58" s="102"/>
      <c r="R58" s="102"/>
      <c r="S58" s="102"/>
      <c r="T58" s="102"/>
      <c r="U58" s="102"/>
      <c r="V58" s="102"/>
      <c r="W58" s="102"/>
      <c r="X58" s="102"/>
    </row>
    <row r="59" spans="1:24" ht="12.75">
      <c r="A59" s="102"/>
      <c r="B59" s="102"/>
      <c r="C59" s="102"/>
      <c r="D59" s="102"/>
      <c r="E59" s="102"/>
      <c r="F59" s="102"/>
      <c r="G59" s="115"/>
      <c r="H59" s="135"/>
      <c r="I59" s="102"/>
      <c r="J59" s="102"/>
      <c r="K59" s="102"/>
      <c r="L59" s="562"/>
      <c r="M59" s="102"/>
      <c r="N59" s="102"/>
      <c r="O59" s="102"/>
      <c r="P59" s="102"/>
      <c r="Q59" s="102"/>
      <c r="R59" s="102"/>
      <c r="S59" s="102"/>
      <c r="T59" s="102"/>
      <c r="U59" s="102"/>
      <c r="V59" s="102"/>
      <c r="W59" s="102"/>
      <c r="X59" s="102"/>
    </row>
    <row r="60" spans="1:24" ht="12.75">
      <c r="A60" s="102"/>
      <c r="B60" s="102"/>
      <c r="C60" s="102"/>
      <c r="D60" s="102"/>
      <c r="E60" s="102"/>
      <c r="F60" s="102"/>
      <c r="G60" s="115"/>
      <c r="H60" s="135"/>
      <c r="I60" s="102"/>
      <c r="J60" s="102"/>
      <c r="K60" s="102"/>
      <c r="L60" s="562"/>
      <c r="M60" s="102"/>
      <c r="N60" s="102"/>
      <c r="O60" s="102"/>
      <c r="P60" s="102"/>
      <c r="Q60" s="102"/>
      <c r="R60" s="102"/>
      <c r="S60" s="102"/>
      <c r="T60" s="102"/>
      <c r="U60" s="102"/>
      <c r="V60" s="102"/>
      <c r="W60" s="102"/>
      <c r="X60" s="102"/>
    </row>
    <row r="61" spans="1:24" ht="12.75">
      <c r="A61" s="102"/>
      <c r="B61" s="102"/>
      <c r="C61" s="102"/>
      <c r="D61" s="102"/>
      <c r="E61" s="102"/>
      <c r="F61" s="102"/>
      <c r="G61" s="115"/>
      <c r="H61" s="135"/>
      <c r="I61" s="102"/>
      <c r="J61" s="102"/>
      <c r="K61" s="102"/>
      <c r="L61" s="562"/>
      <c r="M61" s="102"/>
      <c r="N61" s="102"/>
      <c r="O61" s="102"/>
      <c r="P61" s="102"/>
      <c r="Q61" s="102"/>
      <c r="R61" s="102"/>
      <c r="S61" s="102"/>
      <c r="T61" s="102"/>
      <c r="U61" s="102"/>
      <c r="V61" s="102"/>
      <c r="W61" s="102"/>
      <c r="X61" s="102"/>
    </row>
    <row r="62" spans="1:24" ht="12.75">
      <c r="A62" s="102"/>
      <c r="B62" s="102"/>
      <c r="C62" s="102"/>
      <c r="D62" s="102"/>
      <c r="E62" s="102"/>
      <c r="F62" s="102"/>
      <c r="G62" s="115"/>
      <c r="H62" s="135"/>
      <c r="I62" s="102"/>
      <c r="J62" s="102"/>
      <c r="K62" s="102"/>
      <c r="L62" s="562"/>
      <c r="M62" s="102"/>
      <c r="N62" s="102"/>
      <c r="O62" s="102"/>
      <c r="P62" s="102"/>
      <c r="Q62" s="102"/>
      <c r="R62" s="102"/>
      <c r="S62" s="102"/>
      <c r="T62" s="102"/>
      <c r="U62" s="102"/>
      <c r="V62" s="102"/>
      <c r="W62" s="102"/>
      <c r="X62" s="102"/>
    </row>
    <row r="63" spans="1:24" ht="12.75">
      <c r="A63" s="102"/>
      <c r="B63" s="102"/>
      <c r="C63" s="102"/>
      <c r="D63" s="102"/>
      <c r="E63" s="102"/>
      <c r="F63" s="102"/>
      <c r="G63" s="115"/>
      <c r="H63" s="135"/>
      <c r="I63" s="102"/>
      <c r="J63" s="102"/>
      <c r="K63" s="102"/>
      <c r="L63" s="562"/>
      <c r="M63" s="102"/>
      <c r="N63" s="102"/>
      <c r="O63" s="102"/>
      <c r="P63" s="102"/>
      <c r="Q63" s="102"/>
      <c r="R63" s="102"/>
      <c r="S63" s="102"/>
      <c r="T63" s="102"/>
      <c r="U63" s="102"/>
      <c r="V63" s="102"/>
      <c r="W63" s="102"/>
      <c r="X63" s="102"/>
    </row>
    <row r="64" spans="1:24" ht="12.75">
      <c r="A64" s="102"/>
      <c r="B64" s="102"/>
      <c r="C64" s="102"/>
      <c r="D64" s="102"/>
      <c r="E64" s="102"/>
      <c r="F64" s="102"/>
      <c r="G64" s="115"/>
      <c r="H64" s="135"/>
      <c r="I64" s="102"/>
      <c r="J64" s="102"/>
      <c r="K64" s="102"/>
      <c r="L64" s="562"/>
      <c r="M64" s="102"/>
      <c r="N64" s="102"/>
      <c r="O64" s="102"/>
      <c r="P64" s="102"/>
      <c r="Q64" s="102"/>
      <c r="R64" s="102"/>
      <c r="S64" s="102"/>
      <c r="T64" s="102"/>
      <c r="U64" s="102"/>
      <c r="V64" s="102"/>
      <c r="W64" s="102"/>
      <c r="X64" s="102"/>
    </row>
    <row r="65" spans="1:24" ht="12.75">
      <c r="A65" s="102"/>
      <c r="B65" s="102"/>
      <c r="C65" s="102"/>
      <c r="D65" s="102"/>
      <c r="E65" s="102"/>
      <c r="F65" s="102"/>
      <c r="G65" s="115"/>
      <c r="H65" s="135"/>
      <c r="I65" s="102"/>
      <c r="J65" s="102"/>
      <c r="K65" s="102"/>
      <c r="L65" s="562"/>
      <c r="M65" s="102"/>
      <c r="N65" s="102"/>
      <c r="O65" s="102"/>
      <c r="P65" s="102"/>
      <c r="Q65" s="102"/>
      <c r="R65" s="102"/>
      <c r="S65" s="102"/>
      <c r="T65" s="102"/>
      <c r="U65" s="102"/>
      <c r="V65" s="102"/>
      <c r="W65" s="102"/>
      <c r="X65" s="102"/>
    </row>
    <row r="66" spans="1:24" ht="12.75">
      <c r="A66" s="102"/>
      <c r="B66" s="102"/>
      <c r="C66" s="102"/>
      <c r="D66" s="102"/>
      <c r="E66" s="102"/>
      <c r="F66" s="102"/>
      <c r="G66" s="115"/>
      <c r="H66" s="135"/>
      <c r="I66" s="102"/>
      <c r="J66" s="102"/>
      <c r="K66" s="102"/>
      <c r="L66" s="562"/>
      <c r="M66" s="102"/>
      <c r="N66" s="102"/>
      <c r="O66" s="102"/>
      <c r="P66" s="102"/>
      <c r="Q66" s="102"/>
      <c r="R66" s="102"/>
      <c r="S66" s="102"/>
      <c r="T66" s="102"/>
      <c r="U66" s="102"/>
      <c r="V66" s="102"/>
      <c r="W66" s="102"/>
      <c r="X66" s="102"/>
    </row>
    <row r="67" spans="1:24" ht="12.75">
      <c r="A67" s="102"/>
      <c r="B67" s="102"/>
      <c r="C67" s="102"/>
      <c r="D67" s="102"/>
      <c r="E67" s="102"/>
      <c r="F67" s="102"/>
      <c r="G67" s="115"/>
      <c r="H67" s="135"/>
      <c r="I67" s="102"/>
      <c r="J67" s="102"/>
      <c r="K67" s="102"/>
      <c r="L67" s="562"/>
      <c r="M67" s="102"/>
      <c r="N67" s="102"/>
      <c r="O67" s="102"/>
      <c r="P67" s="102"/>
      <c r="Q67" s="102"/>
      <c r="R67" s="102"/>
      <c r="S67" s="102"/>
      <c r="T67" s="102"/>
      <c r="U67" s="102"/>
      <c r="V67" s="102"/>
      <c r="W67" s="102"/>
      <c r="X67" s="102"/>
    </row>
    <row r="68" spans="1:24" ht="12.75">
      <c r="A68" s="102"/>
      <c r="B68" s="102"/>
      <c r="C68" s="102"/>
      <c r="D68" s="102"/>
      <c r="E68" s="102"/>
      <c r="F68" s="102"/>
      <c r="G68" s="115"/>
      <c r="H68" s="135"/>
      <c r="I68" s="102"/>
      <c r="J68" s="102"/>
      <c r="K68" s="102"/>
      <c r="L68" s="562"/>
      <c r="M68" s="102"/>
      <c r="N68" s="102"/>
      <c r="O68" s="102"/>
      <c r="P68" s="102"/>
      <c r="Q68" s="102"/>
      <c r="R68" s="102"/>
      <c r="S68" s="102"/>
      <c r="T68" s="102"/>
      <c r="U68" s="102"/>
      <c r="V68" s="102"/>
      <c r="W68" s="102"/>
      <c r="X68" s="102"/>
    </row>
    <row r="69" spans="1:24" ht="12.75">
      <c r="A69" s="102"/>
      <c r="B69" s="102"/>
      <c r="C69" s="102"/>
      <c r="D69" s="102"/>
      <c r="E69" s="102"/>
      <c r="F69" s="102"/>
      <c r="G69" s="115"/>
      <c r="H69" s="135"/>
      <c r="I69" s="102"/>
      <c r="J69" s="102"/>
      <c r="K69" s="102"/>
      <c r="L69" s="562"/>
      <c r="M69" s="102"/>
      <c r="N69" s="102"/>
      <c r="O69" s="102"/>
      <c r="P69" s="102"/>
      <c r="Q69" s="102"/>
      <c r="R69" s="102"/>
      <c r="S69" s="102"/>
      <c r="T69" s="102"/>
      <c r="U69" s="102"/>
      <c r="V69" s="102"/>
      <c r="W69" s="102"/>
      <c r="X69" s="102"/>
    </row>
    <row r="70" spans="1:24" ht="12.75">
      <c r="A70" s="102"/>
      <c r="B70" s="102"/>
      <c r="C70" s="102"/>
      <c r="D70" s="102"/>
      <c r="E70" s="102"/>
      <c r="F70" s="102"/>
      <c r="G70" s="115"/>
      <c r="H70" s="135"/>
      <c r="I70" s="102"/>
      <c r="J70" s="102"/>
      <c r="K70" s="102"/>
      <c r="L70" s="562"/>
      <c r="M70" s="102"/>
      <c r="N70" s="102"/>
      <c r="O70" s="102"/>
      <c r="P70" s="102"/>
      <c r="Q70" s="102"/>
      <c r="R70" s="102"/>
      <c r="S70" s="102"/>
      <c r="T70" s="102"/>
      <c r="U70" s="102"/>
      <c r="V70" s="102"/>
      <c r="W70" s="102"/>
      <c r="X70" s="102"/>
    </row>
    <row r="71" spans="1:24" ht="12.75">
      <c r="A71" s="102"/>
      <c r="B71" s="102"/>
      <c r="C71" s="102"/>
      <c r="D71" s="102"/>
      <c r="E71" s="102"/>
      <c r="F71" s="102"/>
      <c r="G71" s="115"/>
      <c r="H71" s="135"/>
      <c r="I71" s="102"/>
      <c r="J71" s="102"/>
      <c r="K71" s="102"/>
      <c r="L71" s="562"/>
      <c r="M71" s="102"/>
      <c r="N71" s="102"/>
      <c r="O71" s="102"/>
      <c r="P71" s="102"/>
      <c r="Q71" s="102"/>
      <c r="R71" s="102"/>
      <c r="S71" s="102"/>
      <c r="T71" s="102"/>
      <c r="U71" s="102"/>
      <c r="V71" s="102"/>
      <c r="W71" s="102"/>
      <c r="X71" s="102"/>
    </row>
    <row r="72" spans="1:24" ht="12.75">
      <c r="A72" s="102"/>
      <c r="B72" s="102"/>
      <c r="C72" s="102"/>
      <c r="D72" s="102"/>
      <c r="E72" s="102"/>
      <c r="F72" s="102"/>
      <c r="G72" s="115"/>
      <c r="H72" s="135"/>
      <c r="I72" s="102"/>
      <c r="J72" s="102"/>
      <c r="K72" s="102"/>
      <c r="L72" s="562"/>
      <c r="M72" s="102"/>
      <c r="N72" s="102"/>
      <c r="O72" s="102"/>
      <c r="P72" s="102"/>
      <c r="Q72" s="102"/>
      <c r="R72" s="102"/>
      <c r="S72" s="102"/>
      <c r="T72" s="102"/>
      <c r="U72" s="102"/>
      <c r="V72" s="102"/>
      <c r="W72" s="102"/>
      <c r="X72" s="102"/>
    </row>
    <row r="73" spans="1:24" ht="12.75">
      <c r="A73" s="102"/>
      <c r="B73" s="102"/>
      <c r="C73" s="102"/>
      <c r="D73" s="102"/>
      <c r="E73" s="102"/>
      <c r="F73" s="102"/>
      <c r="G73" s="115"/>
      <c r="H73" s="135"/>
      <c r="I73" s="102"/>
      <c r="J73" s="102"/>
      <c r="K73" s="102"/>
      <c r="L73" s="562"/>
      <c r="M73" s="102"/>
      <c r="N73" s="102"/>
      <c r="O73" s="102"/>
      <c r="P73" s="102"/>
      <c r="Q73" s="102"/>
      <c r="R73" s="102"/>
      <c r="S73" s="102"/>
      <c r="T73" s="102"/>
      <c r="U73" s="102"/>
      <c r="V73" s="102"/>
      <c r="W73" s="102"/>
      <c r="X73" s="102"/>
    </row>
    <row r="74" spans="1:24" ht="12.75">
      <c r="A74" s="102"/>
      <c r="B74" s="102"/>
      <c r="C74" s="102"/>
      <c r="D74" s="102"/>
      <c r="E74" s="102"/>
      <c r="F74" s="102"/>
      <c r="G74" s="115"/>
      <c r="H74" s="135"/>
      <c r="I74" s="102"/>
      <c r="J74" s="102"/>
      <c r="K74" s="102"/>
      <c r="L74" s="562"/>
      <c r="M74" s="102"/>
      <c r="N74" s="102"/>
      <c r="O74" s="102"/>
      <c r="P74" s="102"/>
      <c r="Q74" s="102"/>
      <c r="R74" s="102"/>
      <c r="S74" s="102"/>
      <c r="T74" s="102"/>
      <c r="U74" s="102"/>
      <c r="V74" s="102"/>
      <c r="W74" s="102"/>
      <c r="X74" s="102"/>
    </row>
    <row r="75" spans="1:24" ht="12.75">
      <c r="A75" s="102"/>
      <c r="B75" s="102"/>
      <c r="C75" s="102"/>
      <c r="D75" s="102"/>
      <c r="E75" s="102"/>
      <c r="F75" s="102"/>
      <c r="G75" s="115"/>
      <c r="H75" s="135"/>
      <c r="I75" s="102"/>
      <c r="J75" s="102"/>
      <c r="K75" s="102"/>
      <c r="L75" s="562"/>
      <c r="M75" s="102"/>
      <c r="N75" s="102"/>
      <c r="O75" s="102"/>
      <c r="P75" s="102"/>
      <c r="Q75" s="102"/>
      <c r="R75" s="102"/>
      <c r="S75" s="102"/>
      <c r="T75" s="102"/>
      <c r="U75" s="102"/>
      <c r="V75" s="102"/>
      <c r="W75" s="102"/>
      <c r="X75" s="102"/>
    </row>
    <row r="76" spans="1:24" ht="12.75">
      <c r="A76" s="102"/>
      <c r="B76" s="102"/>
      <c r="C76" s="102"/>
      <c r="D76" s="102"/>
      <c r="E76" s="102"/>
      <c r="F76" s="102"/>
      <c r="G76" s="115"/>
      <c r="H76" s="135"/>
      <c r="I76" s="102"/>
      <c r="J76" s="102"/>
      <c r="K76" s="102"/>
      <c r="L76" s="562"/>
      <c r="M76" s="102"/>
      <c r="N76" s="102"/>
      <c r="O76" s="102"/>
      <c r="P76" s="102"/>
      <c r="Q76" s="102"/>
      <c r="R76" s="102"/>
      <c r="S76" s="102"/>
      <c r="T76" s="102"/>
      <c r="U76" s="102"/>
      <c r="V76" s="102"/>
      <c r="W76" s="102"/>
      <c r="X76" s="102"/>
    </row>
    <row r="77" spans="1:24" ht="12.75">
      <c r="A77" s="102"/>
      <c r="B77" s="102"/>
      <c r="C77" s="102"/>
      <c r="D77" s="102"/>
      <c r="E77" s="102"/>
      <c r="F77" s="102"/>
      <c r="G77" s="115"/>
      <c r="H77" s="135"/>
      <c r="I77" s="102"/>
      <c r="J77" s="102"/>
      <c r="K77" s="102"/>
      <c r="L77" s="562"/>
      <c r="M77" s="102"/>
      <c r="N77" s="102"/>
      <c r="O77" s="102"/>
      <c r="P77" s="102"/>
      <c r="Q77" s="102"/>
      <c r="R77" s="102"/>
      <c r="S77" s="102"/>
      <c r="T77" s="102"/>
      <c r="U77" s="102"/>
      <c r="V77" s="102"/>
      <c r="W77" s="102"/>
      <c r="X77" s="102"/>
    </row>
    <row r="78" spans="1:24" ht="12.75">
      <c r="A78" s="102"/>
      <c r="B78" s="102"/>
      <c r="C78" s="102"/>
      <c r="D78" s="102"/>
      <c r="E78" s="102"/>
      <c r="F78" s="102"/>
      <c r="G78" s="115"/>
      <c r="H78" s="135"/>
      <c r="I78" s="102"/>
      <c r="J78" s="102"/>
      <c r="K78" s="102"/>
      <c r="L78" s="562"/>
      <c r="M78" s="102"/>
      <c r="N78" s="102"/>
      <c r="O78" s="102"/>
      <c r="P78" s="102"/>
      <c r="Q78" s="102"/>
      <c r="R78" s="102"/>
      <c r="S78" s="102"/>
      <c r="T78" s="102"/>
      <c r="U78" s="102"/>
      <c r="V78" s="102"/>
      <c r="W78" s="102"/>
      <c r="X78" s="102"/>
    </row>
    <row r="79" spans="1:24" ht="12.75">
      <c r="A79" s="102"/>
      <c r="B79" s="102"/>
      <c r="C79" s="102"/>
      <c r="D79" s="102"/>
      <c r="E79" s="102"/>
      <c r="F79" s="102"/>
      <c r="G79" s="115"/>
      <c r="H79" s="135"/>
      <c r="I79" s="102"/>
      <c r="J79" s="102"/>
      <c r="K79" s="102"/>
      <c r="L79" s="562"/>
      <c r="M79" s="102"/>
      <c r="N79" s="102"/>
      <c r="O79" s="102"/>
      <c r="P79" s="102"/>
      <c r="Q79" s="102"/>
      <c r="R79" s="102"/>
      <c r="S79" s="102"/>
      <c r="T79" s="102"/>
      <c r="U79" s="102"/>
      <c r="V79" s="102"/>
      <c r="W79" s="102"/>
      <c r="X79" s="102"/>
    </row>
    <row r="80" spans="1:24" ht="12.75">
      <c r="A80" s="102"/>
      <c r="B80" s="102"/>
      <c r="C80" s="102"/>
      <c r="D80" s="102"/>
      <c r="E80" s="102"/>
      <c r="F80" s="102"/>
      <c r="G80" s="115"/>
      <c r="H80" s="135"/>
      <c r="I80" s="102"/>
      <c r="J80" s="102"/>
      <c r="K80" s="102"/>
      <c r="L80" s="562"/>
      <c r="M80" s="102"/>
      <c r="N80" s="102"/>
      <c r="O80" s="102"/>
      <c r="P80" s="102"/>
      <c r="Q80" s="102"/>
      <c r="R80" s="102"/>
      <c r="S80" s="102"/>
      <c r="T80" s="102"/>
      <c r="U80" s="102"/>
      <c r="V80" s="102"/>
      <c r="W80" s="102"/>
      <c r="X80" s="102"/>
    </row>
    <row r="81" spans="1:24" ht="12.75">
      <c r="A81" s="102"/>
      <c r="B81" s="102"/>
      <c r="C81" s="102"/>
      <c r="D81" s="102"/>
      <c r="E81" s="102"/>
      <c r="F81" s="102"/>
      <c r="G81" s="115"/>
      <c r="H81" s="135"/>
      <c r="I81" s="102"/>
      <c r="J81" s="102"/>
      <c r="K81" s="102"/>
      <c r="L81" s="562"/>
      <c r="M81" s="102"/>
      <c r="N81" s="102"/>
      <c r="O81" s="102"/>
      <c r="P81" s="102"/>
      <c r="Q81" s="102"/>
      <c r="R81" s="102"/>
      <c r="S81" s="102"/>
      <c r="T81" s="102"/>
      <c r="U81" s="102"/>
      <c r="V81" s="102"/>
      <c r="W81" s="102"/>
      <c r="X81" s="102"/>
    </row>
    <row r="82" spans="1:24" ht="12.75">
      <c r="A82" s="102"/>
      <c r="B82" s="102"/>
      <c r="C82" s="102"/>
      <c r="D82" s="102"/>
      <c r="E82" s="102"/>
      <c r="F82" s="102"/>
      <c r="G82" s="115"/>
      <c r="H82" s="135"/>
      <c r="I82" s="102"/>
      <c r="J82" s="102"/>
      <c r="K82" s="102"/>
      <c r="L82" s="562"/>
      <c r="M82" s="102"/>
      <c r="N82" s="102"/>
      <c r="O82" s="102"/>
      <c r="P82" s="102"/>
      <c r="Q82" s="102"/>
      <c r="R82" s="102"/>
      <c r="S82" s="102"/>
      <c r="T82" s="102"/>
      <c r="U82" s="102"/>
      <c r="V82" s="102"/>
      <c r="W82" s="102"/>
      <c r="X82" s="102"/>
    </row>
    <row r="83" spans="1:24" ht="12.75">
      <c r="A83" s="102"/>
      <c r="B83" s="102"/>
      <c r="C83" s="102"/>
      <c r="D83" s="102"/>
      <c r="E83" s="102"/>
      <c r="F83" s="102"/>
      <c r="G83" s="115"/>
      <c r="H83" s="135"/>
      <c r="I83" s="102"/>
      <c r="J83" s="102"/>
      <c r="K83" s="102"/>
      <c r="L83" s="562"/>
      <c r="M83" s="102"/>
      <c r="N83" s="102"/>
      <c r="O83" s="102"/>
      <c r="P83" s="102"/>
      <c r="Q83" s="102"/>
      <c r="R83" s="102"/>
      <c r="S83" s="102"/>
      <c r="T83" s="102"/>
      <c r="U83" s="102"/>
      <c r="V83" s="102"/>
      <c r="W83" s="102"/>
      <c r="X83" s="102"/>
    </row>
    <row r="84" spans="1:24" ht="12.75">
      <c r="A84" s="102"/>
      <c r="B84" s="102"/>
      <c r="C84" s="102"/>
      <c r="D84" s="102"/>
      <c r="E84" s="102"/>
      <c r="F84" s="102"/>
      <c r="G84" s="115"/>
      <c r="H84" s="135"/>
      <c r="I84" s="102"/>
      <c r="J84" s="102"/>
      <c r="K84" s="102"/>
      <c r="L84" s="562"/>
      <c r="M84" s="102"/>
      <c r="N84" s="102"/>
      <c r="O84" s="102"/>
      <c r="P84" s="102"/>
      <c r="Q84" s="102"/>
      <c r="R84" s="102"/>
      <c r="S84" s="102"/>
      <c r="T84" s="102"/>
      <c r="U84" s="102"/>
      <c r="V84" s="102"/>
      <c r="W84" s="102"/>
      <c r="X84" s="102"/>
    </row>
    <row r="85" spans="1:24" ht="12.75">
      <c r="A85" s="102"/>
      <c r="B85" s="102"/>
      <c r="C85" s="102"/>
      <c r="D85" s="102"/>
      <c r="E85" s="102"/>
      <c r="F85" s="102"/>
      <c r="G85" s="115"/>
      <c r="H85" s="135"/>
      <c r="I85" s="102"/>
      <c r="J85" s="102"/>
      <c r="K85" s="102"/>
      <c r="L85" s="562"/>
      <c r="M85" s="102"/>
      <c r="N85" s="102"/>
      <c r="O85" s="102"/>
      <c r="P85" s="102"/>
      <c r="Q85" s="102"/>
      <c r="R85" s="102"/>
      <c r="S85" s="102"/>
      <c r="T85" s="102"/>
      <c r="U85" s="102"/>
      <c r="V85" s="102"/>
      <c r="W85" s="102"/>
      <c r="X85" s="102"/>
    </row>
    <row r="86" spans="1:24" ht="12.75">
      <c r="A86" s="102"/>
      <c r="B86" s="102"/>
      <c r="C86" s="102"/>
      <c r="D86" s="102"/>
      <c r="E86" s="102"/>
      <c r="F86" s="102"/>
      <c r="G86" s="115"/>
      <c r="H86" s="135"/>
      <c r="I86" s="102"/>
      <c r="J86" s="102"/>
      <c r="K86" s="102"/>
      <c r="L86" s="562"/>
      <c r="M86" s="102"/>
      <c r="N86" s="102"/>
      <c r="O86" s="102"/>
      <c r="P86" s="102"/>
      <c r="Q86" s="102"/>
      <c r="R86" s="102"/>
      <c r="S86" s="102"/>
      <c r="T86" s="102"/>
      <c r="U86" s="102"/>
      <c r="V86" s="102"/>
      <c r="W86" s="102"/>
      <c r="X86" s="102"/>
    </row>
    <row r="87" spans="1:24" ht="12.75">
      <c r="A87" s="102"/>
      <c r="B87" s="102"/>
      <c r="C87" s="102"/>
      <c r="D87" s="102"/>
      <c r="E87" s="102"/>
      <c r="F87" s="102"/>
      <c r="G87" s="115"/>
      <c r="H87" s="135"/>
      <c r="I87" s="102"/>
      <c r="J87" s="102"/>
      <c r="K87" s="102"/>
      <c r="L87" s="562"/>
      <c r="M87" s="102"/>
      <c r="N87" s="102"/>
      <c r="O87" s="102"/>
      <c r="P87" s="102"/>
      <c r="Q87" s="102"/>
      <c r="R87" s="102"/>
      <c r="S87" s="102"/>
      <c r="T87" s="102"/>
      <c r="U87" s="102"/>
      <c r="V87" s="102"/>
      <c r="W87" s="102"/>
      <c r="X87" s="102"/>
    </row>
    <row r="88" spans="1:24" ht="12.75">
      <c r="A88" s="102"/>
      <c r="B88" s="102"/>
      <c r="C88" s="102"/>
      <c r="D88" s="102"/>
      <c r="E88" s="102"/>
      <c r="F88" s="102"/>
      <c r="G88" s="115"/>
      <c r="H88" s="135"/>
      <c r="I88" s="102"/>
      <c r="J88" s="102"/>
      <c r="K88" s="102"/>
      <c r="L88" s="562"/>
      <c r="M88" s="102"/>
      <c r="N88" s="102"/>
      <c r="O88" s="102"/>
      <c r="P88" s="102"/>
      <c r="Q88" s="102"/>
      <c r="R88" s="102"/>
      <c r="S88" s="102"/>
      <c r="T88" s="102"/>
      <c r="U88" s="102"/>
      <c r="V88" s="102"/>
      <c r="W88" s="102"/>
      <c r="X88" s="102"/>
    </row>
    <row r="89" spans="1:24" ht="12.75">
      <c r="A89" s="102"/>
      <c r="B89" s="102"/>
      <c r="C89" s="102"/>
      <c r="D89" s="102"/>
      <c r="E89" s="102"/>
      <c r="F89" s="102"/>
      <c r="G89" s="115"/>
      <c r="H89" s="135"/>
      <c r="I89" s="102"/>
      <c r="J89" s="102"/>
      <c r="K89" s="102"/>
      <c r="L89" s="562"/>
      <c r="M89" s="102"/>
      <c r="N89" s="102"/>
      <c r="O89" s="102"/>
      <c r="P89" s="102"/>
      <c r="Q89" s="102"/>
      <c r="R89" s="102"/>
      <c r="S89" s="102"/>
      <c r="T89" s="102"/>
      <c r="U89" s="102"/>
      <c r="V89" s="102"/>
      <c r="W89" s="102"/>
      <c r="X89" s="102"/>
    </row>
    <row r="90" spans="1:24" ht="12.75">
      <c r="A90" s="102"/>
      <c r="B90" s="102"/>
      <c r="C90" s="102"/>
      <c r="D90" s="102"/>
      <c r="E90" s="102"/>
      <c r="F90" s="102"/>
      <c r="G90" s="115"/>
      <c r="H90" s="135"/>
      <c r="I90" s="102"/>
      <c r="J90" s="102"/>
      <c r="K90" s="102"/>
      <c r="L90" s="562"/>
      <c r="M90" s="102"/>
      <c r="N90" s="102"/>
      <c r="O90" s="102"/>
      <c r="P90" s="102"/>
      <c r="Q90" s="102"/>
      <c r="R90" s="102"/>
      <c r="S90" s="102"/>
      <c r="T90" s="102"/>
      <c r="U90" s="102"/>
      <c r="V90" s="102"/>
      <c r="W90" s="102"/>
      <c r="X90" s="102"/>
    </row>
    <row r="91" spans="1:24" ht="12.75">
      <c r="A91" s="102"/>
      <c r="B91" s="102"/>
      <c r="C91" s="102"/>
      <c r="D91" s="102"/>
      <c r="E91" s="102"/>
      <c r="F91" s="102"/>
      <c r="G91" s="115"/>
      <c r="H91" s="135"/>
      <c r="I91" s="102"/>
      <c r="J91" s="102"/>
      <c r="K91" s="102"/>
      <c r="L91" s="562"/>
      <c r="M91" s="102"/>
      <c r="N91" s="102"/>
      <c r="O91" s="102"/>
      <c r="P91" s="102"/>
      <c r="Q91" s="102"/>
      <c r="R91" s="102"/>
      <c r="S91" s="102"/>
      <c r="T91" s="102"/>
      <c r="U91" s="102"/>
      <c r="V91" s="102"/>
      <c r="W91" s="102"/>
      <c r="X91" s="102"/>
    </row>
    <row r="92" spans="1:24" ht="12.75">
      <c r="A92" s="102"/>
      <c r="B92" s="102"/>
      <c r="C92" s="102"/>
      <c r="D92" s="102"/>
      <c r="E92" s="102"/>
      <c r="F92" s="102"/>
      <c r="G92" s="115"/>
      <c r="H92" s="135"/>
      <c r="I92" s="102"/>
      <c r="J92" s="102"/>
      <c r="K92" s="102"/>
      <c r="L92" s="562"/>
      <c r="M92" s="102"/>
      <c r="N92" s="102"/>
      <c r="O92" s="102"/>
      <c r="P92" s="102"/>
      <c r="Q92" s="102"/>
      <c r="R92" s="102"/>
      <c r="S92" s="102"/>
      <c r="T92" s="102"/>
      <c r="U92" s="102"/>
      <c r="V92" s="102"/>
      <c r="W92" s="102"/>
      <c r="X92" s="102"/>
    </row>
    <row r="93" spans="1:24" ht="12.75">
      <c r="A93" s="102"/>
      <c r="B93" s="102"/>
      <c r="C93" s="102"/>
      <c r="D93" s="102"/>
      <c r="E93" s="102"/>
      <c r="F93" s="102"/>
      <c r="G93" s="115"/>
      <c r="H93" s="135"/>
      <c r="I93" s="102"/>
      <c r="J93" s="102"/>
      <c r="K93" s="102"/>
      <c r="L93" s="562"/>
      <c r="M93" s="102"/>
      <c r="N93" s="102"/>
      <c r="O93" s="102"/>
      <c r="P93" s="102"/>
      <c r="Q93" s="102"/>
      <c r="R93" s="102"/>
      <c r="S93" s="102"/>
      <c r="T93" s="102"/>
      <c r="U93" s="102"/>
      <c r="V93" s="102"/>
      <c r="W93" s="102"/>
      <c r="X93" s="102"/>
    </row>
    <row r="94" spans="1:24" ht="12.75">
      <c r="A94" s="102"/>
      <c r="B94" s="102"/>
      <c r="C94" s="102"/>
      <c r="D94" s="102"/>
      <c r="E94" s="102"/>
      <c r="F94" s="102"/>
      <c r="G94" s="115"/>
      <c r="H94" s="135"/>
      <c r="I94" s="102"/>
      <c r="J94" s="102"/>
      <c r="K94" s="102"/>
      <c r="L94" s="562"/>
      <c r="M94" s="102"/>
      <c r="N94" s="102"/>
      <c r="O94" s="102"/>
      <c r="P94" s="102"/>
      <c r="Q94" s="102"/>
      <c r="R94" s="102"/>
      <c r="S94" s="102"/>
      <c r="T94" s="102"/>
      <c r="U94" s="102"/>
      <c r="V94" s="102"/>
      <c r="W94" s="102"/>
      <c r="X94" s="102"/>
    </row>
    <row r="95" spans="1:24" ht="12.75">
      <c r="A95" s="102"/>
      <c r="B95" s="102"/>
      <c r="C95" s="102"/>
      <c r="D95" s="102"/>
      <c r="E95" s="102"/>
      <c r="F95" s="102"/>
      <c r="G95" s="115"/>
      <c r="H95" s="135"/>
      <c r="I95" s="102"/>
      <c r="J95" s="102"/>
      <c r="K95" s="102"/>
      <c r="L95" s="562"/>
      <c r="M95" s="102"/>
      <c r="N95" s="102"/>
      <c r="O95" s="102"/>
      <c r="P95" s="102"/>
      <c r="Q95" s="102"/>
      <c r="R95" s="102"/>
      <c r="S95" s="102"/>
      <c r="T95" s="102"/>
      <c r="U95" s="102"/>
      <c r="V95" s="102"/>
      <c r="W95" s="102"/>
      <c r="X95" s="102"/>
    </row>
    <row r="96" spans="1:24" ht="12.75">
      <c r="A96" s="102"/>
      <c r="B96" s="102"/>
      <c r="C96" s="102"/>
      <c r="D96" s="102"/>
      <c r="E96" s="102"/>
      <c r="F96" s="102"/>
      <c r="G96" s="115"/>
      <c r="H96" s="135"/>
      <c r="I96" s="102"/>
      <c r="J96" s="102"/>
      <c r="K96" s="102"/>
      <c r="L96" s="562"/>
      <c r="M96" s="102"/>
      <c r="N96" s="102"/>
      <c r="O96" s="102"/>
      <c r="P96" s="102"/>
      <c r="Q96" s="102"/>
      <c r="R96" s="102"/>
      <c r="S96" s="102"/>
      <c r="T96" s="102"/>
      <c r="U96" s="102"/>
      <c r="V96" s="102"/>
      <c r="W96" s="102"/>
      <c r="X96" s="102"/>
    </row>
    <row r="97" spans="1:24" ht="12.75">
      <c r="A97" s="102"/>
      <c r="B97" s="102"/>
      <c r="C97" s="102"/>
      <c r="D97" s="102"/>
      <c r="E97" s="102"/>
      <c r="F97" s="102"/>
      <c r="G97" s="115"/>
      <c r="H97" s="135"/>
      <c r="I97" s="102"/>
      <c r="J97" s="102"/>
      <c r="K97" s="102"/>
      <c r="L97" s="562"/>
      <c r="M97" s="102"/>
      <c r="N97" s="102"/>
      <c r="O97" s="102"/>
      <c r="P97" s="102"/>
      <c r="Q97" s="102"/>
      <c r="R97" s="102"/>
      <c r="S97" s="102"/>
      <c r="T97" s="102"/>
      <c r="U97" s="102"/>
      <c r="V97" s="102"/>
      <c r="W97" s="102"/>
      <c r="X97" s="102"/>
    </row>
    <row r="98" spans="1:24" ht="12.75">
      <c r="A98" s="102"/>
      <c r="B98" s="102"/>
      <c r="C98" s="102"/>
      <c r="D98" s="102"/>
      <c r="E98" s="102"/>
      <c r="F98" s="102"/>
      <c r="G98" s="115"/>
      <c r="H98" s="135"/>
      <c r="I98" s="102"/>
      <c r="J98" s="102"/>
      <c r="K98" s="102"/>
      <c r="L98" s="562"/>
      <c r="M98" s="102"/>
      <c r="N98" s="102"/>
      <c r="O98" s="102"/>
      <c r="P98" s="102"/>
      <c r="Q98" s="102"/>
      <c r="R98" s="102"/>
      <c r="S98" s="102"/>
      <c r="T98" s="102"/>
      <c r="U98" s="102"/>
      <c r="V98" s="102"/>
      <c r="W98" s="102"/>
      <c r="X98" s="102"/>
    </row>
    <row r="99" spans="1:24" ht="12.75">
      <c r="A99" s="102"/>
      <c r="B99" s="102"/>
      <c r="C99" s="102"/>
      <c r="D99" s="102"/>
      <c r="E99" s="102"/>
      <c r="F99" s="102"/>
      <c r="G99" s="115"/>
      <c r="H99" s="135"/>
      <c r="I99" s="102"/>
      <c r="J99" s="102"/>
      <c r="K99" s="102"/>
      <c r="L99" s="562"/>
      <c r="M99" s="102"/>
      <c r="N99" s="102"/>
      <c r="O99" s="102"/>
      <c r="P99" s="102"/>
      <c r="Q99" s="102"/>
      <c r="R99" s="102"/>
      <c r="S99" s="102"/>
      <c r="T99" s="102"/>
      <c r="U99" s="102"/>
      <c r="V99" s="102"/>
      <c r="W99" s="102"/>
      <c r="X99" s="102"/>
    </row>
    <row r="100" spans="1:24" ht="12.75">
      <c r="A100" s="102"/>
      <c r="B100" s="102"/>
      <c r="C100" s="102"/>
      <c r="D100" s="102"/>
      <c r="E100" s="102"/>
      <c r="F100" s="102"/>
      <c r="G100" s="115"/>
      <c r="H100" s="135"/>
      <c r="I100" s="102"/>
      <c r="J100" s="102"/>
      <c r="K100" s="102"/>
      <c r="L100" s="562"/>
      <c r="M100" s="102"/>
      <c r="N100" s="102"/>
      <c r="O100" s="102"/>
      <c r="P100" s="102"/>
      <c r="Q100" s="102"/>
      <c r="R100" s="102"/>
      <c r="S100" s="102"/>
      <c r="T100" s="102"/>
      <c r="U100" s="102"/>
      <c r="V100" s="102"/>
      <c r="W100" s="102"/>
      <c r="X100" s="102"/>
    </row>
    <row r="101" spans="1:24" ht="12.75">
      <c r="A101" s="102"/>
      <c r="B101" s="102"/>
      <c r="C101" s="102"/>
      <c r="D101" s="102"/>
      <c r="E101" s="102"/>
      <c r="F101" s="102"/>
      <c r="G101" s="115"/>
      <c r="H101" s="135"/>
      <c r="I101" s="102"/>
      <c r="J101" s="102"/>
      <c r="K101" s="102"/>
      <c r="L101" s="562"/>
      <c r="M101" s="102"/>
      <c r="N101" s="102"/>
      <c r="O101" s="102"/>
      <c r="P101" s="102"/>
      <c r="Q101" s="102"/>
      <c r="R101" s="102"/>
      <c r="S101" s="102"/>
      <c r="T101" s="102"/>
      <c r="U101" s="102"/>
      <c r="V101" s="102"/>
      <c r="W101" s="102"/>
      <c r="X101" s="102"/>
    </row>
    <row r="102" spans="1:24" ht="12.75">
      <c r="A102" s="102"/>
      <c r="B102" s="102"/>
      <c r="C102" s="102"/>
      <c r="D102" s="102"/>
      <c r="E102" s="102"/>
      <c r="F102" s="102"/>
      <c r="G102" s="115"/>
      <c r="H102" s="135"/>
      <c r="I102" s="102"/>
      <c r="J102" s="102"/>
      <c r="K102" s="102"/>
      <c r="L102" s="562"/>
      <c r="M102" s="102"/>
      <c r="N102" s="102"/>
      <c r="O102" s="102"/>
      <c r="P102" s="102"/>
      <c r="Q102" s="102"/>
      <c r="R102" s="102"/>
      <c r="S102" s="102"/>
      <c r="T102" s="102"/>
      <c r="U102" s="102"/>
      <c r="V102" s="102"/>
      <c r="W102" s="102"/>
      <c r="X102" s="102"/>
    </row>
    <row r="103" spans="1:24" ht="12.75">
      <c r="A103" s="102"/>
      <c r="B103" s="102"/>
      <c r="C103" s="102"/>
      <c r="D103" s="102"/>
      <c r="E103" s="102"/>
      <c r="F103" s="102"/>
      <c r="G103" s="115"/>
      <c r="H103" s="135"/>
      <c r="I103" s="102"/>
      <c r="J103" s="102"/>
      <c r="K103" s="102"/>
      <c r="L103" s="562"/>
      <c r="M103" s="102"/>
      <c r="N103" s="102"/>
      <c r="O103" s="102"/>
      <c r="P103" s="102"/>
      <c r="Q103" s="102"/>
      <c r="R103" s="102"/>
      <c r="S103" s="102"/>
      <c r="T103" s="102"/>
      <c r="U103" s="102"/>
      <c r="V103" s="102"/>
      <c r="W103" s="102"/>
      <c r="X103" s="102"/>
    </row>
    <row r="104" spans="1:24" ht="12.75">
      <c r="A104" s="102"/>
      <c r="B104" s="102"/>
      <c r="C104" s="102"/>
      <c r="D104" s="102"/>
      <c r="E104" s="102"/>
      <c r="F104" s="102"/>
      <c r="G104" s="115"/>
      <c r="H104" s="135"/>
      <c r="I104" s="102"/>
      <c r="J104" s="102"/>
      <c r="K104" s="102"/>
      <c r="L104" s="562"/>
      <c r="M104" s="102"/>
      <c r="N104" s="102"/>
      <c r="O104" s="102"/>
      <c r="P104" s="102"/>
      <c r="Q104" s="102"/>
      <c r="R104" s="102"/>
      <c r="S104" s="102"/>
      <c r="T104" s="102"/>
      <c r="U104" s="102"/>
      <c r="V104" s="102"/>
      <c r="W104" s="102"/>
      <c r="X104" s="102"/>
    </row>
    <row r="105" spans="1:24" ht="12.75">
      <c r="A105" s="102"/>
      <c r="B105" s="102"/>
      <c r="C105" s="102"/>
      <c r="D105" s="102"/>
      <c r="E105" s="102"/>
      <c r="F105" s="102"/>
      <c r="G105" s="115"/>
      <c r="H105" s="135"/>
      <c r="I105" s="102"/>
      <c r="J105" s="102"/>
      <c r="K105" s="102"/>
      <c r="L105" s="562"/>
      <c r="M105" s="102"/>
      <c r="N105" s="102"/>
      <c r="O105" s="102"/>
      <c r="P105" s="102"/>
      <c r="Q105" s="102"/>
      <c r="R105" s="102"/>
      <c r="S105" s="102"/>
      <c r="T105" s="102"/>
      <c r="U105" s="102"/>
      <c r="V105" s="102"/>
      <c r="W105" s="102"/>
      <c r="X105" s="102"/>
    </row>
    <row r="106" spans="1:24" ht="12.75">
      <c r="A106" s="102"/>
      <c r="B106" s="102"/>
      <c r="C106" s="102"/>
      <c r="D106" s="102"/>
      <c r="E106" s="102"/>
      <c r="F106" s="102"/>
      <c r="G106" s="115"/>
      <c r="H106" s="135"/>
      <c r="I106" s="102"/>
      <c r="J106" s="102"/>
      <c r="K106" s="102"/>
      <c r="L106" s="562"/>
      <c r="M106" s="102"/>
      <c r="N106" s="102"/>
      <c r="O106" s="102"/>
      <c r="P106" s="102"/>
      <c r="Q106" s="102"/>
      <c r="R106" s="102"/>
      <c r="S106" s="102"/>
      <c r="T106" s="102"/>
      <c r="U106" s="102"/>
      <c r="V106" s="102"/>
      <c r="W106" s="102"/>
      <c r="X106" s="102"/>
    </row>
    <row r="107" spans="1:24" ht="12.75">
      <c r="A107" s="102"/>
      <c r="B107" s="102"/>
      <c r="C107" s="102"/>
      <c r="D107" s="102"/>
      <c r="E107" s="102"/>
      <c r="F107" s="102"/>
      <c r="G107" s="115"/>
      <c r="H107" s="135"/>
      <c r="I107" s="102"/>
      <c r="J107" s="102"/>
      <c r="K107" s="102"/>
      <c r="L107" s="562"/>
      <c r="M107" s="102"/>
      <c r="N107" s="102"/>
      <c r="O107" s="102"/>
      <c r="P107" s="102"/>
      <c r="Q107" s="102"/>
      <c r="R107" s="102"/>
      <c r="S107" s="102"/>
      <c r="T107" s="102"/>
      <c r="U107" s="102"/>
      <c r="V107" s="102"/>
      <c r="W107" s="102"/>
      <c r="X107" s="102"/>
    </row>
    <row r="108" spans="1:24" ht="12.75">
      <c r="A108" s="102"/>
      <c r="B108" s="102"/>
      <c r="C108" s="102"/>
      <c r="D108" s="102"/>
      <c r="E108" s="102"/>
      <c r="F108" s="102"/>
      <c r="G108" s="115"/>
      <c r="H108" s="135"/>
      <c r="I108" s="102"/>
      <c r="J108" s="102"/>
      <c r="K108" s="102"/>
      <c r="L108" s="562"/>
      <c r="M108" s="102"/>
      <c r="N108" s="102"/>
      <c r="O108" s="102"/>
      <c r="P108" s="102"/>
      <c r="Q108" s="102"/>
      <c r="R108" s="102"/>
      <c r="S108" s="102"/>
      <c r="T108" s="102"/>
      <c r="U108" s="102"/>
      <c r="V108" s="102"/>
      <c r="W108" s="102"/>
      <c r="X108" s="102"/>
    </row>
    <row r="109" spans="1:24" ht="12.75">
      <c r="A109" s="102"/>
      <c r="B109" s="102"/>
      <c r="C109" s="102"/>
      <c r="D109" s="102"/>
      <c r="E109" s="102"/>
      <c r="F109" s="102"/>
      <c r="G109" s="115"/>
      <c r="H109" s="135"/>
      <c r="I109" s="102"/>
      <c r="J109" s="102"/>
      <c r="K109" s="102"/>
      <c r="L109" s="562"/>
      <c r="M109" s="102"/>
      <c r="N109" s="102"/>
      <c r="O109" s="102"/>
      <c r="P109" s="102"/>
      <c r="Q109" s="102"/>
      <c r="R109" s="102"/>
      <c r="S109" s="102"/>
      <c r="T109" s="102"/>
      <c r="U109" s="102"/>
      <c r="V109" s="102"/>
      <c r="W109" s="102"/>
      <c r="X109" s="102"/>
    </row>
    <row r="110" spans="1:24" ht="12.75">
      <c r="A110" s="102"/>
      <c r="B110" s="102"/>
      <c r="C110" s="102"/>
      <c r="D110" s="102"/>
      <c r="E110" s="102"/>
      <c r="F110" s="102"/>
      <c r="G110" s="115"/>
      <c r="H110" s="135"/>
      <c r="I110" s="102"/>
      <c r="J110" s="102"/>
      <c r="K110" s="102"/>
      <c r="L110" s="562"/>
      <c r="M110" s="102"/>
      <c r="N110" s="102"/>
      <c r="O110" s="102"/>
      <c r="P110" s="102"/>
      <c r="Q110" s="102"/>
      <c r="R110" s="102"/>
      <c r="S110" s="102"/>
      <c r="T110" s="102"/>
      <c r="U110" s="102"/>
      <c r="V110" s="102"/>
      <c r="W110" s="102"/>
      <c r="X110" s="102"/>
    </row>
    <row r="111" spans="1:24" ht="12.75">
      <c r="A111" s="102"/>
      <c r="B111" s="102"/>
      <c r="C111" s="102"/>
      <c r="D111" s="102"/>
      <c r="E111" s="102"/>
      <c r="F111" s="102"/>
      <c r="G111" s="115"/>
      <c r="H111" s="135"/>
      <c r="I111" s="102"/>
      <c r="J111" s="102"/>
      <c r="K111" s="102"/>
      <c r="L111" s="562"/>
      <c r="M111" s="102"/>
      <c r="N111" s="102"/>
      <c r="O111" s="102"/>
      <c r="P111" s="102"/>
      <c r="Q111" s="102"/>
      <c r="R111" s="102"/>
      <c r="S111" s="102"/>
      <c r="T111" s="102"/>
      <c r="U111" s="102"/>
      <c r="V111" s="102"/>
      <c r="W111" s="102"/>
      <c r="X111" s="102"/>
    </row>
    <row r="112" spans="1:24" ht="12.75">
      <c r="A112" s="102"/>
      <c r="B112" s="102"/>
      <c r="C112" s="102"/>
      <c r="D112" s="102"/>
      <c r="E112" s="102"/>
      <c r="F112" s="102"/>
      <c r="G112" s="115"/>
      <c r="H112" s="135"/>
      <c r="I112" s="102"/>
      <c r="J112" s="102"/>
      <c r="K112" s="102"/>
      <c r="L112" s="562"/>
      <c r="M112" s="102"/>
      <c r="N112" s="102"/>
      <c r="O112" s="102"/>
      <c r="P112" s="102"/>
      <c r="Q112" s="102"/>
      <c r="R112" s="102"/>
      <c r="S112" s="102"/>
      <c r="T112" s="102"/>
      <c r="U112" s="102"/>
      <c r="V112" s="102"/>
      <c r="W112" s="102"/>
      <c r="X112" s="102"/>
    </row>
    <row r="113" spans="1:24" ht="12.75">
      <c r="A113" s="102"/>
      <c r="B113" s="102"/>
      <c r="C113" s="102"/>
      <c r="D113" s="102"/>
      <c r="E113" s="102"/>
      <c r="F113" s="102"/>
      <c r="G113" s="115"/>
      <c r="H113" s="135"/>
      <c r="I113" s="102"/>
      <c r="J113" s="102"/>
      <c r="K113" s="102"/>
      <c r="L113" s="562"/>
      <c r="M113" s="102"/>
      <c r="N113" s="102"/>
      <c r="O113" s="102"/>
      <c r="P113" s="102"/>
      <c r="Q113" s="102"/>
      <c r="R113" s="102"/>
      <c r="S113" s="102"/>
      <c r="T113" s="102"/>
      <c r="U113" s="102"/>
      <c r="V113" s="102"/>
      <c r="W113" s="102"/>
      <c r="X113" s="102"/>
    </row>
    <row r="114" spans="1:24" ht="12.75">
      <c r="A114" s="102"/>
      <c r="B114" s="102"/>
      <c r="C114" s="102"/>
      <c r="D114" s="102"/>
      <c r="E114" s="102"/>
      <c r="F114" s="102"/>
      <c r="G114" s="115"/>
      <c r="H114" s="135"/>
      <c r="I114" s="102"/>
      <c r="J114" s="102"/>
      <c r="K114" s="102"/>
      <c r="L114" s="562"/>
      <c r="M114" s="102"/>
      <c r="N114" s="102"/>
      <c r="O114" s="102"/>
      <c r="P114" s="102"/>
      <c r="Q114" s="102"/>
      <c r="R114" s="102"/>
      <c r="S114" s="102"/>
      <c r="T114" s="102"/>
      <c r="U114" s="102"/>
      <c r="V114" s="102"/>
      <c r="W114" s="102"/>
      <c r="X114" s="102"/>
    </row>
    <row r="115" spans="1:24" ht="12.75">
      <c r="A115" s="102"/>
      <c r="B115" s="102"/>
      <c r="C115" s="102"/>
      <c r="D115" s="102"/>
      <c r="E115" s="102"/>
      <c r="F115" s="102"/>
      <c r="G115" s="115"/>
      <c r="H115" s="135"/>
      <c r="I115" s="102"/>
      <c r="J115" s="102"/>
      <c r="K115" s="102"/>
      <c r="L115" s="562"/>
      <c r="M115" s="102"/>
      <c r="N115" s="102"/>
      <c r="O115" s="102"/>
      <c r="P115" s="102"/>
      <c r="Q115" s="102"/>
      <c r="R115" s="102"/>
      <c r="S115" s="102"/>
      <c r="T115" s="102"/>
      <c r="U115" s="102"/>
      <c r="V115" s="102"/>
      <c r="W115" s="102"/>
      <c r="X115" s="102"/>
    </row>
    <row r="116" spans="1:24" ht="12.75">
      <c r="A116" s="102"/>
      <c r="B116" s="102"/>
      <c r="C116" s="102"/>
      <c r="D116" s="102"/>
      <c r="E116" s="102"/>
      <c r="F116" s="102"/>
      <c r="G116" s="115"/>
      <c r="H116" s="135"/>
      <c r="I116" s="102"/>
      <c r="J116" s="102"/>
      <c r="K116" s="102"/>
      <c r="L116" s="562"/>
      <c r="M116" s="102"/>
      <c r="N116" s="102"/>
      <c r="O116" s="102"/>
      <c r="P116" s="102"/>
      <c r="Q116" s="102"/>
      <c r="R116" s="102"/>
      <c r="S116" s="102"/>
      <c r="T116" s="102"/>
      <c r="U116" s="102"/>
      <c r="V116" s="102"/>
      <c r="W116" s="102"/>
      <c r="X116" s="102"/>
    </row>
    <row r="117" spans="1:24" ht="12.75">
      <c r="A117" s="102"/>
      <c r="B117" s="102"/>
      <c r="C117" s="102"/>
      <c r="D117" s="102"/>
      <c r="E117" s="102"/>
      <c r="F117" s="102"/>
      <c r="G117" s="115"/>
      <c r="H117" s="135"/>
      <c r="I117" s="102"/>
      <c r="J117" s="102"/>
      <c r="K117" s="102"/>
      <c r="L117" s="562"/>
      <c r="M117" s="102"/>
      <c r="N117" s="102"/>
      <c r="O117" s="102"/>
      <c r="P117" s="102"/>
      <c r="Q117" s="102"/>
      <c r="R117" s="102"/>
      <c r="S117" s="102"/>
      <c r="T117" s="102"/>
      <c r="U117" s="102"/>
      <c r="V117" s="102"/>
      <c r="W117" s="102"/>
      <c r="X117" s="102"/>
    </row>
    <row r="118" spans="1:24" ht="12.75">
      <c r="A118" s="102"/>
      <c r="B118" s="102"/>
      <c r="C118" s="102"/>
      <c r="D118" s="102"/>
      <c r="E118" s="102"/>
      <c r="F118" s="102"/>
      <c r="G118" s="115"/>
      <c r="H118" s="135"/>
      <c r="I118" s="102"/>
      <c r="J118" s="102"/>
      <c r="K118" s="102"/>
      <c r="L118" s="562"/>
      <c r="M118" s="102"/>
      <c r="N118" s="102"/>
      <c r="O118" s="102"/>
      <c r="P118" s="102"/>
      <c r="Q118" s="102"/>
      <c r="R118" s="102"/>
      <c r="S118" s="102"/>
      <c r="T118" s="102"/>
      <c r="U118" s="102"/>
      <c r="V118" s="102"/>
      <c r="W118" s="102"/>
      <c r="X118" s="102"/>
    </row>
    <row r="119" spans="1:24" ht="12.75">
      <c r="A119" s="102"/>
      <c r="B119" s="102"/>
      <c r="C119" s="102"/>
      <c r="D119" s="102"/>
      <c r="E119" s="102"/>
      <c r="F119" s="102"/>
      <c r="G119" s="115"/>
      <c r="H119" s="135"/>
      <c r="I119" s="102"/>
      <c r="J119" s="102"/>
      <c r="K119" s="102"/>
      <c r="L119" s="562"/>
      <c r="M119" s="102"/>
      <c r="N119" s="102"/>
      <c r="O119" s="102"/>
      <c r="P119" s="102"/>
      <c r="Q119" s="102"/>
      <c r="R119" s="102"/>
      <c r="S119" s="102"/>
      <c r="T119" s="102"/>
      <c r="U119" s="102"/>
      <c r="V119" s="102"/>
      <c r="W119" s="102"/>
      <c r="X119" s="102"/>
    </row>
    <row r="120" spans="1:24" ht="12.75">
      <c r="A120" s="102"/>
      <c r="B120" s="102"/>
      <c r="C120" s="102"/>
      <c r="D120" s="102"/>
      <c r="E120" s="102"/>
      <c r="F120" s="102"/>
      <c r="G120" s="115"/>
      <c r="H120" s="135"/>
      <c r="I120" s="102"/>
      <c r="J120" s="102"/>
      <c r="K120" s="102"/>
      <c r="L120" s="562"/>
      <c r="M120" s="102"/>
      <c r="N120" s="102"/>
      <c r="O120" s="102"/>
      <c r="P120" s="102"/>
      <c r="Q120" s="102"/>
      <c r="R120" s="102"/>
      <c r="S120" s="102"/>
      <c r="T120" s="102"/>
      <c r="U120" s="102"/>
      <c r="V120" s="102"/>
      <c r="W120" s="102"/>
      <c r="X120" s="102"/>
    </row>
    <row r="121" spans="1:24" ht="12.75">
      <c r="A121" s="102"/>
      <c r="B121" s="102"/>
      <c r="C121" s="102"/>
      <c r="D121" s="102"/>
      <c r="E121" s="102"/>
      <c r="F121" s="102"/>
      <c r="G121" s="115"/>
      <c r="H121" s="135"/>
      <c r="I121" s="102"/>
      <c r="J121" s="102"/>
      <c r="K121" s="102"/>
      <c r="L121" s="562"/>
      <c r="M121" s="102"/>
      <c r="N121" s="102"/>
      <c r="O121" s="102"/>
      <c r="P121" s="102"/>
      <c r="Q121" s="102"/>
      <c r="R121" s="102"/>
      <c r="S121" s="102"/>
      <c r="T121" s="102"/>
      <c r="U121" s="102"/>
      <c r="V121" s="102"/>
      <c r="W121" s="102"/>
      <c r="X121" s="102"/>
    </row>
    <row r="122" spans="1:24" ht="12.75">
      <c r="A122" s="102"/>
      <c r="B122" s="102"/>
      <c r="C122" s="102"/>
      <c r="D122" s="102"/>
      <c r="E122" s="102"/>
      <c r="F122" s="102"/>
      <c r="G122" s="115"/>
      <c r="H122" s="135"/>
      <c r="I122" s="102"/>
      <c r="J122" s="102"/>
      <c r="K122" s="102"/>
      <c r="L122" s="562"/>
      <c r="M122" s="102"/>
      <c r="N122" s="102"/>
      <c r="O122" s="102"/>
      <c r="P122" s="102"/>
      <c r="Q122" s="102"/>
      <c r="R122" s="102"/>
      <c r="S122" s="102"/>
      <c r="T122" s="102"/>
      <c r="U122" s="102"/>
      <c r="V122" s="102"/>
      <c r="W122" s="102"/>
      <c r="X122" s="102"/>
    </row>
    <row r="123" spans="1:24" ht="12.75">
      <c r="A123" s="102"/>
      <c r="B123" s="102"/>
      <c r="C123" s="102"/>
      <c r="D123" s="102"/>
      <c r="E123" s="102"/>
      <c r="F123" s="102"/>
      <c r="G123" s="115"/>
      <c r="H123" s="135"/>
      <c r="I123" s="102"/>
      <c r="J123" s="102"/>
      <c r="K123" s="102"/>
      <c r="L123" s="562"/>
      <c r="M123" s="102"/>
      <c r="N123" s="102"/>
      <c r="O123" s="102"/>
      <c r="P123" s="102"/>
      <c r="Q123" s="102"/>
      <c r="R123" s="102"/>
      <c r="S123" s="102"/>
      <c r="T123" s="102"/>
      <c r="U123" s="102"/>
      <c r="V123" s="102"/>
      <c r="W123" s="102"/>
      <c r="X123" s="102"/>
    </row>
    <row r="124" spans="1:24" ht="12.75">
      <c r="A124" s="102"/>
      <c r="B124" s="102"/>
      <c r="C124" s="102"/>
      <c r="D124" s="102"/>
      <c r="E124" s="102"/>
      <c r="F124" s="102"/>
      <c r="G124" s="115"/>
      <c r="H124" s="135"/>
      <c r="I124" s="102"/>
      <c r="J124" s="102"/>
      <c r="K124" s="102"/>
      <c r="L124" s="562"/>
      <c r="M124" s="102"/>
      <c r="N124" s="102"/>
      <c r="O124" s="102"/>
      <c r="P124" s="102"/>
      <c r="Q124" s="102"/>
      <c r="R124" s="102"/>
      <c r="S124" s="102"/>
      <c r="T124" s="102"/>
      <c r="U124" s="102"/>
      <c r="V124" s="102"/>
      <c r="W124" s="102"/>
      <c r="X124" s="102"/>
    </row>
    <row r="125" spans="1:24" ht="12.75">
      <c r="A125" s="102"/>
      <c r="B125" s="102"/>
      <c r="C125" s="102"/>
      <c r="D125" s="102"/>
      <c r="E125" s="102"/>
      <c r="F125" s="102"/>
      <c r="G125" s="115"/>
      <c r="H125" s="135"/>
      <c r="I125" s="102"/>
      <c r="J125" s="102"/>
      <c r="K125" s="102"/>
      <c r="L125" s="562"/>
      <c r="M125" s="102"/>
      <c r="N125" s="102"/>
      <c r="O125" s="102"/>
      <c r="P125" s="102"/>
      <c r="Q125" s="102"/>
      <c r="R125" s="102"/>
      <c r="S125" s="102"/>
      <c r="T125" s="102"/>
      <c r="U125" s="102"/>
      <c r="V125" s="102"/>
      <c r="W125" s="102"/>
      <c r="X125" s="102"/>
    </row>
    <row r="126" spans="1:24" ht="12.75">
      <c r="A126" s="102"/>
      <c r="B126" s="102"/>
      <c r="C126" s="102"/>
      <c r="D126" s="102"/>
      <c r="E126" s="102"/>
      <c r="F126" s="102"/>
      <c r="G126" s="115"/>
      <c r="H126" s="135"/>
      <c r="I126" s="102"/>
      <c r="J126" s="102"/>
      <c r="K126" s="102"/>
      <c r="L126" s="562"/>
      <c r="M126" s="102"/>
      <c r="N126" s="102"/>
      <c r="O126" s="102"/>
      <c r="P126" s="102"/>
      <c r="Q126" s="102"/>
      <c r="R126" s="102"/>
      <c r="S126" s="102"/>
      <c r="T126" s="102"/>
      <c r="U126" s="102"/>
      <c r="V126" s="102"/>
      <c r="W126" s="102"/>
      <c r="X126" s="102"/>
    </row>
    <row r="127" spans="1:24" ht="12.75">
      <c r="A127" s="102"/>
      <c r="B127" s="102"/>
      <c r="C127" s="102"/>
      <c r="D127" s="102"/>
      <c r="E127" s="102"/>
      <c r="F127" s="102"/>
      <c r="G127" s="115"/>
      <c r="H127" s="135"/>
      <c r="I127" s="102"/>
      <c r="J127" s="102"/>
      <c r="K127" s="102"/>
      <c r="L127" s="562"/>
      <c r="M127" s="102"/>
      <c r="N127" s="102"/>
      <c r="O127" s="102"/>
      <c r="P127" s="102"/>
      <c r="Q127" s="102"/>
      <c r="R127" s="102"/>
      <c r="S127" s="102"/>
      <c r="T127" s="102"/>
      <c r="U127" s="102"/>
      <c r="V127" s="102"/>
      <c r="W127" s="102"/>
      <c r="X127" s="102"/>
    </row>
    <row r="128" spans="1:24" ht="12.75">
      <c r="A128" s="102"/>
      <c r="B128" s="102"/>
      <c r="C128" s="102"/>
      <c r="D128" s="102"/>
      <c r="E128" s="102"/>
      <c r="F128" s="102"/>
      <c r="G128" s="115"/>
      <c r="H128" s="135"/>
      <c r="I128" s="102"/>
      <c r="J128" s="102"/>
      <c r="K128" s="102"/>
      <c r="L128" s="562"/>
      <c r="M128" s="102"/>
      <c r="N128" s="102"/>
      <c r="O128" s="102"/>
      <c r="P128" s="102"/>
      <c r="Q128" s="102"/>
      <c r="R128" s="102"/>
      <c r="S128" s="102"/>
      <c r="T128" s="102"/>
      <c r="U128" s="102"/>
      <c r="V128" s="102"/>
      <c r="W128" s="102"/>
      <c r="X128" s="102"/>
    </row>
    <row r="129" spans="1:24" ht="12.75">
      <c r="A129" s="102"/>
      <c r="B129" s="102"/>
      <c r="C129" s="102"/>
      <c r="D129" s="102"/>
      <c r="E129" s="102"/>
      <c r="F129" s="102"/>
      <c r="G129" s="115"/>
      <c r="H129" s="135"/>
      <c r="I129" s="102"/>
      <c r="J129" s="102"/>
      <c r="K129" s="102"/>
      <c r="L129" s="562"/>
      <c r="M129" s="102"/>
      <c r="N129" s="102"/>
      <c r="O129" s="102"/>
      <c r="P129" s="102"/>
      <c r="Q129" s="102"/>
      <c r="R129" s="102"/>
      <c r="S129" s="102"/>
      <c r="T129" s="102"/>
      <c r="U129" s="102"/>
      <c r="V129" s="102"/>
      <c r="W129" s="102"/>
      <c r="X129" s="102"/>
    </row>
    <row r="130" spans="1:24" ht="12.75">
      <c r="A130" s="102"/>
      <c r="B130" s="102"/>
      <c r="C130" s="102"/>
      <c r="D130" s="102"/>
      <c r="E130" s="102"/>
      <c r="F130" s="102"/>
      <c r="G130" s="115"/>
      <c r="H130" s="135"/>
      <c r="I130" s="102"/>
      <c r="J130" s="102"/>
      <c r="K130" s="102"/>
      <c r="L130" s="562"/>
      <c r="M130" s="102"/>
      <c r="N130" s="102"/>
      <c r="O130" s="102"/>
      <c r="P130" s="102"/>
      <c r="Q130" s="102"/>
      <c r="R130" s="102"/>
      <c r="S130" s="102"/>
      <c r="T130" s="102"/>
      <c r="U130" s="102"/>
      <c r="V130" s="102"/>
      <c r="W130" s="102"/>
      <c r="X130" s="102"/>
    </row>
    <row r="131" spans="1:24" ht="12.75">
      <c r="A131" s="102"/>
      <c r="B131" s="102"/>
      <c r="C131" s="102"/>
      <c r="D131" s="102"/>
      <c r="E131" s="102"/>
      <c r="F131" s="102"/>
      <c r="G131" s="115"/>
      <c r="H131" s="135"/>
      <c r="I131" s="102"/>
      <c r="J131" s="102"/>
      <c r="K131" s="102"/>
      <c r="L131" s="562"/>
      <c r="M131" s="102"/>
      <c r="N131" s="102"/>
      <c r="O131" s="102"/>
      <c r="P131" s="102"/>
      <c r="Q131" s="102"/>
      <c r="R131" s="102"/>
      <c r="S131" s="102"/>
      <c r="T131" s="102"/>
      <c r="U131" s="102"/>
      <c r="V131" s="102"/>
      <c r="W131" s="102"/>
      <c r="X131" s="102"/>
    </row>
    <row r="132" spans="1:24" ht="12.75">
      <c r="A132" s="102"/>
      <c r="B132" s="102"/>
      <c r="C132" s="102"/>
      <c r="D132" s="102"/>
      <c r="E132" s="102"/>
      <c r="F132" s="102"/>
      <c r="G132" s="115"/>
      <c r="H132" s="135"/>
      <c r="I132" s="102"/>
      <c r="J132" s="102"/>
      <c r="K132" s="102"/>
      <c r="L132" s="562"/>
      <c r="M132" s="102"/>
      <c r="N132" s="102"/>
      <c r="O132" s="102"/>
      <c r="P132" s="102"/>
      <c r="Q132" s="102"/>
      <c r="R132" s="102"/>
      <c r="S132" s="102"/>
      <c r="T132" s="102"/>
      <c r="U132" s="102"/>
      <c r="V132" s="102"/>
      <c r="W132" s="102"/>
      <c r="X132" s="102"/>
    </row>
    <row r="133" spans="1:24" ht="12.75">
      <c r="A133" s="102"/>
      <c r="B133" s="102"/>
      <c r="C133" s="102"/>
      <c r="D133" s="102"/>
      <c r="E133" s="102"/>
      <c r="F133" s="102"/>
      <c r="G133" s="115"/>
      <c r="H133" s="135"/>
      <c r="I133" s="102"/>
      <c r="J133" s="102"/>
      <c r="K133" s="102"/>
      <c r="L133" s="562"/>
      <c r="M133" s="102"/>
      <c r="N133" s="102"/>
      <c r="O133" s="102"/>
      <c r="P133" s="102"/>
      <c r="Q133" s="102"/>
      <c r="R133" s="102"/>
      <c r="S133" s="102"/>
      <c r="T133" s="102"/>
      <c r="U133" s="102"/>
      <c r="V133" s="102"/>
      <c r="W133" s="102"/>
      <c r="X133" s="102"/>
    </row>
    <row r="134" spans="1:24" ht="12.75">
      <c r="A134" s="102"/>
      <c r="B134" s="102"/>
      <c r="C134" s="102"/>
      <c r="D134" s="102"/>
      <c r="E134" s="102"/>
      <c r="F134" s="102"/>
      <c r="G134" s="115"/>
      <c r="H134" s="135"/>
      <c r="I134" s="102"/>
      <c r="J134" s="102"/>
      <c r="K134" s="102"/>
      <c r="L134" s="562"/>
      <c r="M134" s="102"/>
      <c r="N134" s="102"/>
      <c r="O134" s="102"/>
      <c r="P134" s="102"/>
      <c r="Q134" s="102"/>
      <c r="R134" s="102"/>
      <c r="S134" s="102"/>
      <c r="T134" s="102"/>
      <c r="U134" s="102"/>
      <c r="V134" s="102"/>
      <c r="W134" s="102"/>
      <c r="X134" s="102"/>
    </row>
    <row r="135" spans="1:24" ht="12.75">
      <c r="A135" s="102"/>
      <c r="B135" s="102"/>
      <c r="C135" s="102"/>
      <c r="D135" s="102"/>
      <c r="E135" s="102"/>
      <c r="F135" s="102"/>
      <c r="G135" s="115"/>
      <c r="H135" s="135"/>
      <c r="I135" s="102"/>
      <c r="J135" s="102"/>
      <c r="K135" s="102"/>
      <c r="L135" s="562"/>
      <c r="M135" s="102"/>
      <c r="N135" s="102"/>
      <c r="O135" s="102"/>
      <c r="P135" s="102"/>
      <c r="Q135" s="102"/>
      <c r="R135" s="102"/>
      <c r="S135" s="102"/>
      <c r="T135" s="102"/>
      <c r="U135" s="102"/>
      <c r="V135" s="102"/>
      <c r="W135" s="102"/>
      <c r="X135" s="102"/>
    </row>
    <row r="136" spans="1:24" ht="12.75">
      <c r="A136" s="102"/>
      <c r="B136" s="102"/>
      <c r="C136" s="102"/>
      <c r="D136" s="102"/>
      <c r="E136" s="102"/>
      <c r="F136" s="102"/>
      <c r="G136" s="115"/>
      <c r="H136" s="135"/>
      <c r="I136" s="102"/>
      <c r="J136" s="102"/>
      <c r="K136" s="102"/>
      <c r="L136" s="562"/>
      <c r="M136" s="102"/>
      <c r="N136" s="102"/>
      <c r="O136" s="102"/>
      <c r="P136" s="102"/>
      <c r="Q136" s="102"/>
      <c r="R136" s="102"/>
      <c r="S136" s="102"/>
      <c r="T136" s="102"/>
      <c r="U136" s="102"/>
      <c r="V136" s="102"/>
      <c r="W136" s="102"/>
      <c r="X136" s="102"/>
    </row>
    <row r="137" spans="1:24" ht="12.75">
      <c r="A137" s="102"/>
      <c r="B137" s="102"/>
      <c r="C137" s="102"/>
      <c r="D137" s="102"/>
      <c r="E137" s="102"/>
      <c r="F137" s="102"/>
      <c r="G137" s="115"/>
      <c r="H137" s="135"/>
      <c r="I137" s="102"/>
      <c r="J137" s="102"/>
      <c r="K137" s="102"/>
      <c r="L137" s="562"/>
      <c r="M137" s="102"/>
      <c r="N137" s="102"/>
      <c r="O137" s="102"/>
      <c r="P137" s="102"/>
      <c r="Q137" s="102"/>
      <c r="R137" s="102"/>
      <c r="S137" s="102"/>
      <c r="T137" s="102"/>
      <c r="U137" s="102"/>
      <c r="V137" s="102"/>
      <c r="W137" s="102"/>
      <c r="X137" s="102"/>
    </row>
    <row r="138" spans="1:24" ht="12.75">
      <c r="A138" s="102"/>
      <c r="B138" s="102"/>
      <c r="C138" s="102"/>
      <c r="D138" s="102"/>
      <c r="E138" s="102"/>
      <c r="F138" s="102"/>
      <c r="G138" s="115"/>
      <c r="H138" s="135"/>
      <c r="I138" s="102"/>
      <c r="J138" s="102"/>
      <c r="K138" s="102"/>
      <c r="L138" s="562"/>
      <c r="M138" s="102"/>
      <c r="N138" s="102"/>
      <c r="O138" s="102"/>
      <c r="P138" s="102"/>
      <c r="Q138" s="102"/>
      <c r="R138" s="102"/>
      <c r="S138" s="102"/>
      <c r="T138" s="102"/>
      <c r="U138" s="102"/>
      <c r="V138" s="102"/>
      <c r="W138" s="102"/>
      <c r="X138" s="102"/>
    </row>
    <row r="139" spans="1:24" ht="12.75">
      <c r="A139" s="102"/>
      <c r="B139" s="102"/>
      <c r="C139" s="102"/>
      <c r="D139" s="102"/>
      <c r="E139" s="102"/>
      <c r="F139" s="102"/>
      <c r="G139" s="115"/>
      <c r="H139" s="135"/>
      <c r="I139" s="102"/>
      <c r="J139" s="102"/>
      <c r="K139" s="102"/>
      <c r="L139" s="562"/>
      <c r="M139" s="102"/>
      <c r="N139" s="102"/>
      <c r="O139" s="102"/>
      <c r="P139" s="102"/>
      <c r="Q139" s="102"/>
      <c r="R139" s="102"/>
      <c r="S139" s="102"/>
      <c r="T139" s="102"/>
      <c r="U139" s="102"/>
      <c r="V139" s="102"/>
      <c r="W139" s="102"/>
      <c r="X139" s="102"/>
    </row>
    <row r="140" spans="1:24" ht="12.75">
      <c r="A140" s="102"/>
      <c r="B140" s="102"/>
      <c r="C140" s="102"/>
      <c r="D140" s="102"/>
      <c r="E140" s="102"/>
      <c r="F140" s="102"/>
      <c r="G140" s="115"/>
      <c r="H140" s="135"/>
      <c r="I140" s="102"/>
      <c r="J140" s="102"/>
      <c r="K140" s="102"/>
      <c r="L140" s="562"/>
      <c r="M140" s="102"/>
      <c r="N140" s="102"/>
      <c r="O140" s="102"/>
      <c r="P140" s="102"/>
      <c r="Q140" s="102"/>
      <c r="R140" s="102"/>
      <c r="S140" s="102"/>
      <c r="T140" s="102"/>
      <c r="U140" s="102"/>
      <c r="V140" s="102"/>
      <c r="W140" s="102"/>
      <c r="X140" s="102"/>
    </row>
    <row r="141" spans="1:24" ht="12.75">
      <c r="A141" s="102"/>
      <c r="B141" s="102"/>
      <c r="C141" s="102"/>
      <c r="D141" s="102"/>
      <c r="E141" s="102"/>
      <c r="F141" s="102"/>
      <c r="G141" s="115"/>
      <c r="H141" s="135"/>
      <c r="I141" s="102"/>
      <c r="J141" s="102"/>
      <c r="K141" s="102"/>
      <c r="L141" s="562"/>
      <c r="M141" s="102"/>
      <c r="N141" s="102"/>
      <c r="O141" s="102"/>
      <c r="P141" s="102"/>
      <c r="Q141" s="102"/>
      <c r="R141" s="102"/>
      <c r="S141" s="102"/>
      <c r="T141" s="102"/>
      <c r="U141" s="102"/>
      <c r="V141" s="102"/>
      <c r="W141" s="102"/>
      <c r="X141" s="102"/>
    </row>
    <row r="142" spans="1:24" ht="12.75">
      <c r="A142" s="102"/>
      <c r="B142" s="102"/>
      <c r="C142" s="102"/>
      <c r="D142" s="102"/>
      <c r="E142" s="102"/>
      <c r="F142" s="102"/>
      <c r="G142" s="115"/>
      <c r="H142" s="135"/>
      <c r="I142" s="102"/>
      <c r="J142" s="102"/>
      <c r="K142" s="102"/>
      <c r="L142" s="562"/>
      <c r="M142" s="102"/>
      <c r="N142" s="102"/>
      <c r="O142" s="102"/>
      <c r="P142" s="102"/>
      <c r="Q142" s="102"/>
      <c r="R142" s="102"/>
      <c r="S142" s="102"/>
      <c r="T142" s="102"/>
      <c r="U142" s="102"/>
      <c r="V142" s="102"/>
      <c r="W142" s="102"/>
      <c r="X142" s="102"/>
    </row>
    <row r="143" spans="1:24" ht="12.75">
      <c r="A143" s="102"/>
      <c r="B143" s="102"/>
      <c r="C143" s="102"/>
      <c r="D143" s="102"/>
      <c r="E143" s="102"/>
      <c r="F143" s="102"/>
      <c r="G143" s="115"/>
      <c r="H143" s="135"/>
      <c r="I143" s="102"/>
      <c r="J143" s="102"/>
      <c r="K143" s="102"/>
      <c r="L143" s="562"/>
      <c r="M143" s="102"/>
      <c r="N143" s="102"/>
      <c r="O143" s="102"/>
      <c r="P143" s="102"/>
      <c r="Q143" s="102"/>
      <c r="R143" s="102"/>
      <c r="S143" s="102"/>
      <c r="T143" s="102"/>
      <c r="U143" s="102"/>
      <c r="V143" s="102"/>
      <c r="W143" s="102"/>
      <c r="X143" s="102"/>
    </row>
    <row r="144" spans="1:24" ht="12.75">
      <c r="A144" s="102"/>
      <c r="B144" s="102"/>
      <c r="C144" s="102"/>
      <c r="D144" s="102"/>
      <c r="E144" s="102"/>
      <c r="F144" s="102"/>
      <c r="G144" s="115"/>
      <c r="H144" s="135"/>
      <c r="I144" s="102"/>
      <c r="J144" s="102"/>
      <c r="K144" s="102"/>
      <c r="L144" s="562"/>
      <c r="M144" s="102"/>
      <c r="N144" s="102"/>
      <c r="O144" s="102"/>
      <c r="P144" s="102"/>
      <c r="Q144" s="102"/>
      <c r="R144" s="102"/>
      <c r="S144" s="102"/>
      <c r="T144" s="102"/>
      <c r="U144" s="102"/>
      <c r="V144" s="102"/>
      <c r="W144" s="102"/>
      <c r="X144" s="102"/>
    </row>
    <row r="145" spans="1:24" ht="12.75">
      <c r="A145" s="102"/>
      <c r="B145" s="102"/>
      <c r="C145" s="102"/>
      <c r="D145" s="102"/>
      <c r="E145" s="102"/>
      <c r="F145" s="102"/>
      <c r="G145" s="115"/>
      <c r="H145" s="135"/>
      <c r="I145" s="102"/>
      <c r="J145" s="102"/>
      <c r="K145" s="102"/>
      <c r="L145" s="562"/>
      <c r="M145" s="102"/>
      <c r="N145" s="102"/>
      <c r="O145" s="102"/>
      <c r="P145" s="102"/>
      <c r="Q145" s="102"/>
      <c r="R145" s="102"/>
      <c r="S145" s="102"/>
      <c r="T145" s="102"/>
      <c r="U145" s="102"/>
      <c r="V145" s="102"/>
      <c r="W145" s="102"/>
      <c r="X145" s="102"/>
    </row>
    <row r="146" spans="1:24" ht="12.75">
      <c r="A146" s="102"/>
      <c r="B146" s="102"/>
      <c r="C146" s="102"/>
      <c r="D146" s="102"/>
      <c r="E146" s="102"/>
      <c r="F146" s="102"/>
      <c r="G146" s="115"/>
      <c r="H146" s="135"/>
      <c r="I146" s="102"/>
      <c r="J146" s="102"/>
      <c r="K146" s="102"/>
      <c r="L146" s="562"/>
      <c r="M146" s="102"/>
      <c r="N146" s="102"/>
      <c r="O146" s="102"/>
      <c r="P146" s="102"/>
      <c r="Q146" s="102"/>
      <c r="R146" s="102"/>
      <c r="S146" s="102"/>
      <c r="T146" s="102"/>
      <c r="U146" s="102"/>
      <c r="V146" s="102"/>
      <c r="W146" s="102"/>
      <c r="X146" s="102"/>
    </row>
    <row r="147" spans="1:24" ht="12.75">
      <c r="A147" s="102"/>
      <c r="B147" s="102"/>
      <c r="C147" s="102"/>
      <c r="D147" s="102"/>
      <c r="E147" s="102"/>
      <c r="F147" s="102"/>
      <c r="G147" s="115"/>
      <c r="H147" s="135"/>
      <c r="I147" s="102"/>
      <c r="J147" s="102"/>
      <c r="K147" s="102"/>
      <c r="L147" s="562"/>
      <c r="M147" s="102"/>
      <c r="N147" s="102"/>
      <c r="O147" s="102"/>
      <c r="P147" s="102"/>
      <c r="Q147" s="102"/>
      <c r="R147" s="102"/>
      <c r="S147" s="102"/>
      <c r="T147" s="102"/>
      <c r="U147" s="102"/>
      <c r="V147" s="102"/>
      <c r="W147" s="102"/>
      <c r="X147" s="102"/>
    </row>
    <row r="148" spans="1:24" ht="12.75">
      <c r="A148" s="102"/>
      <c r="B148" s="102"/>
      <c r="C148" s="102"/>
      <c r="D148" s="102"/>
      <c r="E148" s="102"/>
      <c r="F148" s="102"/>
      <c r="G148" s="115"/>
      <c r="H148" s="135"/>
      <c r="I148" s="102"/>
      <c r="J148" s="102"/>
      <c r="K148" s="102"/>
      <c r="L148" s="562"/>
      <c r="M148" s="102"/>
      <c r="N148" s="102"/>
      <c r="O148" s="102"/>
      <c r="P148" s="102"/>
      <c r="Q148" s="102"/>
      <c r="R148" s="102"/>
      <c r="S148" s="102"/>
      <c r="T148" s="102"/>
      <c r="U148" s="102"/>
      <c r="V148" s="102"/>
      <c r="W148" s="102"/>
      <c r="X148" s="102"/>
    </row>
    <row r="149" spans="1:24" ht="12.75">
      <c r="A149" s="102"/>
      <c r="B149" s="102"/>
      <c r="C149" s="102"/>
      <c r="D149" s="102"/>
      <c r="E149" s="102"/>
      <c r="F149" s="102"/>
      <c r="G149" s="115"/>
      <c r="H149" s="135"/>
      <c r="I149" s="102"/>
      <c r="J149" s="102"/>
      <c r="K149" s="102"/>
      <c r="L149" s="562"/>
      <c r="M149" s="102"/>
      <c r="N149" s="102"/>
      <c r="O149" s="102"/>
      <c r="P149" s="102"/>
      <c r="Q149" s="102"/>
      <c r="R149" s="102"/>
      <c r="S149" s="102"/>
      <c r="T149" s="102"/>
      <c r="U149" s="102"/>
      <c r="V149" s="102"/>
      <c r="W149" s="102"/>
      <c r="X149" s="102"/>
    </row>
    <row r="150" spans="1:24" ht="12.75">
      <c r="A150" s="102"/>
      <c r="B150" s="102"/>
      <c r="C150" s="102"/>
      <c r="D150" s="102"/>
      <c r="E150" s="102"/>
      <c r="F150" s="102"/>
      <c r="G150" s="115"/>
      <c r="H150" s="135"/>
      <c r="I150" s="102"/>
      <c r="J150" s="102"/>
      <c r="K150" s="102"/>
      <c r="L150" s="562"/>
      <c r="M150" s="102"/>
      <c r="N150" s="102"/>
      <c r="O150" s="102"/>
      <c r="P150" s="102"/>
      <c r="Q150" s="102"/>
      <c r="R150" s="102"/>
      <c r="S150" s="102"/>
      <c r="T150" s="102"/>
      <c r="U150" s="102"/>
      <c r="V150" s="102"/>
      <c r="W150" s="102"/>
      <c r="X150" s="102"/>
    </row>
    <row r="151" spans="1:24" ht="12.75">
      <c r="A151" s="102"/>
      <c r="B151" s="102"/>
      <c r="C151" s="102"/>
      <c r="D151" s="102"/>
      <c r="E151" s="102"/>
      <c r="F151" s="102"/>
      <c r="G151" s="115"/>
      <c r="H151" s="135"/>
      <c r="I151" s="102"/>
      <c r="J151" s="102"/>
      <c r="K151" s="102"/>
      <c r="L151" s="562"/>
      <c r="M151" s="102"/>
      <c r="N151" s="102"/>
      <c r="O151" s="102"/>
      <c r="P151" s="102"/>
      <c r="Q151" s="102"/>
      <c r="R151" s="102"/>
      <c r="S151" s="102"/>
      <c r="T151" s="102"/>
      <c r="U151" s="102"/>
      <c r="V151" s="102"/>
      <c r="W151" s="102"/>
      <c r="X151" s="102"/>
    </row>
    <row r="152" spans="1:24" ht="12.75">
      <c r="A152" s="102"/>
      <c r="B152" s="102"/>
      <c r="C152" s="102"/>
      <c r="D152" s="102"/>
      <c r="E152" s="102"/>
      <c r="F152" s="102"/>
      <c r="G152" s="115"/>
      <c r="H152" s="135"/>
      <c r="I152" s="102"/>
      <c r="J152" s="102"/>
      <c r="K152" s="102"/>
      <c r="L152" s="562"/>
      <c r="M152" s="102"/>
      <c r="N152" s="102"/>
      <c r="O152" s="102"/>
      <c r="P152" s="102"/>
      <c r="Q152" s="102"/>
      <c r="R152" s="102"/>
      <c r="S152" s="102"/>
      <c r="T152" s="102"/>
      <c r="U152" s="102"/>
      <c r="V152" s="102"/>
      <c r="W152" s="102"/>
      <c r="X152" s="102"/>
    </row>
    <row r="153" spans="1:24" ht="12.75">
      <c r="A153" s="102"/>
      <c r="B153" s="102"/>
      <c r="C153" s="102"/>
      <c r="D153" s="102"/>
      <c r="E153" s="102"/>
      <c r="F153" s="102"/>
      <c r="G153" s="115"/>
      <c r="H153" s="135"/>
      <c r="I153" s="102"/>
      <c r="J153" s="102"/>
      <c r="K153" s="102"/>
      <c r="L153" s="562"/>
      <c r="M153" s="102"/>
      <c r="N153" s="102"/>
      <c r="O153" s="102"/>
      <c r="P153" s="102"/>
      <c r="Q153" s="102"/>
      <c r="R153" s="102"/>
      <c r="S153" s="102"/>
      <c r="T153" s="102"/>
      <c r="U153" s="102"/>
      <c r="V153" s="102"/>
      <c r="W153" s="102"/>
      <c r="X153" s="102"/>
    </row>
    <row r="154" spans="1:24" ht="12.75">
      <c r="A154" s="102"/>
      <c r="B154" s="102"/>
      <c r="C154" s="102"/>
      <c r="D154" s="102"/>
      <c r="E154" s="102"/>
      <c r="F154" s="102"/>
      <c r="G154" s="115"/>
      <c r="H154" s="135"/>
      <c r="I154" s="102"/>
      <c r="J154" s="102"/>
      <c r="K154" s="102"/>
      <c r="L154" s="562"/>
      <c r="M154" s="102"/>
      <c r="N154" s="102"/>
      <c r="O154" s="102"/>
      <c r="P154" s="102"/>
      <c r="Q154" s="102"/>
      <c r="R154" s="102"/>
      <c r="S154" s="102"/>
      <c r="T154" s="102"/>
      <c r="U154" s="102"/>
      <c r="V154" s="102"/>
      <c r="W154" s="102"/>
      <c r="X154" s="102"/>
    </row>
    <row r="155" spans="1:24" ht="12.75">
      <c r="A155" s="102"/>
      <c r="B155" s="102"/>
      <c r="C155" s="102"/>
      <c r="D155" s="102"/>
      <c r="E155" s="102"/>
      <c r="F155" s="102"/>
      <c r="G155" s="115"/>
      <c r="H155" s="135"/>
      <c r="I155" s="102"/>
      <c r="J155" s="102"/>
      <c r="K155" s="102"/>
      <c r="L155" s="562"/>
      <c r="M155" s="102"/>
      <c r="N155" s="102"/>
      <c r="O155" s="102"/>
      <c r="P155" s="102"/>
      <c r="Q155" s="102"/>
      <c r="R155" s="102"/>
      <c r="S155" s="102"/>
      <c r="T155" s="102"/>
      <c r="U155" s="102"/>
      <c r="V155" s="102"/>
      <c r="W155" s="102"/>
      <c r="X155" s="102"/>
    </row>
    <row r="156" spans="1:24" ht="12.75">
      <c r="A156" s="102"/>
      <c r="B156" s="102"/>
      <c r="C156" s="102"/>
      <c r="D156" s="102"/>
      <c r="E156" s="102"/>
      <c r="F156" s="102"/>
      <c r="G156" s="115"/>
      <c r="H156" s="135"/>
      <c r="I156" s="102"/>
      <c r="J156" s="102"/>
      <c r="K156" s="102"/>
      <c r="L156" s="562"/>
      <c r="M156" s="102"/>
      <c r="N156" s="102"/>
      <c r="O156" s="102"/>
      <c r="P156" s="102"/>
      <c r="Q156" s="102"/>
      <c r="R156" s="102"/>
      <c r="S156" s="102"/>
      <c r="T156" s="102"/>
      <c r="U156" s="102"/>
      <c r="V156" s="102"/>
      <c r="W156" s="102"/>
      <c r="X156" s="102"/>
    </row>
    <row r="157" spans="1:24" ht="12.75">
      <c r="A157" s="102"/>
      <c r="B157" s="102"/>
      <c r="C157" s="102"/>
      <c r="D157" s="102"/>
      <c r="E157" s="102"/>
      <c r="F157" s="102"/>
      <c r="G157" s="115"/>
      <c r="H157" s="135"/>
      <c r="I157" s="102"/>
      <c r="J157" s="102"/>
      <c r="K157" s="102"/>
      <c r="L157" s="562"/>
      <c r="M157" s="102"/>
      <c r="N157" s="102"/>
      <c r="O157" s="102"/>
      <c r="P157" s="102"/>
      <c r="Q157" s="102"/>
      <c r="R157" s="102"/>
      <c r="S157" s="102"/>
      <c r="T157" s="102"/>
      <c r="U157" s="102"/>
      <c r="V157" s="102"/>
      <c r="W157" s="102"/>
      <c r="X157" s="102"/>
    </row>
    <row r="158" spans="1:24" ht="12.75">
      <c r="A158" s="102"/>
      <c r="B158" s="102"/>
      <c r="C158" s="102"/>
      <c r="D158" s="102"/>
      <c r="E158" s="102"/>
      <c r="F158" s="102"/>
      <c r="G158" s="115"/>
      <c r="H158" s="135"/>
      <c r="I158" s="102"/>
      <c r="J158" s="102"/>
      <c r="K158" s="102"/>
      <c r="L158" s="562"/>
      <c r="M158" s="102"/>
      <c r="N158" s="102"/>
      <c r="O158" s="102"/>
      <c r="P158" s="102"/>
      <c r="Q158" s="102"/>
      <c r="R158" s="102"/>
      <c r="S158" s="102"/>
      <c r="T158" s="102"/>
      <c r="U158" s="102"/>
      <c r="V158" s="102"/>
      <c r="W158" s="102"/>
      <c r="X158" s="102"/>
    </row>
    <row r="159" spans="1:24" ht="12.75">
      <c r="A159" s="102"/>
      <c r="B159" s="102"/>
      <c r="C159" s="102"/>
      <c r="D159" s="102"/>
      <c r="E159" s="102"/>
      <c r="F159" s="102"/>
      <c r="G159" s="115"/>
      <c r="H159" s="135"/>
      <c r="I159" s="102"/>
      <c r="J159" s="102"/>
      <c r="K159" s="102"/>
      <c r="L159" s="562"/>
      <c r="M159" s="102"/>
      <c r="N159" s="102"/>
      <c r="O159" s="102"/>
      <c r="P159" s="102"/>
      <c r="Q159" s="102"/>
      <c r="R159" s="102"/>
      <c r="S159" s="102"/>
      <c r="T159" s="102"/>
      <c r="U159" s="102"/>
      <c r="V159" s="102"/>
      <c r="W159" s="102"/>
      <c r="X159" s="102"/>
    </row>
    <row r="160" spans="1:24" ht="12.75">
      <c r="A160" s="102"/>
      <c r="B160" s="102"/>
      <c r="C160" s="102"/>
      <c r="D160" s="102"/>
      <c r="E160" s="102"/>
      <c r="F160" s="102"/>
      <c r="G160" s="115"/>
      <c r="H160" s="135"/>
      <c r="I160" s="102"/>
      <c r="J160" s="102"/>
      <c r="K160" s="102"/>
      <c r="L160" s="562"/>
      <c r="M160" s="102"/>
      <c r="N160" s="102"/>
      <c r="O160" s="102"/>
      <c r="P160" s="102"/>
      <c r="Q160" s="102"/>
      <c r="R160" s="102"/>
      <c r="S160" s="102"/>
      <c r="T160" s="102"/>
      <c r="U160" s="102"/>
      <c r="V160" s="102"/>
      <c r="W160" s="102"/>
      <c r="X160" s="102"/>
    </row>
    <row r="161" spans="1:24" ht="12.75">
      <c r="A161" s="102"/>
      <c r="B161" s="102"/>
      <c r="C161" s="102"/>
      <c r="D161" s="102"/>
      <c r="E161" s="102"/>
      <c r="F161" s="102"/>
      <c r="G161" s="115"/>
      <c r="H161" s="135"/>
      <c r="I161" s="102"/>
      <c r="J161" s="102"/>
      <c r="K161" s="102"/>
      <c r="L161" s="562"/>
      <c r="M161" s="102"/>
      <c r="N161" s="102"/>
      <c r="O161" s="102"/>
      <c r="P161" s="102"/>
      <c r="Q161" s="102"/>
      <c r="R161" s="102"/>
      <c r="S161" s="102"/>
      <c r="T161" s="102"/>
      <c r="U161" s="102"/>
      <c r="V161" s="102"/>
      <c r="W161" s="102"/>
      <c r="X161" s="102"/>
    </row>
    <row r="162" spans="1:24" ht="12.75">
      <c r="A162" s="102"/>
      <c r="B162" s="102"/>
      <c r="C162" s="102"/>
      <c r="D162" s="102"/>
      <c r="E162" s="102"/>
      <c r="F162" s="102"/>
      <c r="G162" s="115"/>
      <c r="H162" s="135"/>
      <c r="I162" s="102"/>
      <c r="J162" s="102"/>
      <c r="K162" s="102"/>
      <c r="L162" s="562"/>
      <c r="M162" s="102"/>
      <c r="N162" s="102"/>
      <c r="O162" s="102"/>
      <c r="P162" s="102"/>
      <c r="Q162" s="102"/>
      <c r="R162" s="102"/>
      <c r="S162" s="102"/>
      <c r="T162" s="102"/>
      <c r="U162" s="102"/>
      <c r="V162" s="102"/>
      <c r="W162" s="102"/>
      <c r="X162" s="102"/>
    </row>
    <row r="163" spans="1:24" ht="12.75">
      <c r="A163" s="102"/>
      <c r="B163" s="102"/>
      <c r="C163" s="102"/>
      <c r="D163" s="102"/>
      <c r="E163" s="102"/>
      <c r="F163" s="102"/>
      <c r="G163" s="115"/>
      <c r="H163" s="135"/>
      <c r="I163" s="102"/>
      <c r="J163" s="102"/>
      <c r="K163" s="102"/>
      <c r="L163" s="562"/>
      <c r="M163" s="102"/>
      <c r="N163" s="102"/>
      <c r="O163" s="102"/>
      <c r="P163" s="102"/>
      <c r="Q163" s="102"/>
      <c r="R163" s="102"/>
      <c r="S163" s="102"/>
      <c r="T163" s="102"/>
      <c r="U163" s="102"/>
      <c r="V163" s="102"/>
      <c r="W163" s="102"/>
      <c r="X163" s="102"/>
    </row>
    <row r="164" spans="1:24" ht="12.75">
      <c r="A164" s="102"/>
      <c r="B164" s="102"/>
      <c r="C164" s="102"/>
      <c r="D164" s="102"/>
      <c r="E164" s="102"/>
      <c r="F164" s="102"/>
      <c r="G164" s="115"/>
      <c r="H164" s="135"/>
      <c r="I164" s="102"/>
      <c r="J164" s="102"/>
      <c r="K164" s="102"/>
      <c r="L164" s="562"/>
      <c r="M164" s="102"/>
      <c r="N164" s="102"/>
      <c r="O164" s="102"/>
      <c r="P164" s="102"/>
      <c r="Q164" s="102"/>
      <c r="R164" s="102"/>
      <c r="S164" s="102"/>
      <c r="T164" s="102"/>
      <c r="U164" s="102"/>
      <c r="V164" s="102"/>
      <c r="W164" s="102"/>
      <c r="X164" s="102"/>
    </row>
    <row r="165" spans="1:24" ht="12.75">
      <c r="A165" s="102"/>
      <c r="B165" s="102"/>
      <c r="C165" s="102"/>
      <c r="D165" s="102"/>
      <c r="E165" s="102"/>
      <c r="F165" s="102"/>
      <c r="G165" s="115"/>
      <c r="H165" s="135"/>
      <c r="I165" s="102"/>
      <c r="J165" s="102"/>
      <c r="K165" s="102"/>
      <c r="L165" s="562"/>
      <c r="M165" s="102"/>
      <c r="N165" s="102"/>
      <c r="O165" s="102"/>
      <c r="P165" s="102"/>
      <c r="Q165" s="102"/>
      <c r="R165" s="102"/>
      <c r="S165" s="102"/>
      <c r="T165" s="102"/>
      <c r="U165" s="102"/>
      <c r="V165" s="102"/>
      <c r="W165" s="102"/>
      <c r="X165" s="102"/>
    </row>
    <row r="166" spans="1:24" ht="12.75">
      <c r="A166" s="102"/>
      <c r="B166" s="102"/>
      <c r="C166" s="102"/>
      <c r="D166" s="102"/>
      <c r="E166" s="102"/>
      <c r="F166" s="102"/>
      <c r="G166" s="115"/>
      <c r="H166" s="135"/>
      <c r="I166" s="102"/>
      <c r="J166" s="102"/>
      <c r="K166" s="102"/>
      <c r="L166" s="562"/>
      <c r="M166" s="102"/>
      <c r="N166" s="102"/>
      <c r="O166" s="102"/>
      <c r="P166" s="102"/>
      <c r="Q166" s="102"/>
      <c r="R166" s="102"/>
      <c r="S166" s="102"/>
      <c r="T166" s="102"/>
      <c r="U166" s="102"/>
      <c r="V166" s="102"/>
      <c r="W166" s="102"/>
      <c r="X166" s="102"/>
    </row>
    <row r="167" spans="1:24" ht="12.75">
      <c r="A167" s="102"/>
      <c r="B167" s="102"/>
      <c r="C167" s="102"/>
      <c r="D167" s="102"/>
      <c r="E167" s="102"/>
      <c r="F167" s="102"/>
      <c r="G167" s="115"/>
      <c r="H167" s="135"/>
      <c r="I167" s="102"/>
      <c r="J167" s="102"/>
      <c r="K167" s="102"/>
      <c r="L167" s="562"/>
      <c r="M167" s="102"/>
      <c r="N167" s="102"/>
      <c r="O167" s="102"/>
      <c r="P167" s="102"/>
      <c r="Q167" s="102"/>
      <c r="R167" s="102"/>
      <c r="S167" s="102"/>
      <c r="T167" s="102"/>
      <c r="U167" s="102"/>
      <c r="V167" s="102"/>
      <c r="W167" s="102"/>
      <c r="X167" s="102"/>
    </row>
    <row r="168" spans="1:24" ht="12.75">
      <c r="A168" s="102"/>
      <c r="B168" s="102"/>
      <c r="C168" s="102"/>
      <c r="D168" s="102"/>
      <c r="E168" s="102"/>
      <c r="F168" s="102"/>
      <c r="G168" s="115"/>
      <c r="H168" s="135"/>
      <c r="I168" s="102"/>
      <c r="J168" s="102"/>
      <c r="K168" s="102"/>
      <c r="L168" s="562"/>
      <c r="M168" s="102"/>
      <c r="N168" s="102"/>
      <c r="O168" s="102"/>
      <c r="P168" s="102"/>
      <c r="Q168" s="102"/>
      <c r="R168" s="102"/>
      <c r="S168" s="102"/>
      <c r="T168" s="102"/>
      <c r="U168" s="102"/>
      <c r="V168" s="102"/>
      <c r="W168" s="102"/>
      <c r="X168" s="102"/>
    </row>
    <row r="169" spans="1:24" ht="15.75" customHeight="1">
      <c r="A169" s="102"/>
      <c r="B169" s="102"/>
      <c r="C169" s="102"/>
      <c r="D169" s="102"/>
      <c r="E169" s="102"/>
      <c r="F169" s="102"/>
      <c r="G169" s="115"/>
      <c r="H169" s="135"/>
      <c r="I169" s="102"/>
      <c r="J169" s="102"/>
      <c r="K169" s="102"/>
      <c r="L169" s="562"/>
      <c r="M169" s="102"/>
      <c r="N169" s="102"/>
      <c r="O169" s="102"/>
      <c r="P169" s="102"/>
      <c r="Q169" s="102"/>
      <c r="R169" s="102"/>
      <c r="S169" s="102"/>
      <c r="T169" s="102"/>
      <c r="U169" s="102"/>
      <c r="V169" s="102"/>
      <c r="W169" s="102"/>
      <c r="X169" s="102"/>
    </row>
    <row r="170" spans="1:24" ht="15.75" customHeight="1">
      <c r="A170" s="102"/>
      <c r="B170" s="102"/>
      <c r="C170" s="102"/>
      <c r="D170" s="102"/>
      <c r="E170" s="102"/>
      <c r="F170" s="102"/>
      <c r="G170" s="115"/>
      <c r="H170" s="135"/>
      <c r="I170" s="102"/>
      <c r="J170" s="102"/>
      <c r="K170" s="102"/>
      <c r="L170" s="562"/>
      <c r="M170" s="102"/>
      <c r="N170" s="102"/>
      <c r="O170" s="102"/>
      <c r="P170" s="102"/>
      <c r="Q170" s="102"/>
      <c r="R170" s="102"/>
      <c r="S170" s="102"/>
      <c r="T170" s="102"/>
      <c r="U170" s="102"/>
      <c r="V170" s="102"/>
      <c r="W170" s="102"/>
      <c r="X170" s="102"/>
    </row>
    <row r="171" spans="1:24" ht="15.75" customHeight="1">
      <c r="A171" s="102"/>
      <c r="B171" s="102"/>
      <c r="C171" s="102"/>
      <c r="D171" s="102"/>
      <c r="E171" s="102"/>
      <c r="F171" s="102"/>
      <c r="G171" s="115"/>
      <c r="H171" s="135"/>
      <c r="I171" s="102"/>
      <c r="J171" s="102"/>
      <c r="K171" s="102"/>
      <c r="L171" s="562"/>
      <c r="M171" s="102"/>
      <c r="N171" s="102"/>
      <c r="O171" s="102"/>
      <c r="P171" s="102"/>
      <c r="Q171" s="102"/>
      <c r="R171" s="102"/>
      <c r="S171" s="102"/>
      <c r="T171" s="102"/>
      <c r="U171" s="102"/>
      <c r="V171" s="102"/>
      <c r="W171" s="102"/>
      <c r="X171" s="102"/>
    </row>
  </sheetData>
  <conditionalFormatting sqref="M1:N1 R1 U1:X1">
    <cfRule type="containsText" dxfId="2484" priority="13" operator="containsText" text="ответ субподрядчика">
      <formula>NOT(ISERROR(SEARCH(("ответ субподрядчика"),(M1))))</formula>
    </cfRule>
  </conditionalFormatting>
  <conditionalFormatting sqref="G10:G171">
    <cfRule type="cellIs" dxfId="2483" priority="12" operator="equal">
      <formula>1</formula>
    </cfRule>
  </conditionalFormatting>
  <conditionalFormatting sqref="G11">
    <cfRule type="cellIs" dxfId="2482" priority="14" operator="equal">
      <formula>1</formula>
    </cfRule>
  </conditionalFormatting>
  <conditionalFormatting sqref="G17">
    <cfRule type="cellIs" dxfId="2481" priority="15" operator="equal">
      <formula>1</formula>
    </cfRule>
  </conditionalFormatting>
  <conditionalFormatting sqref="G15">
    <cfRule type="cellIs" dxfId="2480" priority="16" operator="equal">
      <formula>1</formula>
    </cfRule>
  </conditionalFormatting>
  <conditionalFormatting sqref="G15">
    <cfRule type="cellIs" dxfId="2479" priority="17" operator="equal">
      <formula>1</formula>
    </cfRule>
  </conditionalFormatting>
  <conditionalFormatting sqref="G15">
    <cfRule type="cellIs" dxfId="2478" priority="18" operator="equal">
      <formula>1</formula>
    </cfRule>
  </conditionalFormatting>
  <conditionalFormatting sqref="G12">
    <cfRule type="cellIs" dxfId="2477" priority="19" operator="equal">
      <formula>1</formula>
    </cfRule>
  </conditionalFormatting>
  <conditionalFormatting sqref="G12">
    <cfRule type="cellIs" dxfId="2476" priority="20" operator="equal">
      <formula>1</formula>
    </cfRule>
  </conditionalFormatting>
  <conditionalFormatting sqref="G13">
    <cfRule type="cellIs" dxfId="2475" priority="21" operator="equal">
      <formula>1</formula>
    </cfRule>
  </conditionalFormatting>
  <conditionalFormatting sqref="G13">
    <cfRule type="cellIs" dxfId="2474" priority="22" operator="equal">
      <formula>1</formula>
    </cfRule>
  </conditionalFormatting>
  <conditionalFormatting sqref="G13">
    <cfRule type="cellIs" dxfId="2473" priority="23" operator="equal">
      <formula>1</formula>
    </cfRule>
  </conditionalFormatting>
  <conditionalFormatting sqref="G16">
    <cfRule type="cellIs" dxfId="2472" priority="24" operator="equal">
      <formula>1</formula>
    </cfRule>
  </conditionalFormatting>
  <conditionalFormatting sqref="G16">
    <cfRule type="cellIs" dxfId="2471" priority="25" operator="equal">
      <formula>1</formula>
    </cfRule>
  </conditionalFormatting>
  <conditionalFormatting sqref="G16">
    <cfRule type="cellIs" dxfId="2470" priority="26" operator="equal">
      <formula>1</formula>
    </cfRule>
  </conditionalFormatting>
  <conditionalFormatting sqref="G16">
    <cfRule type="cellIs" dxfId="2469" priority="27" operator="equal">
      <formula>1</formula>
    </cfRule>
  </conditionalFormatting>
  <conditionalFormatting sqref="G10:G171">
    <cfRule type="cellIs" dxfId="2468" priority="11" operator="equal">
      <formula>0.5</formula>
    </cfRule>
  </conditionalFormatting>
  <conditionalFormatting sqref="G11">
    <cfRule type="cellIs" dxfId="2467" priority="28" operator="equal">
      <formula>0.5</formula>
    </cfRule>
  </conditionalFormatting>
  <conditionalFormatting sqref="G17">
    <cfRule type="cellIs" dxfId="2466" priority="29" operator="equal">
      <formula>0.5</formula>
    </cfRule>
  </conditionalFormatting>
  <conditionalFormatting sqref="G15">
    <cfRule type="cellIs" dxfId="2465" priority="30" operator="equal">
      <formula>0.5</formula>
    </cfRule>
  </conditionalFormatting>
  <conditionalFormatting sqref="G15">
    <cfRule type="cellIs" dxfId="2464" priority="31" operator="equal">
      <formula>0.5</formula>
    </cfRule>
  </conditionalFormatting>
  <conditionalFormatting sqref="G15">
    <cfRule type="cellIs" dxfId="2463" priority="32" operator="equal">
      <formula>0.5</formula>
    </cfRule>
  </conditionalFormatting>
  <conditionalFormatting sqref="G12">
    <cfRule type="cellIs" dxfId="2462" priority="33" operator="equal">
      <formula>0.5</formula>
    </cfRule>
  </conditionalFormatting>
  <conditionalFormatting sqref="G12">
    <cfRule type="cellIs" dxfId="2461" priority="34" operator="equal">
      <formula>0.5</formula>
    </cfRule>
  </conditionalFormatting>
  <conditionalFormatting sqref="G13">
    <cfRule type="cellIs" dxfId="2460" priority="35" operator="equal">
      <formula>0.5</formula>
    </cfRule>
  </conditionalFormatting>
  <conditionalFormatting sqref="G13">
    <cfRule type="cellIs" dxfId="2459" priority="36" operator="equal">
      <formula>0.5</formula>
    </cfRule>
  </conditionalFormatting>
  <conditionalFormatting sqref="G13">
    <cfRule type="cellIs" dxfId="2458" priority="37" operator="equal">
      <formula>0.5</formula>
    </cfRule>
  </conditionalFormatting>
  <conditionalFormatting sqref="G16">
    <cfRule type="cellIs" dxfId="2457" priority="38" operator="equal">
      <formula>0.5</formula>
    </cfRule>
  </conditionalFormatting>
  <conditionalFormatting sqref="G16">
    <cfRule type="cellIs" dxfId="2456" priority="39" operator="equal">
      <formula>0.5</formula>
    </cfRule>
  </conditionalFormatting>
  <conditionalFormatting sqref="G16">
    <cfRule type="cellIs" dxfId="2455" priority="40" operator="equal">
      <formula>0.5</formula>
    </cfRule>
  </conditionalFormatting>
  <conditionalFormatting sqref="G16">
    <cfRule type="cellIs" dxfId="2454" priority="41" operator="equal">
      <formula>0.5</formula>
    </cfRule>
  </conditionalFormatting>
  <conditionalFormatting sqref="G10:G171">
    <cfRule type="cellIs" dxfId="2453" priority="10" operator="equal">
      <formula>0.2</formula>
    </cfRule>
  </conditionalFormatting>
  <conditionalFormatting sqref="G11">
    <cfRule type="cellIs" dxfId="2452" priority="42" operator="equal">
      <formula>0.2</formula>
    </cfRule>
  </conditionalFormatting>
  <conditionalFormatting sqref="G17">
    <cfRule type="cellIs" dxfId="2451" priority="43" operator="equal">
      <formula>0.2</formula>
    </cfRule>
  </conditionalFormatting>
  <conditionalFormatting sqref="G15">
    <cfRule type="cellIs" dxfId="2450" priority="44" operator="equal">
      <formula>0.2</formula>
    </cfRule>
  </conditionalFormatting>
  <conditionalFormatting sqref="G15">
    <cfRule type="cellIs" dxfId="2449" priority="45" operator="equal">
      <formula>0.2</formula>
    </cfRule>
  </conditionalFormatting>
  <conditionalFormatting sqref="G15">
    <cfRule type="cellIs" dxfId="2448" priority="46" operator="equal">
      <formula>0.2</formula>
    </cfRule>
  </conditionalFormatting>
  <conditionalFormatting sqref="G12">
    <cfRule type="cellIs" dxfId="2447" priority="47" operator="equal">
      <formula>0.2</formula>
    </cfRule>
  </conditionalFormatting>
  <conditionalFormatting sqref="G12">
    <cfRule type="cellIs" dxfId="2446" priority="48" operator="equal">
      <formula>0.2</formula>
    </cfRule>
  </conditionalFormatting>
  <conditionalFormatting sqref="G13">
    <cfRule type="cellIs" dxfId="2445" priority="49" operator="equal">
      <formula>0.2</formula>
    </cfRule>
  </conditionalFormatting>
  <conditionalFormatting sqref="G13">
    <cfRule type="cellIs" dxfId="2444" priority="50" operator="equal">
      <formula>0.2</formula>
    </cfRule>
  </conditionalFormatting>
  <conditionalFormatting sqref="G13">
    <cfRule type="cellIs" dxfId="2443" priority="51" operator="equal">
      <formula>0.2</formula>
    </cfRule>
  </conditionalFormatting>
  <conditionalFormatting sqref="G16">
    <cfRule type="cellIs" dxfId="2442" priority="52" operator="equal">
      <formula>0.2</formula>
    </cfRule>
  </conditionalFormatting>
  <conditionalFormatting sqref="G16">
    <cfRule type="cellIs" dxfId="2441" priority="53" operator="equal">
      <formula>0.2</formula>
    </cfRule>
  </conditionalFormatting>
  <conditionalFormatting sqref="G16">
    <cfRule type="cellIs" dxfId="2440" priority="54" operator="equal">
      <formula>0.2</formula>
    </cfRule>
  </conditionalFormatting>
  <conditionalFormatting sqref="G16">
    <cfRule type="cellIs" dxfId="2439" priority="55" operator="equal">
      <formula>0.2</formula>
    </cfRule>
  </conditionalFormatting>
  <conditionalFormatting sqref="K3 K5:K171">
    <cfRule type="containsText" dxfId="2438" priority="9" operator="containsText" text="ПД">
      <formula>NOT(ISERROR(SEARCH(("ПД"),(K3))))</formula>
    </cfRule>
  </conditionalFormatting>
  <conditionalFormatting sqref="K3 K5:K171">
    <cfRule type="containsText" dxfId="2437" priority="8" operator="containsText" text="отменено">
      <formula>NOT(ISERROR(SEARCH(("отменено"),(K3))))</formula>
    </cfRule>
  </conditionalFormatting>
  <conditionalFormatting sqref="G1:H1 H3:X3 H5:H171 A9:G9">
    <cfRule type="cellIs" dxfId="2436" priority="7" operator="equal">
      <formula>"5 - Несоответствие решений ПД и РД"</formula>
    </cfRule>
  </conditionalFormatting>
  <conditionalFormatting sqref="H11">
    <cfRule type="cellIs" dxfId="2435" priority="56" operator="equal">
      <formula>"5 - Несоответствие решений ПД и РД"</formula>
    </cfRule>
  </conditionalFormatting>
  <conditionalFormatting sqref="H17">
    <cfRule type="cellIs" dxfId="2434" priority="57" operator="equal">
      <formula>"5 - Несоответствие решений ПД и РД"</formula>
    </cfRule>
  </conditionalFormatting>
  <conditionalFormatting sqref="H15">
    <cfRule type="cellIs" dxfId="2433" priority="58" operator="equal">
      <formula>"5 - Несоответствие решений ПД и РД"</formula>
    </cfRule>
  </conditionalFormatting>
  <conditionalFormatting sqref="H15">
    <cfRule type="cellIs" dxfId="2432" priority="59" operator="equal">
      <formula>"5 - Несоответствие решений ПД и РД"</formula>
    </cfRule>
  </conditionalFormatting>
  <conditionalFormatting sqref="H15">
    <cfRule type="cellIs" dxfId="2431" priority="60" operator="equal">
      <formula>"5 - Несоответствие решений ПД и РД"</formula>
    </cfRule>
  </conditionalFormatting>
  <conditionalFormatting sqref="H12">
    <cfRule type="cellIs" dxfId="2430" priority="61" operator="equal">
      <formula>"5 - Несоответствие решений ПД и РД"</formula>
    </cfRule>
  </conditionalFormatting>
  <conditionalFormatting sqref="H12">
    <cfRule type="cellIs" dxfId="2429" priority="62" operator="equal">
      <formula>"5 - Несоответствие решений ПД и РД"</formula>
    </cfRule>
  </conditionalFormatting>
  <conditionalFormatting sqref="H13">
    <cfRule type="cellIs" dxfId="2428" priority="63" operator="equal">
      <formula>"5 - Несоответствие решений ПД и РД"</formula>
    </cfRule>
  </conditionalFormatting>
  <conditionalFormatting sqref="H13">
    <cfRule type="cellIs" dxfId="2427" priority="64" operator="equal">
      <formula>"5 - Несоответствие решений ПД и РД"</formula>
    </cfRule>
  </conditionalFormatting>
  <conditionalFormatting sqref="H13">
    <cfRule type="cellIs" dxfId="2426" priority="65" operator="equal">
      <formula>"5 - Несоответствие решений ПД и РД"</formula>
    </cfRule>
  </conditionalFormatting>
  <conditionalFormatting sqref="H16">
    <cfRule type="cellIs" dxfId="2425" priority="66" operator="equal">
      <formula>"5 - Несоответствие решений ПД и РД"</formula>
    </cfRule>
  </conditionalFormatting>
  <conditionalFormatting sqref="H16">
    <cfRule type="cellIs" dxfId="2424" priority="67" operator="equal">
      <formula>"5 - Несоответствие решений ПД и РД"</formula>
    </cfRule>
  </conditionalFormatting>
  <conditionalFormatting sqref="H16">
    <cfRule type="cellIs" dxfId="2423" priority="68" operator="equal">
      <formula>"5 - Несоответствие решений ПД и РД"</formula>
    </cfRule>
  </conditionalFormatting>
  <conditionalFormatting sqref="H16">
    <cfRule type="cellIs" dxfId="2422" priority="69" operator="equal">
      <formula>"5 - Несоответствие решений ПД и РД"</formula>
    </cfRule>
  </conditionalFormatting>
  <conditionalFormatting sqref="G1:H1 H3:X3 H5:H171 A9:G9">
    <cfRule type="cellIs" dxfId="2421" priority="6" operator="equal">
      <formula>"4 - Несоответствие типовым решениям"</formula>
    </cfRule>
  </conditionalFormatting>
  <conditionalFormatting sqref="H11">
    <cfRule type="cellIs" dxfId="2420" priority="70" operator="equal">
      <formula>"4 - Несоответствие типовым решениям"</formula>
    </cfRule>
  </conditionalFormatting>
  <conditionalFormatting sqref="H17">
    <cfRule type="cellIs" dxfId="2419" priority="71" operator="equal">
      <formula>"4 - Несоответствие типовым решениям"</formula>
    </cfRule>
  </conditionalFormatting>
  <conditionalFormatting sqref="H15">
    <cfRule type="cellIs" dxfId="2418" priority="72" operator="equal">
      <formula>"4 - Несоответствие типовым решениям"</formula>
    </cfRule>
  </conditionalFormatting>
  <conditionalFormatting sqref="H15">
    <cfRule type="cellIs" dxfId="2417" priority="73" operator="equal">
      <formula>"4 - Несоответствие типовым решениям"</formula>
    </cfRule>
  </conditionalFormatting>
  <conditionalFormatting sqref="H15">
    <cfRule type="cellIs" dxfId="2416" priority="74" operator="equal">
      <formula>"4 - Несоответствие типовым решениям"</formula>
    </cfRule>
  </conditionalFormatting>
  <conditionalFormatting sqref="H12">
    <cfRule type="cellIs" dxfId="2415" priority="75" operator="equal">
      <formula>"4 - Несоответствие типовым решениям"</formula>
    </cfRule>
  </conditionalFormatting>
  <conditionalFormatting sqref="H12">
    <cfRule type="cellIs" dxfId="2414" priority="76" operator="equal">
      <formula>"4 - Несоответствие типовым решениям"</formula>
    </cfRule>
  </conditionalFormatting>
  <conditionalFormatting sqref="H13">
    <cfRule type="cellIs" dxfId="2413" priority="77" operator="equal">
      <formula>"4 - Несоответствие типовым решениям"</formula>
    </cfRule>
  </conditionalFormatting>
  <conditionalFormatting sqref="H13">
    <cfRule type="cellIs" dxfId="2412" priority="78" operator="equal">
      <formula>"4 - Несоответствие типовым решениям"</formula>
    </cfRule>
  </conditionalFormatting>
  <conditionalFormatting sqref="H13">
    <cfRule type="cellIs" dxfId="2411" priority="79" operator="equal">
      <formula>"4 - Несоответствие типовым решениям"</formula>
    </cfRule>
  </conditionalFormatting>
  <conditionalFormatting sqref="H16">
    <cfRule type="cellIs" dxfId="2410" priority="80" operator="equal">
      <formula>"4 - Несоответствие типовым решениям"</formula>
    </cfRule>
  </conditionalFormatting>
  <conditionalFormatting sqref="H16">
    <cfRule type="cellIs" dxfId="2409" priority="81" operator="equal">
      <formula>"4 - Несоответствие типовым решениям"</formula>
    </cfRule>
  </conditionalFormatting>
  <conditionalFormatting sqref="H16">
    <cfRule type="cellIs" dxfId="2408" priority="82" operator="equal">
      <formula>"4 - Несоответствие типовым решениям"</formula>
    </cfRule>
  </conditionalFormatting>
  <conditionalFormatting sqref="H16">
    <cfRule type="cellIs" dxfId="2407" priority="83" operator="equal">
      <formula>"4 - Несоответствие типовым решениям"</formula>
    </cfRule>
  </conditionalFormatting>
  <conditionalFormatting sqref="G1:H1 H3:X3 H5:H171 A9:G9">
    <cfRule type="cellIs" dxfId="2406" priority="5" operator="equal">
      <formula>"3 - Повторяющиеся замечания МФР"</formula>
    </cfRule>
  </conditionalFormatting>
  <conditionalFormatting sqref="H11">
    <cfRule type="cellIs" dxfId="2405" priority="84" operator="equal">
      <formula>"3 - Повторяющиеся замечания МФР"</formula>
    </cfRule>
  </conditionalFormatting>
  <conditionalFormatting sqref="H17">
    <cfRule type="cellIs" dxfId="2404" priority="85" operator="equal">
      <formula>"3 - Повторяющиеся замечания МФР"</formula>
    </cfRule>
  </conditionalFormatting>
  <conditionalFormatting sqref="H15">
    <cfRule type="cellIs" dxfId="2403" priority="86" operator="equal">
      <formula>"3 - Повторяющиеся замечания МФР"</formula>
    </cfRule>
  </conditionalFormatting>
  <conditionalFormatting sqref="H15">
    <cfRule type="cellIs" dxfId="2402" priority="87" operator="equal">
      <formula>"3 - Повторяющиеся замечания МФР"</formula>
    </cfRule>
  </conditionalFormatting>
  <conditionalFormatting sqref="H15">
    <cfRule type="cellIs" dxfId="2401" priority="88" operator="equal">
      <formula>"3 - Повторяющиеся замечания МФР"</formula>
    </cfRule>
  </conditionalFormatting>
  <conditionalFormatting sqref="H12">
    <cfRule type="cellIs" dxfId="2400" priority="89" operator="equal">
      <formula>"3 - Повторяющиеся замечания МФР"</formula>
    </cfRule>
  </conditionalFormatting>
  <conditionalFormatting sqref="H12">
    <cfRule type="cellIs" dxfId="2399" priority="90" operator="equal">
      <formula>"3 - Повторяющиеся замечания МФР"</formula>
    </cfRule>
  </conditionalFormatting>
  <conditionalFormatting sqref="H13">
    <cfRule type="cellIs" dxfId="2398" priority="91" operator="equal">
      <formula>"3 - Повторяющиеся замечания МФР"</formula>
    </cfRule>
  </conditionalFormatting>
  <conditionalFormatting sqref="H13">
    <cfRule type="cellIs" dxfId="2397" priority="92" operator="equal">
      <formula>"3 - Повторяющиеся замечания МФР"</formula>
    </cfRule>
  </conditionalFormatting>
  <conditionalFormatting sqref="H13">
    <cfRule type="cellIs" dxfId="2396" priority="93" operator="equal">
      <formula>"3 - Повторяющиеся замечания МФР"</formula>
    </cfRule>
  </conditionalFormatting>
  <conditionalFormatting sqref="H16">
    <cfRule type="cellIs" dxfId="2395" priority="94" operator="equal">
      <formula>"3 - Повторяющиеся замечания МФР"</formula>
    </cfRule>
  </conditionalFormatting>
  <conditionalFormatting sqref="H16">
    <cfRule type="cellIs" dxfId="2394" priority="95" operator="equal">
      <formula>"3 - Повторяющиеся замечания МФР"</formula>
    </cfRule>
  </conditionalFormatting>
  <conditionalFormatting sqref="H16">
    <cfRule type="cellIs" dxfId="2393" priority="96" operator="equal">
      <formula>"3 - Повторяющиеся замечания МФР"</formula>
    </cfRule>
  </conditionalFormatting>
  <conditionalFormatting sqref="H16">
    <cfRule type="cellIs" dxfId="2392" priority="97" operator="equal">
      <formula>"3 - Повторяющиеся замечания МФР"</formula>
    </cfRule>
  </conditionalFormatting>
  <conditionalFormatting sqref="G1:H1 H3:X3 H5:H171 A9:G9">
    <cfRule type="cellIs" dxfId="2391" priority="4" operator="equal">
      <formula>"2 - Несоотвествие смежным разделам"</formula>
    </cfRule>
  </conditionalFormatting>
  <conditionalFormatting sqref="H11">
    <cfRule type="cellIs" dxfId="2390" priority="98" operator="equal">
      <formula>"2 - Несоотвествие смежным разделам"</formula>
    </cfRule>
  </conditionalFormatting>
  <conditionalFormatting sqref="H17">
    <cfRule type="cellIs" dxfId="2389" priority="99" operator="equal">
      <formula>"2 - Несоотвествие смежным разделам"</formula>
    </cfRule>
  </conditionalFormatting>
  <conditionalFormatting sqref="H15">
    <cfRule type="cellIs" dxfId="2388" priority="100" operator="equal">
      <formula>"2 - Несоотвествие смежным разделам"</formula>
    </cfRule>
  </conditionalFormatting>
  <conditionalFormatting sqref="H15">
    <cfRule type="cellIs" dxfId="2387" priority="101" operator="equal">
      <formula>"2 - Несоотвествие смежным разделам"</formula>
    </cfRule>
  </conditionalFormatting>
  <conditionalFormatting sqref="H15">
    <cfRule type="cellIs" dxfId="2386" priority="102" operator="equal">
      <formula>"2 - Несоотвествие смежным разделам"</formula>
    </cfRule>
  </conditionalFormatting>
  <conditionalFormatting sqref="H12">
    <cfRule type="cellIs" dxfId="2385" priority="103" operator="equal">
      <formula>"2 - Несоотвествие смежным разделам"</formula>
    </cfRule>
  </conditionalFormatting>
  <conditionalFormatting sqref="H12">
    <cfRule type="cellIs" dxfId="2384" priority="104" operator="equal">
      <formula>"2 - Несоотвествие смежным разделам"</formula>
    </cfRule>
  </conditionalFormatting>
  <conditionalFormatting sqref="H13">
    <cfRule type="cellIs" dxfId="2383" priority="105" operator="equal">
      <formula>"2 - Несоотвествие смежным разделам"</formula>
    </cfRule>
  </conditionalFormatting>
  <conditionalFormatting sqref="H13">
    <cfRule type="cellIs" dxfId="2382" priority="106" operator="equal">
      <formula>"2 - Несоотвествие смежным разделам"</formula>
    </cfRule>
  </conditionalFormatting>
  <conditionalFormatting sqref="H13">
    <cfRule type="cellIs" dxfId="2381" priority="107" operator="equal">
      <formula>"2 - Несоотвествие смежным разделам"</formula>
    </cfRule>
  </conditionalFormatting>
  <conditionalFormatting sqref="H16">
    <cfRule type="cellIs" dxfId="2380" priority="108" operator="equal">
      <formula>"2 - Несоотвествие смежным разделам"</formula>
    </cfRule>
  </conditionalFormatting>
  <conditionalFormatting sqref="H16">
    <cfRule type="cellIs" dxfId="2379" priority="109" operator="equal">
      <formula>"2 - Несоотвествие смежным разделам"</formula>
    </cfRule>
  </conditionalFormatting>
  <conditionalFormatting sqref="H16">
    <cfRule type="cellIs" dxfId="2378" priority="110" operator="equal">
      <formula>"2 - Несоотвествие смежным разделам"</formula>
    </cfRule>
  </conditionalFormatting>
  <conditionalFormatting sqref="H16">
    <cfRule type="cellIs" dxfId="2377" priority="111" operator="equal">
      <formula>"2 - Несоотвествие смежным разделам"</formula>
    </cfRule>
  </conditionalFormatting>
  <conditionalFormatting sqref="G1:H1 H3:X3 H5:H171 A9:G9">
    <cfRule type="cellIs" dxfId="2376" priority="3" operator="equal">
      <formula>"1 - Ошибка проектировщика"</formula>
    </cfRule>
  </conditionalFormatting>
  <conditionalFormatting sqref="H11">
    <cfRule type="cellIs" dxfId="2375" priority="112" operator="equal">
      <formula>"1 - Ошибка проектировщика"</formula>
    </cfRule>
  </conditionalFormatting>
  <conditionalFormatting sqref="H17">
    <cfRule type="cellIs" dxfId="2374" priority="113" operator="equal">
      <formula>"1 - Ошибка проектировщика"</formula>
    </cfRule>
  </conditionalFormatting>
  <conditionalFormatting sqref="H15">
    <cfRule type="cellIs" dxfId="2373" priority="114" operator="equal">
      <formula>"1 - Ошибка проектировщика"</formula>
    </cfRule>
  </conditionalFormatting>
  <conditionalFormatting sqref="H15">
    <cfRule type="cellIs" dxfId="2372" priority="115" operator="equal">
      <formula>"1 - Ошибка проектировщика"</formula>
    </cfRule>
  </conditionalFormatting>
  <conditionalFormatting sqref="H15">
    <cfRule type="cellIs" dxfId="2371" priority="116" operator="equal">
      <formula>"1 - Ошибка проектировщика"</formula>
    </cfRule>
  </conditionalFormatting>
  <conditionalFormatting sqref="H12">
    <cfRule type="cellIs" dxfId="2370" priority="117" operator="equal">
      <formula>"1 - Ошибка проектировщика"</formula>
    </cfRule>
  </conditionalFormatting>
  <conditionalFormatting sqref="H12">
    <cfRule type="cellIs" dxfId="2369" priority="118" operator="equal">
      <formula>"1 - Ошибка проектировщика"</formula>
    </cfRule>
  </conditionalFormatting>
  <conditionalFormatting sqref="H13">
    <cfRule type="cellIs" dxfId="2368" priority="119" operator="equal">
      <formula>"1 - Ошибка проектировщика"</formula>
    </cfRule>
  </conditionalFormatting>
  <conditionalFormatting sqref="H13">
    <cfRule type="cellIs" dxfId="2367" priority="120" operator="equal">
      <formula>"1 - Ошибка проектировщика"</formula>
    </cfRule>
  </conditionalFormatting>
  <conditionalFormatting sqref="H13">
    <cfRule type="cellIs" dxfId="2366" priority="121" operator="equal">
      <formula>"1 - Ошибка проектировщика"</formula>
    </cfRule>
  </conditionalFormatting>
  <conditionalFormatting sqref="H16">
    <cfRule type="cellIs" dxfId="2365" priority="122" operator="equal">
      <formula>"1 - Ошибка проектировщика"</formula>
    </cfRule>
  </conditionalFormatting>
  <conditionalFormatting sqref="H16">
    <cfRule type="cellIs" dxfId="2364" priority="123" operator="equal">
      <formula>"1 - Ошибка проектировщика"</formula>
    </cfRule>
  </conditionalFormatting>
  <conditionalFormatting sqref="H16">
    <cfRule type="cellIs" dxfId="2363" priority="124" operator="equal">
      <formula>"1 - Ошибка проектировщика"</formula>
    </cfRule>
  </conditionalFormatting>
  <conditionalFormatting sqref="H16">
    <cfRule type="cellIs" dxfId="2362" priority="125" operator="equal">
      <formula>"1 - Ошибка проектировщика"</formula>
    </cfRule>
  </conditionalFormatting>
  <conditionalFormatting sqref="K3 K5:K171">
    <cfRule type="containsText" dxfId="2361" priority="2" operator="containsText" text="повторно">
      <formula>NOT(ISERROR(SEARCH(("повторно"),(K3))))</formula>
    </cfRule>
  </conditionalFormatting>
  <conditionalFormatting sqref="K3 K5:K171">
    <cfRule type="containsText" dxfId="2360"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16">
        <x14:dataValidation type="list" allowBlank="1">
          <x14:formula1>
            <xm:f>Списки!$G$2:$G$4</xm:f>
          </x14:formula1>
          <xm:sqref>G10 G18:G171</xm:sqref>
        </x14:dataValidation>
        <x14:dataValidation type="list" allowBlank="1">
          <x14:formula1>
            <xm:f>Списки!$O:$O</xm:f>
          </x14:formula1>
          <xm:sqref>R1 U1 X1</xm:sqref>
        </x14:dataValidation>
        <x14:dataValidation type="list" allowBlank="1">
          <x14:formula1>
            <xm:f>Списки!$E$2:$E$1002</xm:f>
          </x14:formula1>
          <xm:sqref>H10 H18:H171</xm:sqref>
        </x14:dataValidation>
        <x14:dataValidation type="list" allowBlank="1">
          <x14:formula1>
            <xm:f>Списки!$A$2:$A$1002</xm:f>
          </x14:formula1>
          <xm:sqref>K10:K171</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6"/>
  <sheetViews>
    <sheetView topLeftCell="B1" workbookViewId="0">
      <pane ySplit="1" topLeftCell="A2" activePane="bottomLeft" state="frozen"/>
      <selection activeCell="B3" sqref="B3"/>
      <selection pane="bottomLeft" activeCell="L11" sqref="L11"/>
    </sheetView>
  </sheetViews>
  <sheetFormatPr defaultColWidth="12.5703125" defaultRowHeight="15.75" customHeight="1" outlineLevelRow="1" outlineLevelCol="1"/>
  <cols>
    <col min="1" max="1" width="10" style="723" customWidth="1"/>
    <col min="2" max="2" width="18.5703125" style="723" customWidth="1"/>
    <col min="3" max="3" width="10.140625" style="723" customWidth="1"/>
    <col min="4" max="4" width="53.42578125" style="723" customWidth="1"/>
    <col min="5" max="5" width="71.140625" style="723" customWidth="1"/>
    <col min="6" max="6" width="21.42578125" style="723" customWidth="1" collapsed="1"/>
    <col min="7" max="8" width="14.140625" style="723" hidden="1" customWidth="1" outlineLevel="1"/>
    <col min="9" max="9" width="13.7109375" style="723" customWidth="1"/>
    <col min="10" max="11" width="12.5703125" style="723"/>
    <col min="12" max="12" width="31.85546875" style="724" customWidth="1"/>
    <col min="13" max="13" width="12.5703125" style="723"/>
    <col min="14" max="14" width="25" style="723" customWidth="1"/>
    <col min="15" max="15" width="39.140625" style="723" customWidth="1"/>
    <col min="16" max="16" width="16.42578125" style="723" customWidth="1"/>
    <col min="17" max="17" width="26.85546875" style="723" customWidth="1"/>
    <col min="18" max="18" width="22" style="723" customWidth="1"/>
    <col min="19" max="19" width="14.42578125" style="723" customWidth="1"/>
    <col min="20" max="20" width="26.85546875" style="723" customWidth="1"/>
    <col min="21" max="24" width="25.5703125" style="723" customWidth="1"/>
    <col min="25" max="16384" width="12.5703125" style="723"/>
  </cols>
  <sheetData>
    <row r="1" spans="1:24" ht="84" collapsed="1">
      <c r="A1" s="725" t="s">
        <v>235</v>
      </c>
      <c r="B1" s="725" t="s">
        <v>236</v>
      </c>
      <c r="C1" s="712" t="s">
        <v>237</v>
      </c>
      <c r="D1" s="712" t="s">
        <v>238</v>
      </c>
      <c r="E1" s="712" t="s">
        <v>239</v>
      </c>
      <c r="F1" s="712" t="s">
        <v>240</v>
      </c>
      <c r="G1" s="714" t="s">
        <v>241</v>
      </c>
      <c r="H1" s="714" t="s">
        <v>242</v>
      </c>
      <c r="I1" s="714" t="s">
        <v>5</v>
      </c>
      <c r="J1" s="712" t="s">
        <v>243</v>
      </c>
      <c r="K1" s="712" t="s">
        <v>244</v>
      </c>
      <c r="L1" s="715"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111" t="s">
        <v>249</v>
      </c>
      <c r="D2" s="112" t="s">
        <v>52</v>
      </c>
      <c r="E2" s="113"/>
      <c r="F2" s="110"/>
      <c r="G2" s="115"/>
      <c r="H2" s="116" t="s">
        <v>250</v>
      </c>
      <c r="I2" s="116" t="s">
        <v>13</v>
      </c>
      <c r="J2" s="116" t="s">
        <v>14</v>
      </c>
      <c r="K2" s="116" t="s">
        <v>16</v>
      </c>
      <c r="L2" s="538"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18" t="s">
        <v>252</v>
      </c>
      <c r="D3" s="18" t="s">
        <v>35</v>
      </c>
      <c r="E3" s="18"/>
      <c r="F3" s="18"/>
      <c r="G3" s="115"/>
      <c r="H3" s="499">
        <f>COUNTIF($H10:$H166,"1 - Несоответствие продуктовым требованиям ПИК-Стандарт")</f>
        <v>0</v>
      </c>
      <c r="I3" s="499">
        <f>COUNTIF($H10:$H166,"2 - Несоответствие Бренд-листам ПИК")</f>
        <v>0</v>
      </c>
      <c r="J3" s="499">
        <f>COUNTIF($H10:$H166,"3 - Несоответствие Каталогу отделки")</f>
        <v>0</v>
      </c>
      <c r="K3" s="499">
        <f>COUNTIF($H10:$H166,"5 - Ошибка в применении СТМ")</f>
        <v>0</v>
      </c>
      <c r="L3" s="540">
        <f>COUNTIF($H10:$H166,"4 - Несоответствие Каталогу оборудования")</f>
        <v>0</v>
      </c>
      <c r="M3" s="499">
        <f>COUNTIF($H10:$H166,"6 - Ошибка в применении сборных ЛМ")</f>
        <v>0</v>
      </c>
      <c r="N3" s="499">
        <f>COUNTIF($H10:$H166,"7 - Ошибка в применении шкаф-пакетов")</f>
        <v>0</v>
      </c>
      <c r="O3" s="499">
        <f>COUNTIF($H10:$H166,"8 - Ошибка в применении шахт-пакетов")</f>
        <v>0</v>
      </c>
      <c r="P3" s="499">
        <f>COUNTIF($H10:$H166,"9 - Несоответствие типологическим требованиям ПИК-Стандарт")</f>
        <v>0</v>
      </c>
      <c r="Q3" s="499">
        <f>COUNTIF($H10:$H166,"10 - Несоответствие НТД РФ")</f>
        <v>0</v>
      </c>
      <c r="R3" s="499">
        <f>COUNTIF($H10:$H166,"11 - Несоответствие ИРД (кроме ТУ, СТУ), АПР, ПД")</f>
        <v>0</v>
      </c>
      <c r="S3" s="499">
        <f>COUNTIF($H10:$H166,"12 - Несоответствие требованиям ТУ, СТУ")</f>
        <v>0</v>
      </c>
      <c r="T3" s="499">
        <f>COUNTIF($H10:$H166,"13 - Ошибка в технических решениях")</f>
        <v>0</v>
      </c>
      <c r="U3" s="499">
        <f>COUNTIF($H10:$H166,"14 - Неувязка м/у собой комплектов РД")</f>
        <v>3</v>
      </c>
      <c r="V3" s="499">
        <f>COUNTIF($H10:$H166,"15 - Недостаточность информации влияющей на СМР")</f>
        <v>0</v>
      </c>
      <c r="W3" s="499">
        <f>COUNTIF($H10:$H166,"16 - Нерациональное решение")</f>
        <v>0</v>
      </c>
      <c r="X3" s="499">
        <f>COUNTIF($H10:$H166,"17 - Оформление")</f>
        <v>0</v>
      </c>
    </row>
    <row r="4" spans="1:24" ht="25.5" hidden="1" outlineLevel="1">
      <c r="A4" s="111" t="s">
        <v>249</v>
      </c>
      <c r="B4" s="119">
        <v>3</v>
      </c>
      <c r="C4" s="119">
        <v>3</v>
      </c>
      <c r="D4" s="218">
        <f>C4/B4</f>
        <v>1</v>
      </c>
      <c r="E4" s="218"/>
      <c r="G4" s="115"/>
      <c r="H4" s="112" t="s">
        <v>52</v>
      </c>
      <c r="I4" s="112" t="s">
        <v>52</v>
      </c>
      <c r="J4" s="112" t="s">
        <v>52</v>
      </c>
      <c r="K4" s="112" t="s">
        <v>52</v>
      </c>
      <c r="L4" s="541"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102"/>
      <c r="E5" s="102"/>
      <c r="G5" s="112" t="s">
        <v>52</v>
      </c>
      <c r="H5" s="500"/>
      <c r="I5" s="102"/>
      <c r="J5" s="223"/>
      <c r="K5" s="102"/>
      <c r="L5" s="543"/>
      <c r="M5" s="223"/>
      <c r="N5" s="102"/>
      <c r="O5" s="223"/>
      <c r="P5" s="223"/>
      <c r="Q5" s="102"/>
      <c r="R5" s="223"/>
      <c r="S5" s="223"/>
      <c r="T5" s="102"/>
      <c r="U5" s="102"/>
      <c r="V5" s="102"/>
      <c r="W5" s="102"/>
      <c r="X5" s="102"/>
    </row>
    <row r="6" spans="1:24" ht="22.5" hidden="1" outlineLevel="1">
      <c r="A6" s="18">
        <v>0.2</v>
      </c>
      <c r="B6" s="18">
        <v>0.5</v>
      </c>
      <c r="C6" s="18">
        <v>1</v>
      </c>
      <c r="D6" s="18" t="s">
        <v>39</v>
      </c>
      <c r="E6" s="18"/>
      <c r="F6" s="18" t="s">
        <v>253</v>
      </c>
      <c r="G6" s="125">
        <f>COUNTIFS(G10:G133,"0,2")</f>
        <v>0</v>
      </c>
      <c r="H6" s="500"/>
      <c r="I6" s="102"/>
      <c r="J6" s="223"/>
      <c r="K6" s="102"/>
      <c r="L6" s="543"/>
      <c r="M6" s="223"/>
      <c r="N6" s="102"/>
      <c r="O6" s="223"/>
      <c r="P6" s="223"/>
      <c r="Q6" s="102"/>
      <c r="R6" s="223"/>
      <c r="S6" s="223"/>
      <c r="T6" s="102"/>
      <c r="U6" s="102"/>
      <c r="V6" s="102"/>
      <c r="W6" s="102"/>
      <c r="X6" s="102"/>
    </row>
    <row r="7" spans="1:24" ht="22.5" hidden="1" outlineLevel="1">
      <c r="A7" s="126">
        <f>G6*0.2/B4</f>
        <v>0</v>
      </c>
      <c r="B7" s="126">
        <f>G7*0.5/B4</f>
        <v>0</v>
      </c>
      <c r="C7" s="126">
        <f>G8*1/B4</f>
        <v>1</v>
      </c>
      <c r="D7" s="126">
        <f>(G6*A6+G7*B6+G8*C6)/SUM(G6:G8)</f>
        <v>1</v>
      </c>
      <c r="E7" s="224"/>
      <c r="F7" s="129" t="s">
        <v>254</v>
      </c>
      <c r="G7" s="125">
        <f>COUNTIFS(G10:G133,"0,5")</f>
        <v>0</v>
      </c>
      <c r="H7" s="500"/>
      <c r="I7" s="225"/>
      <c r="J7" s="225"/>
      <c r="K7" s="225"/>
      <c r="L7" s="545"/>
      <c r="M7" s="225"/>
      <c r="N7" s="225"/>
      <c r="O7" s="225"/>
      <c r="P7" s="225"/>
      <c r="Q7" s="225"/>
      <c r="R7" s="225"/>
      <c r="S7" s="225"/>
      <c r="T7" s="225"/>
      <c r="U7" s="225"/>
      <c r="V7" s="225"/>
      <c r="W7" s="225"/>
      <c r="X7" s="225"/>
    </row>
    <row r="8" spans="1:24" ht="22.5" hidden="1" outlineLevel="1">
      <c r="A8" s="112" t="s">
        <v>52</v>
      </c>
      <c r="B8" s="112" t="s">
        <v>52</v>
      </c>
      <c r="C8" s="112" t="s">
        <v>52</v>
      </c>
      <c r="D8" s="112" t="s">
        <v>52</v>
      </c>
      <c r="E8" s="112"/>
      <c r="F8" s="18" t="s">
        <v>255</v>
      </c>
      <c r="G8" s="125">
        <f>COUNTIFS(G10:G133,"1")</f>
        <v>3</v>
      </c>
      <c r="H8" s="500"/>
      <c r="I8" s="102"/>
      <c r="J8" s="223"/>
      <c r="K8" s="102"/>
      <c r="L8" s="543"/>
      <c r="M8" s="223"/>
      <c r="N8" s="102"/>
      <c r="O8" s="223"/>
      <c r="P8" s="223"/>
      <c r="Q8" s="102"/>
      <c r="R8" s="223"/>
      <c r="S8" s="223"/>
      <c r="T8" s="102"/>
      <c r="U8" s="102"/>
      <c r="V8" s="102"/>
      <c r="W8" s="102"/>
      <c r="X8" s="102"/>
    </row>
    <row r="9" spans="1:24" ht="12.75">
      <c r="A9" s="131"/>
      <c r="B9" s="131"/>
      <c r="C9" s="131"/>
      <c r="D9" s="131"/>
      <c r="E9" s="131"/>
      <c r="F9" s="131"/>
      <c r="G9" s="131"/>
      <c r="H9" s="131"/>
      <c r="I9" s="226"/>
      <c r="J9" s="227"/>
      <c r="K9" s="226"/>
      <c r="L9" s="547"/>
      <c r="M9" s="227"/>
      <c r="N9" s="226"/>
      <c r="O9" s="227"/>
      <c r="P9" s="227"/>
      <c r="Q9" s="226"/>
      <c r="R9" s="227"/>
      <c r="S9" s="227"/>
      <c r="T9" s="226"/>
      <c r="U9" s="226"/>
      <c r="V9" s="226"/>
      <c r="W9" s="226"/>
      <c r="X9" s="226"/>
    </row>
    <row r="10" spans="1:24" ht="50.25" customHeight="1">
      <c r="A10" s="431">
        <v>1</v>
      </c>
      <c r="B10" s="436" t="s">
        <v>2571</v>
      </c>
      <c r="C10" s="672" t="s">
        <v>1147</v>
      </c>
      <c r="D10" s="678" t="s">
        <v>2572</v>
      </c>
      <c r="E10" s="678"/>
      <c r="F10" s="678"/>
      <c r="G10" s="435">
        <v>1</v>
      </c>
      <c r="H10" s="436" t="s">
        <v>28</v>
      </c>
      <c r="I10" s="431" t="s">
        <v>72</v>
      </c>
      <c r="J10" s="437">
        <v>45415</v>
      </c>
      <c r="K10" s="431"/>
      <c r="L10" s="549" t="s">
        <v>2552</v>
      </c>
      <c r="M10" s="223"/>
      <c r="N10" s="102"/>
      <c r="O10" s="223"/>
      <c r="P10" s="223"/>
      <c r="Q10" s="102"/>
      <c r="R10" s="223"/>
      <c r="S10" s="223"/>
      <c r="T10" s="102"/>
      <c r="U10" s="102"/>
      <c r="V10" s="102"/>
      <c r="W10" s="102"/>
      <c r="X10" s="102"/>
    </row>
    <row r="11" spans="1:24" ht="141" customHeight="1">
      <c r="A11" s="431">
        <f>A10+1</f>
        <v>2</v>
      </c>
      <c r="B11" s="436" t="s">
        <v>2571</v>
      </c>
      <c r="C11" s="672" t="s">
        <v>2320</v>
      </c>
      <c r="D11" s="433" t="s">
        <v>2562</v>
      </c>
      <c r="E11" s="678"/>
      <c r="F11" s="559" t="s">
        <v>2563</v>
      </c>
      <c r="G11" s="435">
        <v>1</v>
      </c>
      <c r="H11" s="436" t="s">
        <v>28</v>
      </c>
      <c r="I11" s="431" t="s">
        <v>72</v>
      </c>
      <c r="J11" s="437">
        <v>45415</v>
      </c>
      <c r="K11" s="431"/>
      <c r="L11" s="548" t="s">
        <v>2573</v>
      </c>
      <c r="M11" s="102"/>
      <c r="N11" s="102"/>
      <c r="O11" s="102"/>
      <c r="P11" s="102"/>
      <c r="Q11" s="102"/>
      <c r="R11" s="102"/>
      <c r="S11" s="102"/>
      <c r="T11" s="102"/>
      <c r="U11" s="102"/>
      <c r="V11" s="102"/>
      <c r="W11" s="102"/>
      <c r="X11" s="102"/>
    </row>
    <row r="12" spans="1:24" ht="409.5" customHeight="1">
      <c r="A12" s="559">
        <v>3</v>
      </c>
      <c r="B12" s="436" t="s">
        <v>2571</v>
      </c>
      <c r="C12" s="672" t="s">
        <v>1147</v>
      </c>
      <c r="D12" s="441" t="s">
        <v>2574</v>
      </c>
      <c r="E12" s="678"/>
      <c r="F12" s="678"/>
      <c r="G12" s="435">
        <v>1</v>
      </c>
      <c r="H12" s="436" t="s">
        <v>28</v>
      </c>
      <c r="I12" s="431" t="s">
        <v>72</v>
      </c>
      <c r="J12" s="437">
        <v>45415</v>
      </c>
      <c r="K12" s="678"/>
      <c r="L12" s="647" t="s">
        <v>2575</v>
      </c>
      <c r="M12" s="530"/>
      <c r="N12" s="530"/>
      <c r="O12" s="530"/>
      <c r="P12" s="530"/>
      <c r="Q12" s="530"/>
      <c r="R12" s="530"/>
      <c r="S12" s="530"/>
      <c r="T12" s="530"/>
      <c r="U12" s="530"/>
      <c r="V12" s="530"/>
      <c r="W12" s="530"/>
      <c r="X12" s="530"/>
    </row>
    <row r="13" spans="1:24" ht="12.75">
      <c r="A13" s="530"/>
      <c r="B13" s="530"/>
      <c r="C13" s="726"/>
      <c r="D13" s="530"/>
      <c r="E13" s="530"/>
      <c r="F13" s="530"/>
      <c r="G13" s="530"/>
      <c r="H13" s="530"/>
      <c r="I13" s="530"/>
      <c r="J13" s="530"/>
      <c r="K13" s="530"/>
      <c r="L13" s="531"/>
      <c r="M13" s="530"/>
      <c r="N13" s="530"/>
      <c r="O13" s="530"/>
      <c r="P13" s="530"/>
      <c r="Q13" s="530"/>
      <c r="R13" s="530"/>
      <c r="S13" s="530"/>
      <c r="T13" s="530"/>
      <c r="U13" s="530"/>
      <c r="V13" s="530"/>
      <c r="W13" s="530"/>
      <c r="X13" s="530"/>
    </row>
    <row r="14" spans="1:24" ht="12.75">
      <c r="A14" s="530"/>
      <c r="B14" s="530"/>
      <c r="C14" s="726"/>
      <c r="D14" s="530"/>
      <c r="E14" s="530"/>
      <c r="F14" s="530"/>
      <c r="G14" s="530"/>
      <c r="H14" s="530"/>
      <c r="I14" s="530"/>
      <c r="J14" s="530"/>
      <c r="K14" s="530"/>
      <c r="L14" s="531"/>
      <c r="M14" s="530"/>
      <c r="N14" s="530"/>
      <c r="O14" s="530"/>
      <c r="P14" s="530"/>
      <c r="Q14" s="530"/>
      <c r="R14" s="530"/>
      <c r="S14" s="530"/>
      <c r="T14" s="530"/>
      <c r="U14" s="530"/>
      <c r="V14" s="530"/>
      <c r="W14" s="530"/>
      <c r="X14" s="530"/>
    </row>
    <row r="15" spans="1:24" ht="12.75">
      <c r="A15" s="530"/>
      <c r="B15" s="530"/>
      <c r="C15" s="726"/>
      <c r="D15" s="530"/>
      <c r="E15" s="530"/>
      <c r="F15" s="530"/>
      <c r="G15" s="530"/>
      <c r="H15" s="530"/>
      <c r="I15" s="530"/>
      <c r="J15" s="530"/>
      <c r="K15" s="530"/>
      <c r="L15" s="531"/>
      <c r="M15" s="530"/>
      <c r="N15" s="530"/>
      <c r="O15" s="530"/>
      <c r="P15" s="530"/>
      <c r="Q15" s="530"/>
      <c r="R15" s="530"/>
      <c r="S15" s="530"/>
      <c r="T15" s="530"/>
      <c r="U15" s="530"/>
      <c r="V15" s="530"/>
      <c r="W15" s="530"/>
      <c r="X15" s="530"/>
    </row>
    <row r="16" spans="1:24" ht="12.75">
      <c r="A16" s="530"/>
      <c r="B16" s="530"/>
      <c r="C16" s="726"/>
      <c r="D16" s="530"/>
      <c r="E16" s="530"/>
      <c r="F16" s="530"/>
      <c r="G16" s="530"/>
      <c r="H16" s="530"/>
      <c r="I16" s="530"/>
      <c r="J16" s="530"/>
      <c r="K16" s="530"/>
      <c r="L16" s="531"/>
      <c r="M16" s="530"/>
      <c r="N16" s="530"/>
      <c r="O16" s="530"/>
      <c r="P16" s="530"/>
      <c r="Q16" s="530"/>
      <c r="R16" s="530"/>
      <c r="S16" s="530"/>
      <c r="T16" s="530"/>
      <c r="U16" s="530"/>
      <c r="V16" s="530"/>
      <c r="W16" s="530"/>
      <c r="X16" s="530"/>
    </row>
    <row r="17" spans="1:24" ht="12.75">
      <c r="A17" s="530"/>
      <c r="B17" s="530"/>
      <c r="C17" s="726"/>
      <c r="D17" s="530"/>
      <c r="E17" s="530"/>
      <c r="F17" s="530"/>
      <c r="G17" s="530"/>
      <c r="H17" s="530"/>
      <c r="I17" s="530"/>
      <c r="J17" s="530"/>
      <c r="K17" s="530"/>
      <c r="L17" s="531"/>
      <c r="M17" s="530"/>
      <c r="N17" s="530"/>
      <c r="O17" s="530"/>
      <c r="P17" s="530"/>
      <c r="Q17" s="530"/>
      <c r="R17" s="530"/>
      <c r="S17" s="530"/>
      <c r="T17" s="530"/>
      <c r="U17" s="530"/>
      <c r="V17" s="530"/>
      <c r="W17" s="530"/>
      <c r="X17" s="530"/>
    </row>
    <row r="18" spans="1:24" ht="12.75">
      <c r="A18" s="530"/>
      <c r="B18" s="530"/>
      <c r="C18" s="726"/>
      <c r="D18" s="530"/>
      <c r="E18" s="530"/>
      <c r="F18" s="530"/>
      <c r="G18" s="530"/>
      <c r="H18" s="530"/>
      <c r="I18" s="530"/>
      <c r="J18" s="530"/>
      <c r="K18" s="530"/>
      <c r="L18" s="531"/>
      <c r="M18" s="530"/>
      <c r="N18" s="530"/>
      <c r="O18" s="530"/>
      <c r="P18" s="530"/>
      <c r="Q18" s="530"/>
      <c r="R18" s="530"/>
      <c r="S18" s="530"/>
      <c r="T18" s="530"/>
      <c r="U18" s="530"/>
      <c r="V18" s="530"/>
      <c r="W18" s="530"/>
      <c r="X18" s="530"/>
    </row>
    <row r="19" spans="1:24" ht="12.75">
      <c r="A19" s="530"/>
      <c r="B19" s="530"/>
      <c r="C19" s="726"/>
      <c r="D19" s="530"/>
      <c r="E19" s="530"/>
      <c r="F19" s="530"/>
      <c r="G19" s="530"/>
      <c r="H19" s="530"/>
      <c r="I19" s="530"/>
      <c r="J19" s="530"/>
      <c r="K19" s="530"/>
      <c r="L19" s="531"/>
      <c r="M19" s="530"/>
      <c r="N19" s="530"/>
      <c r="O19" s="530"/>
      <c r="P19" s="530"/>
      <c r="Q19" s="530"/>
      <c r="R19" s="530"/>
      <c r="S19" s="530"/>
      <c r="T19" s="530"/>
      <c r="U19" s="530"/>
      <c r="V19" s="530"/>
      <c r="W19" s="530"/>
      <c r="X19" s="530"/>
    </row>
    <row r="20" spans="1:24" ht="12.75">
      <c r="A20" s="530"/>
      <c r="B20" s="530"/>
      <c r="C20" s="726"/>
      <c r="D20" s="530"/>
      <c r="E20" s="530"/>
      <c r="F20" s="530"/>
      <c r="G20" s="530"/>
      <c r="H20" s="530"/>
      <c r="I20" s="530"/>
      <c r="J20" s="530"/>
      <c r="K20" s="530"/>
      <c r="L20" s="531"/>
      <c r="M20" s="530"/>
      <c r="N20" s="530"/>
      <c r="O20" s="530"/>
      <c r="P20" s="530"/>
      <c r="Q20" s="530"/>
      <c r="R20" s="530"/>
      <c r="S20" s="530"/>
      <c r="T20" s="530"/>
      <c r="U20" s="530"/>
      <c r="V20" s="530"/>
      <c r="W20" s="530"/>
      <c r="X20" s="530"/>
    </row>
    <row r="21" spans="1:24" ht="12.75">
      <c r="A21" s="530"/>
      <c r="B21" s="530"/>
      <c r="C21" s="726"/>
      <c r="D21" s="530"/>
      <c r="E21" s="530"/>
      <c r="F21" s="530"/>
      <c r="G21" s="530"/>
      <c r="H21" s="530"/>
      <c r="I21" s="530"/>
      <c r="J21" s="530"/>
      <c r="K21" s="530"/>
      <c r="L21" s="531"/>
      <c r="M21" s="530"/>
      <c r="N21" s="530"/>
      <c r="O21" s="530"/>
      <c r="P21" s="530"/>
      <c r="Q21" s="530"/>
      <c r="R21" s="530"/>
      <c r="S21" s="530"/>
      <c r="T21" s="530"/>
      <c r="U21" s="530"/>
      <c r="V21" s="530"/>
      <c r="W21" s="530"/>
      <c r="X21" s="530"/>
    </row>
    <row r="22" spans="1:24" ht="12.75">
      <c r="C22" s="727"/>
    </row>
    <row r="23" spans="1:24" ht="12.75">
      <c r="C23" s="727"/>
    </row>
    <row r="24" spans="1:24" ht="12.75">
      <c r="C24" s="727"/>
    </row>
    <row r="25" spans="1:24" ht="12.75">
      <c r="C25" s="727"/>
    </row>
    <row r="26" spans="1:24" ht="12.75">
      <c r="C26" s="727"/>
    </row>
    <row r="27" spans="1:24" ht="12.75">
      <c r="C27" s="727"/>
    </row>
    <row r="28" spans="1:24" ht="12.75">
      <c r="C28" s="727"/>
    </row>
    <row r="29" spans="1:24" ht="12.75">
      <c r="C29" s="727"/>
    </row>
    <row r="30" spans="1:24" ht="12.75">
      <c r="C30" s="727"/>
    </row>
    <row r="31" spans="1:24" ht="12.75">
      <c r="C31" s="727"/>
    </row>
    <row r="32" spans="1:24" ht="12.75">
      <c r="C32" s="727"/>
    </row>
    <row r="33" spans="3:3" ht="12.75">
      <c r="C33" s="727"/>
    </row>
    <row r="34" spans="3:3" ht="12.75">
      <c r="C34" s="727"/>
    </row>
    <row r="35" spans="3:3" ht="12.75">
      <c r="C35" s="727"/>
    </row>
    <row r="36" spans="3:3" ht="12.75">
      <c r="C36" s="727"/>
    </row>
    <row r="37" spans="3:3" ht="12.75">
      <c r="C37" s="727"/>
    </row>
    <row r="38" spans="3:3" ht="12.75">
      <c r="C38" s="727"/>
    </row>
    <row r="39" spans="3:3" ht="12.75">
      <c r="C39" s="727"/>
    </row>
    <row r="40" spans="3:3" ht="12.75">
      <c r="C40" s="727"/>
    </row>
    <row r="41" spans="3:3" ht="12.75">
      <c r="C41" s="727"/>
    </row>
    <row r="42" spans="3:3" ht="12.75">
      <c r="C42" s="727"/>
    </row>
    <row r="43" spans="3:3" ht="12.75">
      <c r="C43" s="727"/>
    </row>
    <row r="44" spans="3:3" ht="12.75">
      <c r="C44" s="727"/>
    </row>
    <row r="45" spans="3:3" ht="12.75">
      <c r="C45" s="727"/>
    </row>
    <row r="46" spans="3:3" ht="12.75">
      <c r="C46" s="727"/>
    </row>
    <row r="47" spans="3:3" ht="12.75">
      <c r="C47" s="727"/>
    </row>
    <row r="48" spans="3:3" ht="12.75">
      <c r="C48" s="727"/>
    </row>
    <row r="49" spans="1:24" ht="12.75">
      <c r="C49" s="727"/>
    </row>
    <row r="50" spans="1:24" ht="12.75">
      <c r="C50" s="727"/>
    </row>
    <row r="51" spans="1:24" ht="12.75">
      <c r="C51" s="727"/>
    </row>
    <row r="52" spans="1:24" ht="12.75">
      <c r="C52" s="727"/>
    </row>
    <row r="53" spans="1:24" ht="12.75">
      <c r="C53" s="727"/>
    </row>
    <row r="54" spans="1:24" ht="12.75">
      <c r="C54" s="727"/>
    </row>
    <row r="55" spans="1:24" ht="12.75">
      <c r="C55" s="727"/>
    </row>
    <row r="56" spans="1:24" ht="12.75">
      <c r="C56" s="727"/>
    </row>
    <row r="57" spans="1:24" ht="12.75">
      <c r="C57" s="727"/>
    </row>
    <row r="58" spans="1:24" ht="12.75">
      <c r="A58" s="102"/>
      <c r="B58" s="102"/>
      <c r="C58" s="102"/>
      <c r="D58" s="102"/>
      <c r="E58" s="102"/>
      <c r="F58" s="102"/>
      <c r="G58" s="115"/>
      <c r="H58" s="135"/>
      <c r="I58" s="102"/>
      <c r="J58" s="102"/>
      <c r="K58" s="102"/>
      <c r="L58" s="562"/>
      <c r="M58" s="102"/>
      <c r="N58" s="102"/>
      <c r="O58" s="102"/>
      <c r="P58" s="102"/>
      <c r="Q58" s="102"/>
      <c r="R58" s="102"/>
      <c r="S58" s="102"/>
      <c r="T58" s="102"/>
      <c r="U58" s="102"/>
      <c r="V58" s="102"/>
      <c r="W58" s="102"/>
      <c r="X58" s="102"/>
    </row>
    <row r="59" spans="1:24" ht="12.75">
      <c r="A59" s="102"/>
      <c r="B59" s="102"/>
      <c r="C59" s="102"/>
      <c r="D59" s="102"/>
      <c r="E59" s="102"/>
      <c r="F59" s="102"/>
      <c r="G59" s="115"/>
      <c r="H59" s="135"/>
      <c r="I59" s="102"/>
      <c r="J59" s="102"/>
      <c r="K59" s="102"/>
      <c r="L59" s="562"/>
      <c r="M59" s="102"/>
      <c r="N59" s="102"/>
      <c r="O59" s="102"/>
      <c r="P59" s="102"/>
      <c r="Q59" s="102"/>
      <c r="R59" s="102"/>
      <c r="S59" s="102"/>
      <c r="T59" s="102"/>
      <c r="U59" s="102"/>
      <c r="V59" s="102"/>
      <c r="W59" s="102"/>
      <c r="X59" s="102"/>
    </row>
    <row r="60" spans="1:24" ht="12.75">
      <c r="A60" s="102"/>
      <c r="B60" s="102"/>
      <c r="C60" s="102"/>
      <c r="D60" s="102"/>
      <c r="E60" s="102"/>
      <c r="F60" s="102"/>
      <c r="G60" s="115"/>
      <c r="H60" s="135"/>
      <c r="I60" s="102"/>
      <c r="J60" s="102"/>
      <c r="K60" s="102"/>
      <c r="L60" s="562"/>
      <c r="M60" s="102"/>
      <c r="N60" s="102"/>
      <c r="O60" s="102"/>
      <c r="P60" s="102"/>
      <c r="Q60" s="102"/>
      <c r="R60" s="102"/>
      <c r="S60" s="102"/>
      <c r="T60" s="102"/>
      <c r="U60" s="102"/>
      <c r="V60" s="102"/>
      <c r="W60" s="102"/>
      <c r="X60" s="102"/>
    </row>
    <row r="61" spans="1:24" ht="12.75">
      <c r="A61" s="102"/>
      <c r="B61" s="102"/>
      <c r="C61" s="102"/>
      <c r="D61" s="102"/>
      <c r="E61" s="102"/>
      <c r="F61" s="102"/>
      <c r="G61" s="115"/>
      <c r="H61" s="135"/>
      <c r="I61" s="102"/>
      <c r="J61" s="102"/>
      <c r="K61" s="102"/>
      <c r="L61" s="562"/>
      <c r="M61" s="102"/>
      <c r="N61" s="102"/>
      <c r="O61" s="102"/>
      <c r="P61" s="102"/>
      <c r="Q61" s="102"/>
      <c r="R61" s="102"/>
      <c r="S61" s="102"/>
      <c r="T61" s="102"/>
      <c r="U61" s="102"/>
      <c r="V61" s="102"/>
      <c r="W61" s="102"/>
      <c r="X61" s="102"/>
    </row>
    <row r="62" spans="1:24" ht="12.75">
      <c r="A62" s="102"/>
      <c r="B62" s="102"/>
      <c r="C62" s="102"/>
      <c r="D62" s="102"/>
      <c r="E62" s="102"/>
      <c r="F62" s="102"/>
      <c r="G62" s="115"/>
      <c r="H62" s="135"/>
      <c r="I62" s="102"/>
      <c r="J62" s="102"/>
      <c r="K62" s="102"/>
      <c r="L62" s="562"/>
      <c r="M62" s="102"/>
      <c r="N62" s="102"/>
      <c r="O62" s="102"/>
      <c r="P62" s="102"/>
      <c r="Q62" s="102"/>
      <c r="R62" s="102"/>
      <c r="S62" s="102"/>
      <c r="T62" s="102"/>
      <c r="U62" s="102"/>
      <c r="V62" s="102"/>
      <c r="W62" s="102"/>
      <c r="X62" s="102"/>
    </row>
    <row r="63" spans="1:24" ht="12.75">
      <c r="A63" s="102"/>
      <c r="B63" s="102"/>
      <c r="C63" s="102"/>
      <c r="D63" s="102"/>
      <c r="E63" s="102"/>
      <c r="F63" s="102"/>
      <c r="G63" s="115"/>
      <c r="H63" s="135"/>
      <c r="I63" s="102"/>
      <c r="J63" s="102"/>
      <c r="K63" s="102"/>
      <c r="L63" s="562"/>
      <c r="M63" s="102"/>
      <c r="N63" s="102"/>
      <c r="O63" s="102"/>
      <c r="P63" s="102"/>
      <c r="Q63" s="102"/>
      <c r="R63" s="102"/>
      <c r="S63" s="102"/>
      <c r="T63" s="102"/>
      <c r="U63" s="102"/>
      <c r="V63" s="102"/>
      <c r="W63" s="102"/>
      <c r="X63" s="102"/>
    </row>
    <row r="64" spans="1:24" ht="12.75">
      <c r="A64" s="102"/>
      <c r="B64" s="102"/>
      <c r="C64" s="102"/>
      <c r="D64" s="102"/>
      <c r="E64" s="102"/>
      <c r="F64" s="102"/>
      <c r="G64" s="115"/>
      <c r="H64" s="135"/>
      <c r="I64" s="102"/>
      <c r="J64" s="102"/>
      <c r="K64" s="102"/>
      <c r="L64" s="562"/>
      <c r="M64" s="102"/>
      <c r="N64" s="102"/>
      <c r="O64" s="102"/>
      <c r="P64" s="102"/>
      <c r="Q64" s="102"/>
      <c r="R64" s="102"/>
      <c r="S64" s="102"/>
      <c r="T64" s="102"/>
      <c r="U64" s="102"/>
      <c r="V64" s="102"/>
      <c r="W64" s="102"/>
      <c r="X64" s="102"/>
    </row>
    <row r="65" spans="1:24" ht="12.75">
      <c r="A65" s="102"/>
      <c r="B65" s="102"/>
      <c r="C65" s="102"/>
      <c r="D65" s="102"/>
      <c r="E65" s="102"/>
      <c r="F65" s="102"/>
      <c r="G65" s="115"/>
      <c r="H65" s="135"/>
      <c r="I65" s="102"/>
      <c r="J65" s="102"/>
      <c r="K65" s="102"/>
      <c r="L65" s="562"/>
      <c r="M65" s="102"/>
      <c r="N65" s="102"/>
      <c r="O65" s="102"/>
      <c r="P65" s="102"/>
      <c r="Q65" s="102"/>
      <c r="R65" s="102"/>
      <c r="S65" s="102"/>
      <c r="T65" s="102"/>
      <c r="U65" s="102"/>
      <c r="V65" s="102"/>
      <c r="W65" s="102"/>
      <c r="X65" s="102"/>
    </row>
    <row r="66" spans="1:24" ht="12.75">
      <c r="A66" s="102"/>
      <c r="B66" s="102"/>
      <c r="C66" s="102"/>
      <c r="D66" s="102"/>
      <c r="E66" s="102"/>
      <c r="F66" s="102"/>
      <c r="G66" s="115"/>
      <c r="H66" s="135"/>
      <c r="I66" s="102"/>
      <c r="J66" s="102"/>
      <c r="K66" s="102"/>
      <c r="L66" s="562"/>
      <c r="M66" s="102"/>
      <c r="N66" s="102"/>
      <c r="O66" s="102"/>
      <c r="P66" s="102"/>
      <c r="Q66" s="102"/>
      <c r="R66" s="102"/>
      <c r="S66" s="102"/>
      <c r="T66" s="102"/>
      <c r="U66" s="102"/>
      <c r="V66" s="102"/>
      <c r="W66" s="102"/>
      <c r="X66" s="102"/>
    </row>
    <row r="67" spans="1:24" ht="12.75">
      <c r="A67" s="102"/>
      <c r="B67" s="102"/>
      <c r="C67" s="102"/>
      <c r="D67" s="102"/>
      <c r="E67" s="102"/>
      <c r="F67" s="102"/>
      <c r="G67" s="115"/>
      <c r="H67" s="135"/>
      <c r="I67" s="102"/>
      <c r="J67" s="102"/>
      <c r="K67" s="102"/>
      <c r="L67" s="562"/>
      <c r="M67" s="102"/>
      <c r="N67" s="102"/>
      <c r="O67" s="102"/>
      <c r="P67" s="102"/>
      <c r="Q67" s="102"/>
      <c r="R67" s="102"/>
      <c r="S67" s="102"/>
      <c r="T67" s="102"/>
      <c r="U67" s="102"/>
      <c r="V67" s="102"/>
      <c r="W67" s="102"/>
      <c r="X67" s="102"/>
    </row>
    <row r="68" spans="1:24" ht="12.75">
      <c r="A68" s="102"/>
      <c r="B68" s="102"/>
      <c r="C68" s="102"/>
      <c r="D68" s="102"/>
      <c r="E68" s="102"/>
      <c r="F68" s="102"/>
      <c r="G68" s="115"/>
      <c r="H68" s="135"/>
      <c r="I68" s="102"/>
      <c r="J68" s="102"/>
      <c r="K68" s="102"/>
      <c r="L68" s="562"/>
      <c r="M68" s="102"/>
      <c r="N68" s="102"/>
      <c r="O68" s="102"/>
      <c r="P68" s="102"/>
      <c r="Q68" s="102"/>
      <c r="R68" s="102"/>
      <c r="S68" s="102"/>
      <c r="T68" s="102"/>
      <c r="U68" s="102"/>
      <c r="V68" s="102"/>
      <c r="W68" s="102"/>
      <c r="X68" s="102"/>
    </row>
    <row r="69" spans="1:24" ht="12.75">
      <c r="A69" s="102"/>
      <c r="B69" s="102"/>
      <c r="C69" s="102"/>
      <c r="D69" s="102"/>
      <c r="E69" s="102"/>
      <c r="F69" s="102"/>
      <c r="G69" s="115"/>
      <c r="H69" s="135"/>
      <c r="I69" s="102"/>
      <c r="J69" s="102"/>
      <c r="K69" s="102"/>
      <c r="L69" s="562"/>
      <c r="M69" s="102"/>
      <c r="N69" s="102"/>
      <c r="O69" s="102"/>
      <c r="P69" s="102"/>
      <c r="Q69" s="102"/>
      <c r="R69" s="102"/>
      <c r="S69" s="102"/>
      <c r="T69" s="102"/>
      <c r="U69" s="102"/>
      <c r="V69" s="102"/>
      <c r="W69" s="102"/>
      <c r="X69" s="102"/>
    </row>
    <row r="70" spans="1:24" ht="12.75">
      <c r="A70" s="102"/>
      <c r="B70" s="102"/>
      <c r="C70" s="102"/>
      <c r="D70" s="102"/>
      <c r="E70" s="102"/>
      <c r="F70" s="102"/>
      <c r="G70" s="115"/>
      <c r="H70" s="135"/>
      <c r="I70" s="102"/>
      <c r="J70" s="102"/>
      <c r="K70" s="102"/>
      <c r="L70" s="562"/>
      <c r="M70" s="102"/>
      <c r="N70" s="102"/>
      <c r="O70" s="102"/>
      <c r="P70" s="102"/>
      <c r="Q70" s="102"/>
      <c r="R70" s="102"/>
      <c r="S70" s="102"/>
      <c r="T70" s="102"/>
      <c r="U70" s="102"/>
      <c r="V70" s="102"/>
      <c r="W70" s="102"/>
      <c r="X70" s="102"/>
    </row>
    <row r="71" spans="1:24" ht="12.75">
      <c r="A71" s="102"/>
      <c r="B71" s="102"/>
      <c r="C71" s="102"/>
      <c r="D71" s="102"/>
      <c r="E71" s="102"/>
      <c r="F71" s="102"/>
      <c r="G71" s="115"/>
      <c r="H71" s="135"/>
      <c r="I71" s="102"/>
      <c r="J71" s="102"/>
      <c r="K71" s="102"/>
      <c r="L71" s="562"/>
      <c r="M71" s="102"/>
      <c r="N71" s="102"/>
      <c r="O71" s="102"/>
      <c r="P71" s="102"/>
      <c r="Q71" s="102"/>
      <c r="R71" s="102"/>
      <c r="S71" s="102"/>
      <c r="T71" s="102"/>
      <c r="U71" s="102"/>
      <c r="V71" s="102"/>
      <c r="W71" s="102"/>
      <c r="X71" s="102"/>
    </row>
    <row r="72" spans="1:24" ht="12.75">
      <c r="A72" s="102"/>
      <c r="B72" s="102"/>
      <c r="C72" s="102"/>
      <c r="D72" s="102"/>
      <c r="E72" s="102"/>
      <c r="F72" s="102"/>
      <c r="G72" s="115"/>
      <c r="H72" s="135"/>
      <c r="I72" s="102"/>
      <c r="J72" s="102"/>
      <c r="K72" s="102"/>
      <c r="L72" s="562"/>
      <c r="M72" s="102"/>
      <c r="N72" s="102"/>
      <c r="O72" s="102"/>
      <c r="P72" s="102"/>
      <c r="Q72" s="102"/>
      <c r="R72" s="102"/>
      <c r="S72" s="102"/>
      <c r="T72" s="102"/>
      <c r="U72" s="102"/>
      <c r="V72" s="102"/>
      <c r="W72" s="102"/>
      <c r="X72" s="102"/>
    </row>
    <row r="73" spans="1:24" ht="12.75">
      <c r="A73" s="102"/>
      <c r="B73" s="102"/>
      <c r="C73" s="102"/>
      <c r="D73" s="102"/>
      <c r="E73" s="102"/>
      <c r="F73" s="102"/>
      <c r="G73" s="115"/>
      <c r="H73" s="135"/>
      <c r="I73" s="102"/>
      <c r="J73" s="102"/>
      <c r="K73" s="102"/>
      <c r="L73" s="562"/>
      <c r="M73" s="102"/>
      <c r="N73" s="102"/>
      <c r="O73" s="102"/>
      <c r="P73" s="102"/>
      <c r="Q73" s="102"/>
      <c r="R73" s="102"/>
      <c r="S73" s="102"/>
      <c r="T73" s="102"/>
      <c r="U73" s="102"/>
      <c r="V73" s="102"/>
      <c r="W73" s="102"/>
      <c r="X73" s="102"/>
    </row>
    <row r="74" spans="1:24" ht="12.75">
      <c r="A74" s="102"/>
      <c r="B74" s="102"/>
      <c r="C74" s="102"/>
      <c r="D74" s="102"/>
      <c r="E74" s="102"/>
      <c r="F74" s="102"/>
      <c r="G74" s="115"/>
      <c r="H74" s="135"/>
      <c r="I74" s="102"/>
      <c r="J74" s="102"/>
      <c r="K74" s="102"/>
      <c r="L74" s="562"/>
      <c r="M74" s="102"/>
      <c r="N74" s="102"/>
      <c r="O74" s="102"/>
      <c r="P74" s="102"/>
      <c r="Q74" s="102"/>
      <c r="R74" s="102"/>
      <c r="S74" s="102"/>
      <c r="T74" s="102"/>
      <c r="U74" s="102"/>
      <c r="V74" s="102"/>
      <c r="W74" s="102"/>
      <c r="X74" s="102"/>
    </row>
    <row r="75" spans="1:24" ht="12.75">
      <c r="A75" s="102"/>
      <c r="B75" s="102"/>
      <c r="C75" s="102"/>
      <c r="D75" s="102"/>
      <c r="E75" s="102"/>
      <c r="F75" s="102"/>
      <c r="G75" s="115"/>
      <c r="H75" s="135"/>
      <c r="I75" s="102"/>
      <c r="J75" s="102"/>
      <c r="K75" s="102"/>
      <c r="L75" s="562"/>
      <c r="M75" s="102"/>
      <c r="N75" s="102"/>
      <c r="O75" s="102"/>
      <c r="P75" s="102"/>
      <c r="Q75" s="102"/>
      <c r="R75" s="102"/>
      <c r="S75" s="102"/>
      <c r="T75" s="102"/>
      <c r="U75" s="102"/>
      <c r="V75" s="102"/>
      <c r="W75" s="102"/>
      <c r="X75" s="102"/>
    </row>
    <row r="76" spans="1:24" ht="12.75">
      <c r="A76" s="102"/>
      <c r="B76" s="102"/>
      <c r="C76" s="102"/>
      <c r="D76" s="102"/>
      <c r="E76" s="102"/>
      <c r="F76" s="102"/>
      <c r="G76" s="115"/>
      <c r="H76" s="135"/>
      <c r="I76" s="102"/>
      <c r="J76" s="102"/>
      <c r="K76" s="102"/>
      <c r="L76" s="562"/>
      <c r="M76" s="102"/>
      <c r="N76" s="102"/>
      <c r="O76" s="102"/>
      <c r="P76" s="102"/>
      <c r="Q76" s="102"/>
      <c r="R76" s="102"/>
      <c r="S76" s="102"/>
      <c r="T76" s="102"/>
      <c r="U76" s="102"/>
      <c r="V76" s="102"/>
      <c r="W76" s="102"/>
      <c r="X76" s="102"/>
    </row>
    <row r="77" spans="1:24" ht="12.75">
      <c r="A77" s="102"/>
      <c r="B77" s="102"/>
      <c r="C77" s="102"/>
      <c r="D77" s="102"/>
      <c r="E77" s="102"/>
      <c r="F77" s="102"/>
      <c r="G77" s="115"/>
      <c r="H77" s="135"/>
      <c r="I77" s="102"/>
      <c r="J77" s="102"/>
      <c r="K77" s="102"/>
      <c r="L77" s="562"/>
      <c r="M77" s="102"/>
      <c r="N77" s="102"/>
      <c r="O77" s="102"/>
      <c r="P77" s="102"/>
      <c r="Q77" s="102"/>
      <c r="R77" s="102"/>
      <c r="S77" s="102"/>
      <c r="T77" s="102"/>
      <c r="U77" s="102"/>
      <c r="V77" s="102"/>
      <c r="W77" s="102"/>
      <c r="X77" s="102"/>
    </row>
    <row r="78" spans="1:24" ht="12.75">
      <c r="A78" s="102"/>
      <c r="B78" s="102"/>
      <c r="C78" s="102"/>
      <c r="D78" s="102"/>
      <c r="E78" s="102"/>
      <c r="F78" s="102"/>
      <c r="G78" s="115"/>
      <c r="H78" s="135"/>
      <c r="I78" s="102"/>
      <c r="J78" s="102"/>
      <c r="K78" s="102"/>
      <c r="L78" s="562"/>
      <c r="M78" s="102"/>
      <c r="N78" s="102"/>
      <c r="O78" s="102"/>
      <c r="P78" s="102"/>
      <c r="Q78" s="102"/>
      <c r="R78" s="102"/>
      <c r="S78" s="102"/>
      <c r="T78" s="102"/>
      <c r="U78" s="102"/>
      <c r="V78" s="102"/>
      <c r="W78" s="102"/>
      <c r="X78" s="102"/>
    </row>
    <row r="79" spans="1:24" ht="12.75">
      <c r="A79" s="102"/>
      <c r="B79" s="102"/>
      <c r="C79" s="102"/>
      <c r="D79" s="102"/>
      <c r="E79" s="102"/>
      <c r="F79" s="102"/>
      <c r="G79" s="115"/>
      <c r="H79" s="135"/>
      <c r="I79" s="102"/>
      <c r="J79" s="102"/>
      <c r="K79" s="102"/>
      <c r="L79" s="562"/>
      <c r="M79" s="102"/>
      <c r="N79" s="102"/>
      <c r="O79" s="102"/>
      <c r="P79" s="102"/>
      <c r="Q79" s="102"/>
      <c r="R79" s="102"/>
      <c r="S79" s="102"/>
      <c r="T79" s="102"/>
      <c r="U79" s="102"/>
      <c r="V79" s="102"/>
      <c r="W79" s="102"/>
      <c r="X79" s="102"/>
    </row>
    <row r="80" spans="1:24" ht="12.75">
      <c r="A80" s="102"/>
      <c r="B80" s="102"/>
      <c r="C80" s="102"/>
      <c r="D80" s="102"/>
      <c r="E80" s="102"/>
      <c r="F80" s="102"/>
      <c r="G80" s="115"/>
      <c r="H80" s="135"/>
      <c r="I80" s="102"/>
      <c r="J80" s="102"/>
      <c r="K80" s="102"/>
      <c r="L80" s="562"/>
      <c r="M80" s="102"/>
      <c r="N80" s="102"/>
      <c r="O80" s="102"/>
      <c r="P80" s="102"/>
      <c r="Q80" s="102"/>
      <c r="R80" s="102"/>
      <c r="S80" s="102"/>
      <c r="T80" s="102"/>
      <c r="U80" s="102"/>
      <c r="V80" s="102"/>
      <c r="W80" s="102"/>
      <c r="X80" s="102"/>
    </row>
    <row r="81" spans="1:24" ht="12.75">
      <c r="A81" s="102"/>
      <c r="B81" s="102"/>
      <c r="C81" s="102"/>
      <c r="D81" s="102"/>
      <c r="E81" s="102"/>
      <c r="F81" s="102"/>
      <c r="G81" s="115"/>
      <c r="H81" s="135"/>
      <c r="I81" s="102"/>
      <c r="J81" s="102"/>
      <c r="K81" s="102"/>
      <c r="L81" s="562"/>
      <c r="M81" s="102"/>
      <c r="N81" s="102"/>
      <c r="O81" s="102"/>
      <c r="P81" s="102"/>
      <c r="Q81" s="102"/>
      <c r="R81" s="102"/>
      <c r="S81" s="102"/>
      <c r="T81" s="102"/>
      <c r="U81" s="102"/>
      <c r="V81" s="102"/>
      <c r="W81" s="102"/>
      <c r="X81" s="102"/>
    </row>
    <row r="82" spans="1:24" ht="12.75">
      <c r="A82" s="102"/>
      <c r="B82" s="102"/>
      <c r="C82" s="102"/>
      <c r="D82" s="102"/>
      <c r="E82" s="102"/>
      <c r="F82" s="102"/>
      <c r="G82" s="115"/>
      <c r="H82" s="135"/>
      <c r="I82" s="102"/>
      <c r="J82" s="102"/>
      <c r="K82" s="102"/>
      <c r="L82" s="562"/>
      <c r="M82" s="102"/>
      <c r="N82" s="102"/>
      <c r="O82" s="102"/>
      <c r="P82" s="102"/>
      <c r="Q82" s="102"/>
      <c r="R82" s="102"/>
      <c r="S82" s="102"/>
      <c r="T82" s="102"/>
      <c r="U82" s="102"/>
      <c r="V82" s="102"/>
      <c r="W82" s="102"/>
      <c r="X82" s="102"/>
    </row>
    <row r="83" spans="1:24" ht="12.75">
      <c r="A83" s="102"/>
      <c r="B83" s="102"/>
      <c r="C83" s="102"/>
      <c r="D83" s="102"/>
      <c r="E83" s="102"/>
      <c r="F83" s="102"/>
      <c r="G83" s="115"/>
      <c r="H83" s="135"/>
      <c r="I83" s="102"/>
      <c r="J83" s="102"/>
      <c r="K83" s="102"/>
      <c r="L83" s="562"/>
      <c r="M83" s="102"/>
      <c r="N83" s="102"/>
      <c r="O83" s="102"/>
      <c r="P83" s="102"/>
      <c r="Q83" s="102"/>
      <c r="R83" s="102"/>
      <c r="S83" s="102"/>
      <c r="T83" s="102"/>
      <c r="U83" s="102"/>
      <c r="V83" s="102"/>
      <c r="W83" s="102"/>
      <c r="X83" s="102"/>
    </row>
    <row r="84" spans="1:24" ht="12.75">
      <c r="A84" s="102"/>
      <c r="B84" s="102"/>
      <c r="C84" s="102"/>
      <c r="D84" s="102"/>
      <c r="E84" s="102"/>
      <c r="F84" s="102"/>
      <c r="G84" s="115"/>
      <c r="H84" s="135"/>
      <c r="I84" s="102"/>
      <c r="J84" s="102"/>
      <c r="K84" s="102"/>
      <c r="L84" s="562"/>
      <c r="M84" s="102"/>
      <c r="N84" s="102"/>
      <c r="O84" s="102"/>
      <c r="P84" s="102"/>
      <c r="Q84" s="102"/>
      <c r="R84" s="102"/>
      <c r="S84" s="102"/>
      <c r="T84" s="102"/>
      <c r="U84" s="102"/>
      <c r="V84" s="102"/>
      <c r="W84" s="102"/>
      <c r="X84" s="102"/>
    </row>
    <row r="85" spans="1:24" ht="12.75">
      <c r="A85" s="102"/>
      <c r="B85" s="102"/>
      <c r="C85" s="102"/>
      <c r="D85" s="102"/>
      <c r="E85" s="102"/>
      <c r="F85" s="102"/>
      <c r="G85" s="115"/>
      <c r="H85" s="135"/>
      <c r="I85" s="102"/>
      <c r="J85" s="102"/>
      <c r="K85" s="102"/>
      <c r="L85" s="562"/>
      <c r="M85" s="102"/>
      <c r="N85" s="102"/>
      <c r="O85" s="102"/>
      <c r="P85" s="102"/>
      <c r="Q85" s="102"/>
      <c r="R85" s="102"/>
      <c r="S85" s="102"/>
      <c r="T85" s="102"/>
      <c r="U85" s="102"/>
      <c r="V85" s="102"/>
      <c r="W85" s="102"/>
      <c r="X85" s="102"/>
    </row>
    <row r="86" spans="1:24" ht="12.75">
      <c r="A86" s="102"/>
      <c r="B86" s="102"/>
      <c r="C86" s="102"/>
      <c r="D86" s="102"/>
      <c r="E86" s="102"/>
      <c r="F86" s="102"/>
      <c r="G86" s="115"/>
      <c r="H86" s="135"/>
      <c r="I86" s="102"/>
      <c r="J86" s="102"/>
      <c r="K86" s="102"/>
      <c r="L86" s="562"/>
      <c r="M86" s="102"/>
      <c r="N86" s="102"/>
      <c r="O86" s="102"/>
      <c r="P86" s="102"/>
      <c r="Q86" s="102"/>
      <c r="R86" s="102"/>
      <c r="S86" s="102"/>
      <c r="T86" s="102"/>
      <c r="U86" s="102"/>
      <c r="V86" s="102"/>
      <c r="W86" s="102"/>
      <c r="X86" s="102"/>
    </row>
    <row r="87" spans="1:24" ht="12.75">
      <c r="A87" s="102"/>
      <c r="B87" s="102"/>
      <c r="C87" s="102"/>
      <c r="D87" s="102"/>
      <c r="E87" s="102"/>
      <c r="F87" s="102"/>
      <c r="G87" s="115"/>
      <c r="H87" s="135"/>
      <c r="I87" s="102"/>
      <c r="J87" s="102"/>
      <c r="K87" s="102"/>
      <c r="L87" s="562"/>
      <c r="M87" s="102"/>
      <c r="N87" s="102"/>
      <c r="O87" s="102"/>
      <c r="P87" s="102"/>
      <c r="Q87" s="102"/>
      <c r="R87" s="102"/>
      <c r="S87" s="102"/>
      <c r="T87" s="102"/>
      <c r="U87" s="102"/>
      <c r="V87" s="102"/>
      <c r="W87" s="102"/>
      <c r="X87" s="102"/>
    </row>
    <row r="88" spans="1:24" ht="12.75">
      <c r="A88" s="102"/>
      <c r="B88" s="102"/>
      <c r="C88" s="102"/>
      <c r="D88" s="102"/>
      <c r="E88" s="102"/>
      <c r="F88" s="102"/>
      <c r="G88" s="115"/>
      <c r="H88" s="135"/>
      <c r="I88" s="102"/>
      <c r="J88" s="102"/>
      <c r="K88" s="102"/>
      <c r="L88" s="562"/>
      <c r="M88" s="102"/>
      <c r="N88" s="102"/>
      <c r="O88" s="102"/>
      <c r="P88" s="102"/>
      <c r="Q88" s="102"/>
      <c r="R88" s="102"/>
      <c r="S88" s="102"/>
      <c r="T88" s="102"/>
      <c r="U88" s="102"/>
      <c r="V88" s="102"/>
      <c r="W88" s="102"/>
      <c r="X88" s="102"/>
    </row>
    <row r="89" spans="1:24" ht="12.75">
      <c r="A89" s="102"/>
      <c r="B89" s="102"/>
      <c r="C89" s="102"/>
      <c r="D89" s="102"/>
      <c r="E89" s="102"/>
      <c r="F89" s="102"/>
      <c r="G89" s="115"/>
      <c r="H89" s="135"/>
      <c r="I89" s="102"/>
      <c r="J89" s="102"/>
      <c r="K89" s="102"/>
      <c r="L89" s="562"/>
      <c r="M89" s="102"/>
      <c r="N89" s="102"/>
      <c r="O89" s="102"/>
      <c r="P89" s="102"/>
      <c r="Q89" s="102"/>
      <c r="R89" s="102"/>
      <c r="S89" s="102"/>
      <c r="T89" s="102"/>
      <c r="U89" s="102"/>
      <c r="V89" s="102"/>
      <c r="W89" s="102"/>
      <c r="X89" s="102"/>
    </row>
    <row r="90" spans="1:24" ht="12.75">
      <c r="A90" s="102"/>
      <c r="B90" s="102"/>
      <c r="C90" s="102"/>
      <c r="D90" s="102"/>
      <c r="E90" s="102"/>
      <c r="F90" s="102"/>
      <c r="G90" s="115"/>
      <c r="H90" s="135"/>
      <c r="I90" s="102"/>
      <c r="J90" s="102"/>
      <c r="K90" s="102"/>
      <c r="L90" s="562"/>
      <c r="M90" s="102"/>
      <c r="N90" s="102"/>
      <c r="O90" s="102"/>
      <c r="P90" s="102"/>
      <c r="Q90" s="102"/>
      <c r="R90" s="102"/>
      <c r="S90" s="102"/>
      <c r="T90" s="102"/>
      <c r="U90" s="102"/>
      <c r="V90" s="102"/>
      <c r="W90" s="102"/>
      <c r="X90" s="102"/>
    </row>
    <row r="91" spans="1:24" ht="12.75">
      <c r="A91" s="102"/>
      <c r="B91" s="102"/>
      <c r="C91" s="102"/>
      <c r="D91" s="102"/>
      <c r="E91" s="102"/>
      <c r="F91" s="102"/>
      <c r="G91" s="115"/>
      <c r="H91" s="135"/>
      <c r="I91" s="102"/>
      <c r="J91" s="102"/>
      <c r="K91" s="102"/>
      <c r="L91" s="562"/>
      <c r="M91" s="102"/>
      <c r="N91" s="102"/>
      <c r="O91" s="102"/>
      <c r="P91" s="102"/>
      <c r="Q91" s="102"/>
      <c r="R91" s="102"/>
      <c r="S91" s="102"/>
      <c r="T91" s="102"/>
      <c r="U91" s="102"/>
      <c r="V91" s="102"/>
      <c r="W91" s="102"/>
      <c r="X91" s="102"/>
    </row>
    <row r="92" spans="1:24" ht="12.75">
      <c r="A92" s="102"/>
      <c r="B92" s="102"/>
      <c r="C92" s="102"/>
      <c r="D92" s="102"/>
      <c r="E92" s="102"/>
      <c r="F92" s="102"/>
      <c r="G92" s="115"/>
      <c r="H92" s="135"/>
      <c r="I92" s="102"/>
      <c r="J92" s="102"/>
      <c r="K92" s="102"/>
      <c r="L92" s="562"/>
      <c r="M92" s="102"/>
      <c r="N92" s="102"/>
      <c r="O92" s="102"/>
      <c r="P92" s="102"/>
      <c r="Q92" s="102"/>
      <c r="R92" s="102"/>
      <c r="S92" s="102"/>
      <c r="T92" s="102"/>
      <c r="U92" s="102"/>
      <c r="V92" s="102"/>
      <c r="W92" s="102"/>
      <c r="X92" s="102"/>
    </row>
    <row r="93" spans="1:24" ht="12.75">
      <c r="A93" s="102"/>
      <c r="B93" s="102"/>
      <c r="C93" s="102"/>
      <c r="D93" s="102"/>
      <c r="E93" s="102"/>
      <c r="F93" s="102"/>
      <c r="G93" s="115"/>
      <c r="H93" s="135"/>
      <c r="I93" s="102"/>
      <c r="J93" s="102"/>
      <c r="K93" s="102"/>
      <c r="L93" s="562"/>
      <c r="M93" s="102"/>
      <c r="N93" s="102"/>
      <c r="O93" s="102"/>
      <c r="P93" s="102"/>
      <c r="Q93" s="102"/>
      <c r="R93" s="102"/>
      <c r="S93" s="102"/>
      <c r="T93" s="102"/>
      <c r="U93" s="102"/>
      <c r="V93" s="102"/>
      <c r="W93" s="102"/>
      <c r="X93" s="102"/>
    </row>
    <row r="94" spans="1:24" ht="12.75">
      <c r="A94" s="102"/>
      <c r="B94" s="102"/>
      <c r="C94" s="102"/>
      <c r="D94" s="102"/>
      <c r="E94" s="102"/>
      <c r="F94" s="102"/>
      <c r="G94" s="115"/>
      <c r="H94" s="135"/>
      <c r="I94" s="102"/>
      <c r="J94" s="102"/>
      <c r="K94" s="102"/>
      <c r="L94" s="562"/>
      <c r="M94" s="102"/>
      <c r="N94" s="102"/>
      <c r="O94" s="102"/>
      <c r="P94" s="102"/>
      <c r="Q94" s="102"/>
      <c r="R94" s="102"/>
      <c r="S94" s="102"/>
      <c r="T94" s="102"/>
      <c r="U94" s="102"/>
      <c r="V94" s="102"/>
      <c r="W94" s="102"/>
      <c r="X94" s="102"/>
    </row>
    <row r="95" spans="1:24" ht="12.75">
      <c r="A95" s="102"/>
      <c r="B95" s="102"/>
      <c r="C95" s="102"/>
      <c r="D95" s="102"/>
      <c r="E95" s="102"/>
      <c r="F95" s="102"/>
      <c r="G95" s="115"/>
      <c r="H95" s="135"/>
      <c r="I95" s="102"/>
      <c r="J95" s="102"/>
      <c r="K95" s="102"/>
      <c r="L95" s="562"/>
      <c r="M95" s="102"/>
      <c r="N95" s="102"/>
      <c r="O95" s="102"/>
      <c r="P95" s="102"/>
      <c r="Q95" s="102"/>
      <c r="R95" s="102"/>
      <c r="S95" s="102"/>
      <c r="T95" s="102"/>
      <c r="U95" s="102"/>
      <c r="V95" s="102"/>
      <c r="W95" s="102"/>
      <c r="X95" s="102"/>
    </row>
    <row r="96" spans="1:24" ht="12.75">
      <c r="A96" s="102"/>
      <c r="B96" s="102"/>
      <c r="C96" s="102"/>
      <c r="D96" s="102"/>
      <c r="E96" s="102"/>
      <c r="F96" s="102"/>
      <c r="G96" s="115"/>
      <c r="H96" s="135"/>
      <c r="I96" s="102"/>
      <c r="J96" s="102"/>
      <c r="K96" s="102"/>
      <c r="L96" s="562"/>
      <c r="M96" s="102"/>
      <c r="N96" s="102"/>
      <c r="O96" s="102"/>
      <c r="P96" s="102"/>
      <c r="Q96" s="102"/>
      <c r="R96" s="102"/>
      <c r="S96" s="102"/>
      <c r="T96" s="102"/>
      <c r="U96" s="102"/>
      <c r="V96" s="102"/>
      <c r="W96" s="102"/>
      <c r="X96" s="102"/>
    </row>
    <row r="97" spans="1:24" ht="12.75">
      <c r="A97" s="102"/>
      <c r="B97" s="102"/>
      <c r="C97" s="102"/>
      <c r="D97" s="102"/>
      <c r="E97" s="102"/>
      <c r="F97" s="102"/>
      <c r="G97" s="115"/>
      <c r="H97" s="135"/>
      <c r="I97" s="102"/>
      <c r="J97" s="102"/>
      <c r="K97" s="102"/>
      <c r="L97" s="562"/>
      <c r="M97" s="102"/>
      <c r="N97" s="102"/>
      <c r="O97" s="102"/>
      <c r="P97" s="102"/>
      <c r="Q97" s="102"/>
      <c r="R97" s="102"/>
      <c r="S97" s="102"/>
      <c r="T97" s="102"/>
      <c r="U97" s="102"/>
      <c r="V97" s="102"/>
      <c r="W97" s="102"/>
      <c r="X97" s="102"/>
    </row>
    <row r="98" spans="1:24" ht="12.75">
      <c r="A98" s="102"/>
      <c r="B98" s="102"/>
      <c r="C98" s="102"/>
      <c r="D98" s="102"/>
      <c r="E98" s="102"/>
      <c r="F98" s="102"/>
      <c r="G98" s="115"/>
      <c r="H98" s="135"/>
      <c r="I98" s="102"/>
      <c r="J98" s="102"/>
      <c r="K98" s="102"/>
      <c r="L98" s="562"/>
      <c r="M98" s="102"/>
      <c r="N98" s="102"/>
      <c r="O98" s="102"/>
      <c r="P98" s="102"/>
      <c r="Q98" s="102"/>
      <c r="R98" s="102"/>
      <c r="S98" s="102"/>
      <c r="T98" s="102"/>
      <c r="U98" s="102"/>
      <c r="V98" s="102"/>
      <c r="W98" s="102"/>
      <c r="X98" s="102"/>
    </row>
    <row r="99" spans="1:24" ht="12.75">
      <c r="A99" s="102"/>
      <c r="B99" s="102"/>
      <c r="C99" s="102"/>
      <c r="D99" s="102"/>
      <c r="E99" s="102"/>
      <c r="F99" s="102"/>
      <c r="G99" s="115"/>
      <c r="H99" s="135"/>
      <c r="I99" s="102"/>
      <c r="J99" s="102"/>
      <c r="K99" s="102"/>
      <c r="L99" s="562"/>
      <c r="M99" s="102"/>
      <c r="N99" s="102"/>
      <c r="O99" s="102"/>
      <c r="P99" s="102"/>
      <c r="Q99" s="102"/>
      <c r="R99" s="102"/>
      <c r="S99" s="102"/>
      <c r="T99" s="102"/>
      <c r="U99" s="102"/>
      <c r="V99" s="102"/>
      <c r="W99" s="102"/>
      <c r="X99" s="102"/>
    </row>
    <row r="100" spans="1:24" ht="12.75">
      <c r="A100" s="102"/>
      <c r="B100" s="102"/>
      <c r="C100" s="102"/>
      <c r="D100" s="102"/>
      <c r="E100" s="102"/>
      <c r="F100" s="102"/>
      <c r="G100" s="115"/>
      <c r="H100" s="135"/>
      <c r="I100" s="102"/>
      <c r="J100" s="102"/>
      <c r="K100" s="102"/>
      <c r="L100" s="562"/>
      <c r="M100" s="102"/>
      <c r="N100" s="102"/>
      <c r="O100" s="102"/>
      <c r="P100" s="102"/>
      <c r="Q100" s="102"/>
      <c r="R100" s="102"/>
      <c r="S100" s="102"/>
      <c r="T100" s="102"/>
      <c r="U100" s="102"/>
      <c r="V100" s="102"/>
      <c r="W100" s="102"/>
      <c r="X100" s="102"/>
    </row>
    <row r="101" spans="1:24" ht="12.75">
      <c r="A101" s="102"/>
      <c r="B101" s="102"/>
      <c r="C101" s="102"/>
      <c r="D101" s="102"/>
      <c r="E101" s="102"/>
      <c r="F101" s="102"/>
      <c r="G101" s="115"/>
      <c r="H101" s="135"/>
      <c r="I101" s="102"/>
      <c r="J101" s="102"/>
      <c r="K101" s="102"/>
      <c r="L101" s="562"/>
      <c r="M101" s="102"/>
      <c r="N101" s="102"/>
      <c r="O101" s="102"/>
      <c r="P101" s="102"/>
      <c r="Q101" s="102"/>
      <c r="R101" s="102"/>
      <c r="S101" s="102"/>
      <c r="T101" s="102"/>
      <c r="U101" s="102"/>
      <c r="V101" s="102"/>
      <c r="W101" s="102"/>
      <c r="X101" s="102"/>
    </row>
    <row r="102" spans="1:24" ht="12.75">
      <c r="A102" s="102"/>
      <c r="B102" s="102"/>
      <c r="C102" s="102"/>
      <c r="D102" s="102"/>
      <c r="E102" s="102"/>
      <c r="F102" s="102"/>
      <c r="G102" s="115"/>
      <c r="H102" s="135"/>
      <c r="I102" s="102"/>
      <c r="J102" s="102"/>
      <c r="K102" s="102"/>
      <c r="L102" s="562"/>
      <c r="M102" s="102"/>
      <c r="N102" s="102"/>
      <c r="O102" s="102"/>
      <c r="P102" s="102"/>
      <c r="Q102" s="102"/>
      <c r="R102" s="102"/>
      <c r="S102" s="102"/>
      <c r="T102" s="102"/>
      <c r="U102" s="102"/>
      <c r="V102" s="102"/>
      <c r="W102" s="102"/>
      <c r="X102" s="102"/>
    </row>
    <row r="103" spans="1:24" ht="12.75">
      <c r="A103" s="102"/>
      <c r="B103" s="102"/>
      <c r="C103" s="102"/>
      <c r="D103" s="102"/>
      <c r="E103" s="102"/>
      <c r="F103" s="102"/>
      <c r="G103" s="115"/>
      <c r="H103" s="135"/>
      <c r="I103" s="102"/>
      <c r="J103" s="102"/>
      <c r="K103" s="102"/>
      <c r="L103" s="562"/>
      <c r="M103" s="102"/>
      <c r="N103" s="102"/>
      <c r="O103" s="102"/>
      <c r="P103" s="102"/>
      <c r="Q103" s="102"/>
      <c r="R103" s="102"/>
      <c r="S103" s="102"/>
      <c r="T103" s="102"/>
      <c r="U103" s="102"/>
      <c r="V103" s="102"/>
      <c r="W103" s="102"/>
      <c r="X103" s="102"/>
    </row>
    <row r="104" spans="1:24" ht="12.75">
      <c r="A104" s="102"/>
      <c r="B104" s="102"/>
      <c r="C104" s="102"/>
      <c r="D104" s="102"/>
      <c r="E104" s="102"/>
      <c r="F104" s="102"/>
      <c r="G104" s="115"/>
      <c r="H104" s="135"/>
      <c r="I104" s="102"/>
      <c r="J104" s="102"/>
      <c r="K104" s="102"/>
      <c r="L104" s="562"/>
      <c r="M104" s="102"/>
      <c r="N104" s="102"/>
      <c r="O104" s="102"/>
      <c r="P104" s="102"/>
      <c r="Q104" s="102"/>
      <c r="R104" s="102"/>
      <c r="S104" s="102"/>
      <c r="T104" s="102"/>
      <c r="U104" s="102"/>
      <c r="V104" s="102"/>
      <c r="W104" s="102"/>
      <c r="X104" s="102"/>
    </row>
    <row r="105" spans="1:24" ht="12.75">
      <c r="A105" s="102"/>
      <c r="B105" s="102"/>
      <c r="C105" s="102"/>
      <c r="D105" s="102"/>
      <c r="E105" s="102"/>
      <c r="F105" s="102"/>
      <c r="G105" s="115"/>
      <c r="H105" s="135"/>
      <c r="I105" s="102"/>
      <c r="J105" s="102"/>
      <c r="K105" s="102"/>
      <c r="L105" s="562"/>
      <c r="M105" s="102"/>
      <c r="N105" s="102"/>
      <c r="O105" s="102"/>
      <c r="P105" s="102"/>
      <c r="Q105" s="102"/>
      <c r="R105" s="102"/>
      <c r="S105" s="102"/>
      <c r="T105" s="102"/>
      <c r="U105" s="102"/>
      <c r="V105" s="102"/>
      <c r="W105" s="102"/>
      <c r="X105" s="102"/>
    </row>
    <row r="106" spans="1:24" ht="12.75">
      <c r="A106" s="102"/>
      <c r="B106" s="102"/>
      <c r="C106" s="102"/>
      <c r="D106" s="102"/>
      <c r="E106" s="102"/>
      <c r="F106" s="102"/>
      <c r="G106" s="115"/>
      <c r="H106" s="135"/>
      <c r="I106" s="102"/>
      <c r="J106" s="102"/>
      <c r="K106" s="102"/>
      <c r="L106" s="562"/>
      <c r="M106" s="102"/>
      <c r="N106" s="102"/>
      <c r="O106" s="102"/>
      <c r="P106" s="102"/>
      <c r="Q106" s="102"/>
      <c r="R106" s="102"/>
      <c r="S106" s="102"/>
      <c r="T106" s="102"/>
      <c r="U106" s="102"/>
      <c r="V106" s="102"/>
      <c r="W106" s="102"/>
      <c r="X106" s="102"/>
    </row>
    <row r="107" spans="1:24" ht="12.75">
      <c r="A107" s="102"/>
      <c r="B107" s="102"/>
      <c r="C107" s="102"/>
      <c r="D107" s="102"/>
      <c r="E107" s="102"/>
      <c r="F107" s="102"/>
      <c r="G107" s="115"/>
      <c r="H107" s="135"/>
      <c r="I107" s="102"/>
      <c r="J107" s="102"/>
      <c r="K107" s="102"/>
      <c r="L107" s="562"/>
      <c r="M107" s="102"/>
      <c r="N107" s="102"/>
      <c r="O107" s="102"/>
      <c r="P107" s="102"/>
      <c r="Q107" s="102"/>
      <c r="R107" s="102"/>
      <c r="S107" s="102"/>
      <c r="T107" s="102"/>
      <c r="U107" s="102"/>
      <c r="V107" s="102"/>
      <c r="W107" s="102"/>
      <c r="X107" s="102"/>
    </row>
    <row r="108" spans="1:24" ht="12.75">
      <c r="A108" s="102"/>
      <c r="B108" s="102"/>
      <c r="C108" s="102"/>
      <c r="D108" s="102"/>
      <c r="E108" s="102"/>
      <c r="F108" s="102"/>
      <c r="G108" s="115"/>
      <c r="H108" s="135"/>
      <c r="I108" s="102"/>
      <c r="J108" s="102"/>
      <c r="K108" s="102"/>
      <c r="L108" s="562"/>
      <c r="M108" s="102"/>
      <c r="N108" s="102"/>
      <c r="O108" s="102"/>
      <c r="P108" s="102"/>
      <c r="Q108" s="102"/>
      <c r="R108" s="102"/>
      <c r="S108" s="102"/>
      <c r="T108" s="102"/>
      <c r="U108" s="102"/>
      <c r="V108" s="102"/>
      <c r="W108" s="102"/>
      <c r="X108" s="102"/>
    </row>
    <row r="109" spans="1:24" ht="12.75">
      <c r="A109" s="102"/>
      <c r="B109" s="102"/>
      <c r="C109" s="102"/>
      <c r="D109" s="102"/>
      <c r="E109" s="102"/>
      <c r="F109" s="102"/>
      <c r="G109" s="115"/>
      <c r="H109" s="135"/>
      <c r="I109" s="102"/>
      <c r="J109" s="102"/>
      <c r="K109" s="102"/>
      <c r="L109" s="562"/>
      <c r="M109" s="102"/>
      <c r="N109" s="102"/>
      <c r="O109" s="102"/>
      <c r="P109" s="102"/>
      <c r="Q109" s="102"/>
      <c r="R109" s="102"/>
      <c r="S109" s="102"/>
      <c r="T109" s="102"/>
      <c r="U109" s="102"/>
      <c r="V109" s="102"/>
      <c r="W109" s="102"/>
      <c r="X109" s="102"/>
    </row>
    <row r="110" spans="1:24" ht="12.75">
      <c r="A110" s="102"/>
      <c r="B110" s="102"/>
      <c r="C110" s="102"/>
      <c r="D110" s="102"/>
      <c r="E110" s="102"/>
      <c r="F110" s="102"/>
      <c r="G110" s="115"/>
      <c r="H110" s="135"/>
      <c r="I110" s="102"/>
      <c r="J110" s="102"/>
      <c r="K110" s="102"/>
      <c r="L110" s="562"/>
      <c r="M110" s="102"/>
      <c r="N110" s="102"/>
      <c r="O110" s="102"/>
      <c r="P110" s="102"/>
      <c r="Q110" s="102"/>
      <c r="R110" s="102"/>
      <c r="S110" s="102"/>
      <c r="T110" s="102"/>
      <c r="U110" s="102"/>
      <c r="V110" s="102"/>
      <c r="W110" s="102"/>
      <c r="X110" s="102"/>
    </row>
    <row r="111" spans="1:24" ht="12.75">
      <c r="A111" s="102"/>
      <c r="B111" s="102"/>
      <c r="C111" s="102"/>
      <c r="D111" s="102"/>
      <c r="E111" s="102"/>
      <c r="F111" s="102"/>
      <c r="G111" s="115"/>
      <c r="H111" s="135"/>
      <c r="I111" s="102"/>
      <c r="J111" s="102"/>
      <c r="K111" s="102"/>
      <c r="L111" s="562"/>
      <c r="M111" s="102"/>
      <c r="N111" s="102"/>
      <c r="O111" s="102"/>
      <c r="P111" s="102"/>
      <c r="Q111" s="102"/>
      <c r="R111" s="102"/>
      <c r="S111" s="102"/>
      <c r="T111" s="102"/>
      <c r="U111" s="102"/>
      <c r="V111" s="102"/>
      <c r="W111" s="102"/>
      <c r="X111" s="102"/>
    </row>
    <row r="112" spans="1:24" ht="12.75">
      <c r="A112" s="102"/>
      <c r="B112" s="102"/>
      <c r="C112" s="102"/>
      <c r="D112" s="102"/>
      <c r="E112" s="102"/>
      <c r="F112" s="102"/>
      <c r="G112" s="115"/>
      <c r="H112" s="135"/>
      <c r="I112" s="102"/>
      <c r="J112" s="102"/>
      <c r="K112" s="102"/>
      <c r="L112" s="562"/>
      <c r="M112" s="102"/>
      <c r="N112" s="102"/>
      <c r="O112" s="102"/>
      <c r="P112" s="102"/>
      <c r="Q112" s="102"/>
      <c r="R112" s="102"/>
      <c r="S112" s="102"/>
      <c r="T112" s="102"/>
      <c r="U112" s="102"/>
      <c r="V112" s="102"/>
      <c r="W112" s="102"/>
      <c r="X112" s="102"/>
    </row>
    <row r="113" spans="1:24" ht="12.75">
      <c r="A113" s="102"/>
      <c r="B113" s="102"/>
      <c r="C113" s="102"/>
      <c r="D113" s="102"/>
      <c r="E113" s="102"/>
      <c r="F113" s="102"/>
      <c r="G113" s="115"/>
      <c r="H113" s="135"/>
      <c r="I113" s="102"/>
      <c r="J113" s="102"/>
      <c r="K113" s="102"/>
      <c r="L113" s="562"/>
      <c r="M113" s="102"/>
      <c r="N113" s="102"/>
      <c r="O113" s="102"/>
      <c r="P113" s="102"/>
      <c r="Q113" s="102"/>
      <c r="R113" s="102"/>
      <c r="S113" s="102"/>
      <c r="T113" s="102"/>
      <c r="U113" s="102"/>
      <c r="V113" s="102"/>
      <c r="W113" s="102"/>
      <c r="X113" s="102"/>
    </row>
    <row r="114" spans="1:24" ht="12.75">
      <c r="A114" s="102"/>
      <c r="B114" s="102"/>
      <c r="C114" s="102"/>
      <c r="D114" s="102"/>
      <c r="E114" s="102"/>
      <c r="F114" s="102"/>
      <c r="G114" s="115"/>
      <c r="H114" s="135"/>
      <c r="I114" s="102"/>
      <c r="J114" s="102"/>
      <c r="K114" s="102"/>
      <c r="L114" s="562"/>
      <c r="M114" s="102"/>
      <c r="N114" s="102"/>
      <c r="O114" s="102"/>
      <c r="P114" s="102"/>
      <c r="Q114" s="102"/>
      <c r="R114" s="102"/>
      <c r="S114" s="102"/>
      <c r="T114" s="102"/>
      <c r="U114" s="102"/>
      <c r="V114" s="102"/>
      <c r="W114" s="102"/>
      <c r="X114" s="102"/>
    </row>
    <row r="115" spans="1:24" ht="12.75">
      <c r="A115" s="102"/>
      <c r="B115" s="102"/>
      <c r="C115" s="102"/>
      <c r="D115" s="102"/>
      <c r="E115" s="102"/>
      <c r="F115" s="102"/>
      <c r="G115" s="115"/>
      <c r="H115" s="135"/>
      <c r="I115" s="102"/>
      <c r="J115" s="102"/>
      <c r="K115" s="102"/>
      <c r="L115" s="562"/>
      <c r="M115" s="102"/>
      <c r="N115" s="102"/>
      <c r="O115" s="102"/>
      <c r="P115" s="102"/>
      <c r="Q115" s="102"/>
      <c r="R115" s="102"/>
      <c r="S115" s="102"/>
      <c r="T115" s="102"/>
      <c r="U115" s="102"/>
      <c r="V115" s="102"/>
      <c r="W115" s="102"/>
      <c r="X115" s="102"/>
    </row>
    <row r="116" spans="1:24" ht="12.75">
      <c r="A116" s="102"/>
      <c r="B116" s="102"/>
      <c r="C116" s="102"/>
      <c r="D116" s="102"/>
      <c r="E116" s="102"/>
      <c r="F116" s="102"/>
      <c r="G116" s="115"/>
      <c r="H116" s="135"/>
      <c r="I116" s="102"/>
      <c r="J116" s="102"/>
      <c r="K116" s="102"/>
      <c r="L116" s="562"/>
      <c r="M116" s="102"/>
      <c r="N116" s="102"/>
      <c r="O116" s="102"/>
      <c r="P116" s="102"/>
      <c r="Q116" s="102"/>
      <c r="R116" s="102"/>
      <c r="S116" s="102"/>
      <c r="T116" s="102"/>
      <c r="U116" s="102"/>
      <c r="V116" s="102"/>
      <c r="W116" s="102"/>
      <c r="X116" s="102"/>
    </row>
    <row r="117" spans="1:24" ht="12.75">
      <c r="A117" s="102"/>
      <c r="B117" s="102"/>
      <c r="C117" s="102"/>
      <c r="D117" s="102"/>
      <c r="E117" s="102"/>
      <c r="F117" s="102"/>
      <c r="G117" s="115"/>
      <c r="H117" s="135"/>
      <c r="I117" s="102"/>
      <c r="J117" s="102"/>
      <c r="K117" s="102"/>
      <c r="L117" s="562"/>
      <c r="M117" s="102"/>
      <c r="N117" s="102"/>
      <c r="O117" s="102"/>
      <c r="P117" s="102"/>
      <c r="Q117" s="102"/>
      <c r="R117" s="102"/>
      <c r="S117" s="102"/>
      <c r="T117" s="102"/>
      <c r="U117" s="102"/>
      <c r="V117" s="102"/>
      <c r="W117" s="102"/>
      <c r="X117" s="102"/>
    </row>
    <row r="118" spans="1:24" ht="12.75">
      <c r="A118" s="102"/>
      <c r="B118" s="102"/>
      <c r="C118" s="102"/>
      <c r="D118" s="102"/>
      <c r="E118" s="102"/>
      <c r="F118" s="102"/>
      <c r="G118" s="115"/>
      <c r="H118" s="135"/>
      <c r="I118" s="102"/>
      <c r="J118" s="102"/>
      <c r="K118" s="102"/>
      <c r="L118" s="562"/>
      <c r="M118" s="102"/>
      <c r="N118" s="102"/>
      <c r="O118" s="102"/>
      <c r="P118" s="102"/>
      <c r="Q118" s="102"/>
      <c r="R118" s="102"/>
      <c r="S118" s="102"/>
      <c r="T118" s="102"/>
      <c r="U118" s="102"/>
      <c r="V118" s="102"/>
      <c r="W118" s="102"/>
      <c r="X118" s="102"/>
    </row>
    <row r="119" spans="1:24" ht="12.75">
      <c r="A119" s="102"/>
      <c r="B119" s="102"/>
      <c r="C119" s="102"/>
      <c r="D119" s="102"/>
      <c r="E119" s="102"/>
      <c r="F119" s="102"/>
      <c r="G119" s="115"/>
      <c r="H119" s="135"/>
      <c r="I119" s="102"/>
      <c r="J119" s="102"/>
      <c r="K119" s="102"/>
      <c r="L119" s="562"/>
      <c r="M119" s="102"/>
      <c r="N119" s="102"/>
      <c r="O119" s="102"/>
      <c r="P119" s="102"/>
      <c r="Q119" s="102"/>
      <c r="R119" s="102"/>
      <c r="S119" s="102"/>
      <c r="T119" s="102"/>
      <c r="U119" s="102"/>
      <c r="V119" s="102"/>
      <c r="W119" s="102"/>
      <c r="X119" s="102"/>
    </row>
    <row r="120" spans="1:24" ht="12.75">
      <c r="A120" s="102"/>
      <c r="B120" s="102"/>
      <c r="C120" s="102"/>
      <c r="D120" s="102"/>
      <c r="E120" s="102"/>
      <c r="F120" s="102"/>
      <c r="G120" s="115"/>
      <c r="H120" s="135"/>
      <c r="I120" s="102"/>
      <c r="J120" s="102"/>
      <c r="K120" s="102"/>
      <c r="L120" s="562"/>
      <c r="M120" s="102"/>
      <c r="N120" s="102"/>
      <c r="O120" s="102"/>
      <c r="P120" s="102"/>
      <c r="Q120" s="102"/>
      <c r="R120" s="102"/>
      <c r="S120" s="102"/>
      <c r="T120" s="102"/>
      <c r="U120" s="102"/>
      <c r="V120" s="102"/>
      <c r="W120" s="102"/>
      <c r="X120" s="102"/>
    </row>
    <row r="121" spans="1:24" ht="12.75">
      <c r="A121" s="102"/>
      <c r="B121" s="102"/>
      <c r="C121" s="102"/>
      <c r="D121" s="102"/>
      <c r="E121" s="102"/>
      <c r="F121" s="102"/>
      <c r="G121" s="115"/>
      <c r="H121" s="135"/>
      <c r="I121" s="102"/>
      <c r="J121" s="102"/>
      <c r="K121" s="102"/>
      <c r="L121" s="562"/>
      <c r="M121" s="102"/>
      <c r="N121" s="102"/>
      <c r="O121" s="102"/>
      <c r="P121" s="102"/>
      <c r="Q121" s="102"/>
      <c r="R121" s="102"/>
      <c r="S121" s="102"/>
      <c r="T121" s="102"/>
      <c r="U121" s="102"/>
      <c r="V121" s="102"/>
      <c r="W121" s="102"/>
      <c r="X121" s="102"/>
    </row>
    <row r="122" spans="1:24" ht="12.75">
      <c r="A122" s="102"/>
      <c r="B122" s="102"/>
      <c r="C122" s="102"/>
      <c r="D122" s="102"/>
      <c r="E122" s="102"/>
      <c r="F122" s="102"/>
      <c r="G122" s="115"/>
      <c r="H122" s="135"/>
      <c r="I122" s="102"/>
      <c r="J122" s="102"/>
      <c r="K122" s="102"/>
      <c r="L122" s="562"/>
      <c r="M122" s="102"/>
      <c r="N122" s="102"/>
      <c r="O122" s="102"/>
      <c r="P122" s="102"/>
      <c r="Q122" s="102"/>
      <c r="R122" s="102"/>
      <c r="S122" s="102"/>
      <c r="T122" s="102"/>
      <c r="U122" s="102"/>
      <c r="V122" s="102"/>
      <c r="W122" s="102"/>
      <c r="X122" s="102"/>
    </row>
    <row r="123" spans="1:24" ht="12.75">
      <c r="A123" s="102"/>
      <c r="B123" s="102"/>
      <c r="C123" s="102"/>
      <c r="D123" s="102"/>
      <c r="E123" s="102"/>
      <c r="F123" s="102"/>
      <c r="G123" s="115"/>
      <c r="H123" s="135"/>
      <c r="I123" s="102"/>
      <c r="J123" s="102"/>
      <c r="K123" s="102"/>
      <c r="L123" s="562"/>
      <c r="M123" s="102"/>
      <c r="N123" s="102"/>
      <c r="O123" s="102"/>
      <c r="P123" s="102"/>
      <c r="Q123" s="102"/>
      <c r="R123" s="102"/>
      <c r="S123" s="102"/>
      <c r="T123" s="102"/>
      <c r="U123" s="102"/>
      <c r="V123" s="102"/>
      <c r="W123" s="102"/>
      <c r="X123" s="102"/>
    </row>
    <row r="124" spans="1:24" ht="12.75">
      <c r="A124" s="102"/>
      <c r="B124" s="102"/>
      <c r="C124" s="102"/>
      <c r="D124" s="102"/>
      <c r="E124" s="102"/>
      <c r="F124" s="102"/>
      <c r="G124" s="115"/>
      <c r="H124" s="135"/>
      <c r="I124" s="102"/>
      <c r="J124" s="102"/>
      <c r="K124" s="102"/>
      <c r="L124" s="562"/>
      <c r="M124" s="102"/>
      <c r="N124" s="102"/>
      <c r="O124" s="102"/>
      <c r="P124" s="102"/>
      <c r="Q124" s="102"/>
      <c r="R124" s="102"/>
      <c r="S124" s="102"/>
      <c r="T124" s="102"/>
      <c r="U124" s="102"/>
      <c r="V124" s="102"/>
      <c r="W124" s="102"/>
      <c r="X124" s="102"/>
    </row>
    <row r="125" spans="1:24" ht="12.75">
      <c r="A125" s="102"/>
      <c r="B125" s="102"/>
      <c r="C125" s="102"/>
      <c r="D125" s="102"/>
      <c r="E125" s="102"/>
      <c r="F125" s="102"/>
      <c r="G125" s="115"/>
      <c r="H125" s="135"/>
      <c r="I125" s="102"/>
      <c r="J125" s="102"/>
      <c r="K125" s="102"/>
      <c r="L125" s="562"/>
      <c r="M125" s="102"/>
      <c r="N125" s="102"/>
      <c r="O125" s="102"/>
      <c r="P125" s="102"/>
      <c r="Q125" s="102"/>
      <c r="R125" s="102"/>
      <c r="S125" s="102"/>
      <c r="T125" s="102"/>
      <c r="U125" s="102"/>
      <c r="V125" s="102"/>
      <c r="W125" s="102"/>
      <c r="X125" s="102"/>
    </row>
    <row r="126" spans="1:24" ht="12.75">
      <c r="A126" s="102"/>
      <c r="B126" s="102"/>
      <c r="C126" s="102"/>
      <c r="D126" s="102"/>
      <c r="E126" s="102"/>
      <c r="F126" s="102"/>
      <c r="G126" s="115"/>
      <c r="H126" s="135"/>
      <c r="I126" s="102"/>
      <c r="J126" s="102"/>
      <c r="K126" s="102"/>
      <c r="L126" s="562"/>
      <c r="M126" s="102"/>
      <c r="N126" s="102"/>
      <c r="O126" s="102"/>
      <c r="P126" s="102"/>
      <c r="Q126" s="102"/>
      <c r="R126" s="102"/>
      <c r="S126" s="102"/>
      <c r="T126" s="102"/>
      <c r="U126" s="102"/>
      <c r="V126" s="102"/>
      <c r="W126" s="102"/>
      <c r="X126" s="102"/>
    </row>
    <row r="127" spans="1:24" ht="12.75">
      <c r="A127" s="102"/>
      <c r="B127" s="102"/>
      <c r="C127" s="102"/>
      <c r="D127" s="102"/>
      <c r="E127" s="102"/>
      <c r="F127" s="102"/>
      <c r="G127" s="115"/>
      <c r="H127" s="135"/>
      <c r="I127" s="102"/>
      <c r="J127" s="102"/>
      <c r="K127" s="102"/>
      <c r="L127" s="562"/>
      <c r="M127" s="102"/>
      <c r="N127" s="102"/>
      <c r="O127" s="102"/>
      <c r="P127" s="102"/>
      <c r="Q127" s="102"/>
      <c r="R127" s="102"/>
      <c r="S127" s="102"/>
      <c r="T127" s="102"/>
      <c r="U127" s="102"/>
      <c r="V127" s="102"/>
      <c r="W127" s="102"/>
      <c r="X127" s="102"/>
    </row>
    <row r="128" spans="1:24" ht="12.75">
      <c r="A128" s="102"/>
      <c r="B128" s="102"/>
      <c r="C128" s="102"/>
      <c r="D128" s="102"/>
      <c r="E128" s="102"/>
      <c r="F128" s="102"/>
      <c r="G128" s="115"/>
      <c r="H128" s="135"/>
      <c r="I128" s="102"/>
      <c r="J128" s="102"/>
      <c r="K128" s="102"/>
      <c r="L128" s="562"/>
      <c r="M128" s="102"/>
      <c r="N128" s="102"/>
      <c r="O128" s="102"/>
      <c r="P128" s="102"/>
      <c r="Q128" s="102"/>
      <c r="R128" s="102"/>
      <c r="S128" s="102"/>
      <c r="T128" s="102"/>
      <c r="U128" s="102"/>
      <c r="V128" s="102"/>
      <c r="W128" s="102"/>
      <c r="X128" s="102"/>
    </row>
    <row r="129" spans="1:24" ht="12.75">
      <c r="A129" s="102"/>
      <c r="B129" s="102"/>
      <c r="C129" s="102"/>
      <c r="D129" s="102"/>
      <c r="E129" s="102"/>
      <c r="F129" s="102"/>
      <c r="G129" s="115"/>
      <c r="H129" s="135"/>
      <c r="I129" s="102"/>
      <c r="J129" s="102"/>
      <c r="K129" s="102"/>
      <c r="L129" s="562"/>
      <c r="M129" s="102"/>
      <c r="N129" s="102"/>
      <c r="O129" s="102"/>
      <c r="P129" s="102"/>
      <c r="Q129" s="102"/>
      <c r="R129" s="102"/>
      <c r="S129" s="102"/>
      <c r="T129" s="102"/>
      <c r="U129" s="102"/>
      <c r="V129" s="102"/>
      <c r="W129" s="102"/>
      <c r="X129" s="102"/>
    </row>
    <row r="130" spans="1:24" ht="12.75">
      <c r="A130" s="102"/>
      <c r="B130" s="102"/>
      <c r="C130" s="102"/>
      <c r="D130" s="102"/>
      <c r="E130" s="102"/>
      <c r="F130" s="102"/>
      <c r="G130" s="115"/>
      <c r="H130" s="135"/>
      <c r="I130" s="102"/>
      <c r="J130" s="102"/>
      <c r="K130" s="102"/>
      <c r="L130" s="562"/>
      <c r="M130" s="102"/>
      <c r="N130" s="102"/>
      <c r="O130" s="102"/>
      <c r="P130" s="102"/>
      <c r="Q130" s="102"/>
      <c r="R130" s="102"/>
      <c r="S130" s="102"/>
      <c r="T130" s="102"/>
      <c r="U130" s="102"/>
      <c r="V130" s="102"/>
      <c r="W130" s="102"/>
      <c r="X130" s="102"/>
    </row>
    <row r="131" spans="1:24" ht="12.75">
      <c r="A131" s="102"/>
      <c r="B131" s="102"/>
      <c r="C131" s="102"/>
      <c r="D131" s="102"/>
      <c r="E131" s="102"/>
      <c r="F131" s="102"/>
      <c r="G131" s="115"/>
      <c r="H131" s="135"/>
      <c r="I131" s="102"/>
      <c r="J131" s="102"/>
      <c r="K131" s="102"/>
      <c r="L131" s="562"/>
      <c r="M131" s="102"/>
      <c r="N131" s="102"/>
      <c r="O131" s="102"/>
      <c r="P131" s="102"/>
      <c r="Q131" s="102"/>
      <c r="R131" s="102"/>
      <c r="S131" s="102"/>
      <c r="T131" s="102"/>
      <c r="U131" s="102"/>
      <c r="V131" s="102"/>
      <c r="W131" s="102"/>
      <c r="X131" s="102"/>
    </row>
    <row r="132" spans="1:24" ht="12.75">
      <c r="A132" s="102"/>
      <c r="B132" s="102"/>
      <c r="C132" s="102"/>
      <c r="D132" s="102"/>
      <c r="E132" s="102"/>
      <c r="F132" s="102"/>
      <c r="G132" s="115"/>
      <c r="H132" s="135"/>
      <c r="I132" s="102"/>
      <c r="J132" s="102"/>
      <c r="K132" s="102"/>
      <c r="L132" s="562"/>
      <c r="M132" s="102"/>
      <c r="N132" s="102"/>
      <c r="O132" s="102"/>
      <c r="P132" s="102"/>
      <c r="Q132" s="102"/>
      <c r="R132" s="102"/>
      <c r="S132" s="102"/>
      <c r="T132" s="102"/>
      <c r="U132" s="102"/>
      <c r="V132" s="102"/>
      <c r="W132" s="102"/>
      <c r="X132" s="102"/>
    </row>
    <row r="133" spans="1:24" ht="12.75">
      <c r="A133" s="102"/>
      <c r="B133" s="102"/>
      <c r="C133" s="102"/>
      <c r="D133" s="102"/>
      <c r="E133" s="102"/>
      <c r="F133" s="102"/>
      <c r="G133" s="115"/>
      <c r="H133" s="135"/>
      <c r="I133" s="102"/>
      <c r="J133" s="102"/>
      <c r="K133" s="102"/>
      <c r="L133" s="562"/>
      <c r="M133" s="102"/>
      <c r="N133" s="102"/>
      <c r="O133" s="102"/>
      <c r="P133" s="102"/>
      <c r="Q133" s="102"/>
      <c r="R133" s="102"/>
      <c r="S133" s="102"/>
      <c r="T133" s="102"/>
      <c r="U133" s="102"/>
      <c r="V133" s="102"/>
      <c r="W133" s="102"/>
      <c r="X133" s="102"/>
    </row>
    <row r="134" spans="1:24" ht="12.75">
      <c r="A134" s="102"/>
      <c r="B134" s="102"/>
      <c r="C134" s="102"/>
      <c r="D134" s="102"/>
      <c r="E134" s="102"/>
      <c r="F134" s="102"/>
      <c r="G134" s="115"/>
      <c r="H134" s="135"/>
      <c r="I134" s="102"/>
      <c r="J134" s="102"/>
      <c r="K134" s="102"/>
      <c r="L134" s="562"/>
      <c r="M134" s="102"/>
      <c r="N134" s="102"/>
      <c r="O134" s="102"/>
      <c r="P134" s="102"/>
      <c r="Q134" s="102"/>
      <c r="R134" s="102"/>
      <c r="S134" s="102"/>
      <c r="T134" s="102"/>
      <c r="U134" s="102"/>
      <c r="V134" s="102"/>
      <c r="W134" s="102"/>
      <c r="X134" s="102"/>
    </row>
    <row r="135" spans="1:24" ht="12.75">
      <c r="A135" s="102"/>
      <c r="B135" s="102"/>
      <c r="C135" s="102"/>
      <c r="D135" s="102"/>
      <c r="E135" s="102"/>
      <c r="F135" s="102"/>
      <c r="G135" s="115"/>
      <c r="H135" s="135"/>
      <c r="I135" s="102"/>
      <c r="J135" s="102"/>
      <c r="K135" s="102"/>
      <c r="L135" s="562"/>
      <c r="M135" s="102"/>
      <c r="N135" s="102"/>
      <c r="O135" s="102"/>
      <c r="P135" s="102"/>
      <c r="Q135" s="102"/>
      <c r="R135" s="102"/>
      <c r="S135" s="102"/>
      <c r="T135" s="102"/>
      <c r="U135" s="102"/>
      <c r="V135" s="102"/>
      <c r="W135" s="102"/>
      <c r="X135" s="102"/>
    </row>
    <row r="136" spans="1:24" ht="12.75">
      <c r="A136" s="102"/>
      <c r="B136" s="102"/>
      <c r="C136" s="102"/>
      <c r="D136" s="102"/>
      <c r="E136" s="102"/>
      <c r="F136" s="102"/>
      <c r="G136" s="115"/>
      <c r="H136" s="135"/>
      <c r="I136" s="102"/>
      <c r="J136" s="102"/>
      <c r="K136" s="102"/>
      <c r="L136" s="562"/>
      <c r="M136" s="102"/>
      <c r="N136" s="102"/>
      <c r="O136" s="102"/>
      <c r="P136" s="102"/>
      <c r="Q136" s="102"/>
      <c r="R136" s="102"/>
      <c r="S136" s="102"/>
      <c r="T136" s="102"/>
      <c r="U136" s="102"/>
      <c r="V136" s="102"/>
      <c r="W136" s="102"/>
      <c r="X136" s="102"/>
    </row>
    <row r="137" spans="1:24" ht="12.75">
      <c r="A137" s="102"/>
      <c r="B137" s="102"/>
      <c r="C137" s="102"/>
      <c r="D137" s="102"/>
      <c r="E137" s="102"/>
      <c r="F137" s="102"/>
      <c r="G137" s="115"/>
      <c r="H137" s="135"/>
      <c r="I137" s="102"/>
      <c r="J137" s="102"/>
      <c r="K137" s="102"/>
      <c r="L137" s="562"/>
      <c r="M137" s="102"/>
      <c r="N137" s="102"/>
      <c r="O137" s="102"/>
      <c r="P137" s="102"/>
      <c r="Q137" s="102"/>
      <c r="R137" s="102"/>
      <c r="S137" s="102"/>
      <c r="T137" s="102"/>
      <c r="U137" s="102"/>
      <c r="V137" s="102"/>
      <c r="W137" s="102"/>
      <c r="X137" s="102"/>
    </row>
    <row r="138" spans="1:24" ht="12.75">
      <c r="A138" s="102"/>
      <c r="B138" s="102"/>
      <c r="C138" s="102"/>
      <c r="D138" s="102"/>
      <c r="E138" s="102"/>
      <c r="F138" s="102"/>
      <c r="G138" s="115"/>
      <c r="H138" s="135"/>
      <c r="I138" s="102"/>
      <c r="J138" s="102"/>
      <c r="K138" s="102"/>
      <c r="L138" s="562"/>
      <c r="M138" s="102"/>
      <c r="N138" s="102"/>
      <c r="O138" s="102"/>
      <c r="P138" s="102"/>
      <c r="Q138" s="102"/>
      <c r="R138" s="102"/>
      <c r="S138" s="102"/>
      <c r="T138" s="102"/>
      <c r="U138" s="102"/>
      <c r="V138" s="102"/>
      <c r="W138" s="102"/>
      <c r="X138" s="102"/>
    </row>
    <row r="139" spans="1:24" ht="12.75">
      <c r="A139" s="102"/>
      <c r="B139" s="102"/>
      <c r="C139" s="102"/>
      <c r="D139" s="102"/>
      <c r="E139" s="102"/>
      <c r="F139" s="102"/>
      <c r="G139" s="115"/>
      <c r="H139" s="135"/>
      <c r="I139" s="102"/>
      <c r="J139" s="102"/>
      <c r="K139" s="102"/>
      <c r="L139" s="562"/>
      <c r="M139" s="102"/>
      <c r="N139" s="102"/>
      <c r="O139" s="102"/>
      <c r="P139" s="102"/>
      <c r="Q139" s="102"/>
      <c r="R139" s="102"/>
      <c r="S139" s="102"/>
      <c r="T139" s="102"/>
      <c r="U139" s="102"/>
      <c r="V139" s="102"/>
      <c r="W139" s="102"/>
      <c r="X139" s="102"/>
    </row>
    <row r="140" spans="1:24" ht="12.75">
      <c r="A140" s="102"/>
      <c r="B140" s="102"/>
      <c r="C140" s="102"/>
      <c r="D140" s="102"/>
      <c r="E140" s="102"/>
      <c r="F140" s="102"/>
      <c r="G140" s="115"/>
      <c r="H140" s="135"/>
      <c r="I140" s="102"/>
      <c r="J140" s="102"/>
      <c r="K140" s="102"/>
      <c r="L140" s="562"/>
      <c r="M140" s="102"/>
      <c r="N140" s="102"/>
      <c r="O140" s="102"/>
      <c r="P140" s="102"/>
      <c r="Q140" s="102"/>
      <c r="R140" s="102"/>
      <c r="S140" s="102"/>
      <c r="T140" s="102"/>
      <c r="U140" s="102"/>
      <c r="V140" s="102"/>
      <c r="W140" s="102"/>
      <c r="X140" s="102"/>
    </row>
    <row r="141" spans="1:24" ht="12.75">
      <c r="A141" s="102"/>
      <c r="B141" s="102"/>
      <c r="C141" s="102"/>
      <c r="D141" s="102"/>
      <c r="E141" s="102"/>
      <c r="F141" s="102"/>
      <c r="G141" s="115"/>
      <c r="H141" s="135"/>
      <c r="I141" s="102"/>
      <c r="J141" s="102"/>
      <c r="K141" s="102"/>
      <c r="L141" s="562"/>
      <c r="M141" s="102"/>
      <c r="N141" s="102"/>
      <c r="O141" s="102"/>
      <c r="P141" s="102"/>
      <c r="Q141" s="102"/>
      <c r="R141" s="102"/>
      <c r="S141" s="102"/>
      <c r="T141" s="102"/>
      <c r="U141" s="102"/>
      <c r="V141" s="102"/>
      <c r="W141" s="102"/>
      <c r="X141" s="102"/>
    </row>
    <row r="142" spans="1:24" ht="12.75">
      <c r="A142" s="102"/>
      <c r="B142" s="102"/>
      <c r="C142" s="102"/>
      <c r="D142" s="102"/>
      <c r="E142" s="102"/>
      <c r="F142" s="102"/>
      <c r="G142" s="115"/>
      <c r="H142" s="135"/>
      <c r="I142" s="102"/>
      <c r="J142" s="102"/>
      <c r="K142" s="102"/>
      <c r="L142" s="562"/>
      <c r="M142" s="102"/>
      <c r="N142" s="102"/>
      <c r="O142" s="102"/>
      <c r="P142" s="102"/>
      <c r="Q142" s="102"/>
      <c r="R142" s="102"/>
      <c r="S142" s="102"/>
      <c r="T142" s="102"/>
      <c r="U142" s="102"/>
      <c r="V142" s="102"/>
      <c r="W142" s="102"/>
      <c r="X142" s="102"/>
    </row>
    <row r="143" spans="1:24" ht="12.75">
      <c r="A143" s="102"/>
      <c r="B143" s="102"/>
      <c r="C143" s="102"/>
      <c r="D143" s="102"/>
      <c r="E143" s="102"/>
      <c r="F143" s="102"/>
      <c r="G143" s="115"/>
      <c r="H143" s="135"/>
      <c r="I143" s="102"/>
      <c r="J143" s="102"/>
      <c r="K143" s="102"/>
      <c r="L143" s="562"/>
      <c r="M143" s="102"/>
      <c r="N143" s="102"/>
      <c r="O143" s="102"/>
      <c r="P143" s="102"/>
      <c r="Q143" s="102"/>
      <c r="R143" s="102"/>
      <c r="S143" s="102"/>
      <c r="T143" s="102"/>
      <c r="U143" s="102"/>
      <c r="V143" s="102"/>
      <c r="W143" s="102"/>
      <c r="X143" s="102"/>
    </row>
    <row r="144" spans="1:24" ht="12.75">
      <c r="A144" s="102"/>
      <c r="B144" s="102"/>
      <c r="C144" s="102"/>
      <c r="D144" s="102"/>
      <c r="E144" s="102"/>
      <c r="F144" s="102"/>
      <c r="G144" s="115"/>
      <c r="H144" s="135"/>
      <c r="I144" s="102"/>
      <c r="J144" s="102"/>
      <c r="K144" s="102"/>
      <c r="L144" s="562"/>
      <c r="M144" s="102"/>
      <c r="N144" s="102"/>
      <c r="O144" s="102"/>
      <c r="P144" s="102"/>
      <c r="Q144" s="102"/>
      <c r="R144" s="102"/>
      <c r="S144" s="102"/>
      <c r="T144" s="102"/>
      <c r="U144" s="102"/>
      <c r="V144" s="102"/>
      <c r="W144" s="102"/>
      <c r="X144" s="102"/>
    </row>
    <row r="145" spans="1:24" ht="12.75">
      <c r="A145" s="102"/>
      <c r="B145" s="102"/>
      <c r="C145" s="102"/>
      <c r="D145" s="102"/>
      <c r="E145" s="102"/>
      <c r="F145" s="102"/>
      <c r="G145" s="115"/>
      <c r="H145" s="135"/>
      <c r="I145" s="102"/>
      <c r="J145" s="102"/>
      <c r="K145" s="102"/>
      <c r="L145" s="562"/>
      <c r="M145" s="102"/>
      <c r="N145" s="102"/>
      <c r="O145" s="102"/>
      <c r="P145" s="102"/>
      <c r="Q145" s="102"/>
      <c r="R145" s="102"/>
      <c r="S145" s="102"/>
      <c r="T145" s="102"/>
      <c r="U145" s="102"/>
      <c r="V145" s="102"/>
      <c r="W145" s="102"/>
      <c r="X145" s="102"/>
    </row>
    <row r="146" spans="1:24" ht="12.75">
      <c r="A146" s="102"/>
      <c r="B146" s="102"/>
      <c r="C146" s="102"/>
      <c r="D146" s="102"/>
      <c r="E146" s="102"/>
      <c r="F146" s="102"/>
      <c r="G146" s="115"/>
      <c r="H146" s="135"/>
      <c r="I146" s="102"/>
      <c r="J146" s="102"/>
      <c r="K146" s="102"/>
      <c r="L146" s="562"/>
      <c r="M146" s="102"/>
      <c r="N146" s="102"/>
      <c r="O146" s="102"/>
      <c r="P146" s="102"/>
      <c r="Q146" s="102"/>
      <c r="R146" s="102"/>
      <c r="S146" s="102"/>
      <c r="T146" s="102"/>
      <c r="U146" s="102"/>
      <c r="V146" s="102"/>
      <c r="W146" s="102"/>
      <c r="X146" s="102"/>
    </row>
    <row r="147" spans="1:24" ht="12.75">
      <c r="A147" s="102"/>
      <c r="B147" s="102"/>
      <c r="C147" s="102"/>
      <c r="D147" s="102"/>
      <c r="E147" s="102"/>
      <c r="F147" s="102"/>
      <c r="G147" s="115"/>
      <c r="H147" s="135"/>
      <c r="I147" s="102"/>
      <c r="J147" s="102"/>
      <c r="K147" s="102"/>
      <c r="L147" s="562"/>
      <c r="M147" s="102"/>
      <c r="N147" s="102"/>
      <c r="O147" s="102"/>
      <c r="P147" s="102"/>
      <c r="Q147" s="102"/>
      <c r="R147" s="102"/>
      <c r="S147" s="102"/>
      <c r="T147" s="102"/>
      <c r="U147" s="102"/>
      <c r="V147" s="102"/>
      <c r="W147" s="102"/>
      <c r="X147" s="102"/>
    </row>
    <row r="148" spans="1:24" ht="12.75">
      <c r="A148" s="102"/>
      <c r="B148" s="102"/>
      <c r="C148" s="102"/>
      <c r="D148" s="102"/>
      <c r="E148" s="102"/>
      <c r="F148" s="102"/>
      <c r="G148" s="115"/>
      <c r="H148" s="135"/>
      <c r="I148" s="102"/>
      <c r="J148" s="102"/>
      <c r="K148" s="102"/>
      <c r="L148" s="562"/>
      <c r="M148" s="102"/>
      <c r="N148" s="102"/>
      <c r="O148" s="102"/>
      <c r="P148" s="102"/>
      <c r="Q148" s="102"/>
      <c r="R148" s="102"/>
      <c r="S148" s="102"/>
      <c r="T148" s="102"/>
      <c r="U148" s="102"/>
      <c r="V148" s="102"/>
      <c r="W148" s="102"/>
      <c r="X148" s="102"/>
    </row>
    <row r="149" spans="1:24" ht="12.75">
      <c r="A149" s="102"/>
      <c r="B149" s="102"/>
      <c r="C149" s="102"/>
      <c r="D149" s="102"/>
      <c r="E149" s="102"/>
      <c r="F149" s="102"/>
      <c r="G149" s="115"/>
      <c r="H149" s="135"/>
      <c r="I149" s="102"/>
      <c r="J149" s="102"/>
      <c r="K149" s="102"/>
      <c r="L149" s="562"/>
      <c r="M149" s="102"/>
      <c r="N149" s="102"/>
      <c r="O149" s="102"/>
      <c r="P149" s="102"/>
      <c r="Q149" s="102"/>
      <c r="R149" s="102"/>
      <c r="S149" s="102"/>
      <c r="T149" s="102"/>
      <c r="U149" s="102"/>
      <c r="V149" s="102"/>
      <c r="W149" s="102"/>
      <c r="X149" s="102"/>
    </row>
    <row r="150" spans="1:24" ht="12.75">
      <c r="A150" s="102"/>
      <c r="B150" s="102"/>
      <c r="C150" s="102"/>
      <c r="D150" s="102"/>
      <c r="E150" s="102"/>
      <c r="F150" s="102"/>
      <c r="G150" s="115"/>
      <c r="H150" s="135"/>
      <c r="I150" s="102"/>
      <c r="J150" s="102"/>
      <c r="K150" s="102"/>
      <c r="L150" s="562"/>
      <c r="M150" s="102"/>
      <c r="N150" s="102"/>
      <c r="O150" s="102"/>
      <c r="P150" s="102"/>
      <c r="Q150" s="102"/>
      <c r="R150" s="102"/>
      <c r="S150" s="102"/>
      <c r="T150" s="102"/>
      <c r="U150" s="102"/>
      <c r="V150" s="102"/>
      <c r="W150" s="102"/>
      <c r="X150" s="102"/>
    </row>
    <row r="151" spans="1:24" ht="12.75">
      <c r="A151" s="102"/>
      <c r="B151" s="102"/>
      <c r="C151" s="102"/>
      <c r="D151" s="102"/>
      <c r="E151" s="102"/>
      <c r="F151" s="102"/>
      <c r="G151" s="115"/>
      <c r="H151" s="135"/>
      <c r="I151" s="102"/>
      <c r="J151" s="102"/>
      <c r="K151" s="102"/>
      <c r="L151" s="562"/>
      <c r="M151" s="102"/>
      <c r="N151" s="102"/>
      <c r="O151" s="102"/>
      <c r="P151" s="102"/>
      <c r="Q151" s="102"/>
      <c r="R151" s="102"/>
      <c r="S151" s="102"/>
      <c r="T151" s="102"/>
      <c r="U151" s="102"/>
      <c r="V151" s="102"/>
      <c r="W151" s="102"/>
      <c r="X151" s="102"/>
    </row>
    <row r="152" spans="1:24" ht="12.75">
      <c r="A152" s="102"/>
      <c r="B152" s="102"/>
      <c r="C152" s="102"/>
      <c r="D152" s="102"/>
      <c r="E152" s="102"/>
      <c r="F152" s="102"/>
      <c r="G152" s="115"/>
      <c r="H152" s="135"/>
      <c r="I152" s="102"/>
      <c r="J152" s="102"/>
      <c r="K152" s="102"/>
      <c r="L152" s="562"/>
      <c r="M152" s="102"/>
      <c r="N152" s="102"/>
      <c r="O152" s="102"/>
      <c r="P152" s="102"/>
      <c r="Q152" s="102"/>
      <c r="R152" s="102"/>
      <c r="S152" s="102"/>
      <c r="T152" s="102"/>
      <c r="U152" s="102"/>
      <c r="V152" s="102"/>
      <c r="W152" s="102"/>
      <c r="X152" s="102"/>
    </row>
    <row r="153" spans="1:24" ht="12.75">
      <c r="A153" s="102"/>
      <c r="B153" s="102"/>
      <c r="C153" s="102"/>
      <c r="D153" s="102"/>
      <c r="E153" s="102"/>
      <c r="F153" s="102"/>
      <c r="G153" s="115"/>
      <c r="H153" s="135"/>
      <c r="I153" s="102"/>
      <c r="J153" s="102"/>
      <c r="K153" s="102"/>
      <c r="L153" s="562"/>
      <c r="M153" s="102"/>
      <c r="N153" s="102"/>
      <c r="O153" s="102"/>
      <c r="P153" s="102"/>
      <c r="Q153" s="102"/>
      <c r="R153" s="102"/>
      <c r="S153" s="102"/>
      <c r="T153" s="102"/>
      <c r="U153" s="102"/>
      <c r="V153" s="102"/>
      <c r="W153" s="102"/>
      <c r="X153" s="102"/>
    </row>
    <row r="154" spans="1:24" ht="12.75">
      <c r="A154" s="102"/>
      <c r="B154" s="102"/>
      <c r="C154" s="102"/>
      <c r="D154" s="102"/>
      <c r="E154" s="102"/>
      <c r="F154" s="102"/>
      <c r="G154" s="115"/>
      <c r="H154" s="135"/>
      <c r="I154" s="102"/>
      <c r="J154" s="102"/>
      <c r="K154" s="102"/>
      <c r="L154" s="562"/>
      <c r="M154" s="102"/>
      <c r="N154" s="102"/>
      <c r="O154" s="102"/>
      <c r="P154" s="102"/>
      <c r="Q154" s="102"/>
      <c r="R154" s="102"/>
      <c r="S154" s="102"/>
      <c r="T154" s="102"/>
      <c r="U154" s="102"/>
      <c r="V154" s="102"/>
      <c r="W154" s="102"/>
      <c r="X154" s="102"/>
    </row>
    <row r="155" spans="1:24" ht="12.75">
      <c r="A155" s="102"/>
      <c r="B155" s="102"/>
      <c r="C155" s="102"/>
      <c r="D155" s="102"/>
      <c r="E155" s="102"/>
      <c r="F155" s="102"/>
      <c r="G155" s="115"/>
      <c r="H155" s="135"/>
      <c r="I155" s="102"/>
      <c r="J155" s="102"/>
      <c r="K155" s="102"/>
      <c r="L155" s="562"/>
      <c r="M155" s="102"/>
      <c r="N155" s="102"/>
      <c r="O155" s="102"/>
      <c r="P155" s="102"/>
      <c r="Q155" s="102"/>
      <c r="R155" s="102"/>
      <c r="S155" s="102"/>
      <c r="T155" s="102"/>
      <c r="U155" s="102"/>
      <c r="V155" s="102"/>
      <c r="W155" s="102"/>
      <c r="X155" s="102"/>
    </row>
    <row r="156" spans="1:24" ht="12.75">
      <c r="A156" s="102"/>
      <c r="B156" s="102"/>
      <c r="C156" s="102"/>
      <c r="D156" s="102"/>
      <c r="E156" s="102"/>
      <c r="F156" s="102"/>
      <c r="G156" s="115"/>
      <c r="H156" s="135"/>
      <c r="I156" s="102"/>
      <c r="J156" s="102"/>
      <c r="K156" s="102"/>
      <c r="L156" s="562"/>
      <c r="M156" s="102"/>
      <c r="N156" s="102"/>
      <c r="O156" s="102"/>
      <c r="P156" s="102"/>
      <c r="Q156" s="102"/>
      <c r="R156" s="102"/>
      <c r="S156" s="102"/>
      <c r="T156" s="102"/>
      <c r="U156" s="102"/>
      <c r="V156" s="102"/>
      <c r="W156" s="102"/>
      <c r="X156" s="102"/>
    </row>
    <row r="157" spans="1:24" ht="12.75">
      <c r="A157" s="102"/>
      <c r="B157" s="102"/>
      <c r="C157" s="102"/>
      <c r="D157" s="102"/>
      <c r="E157" s="102"/>
      <c r="F157" s="102"/>
      <c r="G157" s="115"/>
      <c r="H157" s="135"/>
      <c r="I157" s="102"/>
      <c r="J157" s="102"/>
      <c r="K157" s="102"/>
      <c r="L157" s="562"/>
      <c r="M157" s="102"/>
      <c r="N157" s="102"/>
      <c r="O157" s="102"/>
      <c r="P157" s="102"/>
      <c r="Q157" s="102"/>
      <c r="R157" s="102"/>
      <c r="S157" s="102"/>
      <c r="T157" s="102"/>
      <c r="U157" s="102"/>
      <c r="V157" s="102"/>
      <c r="W157" s="102"/>
      <c r="X157" s="102"/>
    </row>
    <row r="158" spans="1:24" ht="12.75">
      <c r="A158" s="102"/>
      <c r="B158" s="102"/>
      <c r="C158" s="102"/>
      <c r="D158" s="102"/>
      <c r="E158" s="102"/>
      <c r="F158" s="102"/>
      <c r="G158" s="115"/>
      <c r="H158" s="135"/>
      <c r="I158" s="102"/>
      <c r="J158" s="102"/>
      <c r="K158" s="102"/>
      <c r="L158" s="562"/>
      <c r="M158" s="102"/>
      <c r="N158" s="102"/>
      <c r="O158" s="102"/>
      <c r="P158" s="102"/>
      <c r="Q158" s="102"/>
      <c r="R158" s="102"/>
      <c r="S158" s="102"/>
      <c r="T158" s="102"/>
      <c r="U158" s="102"/>
      <c r="V158" s="102"/>
      <c r="W158" s="102"/>
      <c r="X158" s="102"/>
    </row>
    <row r="159" spans="1:24" ht="12.75">
      <c r="A159" s="102"/>
      <c r="B159" s="102"/>
      <c r="C159" s="102"/>
      <c r="D159" s="102"/>
      <c r="E159" s="102"/>
      <c r="F159" s="102"/>
      <c r="G159" s="115"/>
      <c r="H159" s="135"/>
      <c r="I159" s="102"/>
      <c r="J159" s="102"/>
      <c r="K159" s="102"/>
      <c r="L159" s="562"/>
      <c r="M159" s="102"/>
      <c r="N159" s="102"/>
      <c r="O159" s="102"/>
      <c r="P159" s="102"/>
      <c r="Q159" s="102"/>
      <c r="R159" s="102"/>
      <c r="S159" s="102"/>
      <c r="T159" s="102"/>
      <c r="U159" s="102"/>
      <c r="V159" s="102"/>
      <c r="W159" s="102"/>
      <c r="X159" s="102"/>
    </row>
    <row r="160" spans="1:24" ht="12.75">
      <c r="A160" s="102"/>
      <c r="B160" s="102"/>
      <c r="C160" s="102"/>
      <c r="D160" s="102"/>
      <c r="E160" s="102"/>
      <c r="F160" s="102"/>
      <c r="G160" s="115"/>
      <c r="H160" s="135"/>
      <c r="I160" s="102"/>
      <c r="J160" s="102"/>
      <c r="K160" s="102"/>
      <c r="L160" s="562"/>
      <c r="M160" s="102"/>
      <c r="N160" s="102"/>
      <c r="O160" s="102"/>
      <c r="P160" s="102"/>
      <c r="Q160" s="102"/>
      <c r="R160" s="102"/>
      <c r="S160" s="102"/>
      <c r="T160" s="102"/>
      <c r="U160" s="102"/>
      <c r="V160" s="102"/>
      <c r="W160" s="102"/>
      <c r="X160" s="102"/>
    </row>
    <row r="161" spans="1:24" ht="12.75">
      <c r="A161" s="102"/>
      <c r="B161" s="102"/>
      <c r="C161" s="102"/>
      <c r="D161" s="102"/>
      <c r="E161" s="102"/>
      <c r="F161" s="102"/>
      <c r="G161" s="115"/>
      <c r="H161" s="135"/>
      <c r="I161" s="102"/>
      <c r="J161" s="102"/>
      <c r="K161" s="102"/>
      <c r="L161" s="562"/>
      <c r="M161" s="102"/>
      <c r="N161" s="102"/>
      <c r="O161" s="102"/>
      <c r="P161" s="102"/>
      <c r="Q161" s="102"/>
      <c r="R161" s="102"/>
      <c r="S161" s="102"/>
      <c r="T161" s="102"/>
      <c r="U161" s="102"/>
      <c r="V161" s="102"/>
      <c r="W161" s="102"/>
      <c r="X161" s="102"/>
    </row>
    <row r="162" spans="1:24" ht="12.75">
      <c r="A162" s="102"/>
      <c r="B162" s="102"/>
      <c r="C162" s="102"/>
      <c r="D162" s="102"/>
      <c r="E162" s="102"/>
      <c r="F162" s="102"/>
      <c r="G162" s="115"/>
      <c r="H162" s="135"/>
      <c r="I162" s="102"/>
      <c r="J162" s="102"/>
      <c r="K162" s="102"/>
      <c r="L162" s="562"/>
      <c r="M162" s="102"/>
      <c r="N162" s="102"/>
      <c r="O162" s="102"/>
      <c r="P162" s="102"/>
      <c r="Q162" s="102"/>
      <c r="R162" s="102"/>
      <c r="S162" s="102"/>
      <c r="T162" s="102"/>
      <c r="U162" s="102"/>
      <c r="V162" s="102"/>
      <c r="W162" s="102"/>
      <c r="X162" s="102"/>
    </row>
    <row r="163" spans="1:24" ht="12.75">
      <c r="A163" s="102"/>
      <c r="B163" s="102"/>
      <c r="C163" s="102"/>
      <c r="D163" s="102"/>
      <c r="E163" s="102"/>
      <c r="F163" s="102"/>
      <c r="G163" s="115"/>
      <c r="H163" s="135"/>
      <c r="I163" s="102"/>
      <c r="J163" s="102"/>
      <c r="K163" s="102"/>
      <c r="L163" s="562"/>
      <c r="M163" s="102"/>
      <c r="N163" s="102"/>
      <c r="O163" s="102"/>
      <c r="P163" s="102"/>
      <c r="Q163" s="102"/>
      <c r="R163" s="102"/>
      <c r="S163" s="102"/>
      <c r="T163" s="102"/>
      <c r="U163" s="102"/>
      <c r="V163" s="102"/>
      <c r="W163" s="102"/>
      <c r="X163" s="102"/>
    </row>
    <row r="164" spans="1:24" ht="12.75">
      <c r="A164" s="102"/>
      <c r="B164" s="102"/>
      <c r="C164" s="102"/>
      <c r="D164" s="102"/>
      <c r="E164" s="102"/>
      <c r="F164" s="102"/>
      <c r="G164" s="115"/>
      <c r="H164" s="135"/>
      <c r="I164" s="102"/>
      <c r="J164" s="102"/>
      <c r="K164" s="102"/>
      <c r="L164" s="562"/>
      <c r="M164" s="102"/>
      <c r="N164" s="102"/>
      <c r="O164" s="102"/>
      <c r="P164" s="102"/>
      <c r="Q164" s="102"/>
      <c r="R164" s="102"/>
      <c r="S164" s="102"/>
      <c r="T164" s="102"/>
      <c r="U164" s="102"/>
      <c r="V164" s="102"/>
      <c r="W164" s="102"/>
      <c r="X164" s="102"/>
    </row>
    <row r="165" spans="1:24" ht="15.75" customHeight="1">
      <c r="A165" s="102"/>
      <c r="B165" s="102"/>
      <c r="C165" s="102"/>
      <c r="D165" s="102"/>
      <c r="E165" s="102"/>
      <c r="F165" s="102"/>
      <c r="G165" s="115"/>
      <c r="H165" s="135"/>
      <c r="I165" s="102"/>
      <c r="J165" s="102"/>
      <c r="K165" s="102"/>
      <c r="L165" s="562"/>
      <c r="M165" s="102"/>
      <c r="N165" s="102"/>
      <c r="O165" s="102"/>
      <c r="P165" s="102"/>
      <c r="Q165" s="102"/>
      <c r="R165" s="102"/>
      <c r="S165" s="102"/>
      <c r="T165" s="102"/>
      <c r="U165" s="102"/>
      <c r="V165" s="102"/>
      <c r="W165" s="102"/>
      <c r="X165" s="102"/>
    </row>
    <row r="166" spans="1:24" ht="15.75" customHeight="1">
      <c r="A166" s="102"/>
      <c r="B166" s="102"/>
      <c r="C166" s="102"/>
      <c r="D166" s="102"/>
      <c r="E166" s="102"/>
      <c r="F166" s="102"/>
      <c r="G166" s="115"/>
      <c r="H166" s="135"/>
      <c r="I166" s="102"/>
      <c r="J166" s="102"/>
      <c r="K166" s="102"/>
      <c r="L166" s="562"/>
      <c r="M166" s="102"/>
      <c r="N166" s="102"/>
      <c r="O166" s="102"/>
      <c r="P166" s="102"/>
      <c r="Q166" s="102"/>
      <c r="R166" s="102"/>
      <c r="S166" s="102"/>
      <c r="T166" s="102"/>
      <c r="U166" s="102"/>
      <c r="V166" s="102"/>
      <c r="W166" s="102"/>
      <c r="X166" s="102"/>
    </row>
  </sheetData>
  <conditionalFormatting sqref="M1:N1 R1 U1:X1">
    <cfRule type="containsText" dxfId="2359" priority="13" operator="containsText" text="ответ субподрядчика">
      <formula>NOT(ISERROR(SEARCH(("ответ субподрядчика"),(M1))))</formula>
    </cfRule>
  </conditionalFormatting>
  <conditionalFormatting sqref="G10:G166">
    <cfRule type="cellIs" dxfId="2358" priority="12" operator="equal">
      <formula>1</formula>
    </cfRule>
  </conditionalFormatting>
  <conditionalFormatting sqref="G15">
    <cfRule type="cellIs" dxfId="2357" priority="14" operator="equal">
      <formula>1</formula>
    </cfRule>
  </conditionalFormatting>
  <conditionalFormatting sqref="G15">
    <cfRule type="cellIs" dxfId="2356" priority="15" operator="equal">
      <formula>1</formula>
    </cfRule>
  </conditionalFormatting>
  <conditionalFormatting sqref="G13">
    <cfRule type="cellIs" dxfId="2355" priority="16" operator="equal">
      <formula>1</formula>
    </cfRule>
  </conditionalFormatting>
  <conditionalFormatting sqref="G10">
    <cfRule type="cellIs" dxfId="2354" priority="17" operator="equal">
      <formula>1</formula>
    </cfRule>
  </conditionalFormatting>
  <conditionalFormatting sqref="G10">
    <cfRule type="cellIs" dxfId="2353" priority="18" operator="equal">
      <formula>1</formula>
    </cfRule>
  </conditionalFormatting>
  <conditionalFormatting sqref="G10">
    <cfRule type="cellIs" dxfId="2352" priority="19" operator="equal">
      <formula>1</formula>
    </cfRule>
  </conditionalFormatting>
  <conditionalFormatting sqref="G10">
    <cfRule type="cellIs" dxfId="2351" priority="20" operator="equal">
      <formula>1</formula>
    </cfRule>
  </conditionalFormatting>
  <conditionalFormatting sqref="G11">
    <cfRule type="cellIs" dxfId="2350" priority="21" operator="equal">
      <formula>1</formula>
    </cfRule>
  </conditionalFormatting>
  <conditionalFormatting sqref="G11">
    <cfRule type="cellIs" dxfId="2349" priority="22" operator="equal">
      <formula>1</formula>
    </cfRule>
  </conditionalFormatting>
  <conditionalFormatting sqref="G11">
    <cfRule type="cellIs" dxfId="2348" priority="23" operator="equal">
      <formula>1</formula>
    </cfRule>
  </conditionalFormatting>
  <conditionalFormatting sqref="G11">
    <cfRule type="cellIs" dxfId="2347" priority="24" operator="equal">
      <formula>1</formula>
    </cfRule>
  </conditionalFormatting>
  <conditionalFormatting sqref="G12">
    <cfRule type="cellIs" dxfId="2346" priority="25" operator="equal">
      <formula>1</formula>
    </cfRule>
  </conditionalFormatting>
  <conditionalFormatting sqref="G12">
    <cfRule type="cellIs" dxfId="2345" priority="26" operator="equal">
      <formula>1</formula>
    </cfRule>
  </conditionalFormatting>
  <conditionalFormatting sqref="G12">
    <cfRule type="cellIs" dxfId="2344" priority="27" operator="equal">
      <formula>1</formula>
    </cfRule>
  </conditionalFormatting>
  <conditionalFormatting sqref="G12">
    <cfRule type="cellIs" dxfId="2343" priority="28" operator="equal">
      <formula>1</formula>
    </cfRule>
  </conditionalFormatting>
  <conditionalFormatting sqref="G10:G166">
    <cfRule type="cellIs" dxfId="2342" priority="11" operator="equal">
      <formula>0.5</formula>
    </cfRule>
  </conditionalFormatting>
  <conditionalFormatting sqref="G15">
    <cfRule type="cellIs" dxfId="2341" priority="29" operator="equal">
      <formula>0.5</formula>
    </cfRule>
  </conditionalFormatting>
  <conditionalFormatting sqref="G15">
    <cfRule type="cellIs" dxfId="2340" priority="30" operator="equal">
      <formula>0.5</formula>
    </cfRule>
  </conditionalFormatting>
  <conditionalFormatting sqref="G13">
    <cfRule type="cellIs" dxfId="2339" priority="31" operator="equal">
      <formula>0.5</formula>
    </cfRule>
  </conditionalFormatting>
  <conditionalFormatting sqref="G10">
    <cfRule type="cellIs" dxfId="2338" priority="32" operator="equal">
      <formula>0.5</formula>
    </cfRule>
  </conditionalFormatting>
  <conditionalFormatting sqref="G10">
    <cfRule type="cellIs" dxfId="2337" priority="33" operator="equal">
      <formula>0.5</formula>
    </cfRule>
  </conditionalFormatting>
  <conditionalFormatting sqref="G10">
    <cfRule type="cellIs" dxfId="2336" priority="34" operator="equal">
      <formula>0.5</formula>
    </cfRule>
  </conditionalFormatting>
  <conditionalFormatting sqref="G10">
    <cfRule type="cellIs" dxfId="2335" priority="35" operator="equal">
      <formula>0.5</formula>
    </cfRule>
  </conditionalFormatting>
  <conditionalFormatting sqref="G11">
    <cfRule type="cellIs" dxfId="2334" priority="36" operator="equal">
      <formula>0.5</formula>
    </cfRule>
  </conditionalFormatting>
  <conditionalFormatting sqref="G11">
    <cfRule type="cellIs" dxfId="2333" priority="37" operator="equal">
      <formula>0.5</formula>
    </cfRule>
  </conditionalFormatting>
  <conditionalFormatting sqref="G11">
    <cfRule type="cellIs" dxfId="2332" priority="38" operator="equal">
      <formula>0.5</formula>
    </cfRule>
  </conditionalFormatting>
  <conditionalFormatting sqref="G11">
    <cfRule type="cellIs" dxfId="2331" priority="39" operator="equal">
      <formula>0.5</formula>
    </cfRule>
  </conditionalFormatting>
  <conditionalFormatting sqref="G12">
    <cfRule type="cellIs" dxfId="2330" priority="40" operator="equal">
      <formula>0.5</formula>
    </cfRule>
  </conditionalFormatting>
  <conditionalFormatting sqref="G12">
    <cfRule type="cellIs" dxfId="2329" priority="41" operator="equal">
      <formula>0.5</formula>
    </cfRule>
  </conditionalFormatting>
  <conditionalFormatting sqref="G12">
    <cfRule type="cellIs" dxfId="2328" priority="42" operator="equal">
      <formula>0.5</formula>
    </cfRule>
  </conditionalFormatting>
  <conditionalFormatting sqref="G12">
    <cfRule type="cellIs" dxfId="2327" priority="43" operator="equal">
      <formula>0.5</formula>
    </cfRule>
  </conditionalFormatting>
  <conditionalFormatting sqref="G10:G166">
    <cfRule type="cellIs" dxfId="2326" priority="10" operator="equal">
      <formula>0.2</formula>
    </cfRule>
  </conditionalFormatting>
  <conditionalFormatting sqref="G15">
    <cfRule type="cellIs" dxfId="2325" priority="44" operator="equal">
      <formula>0.2</formula>
    </cfRule>
  </conditionalFormatting>
  <conditionalFormatting sqref="G15">
    <cfRule type="cellIs" dxfId="2324" priority="45" operator="equal">
      <formula>0.2</formula>
    </cfRule>
  </conditionalFormatting>
  <conditionalFormatting sqref="G13">
    <cfRule type="cellIs" dxfId="2323" priority="46" operator="equal">
      <formula>0.2</formula>
    </cfRule>
  </conditionalFormatting>
  <conditionalFormatting sqref="G10">
    <cfRule type="cellIs" dxfId="2322" priority="47" operator="equal">
      <formula>0.2</formula>
    </cfRule>
  </conditionalFormatting>
  <conditionalFormatting sqref="G10">
    <cfRule type="cellIs" dxfId="2321" priority="48" operator="equal">
      <formula>0.2</formula>
    </cfRule>
  </conditionalFormatting>
  <conditionalFormatting sqref="G10">
    <cfRule type="cellIs" dxfId="2320" priority="49" operator="equal">
      <formula>0.2</formula>
    </cfRule>
  </conditionalFormatting>
  <conditionalFormatting sqref="G10">
    <cfRule type="cellIs" dxfId="2319" priority="50" operator="equal">
      <formula>0.2</formula>
    </cfRule>
  </conditionalFormatting>
  <conditionalFormatting sqref="G11">
    <cfRule type="cellIs" dxfId="2318" priority="51" operator="equal">
      <formula>0.2</formula>
    </cfRule>
  </conditionalFormatting>
  <conditionalFormatting sqref="G11">
    <cfRule type="cellIs" dxfId="2317" priority="52" operator="equal">
      <formula>0.2</formula>
    </cfRule>
  </conditionalFormatting>
  <conditionalFormatting sqref="G11">
    <cfRule type="cellIs" dxfId="2316" priority="53" operator="equal">
      <formula>0.2</formula>
    </cfRule>
  </conditionalFormatting>
  <conditionalFormatting sqref="G11">
    <cfRule type="cellIs" dxfId="2315" priority="54" operator="equal">
      <formula>0.2</formula>
    </cfRule>
  </conditionalFormatting>
  <conditionalFormatting sqref="G12">
    <cfRule type="cellIs" dxfId="2314" priority="55" operator="equal">
      <formula>0.2</formula>
    </cfRule>
  </conditionalFormatting>
  <conditionalFormatting sqref="G12">
    <cfRule type="cellIs" dxfId="2313" priority="56" operator="equal">
      <formula>0.2</formula>
    </cfRule>
  </conditionalFormatting>
  <conditionalFormatting sqref="G12">
    <cfRule type="cellIs" dxfId="2312" priority="57" operator="equal">
      <formula>0.2</formula>
    </cfRule>
  </conditionalFormatting>
  <conditionalFormatting sqref="G12">
    <cfRule type="cellIs" dxfId="2311" priority="58" operator="equal">
      <formula>0.2</formula>
    </cfRule>
  </conditionalFormatting>
  <conditionalFormatting sqref="K3 K5:K166">
    <cfRule type="containsText" dxfId="2310" priority="9" operator="containsText" text="ПД">
      <formula>NOT(ISERROR(SEARCH(("ПД"),(K3))))</formula>
    </cfRule>
  </conditionalFormatting>
  <conditionalFormatting sqref="K3 K5:K166">
    <cfRule type="containsText" dxfId="2309" priority="8" operator="containsText" text="отменено">
      <formula>NOT(ISERROR(SEARCH(("отменено"),(K3))))</formula>
    </cfRule>
  </conditionalFormatting>
  <conditionalFormatting sqref="G1:H1 H3:X3 H5:H166 A9:G9">
    <cfRule type="cellIs" dxfId="2308" priority="7" operator="equal">
      <formula>"5 - Несоответствие решений ПД и РД"</formula>
    </cfRule>
  </conditionalFormatting>
  <conditionalFormatting sqref="H15">
    <cfRule type="cellIs" dxfId="2307" priority="59" operator="equal">
      <formula>"5 - Несоответствие решений ПД и РД"</formula>
    </cfRule>
  </conditionalFormatting>
  <conditionalFormatting sqref="H15">
    <cfRule type="cellIs" dxfId="2306" priority="60" operator="equal">
      <formula>"5 - Несоответствие решений ПД и РД"</formula>
    </cfRule>
  </conditionalFormatting>
  <conditionalFormatting sqref="H13">
    <cfRule type="cellIs" dxfId="2305" priority="61" operator="equal">
      <formula>"5 - Несоответствие решений ПД и РД"</formula>
    </cfRule>
  </conditionalFormatting>
  <conditionalFormatting sqref="H10">
    <cfRule type="cellIs" dxfId="2304" priority="62" operator="equal">
      <formula>"5 - Несоответствие решений ПД и РД"</formula>
    </cfRule>
  </conditionalFormatting>
  <conditionalFormatting sqref="H10">
    <cfRule type="cellIs" dxfId="2303" priority="63" operator="equal">
      <formula>"5 - Несоответствие решений ПД и РД"</formula>
    </cfRule>
  </conditionalFormatting>
  <conditionalFormatting sqref="H10">
    <cfRule type="cellIs" dxfId="2302" priority="64" operator="equal">
      <formula>"5 - Несоответствие решений ПД и РД"</formula>
    </cfRule>
  </conditionalFormatting>
  <conditionalFormatting sqref="H10">
    <cfRule type="cellIs" dxfId="2301" priority="65" operator="equal">
      <formula>"5 - Несоответствие решений ПД и РД"</formula>
    </cfRule>
  </conditionalFormatting>
  <conditionalFormatting sqref="H11">
    <cfRule type="cellIs" dxfId="2300" priority="66" operator="equal">
      <formula>"5 - Несоответствие решений ПД и РД"</formula>
    </cfRule>
  </conditionalFormatting>
  <conditionalFormatting sqref="H11">
    <cfRule type="cellIs" dxfId="2299" priority="67" operator="equal">
      <formula>"5 - Несоответствие решений ПД и РД"</formula>
    </cfRule>
  </conditionalFormatting>
  <conditionalFormatting sqref="H11">
    <cfRule type="cellIs" dxfId="2298" priority="68" operator="equal">
      <formula>"5 - Несоответствие решений ПД и РД"</formula>
    </cfRule>
  </conditionalFormatting>
  <conditionalFormatting sqref="H11">
    <cfRule type="cellIs" dxfId="2297" priority="69" operator="equal">
      <formula>"5 - Несоответствие решений ПД и РД"</formula>
    </cfRule>
  </conditionalFormatting>
  <conditionalFormatting sqref="H12">
    <cfRule type="cellIs" dxfId="2296" priority="70" operator="equal">
      <formula>"5 - Несоответствие решений ПД и РД"</formula>
    </cfRule>
  </conditionalFormatting>
  <conditionalFormatting sqref="H12">
    <cfRule type="cellIs" dxfId="2295" priority="71" operator="equal">
      <formula>"5 - Несоответствие решений ПД и РД"</formula>
    </cfRule>
  </conditionalFormatting>
  <conditionalFormatting sqref="H12">
    <cfRule type="cellIs" dxfId="2294" priority="72" operator="equal">
      <formula>"5 - Несоответствие решений ПД и РД"</formula>
    </cfRule>
  </conditionalFormatting>
  <conditionalFormatting sqref="H12">
    <cfRule type="cellIs" dxfId="2293" priority="73" operator="equal">
      <formula>"5 - Несоответствие решений ПД и РД"</formula>
    </cfRule>
  </conditionalFormatting>
  <conditionalFormatting sqref="G1:H1 H3:X3 H5:H166 A9:G9">
    <cfRule type="cellIs" dxfId="2292" priority="6" operator="equal">
      <formula>"4 - Несоответствие типовым решениям"</formula>
    </cfRule>
  </conditionalFormatting>
  <conditionalFormatting sqref="H15">
    <cfRule type="cellIs" dxfId="2291" priority="74" operator="equal">
      <formula>"4 - Несоответствие типовым решениям"</formula>
    </cfRule>
  </conditionalFormatting>
  <conditionalFormatting sqref="H15">
    <cfRule type="cellIs" dxfId="2290" priority="75" operator="equal">
      <formula>"4 - Несоответствие типовым решениям"</formula>
    </cfRule>
  </conditionalFormatting>
  <conditionalFormatting sqref="H13">
    <cfRule type="cellIs" dxfId="2289" priority="76" operator="equal">
      <formula>"4 - Несоответствие типовым решениям"</formula>
    </cfRule>
  </conditionalFormatting>
  <conditionalFormatting sqref="H10">
    <cfRule type="cellIs" dxfId="2288" priority="77" operator="equal">
      <formula>"4 - Несоответствие типовым решениям"</formula>
    </cfRule>
  </conditionalFormatting>
  <conditionalFormatting sqref="H10">
    <cfRule type="cellIs" dxfId="2287" priority="78" operator="equal">
      <formula>"4 - Несоответствие типовым решениям"</formula>
    </cfRule>
  </conditionalFormatting>
  <conditionalFormatting sqref="H10">
    <cfRule type="cellIs" dxfId="2286" priority="79" operator="equal">
      <formula>"4 - Несоответствие типовым решениям"</formula>
    </cfRule>
  </conditionalFormatting>
  <conditionalFormatting sqref="H10">
    <cfRule type="cellIs" dxfId="2285" priority="80" operator="equal">
      <formula>"4 - Несоответствие типовым решениям"</formula>
    </cfRule>
  </conditionalFormatting>
  <conditionalFormatting sqref="H11">
    <cfRule type="cellIs" dxfId="2284" priority="81" operator="equal">
      <formula>"4 - Несоответствие типовым решениям"</formula>
    </cfRule>
  </conditionalFormatting>
  <conditionalFormatting sqref="H11">
    <cfRule type="cellIs" dxfId="2283" priority="82" operator="equal">
      <formula>"4 - Несоответствие типовым решениям"</formula>
    </cfRule>
  </conditionalFormatting>
  <conditionalFormatting sqref="H11">
    <cfRule type="cellIs" dxfId="2282" priority="83" operator="equal">
      <formula>"4 - Несоответствие типовым решениям"</formula>
    </cfRule>
  </conditionalFormatting>
  <conditionalFormatting sqref="H11">
    <cfRule type="cellIs" dxfId="2281" priority="84" operator="equal">
      <formula>"4 - Несоответствие типовым решениям"</formula>
    </cfRule>
  </conditionalFormatting>
  <conditionalFormatting sqref="H12">
    <cfRule type="cellIs" dxfId="2280" priority="85" operator="equal">
      <formula>"4 - Несоответствие типовым решениям"</formula>
    </cfRule>
  </conditionalFormatting>
  <conditionalFormatting sqref="H12">
    <cfRule type="cellIs" dxfId="2279" priority="86" operator="equal">
      <formula>"4 - Несоответствие типовым решениям"</formula>
    </cfRule>
  </conditionalFormatting>
  <conditionalFormatting sqref="H12">
    <cfRule type="cellIs" dxfId="2278" priority="87" operator="equal">
      <formula>"4 - Несоответствие типовым решениям"</formula>
    </cfRule>
  </conditionalFormatting>
  <conditionalFormatting sqref="H12">
    <cfRule type="cellIs" dxfId="2277" priority="88" operator="equal">
      <formula>"4 - Несоответствие типовым решениям"</formula>
    </cfRule>
  </conditionalFormatting>
  <conditionalFormatting sqref="G1:H1 H3:X3 H5:H166 A9:G9">
    <cfRule type="cellIs" dxfId="2276" priority="5" operator="equal">
      <formula>"3 - Повторяющиеся замечания МФР"</formula>
    </cfRule>
  </conditionalFormatting>
  <conditionalFormatting sqref="H15">
    <cfRule type="cellIs" dxfId="2275" priority="89" operator="equal">
      <formula>"3 - Повторяющиеся замечания МФР"</formula>
    </cfRule>
  </conditionalFormatting>
  <conditionalFormatting sqref="H15">
    <cfRule type="cellIs" dxfId="2274" priority="90" operator="equal">
      <formula>"3 - Повторяющиеся замечания МФР"</formula>
    </cfRule>
  </conditionalFormatting>
  <conditionalFormatting sqref="H13">
    <cfRule type="cellIs" dxfId="2273" priority="91" operator="equal">
      <formula>"3 - Повторяющиеся замечания МФР"</formula>
    </cfRule>
  </conditionalFormatting>
  <conditionalFormatting sqref="H10">
    <cfRule type="cellIs" dxfId="2272" priority="92" operator="equal">
      <formula>"3 - Повторяющиеся замечания МФР"</formula>
    </cfRule>
  </conditionalFormatting>
  <conditionalFormatting sqref="H10">
    <cfRule type="cellIs" dxfId="2271" priority="93" operator="equal">
      <formula>"3 - Повторяющиеся замечания МФР"</formula>
    </cfRule>
  </conditionalFormatting>
  <conditionalFormatting sqref="H10">
    <cfRule type="cellIs" dxfId="2270" priority="94" operator="equal">
      <formula>"3 - Повторяющиеся замечания МФР"</formula>
    </cfRule>
  </conditionalFormatting>
  <conditionalFormatting sqref="H10">
    <cfRule type="cellIs" dxfId="2269" priority="95" operator="equal">
      <formula>"3 - Повторяющиеся замечания МФР"</formula>
    </cfRule>
  </conditionalFormatting>
  <conditionalFormatting sqref="H11">
    <cfRule type="cellIs" dxfId="2268" priority="96" operator="equal">
      <formula>"3 - Повторяющиеся замечания МФР"</formula>
    </cfRule>
  </conditionalFormatting>
  <conditionalFormatting sqref="H11">
    <cfRule type="cellIs" dxfId="2267" priority="97" operator="equal">
      <formula>"3 - Повторяющиеся замечания МФР"</formula>
    </cfRule>
  </conditionalFormatting>
  <conditionalFormatting sqref="H11">
    <cfRule type="cellIs" dxfId="2266" priority="98" operator="equal">
      <formula>"3 - Повторяющиеся замечания МФР"</formula>
    </cfRule>
  </conditionalFormatting>
  <conditionalFormatting sqref="H11">
    <cfRule type="cellIs" dxfId="2265" priority="99" operator="equal">
      <formula>"3 - Повторяющиеся замечания МФР"</formula>
    </cfRule>
  </conditionalFormatting>
  <conditionalFormatting sqref="H12">
    <cfRule type="cellIs" dxfId="2264" priority="100" operator="equal">
      <formula>"3 - Повторяющиеся замечания МФР"</formula>
    </cfRule>
  </conditionalFormatting>
  <conditionalFormatting sqref="H12">
    <cfRule type="cellIs" dxfId="2263" priority="101" operator="equal">
      <formula>"3 - Повторяющиеся замечания МФР"</formula>
    </cfRule>
  </conditionalFormatting>
  <conditionalFormatting sqref="H12">
    <cfRule type="cellIs" dxfId="2262" priority="102" operator="equal">
      <formula>"3 - Повторяющиеся замечания МФР"</formula>
    </cfRule>
  </conditionalFormatting>
  <conditionalFormatting sqref="H12">
    <cfRule type="cellIs" dxfId="2261" priority="103" operator="equal">
      <formula>"3 - Повторяющиеся замечания МФР"</formula>
    </cfRule>
  </conditionalFormatting>
  <conditionalFormatting sqref="G1:H1 H3:X3 H5:H166 A9:G9">
    <cfRule type="cellIs" dxfId="2260" priority="4" operator="equal">
      <formula>"2 - Несоотвествие смежным разделам"</formula>
    </cfRule>
  </conditionalFormatting>
  <conditionalFormatting sqref="H15">
    <cfRule type="cellIs" dxfId="2259" priority="104" operator="equal">
      <formula>"2 - Несоотвествие смежным разделам"</formula>
    </cfRule>
  </conditionalFormatting>
  <conditionalFormatting sqref="H15">
    <cfRule type="cellIs" dxfId="2258" priority="105" operator="equal">
      <formula>"2 - Несоотвествие смежным разделам"</formula>
    </cfRule>
  </conditionalFormatting>
  <conditionalFormatting sqref="H13">
    <cfRule type="cellIs" dxfId="2257" priority="106" operator="equal">
      <formula>"2 - Несоотвествие смежным разделам"</formula>
    </cfRule>
  </conditionalFormatting>
  <conditionalFormatting sqref="H10">
    <cfRule type="cellIs" dxfId="2256" priority="107" operator="equal">
      <formula>"2 - Несоотвествие смежным разделам"</formula>
    </cfRule>
  </conditionalFormatting>
  <conditionalFormatting sqref="H10">
    <cfRule type="cellIs" dxfId="2255" priority="108" operator="equal">
      <formula>"2 - Несоотвествие смежным разделам"</formula>
    </cfRule>
  </conditionalFormatting>
  <conditionalFormatting sqref="H10">
    <cfRule type="cellIs" dxfId="2254" priority="109" operator="equal">
      <formula>"2 - Несоотвествие смежным разделам"</formula>
    </cfRule>
  </conditionalFormatting>
  <conditionalFormatting sqref="H10">
    <cfRule type="cellIs" dxfId="2253" priority="110" operator="equal">
      <formula>"2 - Несоотвествие смежным разделам"</formula>
    </cfRule>
  </conditionalFormatting>
  <conditionalFormatting sqref="H11">
    <cfRule type="cellIs" dxfId="2252" priority="111" operator="equal">
      <formula>"2 - Несоотвествие смежным разделам"</formula>
    </cfRule>
  </conditionalFormatting>
  <conditionalFormatting sqref="H11">
    <cfRule type="cellIs" dxfId="2251" priority="112" operator="equal">
      <formula>"2 - Несоотвествие смежным разделам"</formula>
    </cfRule>
  </conditionalFormatting>
  <conditionalFormatting sqref="H11">
    <cfRule type="cellIs" dxfId="2250" priority="113" operator="equal">
      <formula>"2 - Несоотвествие смежным разделам"</formula>
    </cfRule>
  </conditionalFormatting>
  <conditionalFormatting sqref="H11">
    <cfRule type="cellIs" dxfId="2249" priority="114" operator="equal">
      <formula>"2 - Несоотвествие смежным разделам"</formula>
    </cfRule>
  </conditionalFormatting>
  <conditionalFormatting sqref="H12">
    <cfRule type="cellIs" dxfId="2248" priority="115" operator="equal">
      <formula>"2 - Несоотвествие смежным разделам"</formula>
    </cfRule>
  </conditionalFormatting>
  <conditionalFormatting sqref="H12">
    <cfRule type="cellIs" dxfId="2247" priority="116" operator="equal">
      <formula>"2 - Несоотвествие смежным разделам"</formula>
    </cfRule>
  </conditionalFormatting>
  <conditionalFormatting sqref="H12">
    <cfRule type="cellIs" dxfId="2246" priority="117" operator="equal">
      <formula>"2 - Несоотвествие смежным разделам"</formula>
    </cfRule>
  </conditionalFormatting>
  <conditionalFormatting sqref="H12">
    <cfRule type="cellIs" dxfId="2245" priority="118" operator="equal">
      <formula>"2 - Несоотвествие смежным разделам"</formula>
    </cfRule>
  </conditionalFormatting>
  <conditionalFormatting sqref="G1:H1 H3:X3 H5:H166 A9:G9">
    <cfRule type="cellIs" dxfId="2244" priority="3" operator="equal">
      <formula>"1 - Ошибка проектировщика"</formula>
    </cfRule>
  </conditionalFormatting>
  <conditionalFormatting sqref="H15">
    <cfRule type="cellIs" dxfId="2243" priority="119" operator="equal">
      <formula>"1 - Ошибка проектировщика"</formula>
    </cfRule>
  </conditionalFormatting>
  <conditionalFormatting sqref="H15">
    <cfRule type="cellIs" dxfId="2242" priority="120" operator="equal">
      <formula>"1 - Ошибка проектировщика"</formula>
    </cfRule>
  </conditionalFormatting>
  <conditionalFormatting sqref="H13">
    <cfRule type="cellIs" dxfId="2241" priority="121" operator="equal">
      <formula>"1 - Ошибка проектировщика"</formula>
    </cfRule>
  </conditionalFormatting>
  <conditionalFormatting sqref="H10">
    <cfRule type="cellIs" dxfId="2240" priority="122" operator="equal">
      <formula>"1 - Ошибка проектировщика"</formula>
    </cfRule>
  </conditionalFormatting>
  <conditionalFormatting sqref="H10">
    <cfRule type="cellIs" dxfId="2239" priority="123" operator="equal">
      <formula>"1 - Ошибка проектировщика"</formula>
    </cfRule>
  </conditionalFormatting>
  <conditionalFormatting sqref="H10">
    <cfRule type="cellIs" dxfId="2238" priority="124" operator="equal">
      <formula>"1 - Ошибка проектировщика"</formula>
    </cfRule>
  </conditionalFormatting>
  <conditionalFormatting sqref="H10">
    <cfRule type="cellIs" dxfId="2237" priority="125" operator="equal">
      <formula>"1 - Ошибка проектировщика"</formula>
    </cfRule>
  </conditionalFormatting>
  <conditionalFormatting sqref="H11">
    <cfRule type="cellIs" dxfId="2236" priority="126" operator="equal">
      <formula>"1 - Ошибка проектировщика"</formula>
    </cfRule>
  </conditionalFormatting>
  <conditionalFormatting sqref="H11">
    <cfRule type="cellIs" dxfId="2235" priority="127" operator="equal">
      <formula>"1 - Ошибка проектировщика"</formula>
    </cfRule>
  </conditionalFormatting>
  <conditionalFormatting sqref="H11">
    <cfRule type="cellIs" dxfId="2234" priority="128" operator="equal">
      <formula>"1 - Ошибка проектировщика"</formula>
    </cfRule>
  </conditionalFormatting>
  <conditionalFormatting sqref="H11">
    <cfRule type="cellIs" dxfId="2233" priority="129" operator="equal">
      <formula>"1 - Ошибка проектировщика"</formula>
    </cfRule>
  </conditionalFormatting>
  <conditionalFormatting sqref="H12">
    <cfRule type="cellIs" dxfId="2232" priority="130" operator="equal">
      <formula>"1 - Ошибка проектировщика"</formula>
    </cfRule>
  </conditionalFormatting>
  <conditionalFormatting sqref="H12">
    <cfRule type="cellIs" dxfId="2231" priority="131" operator="equal">
      <formula>"1 - Ошибка проектировщика"</formula>
    </cfRule>
  </conditionalFormatting>
  <conditionalFormatting sqref="H12">
    <cfRule type="cellIs" dxfId="2230" priority="132" operator="equal">
      <formula>"1 - Ошибка проектировщика"</formula>
    </cfRule>
  </conditionalFormatting>
  <conditionalFormatting sqref="H12">
    <cfRule type="cellIs" dxfId="2229" priority="133" operator="equal">
      <formula>"1 - Ошибка проектировщика"</formula>
    </cfRule>
  </conditionalFormatting>
  <conditionalFormatting sqref="K3 K5:K166">
    <cfRule type="containsText" dxfId="2228" priority="2" operator="containsText" text="повторно">
      <formula>NOT(ISERROR(SEARCH(("повторно"),(K3))))</formula>
    </cfRule>
  </conditionalFormatting>
  <conditionalFormatting sqref="K3 K5:K166">
    <cfRule type="containsText" dxfId="2227"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10">
        <x14:dataValidation type="list" allowBlank="1">
          <x14:formula1>
            <xm:f>Списки!$G$2:$G$4</xm:f>
          </x14:formula1>
          <xm:sqref>G58:G166</xm:sqref>
        </x14:dataValidation>
        <x14:dataValidation type="list" allowBlank="1">
          <x14:formula1>
            <xm:f>Списки!$O:$O</xm:f>
          </x14:formula1>
          <xm:sqref>R1 U1 X1</xm:sqref>
        </x14:dataValidation>
        <x14:dataValidation type="list" allowBlank="1">
          <x14:formula1>
            <xm:f>Списки!$E$2:$E$1002</xm:f>
          </x14:formula1>
          <xm:sqref>H58:H166</xm:sqref>
        </x14:dataValidation>
        <x14:dataValidation type="list" allowBlank="1">
          <x14:formula1>
            <xm:f>Списки!$A$2:$A$1002</xm:f>
          </x14:formula1>
          <xm:sqref>K10:K11 K58:K166</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2"/>
  <sheetViews>
    <sheetView workbookViewId="0">
      <pane ySplit="1" topLeftCell="A2" activePane="bottomLeft" state="frozen"/>
      <selection activeCell="B3" sqref="B3"/>
      <selection pane="bottomLeft" activeCell="A11" sqref="A11"/>
    </sheetView>
  </sheetViews>
  <sheetFormatPr defaultColWidth="12.5703125" defaultRowHeight="15.75" customHeight="1" outlineLevelRow="1" outlineLevelCol="1"/>
  <cols>
    <col min="1" max="1" width="8.85546875" style="530" customWidth="1"/>
    <col min="2" max="2" width="18.5703125" style="530" customWidth="1"/>
    <col min="3" max="3" width="12.5703125" style="728"/>
    <col min="4" max="4" width="53.42578125" style="530" customWidth="1"/>
    <col min="5" max="5" width="55.7109375" style="530" customWidth="1"/>
    <col min="6" max="6" width="21.42578125" style="723" customWidth="1" collapsed="1"/>
    <col min="7" max="8" width="14.140625" style="530" hidden="1" customWidth="1" outlineLevel="1"/>
    <col min="9" max="9" width="14.7109375" style="530" customWidth="1"/>
    <col min="10" max="11" width="12.5703125" style="530"/>
    <col min="12" max="12" width="31.85546875" style="531" customWidth="1"/>
    <col min="13" max="13" width="12.5703125" style="530"/>
    <col min="14" max="14" width="26.42578125" style="530" customWidth="1"/>
    <col min="15" max="15" width="39.140625" style="531" customWidth="1"/>
    <col min="16" max="16" width="16.42578125" style="530" customWidth="1"/>
    <col min="17" max="17" width="26.85546875" style="530" customWidth="1"/>
    <col min="18" max="18" width="22" style="530" customWidth="1"/>
    <col min="19" max="19" width="14.42578125" style="530" customWidth="1"/>
    <col min="20" max="20" width="26.85546875" style="530" customWidth="1"/>
    <col min="21" max="24" width="25.5703125" style="530" customWidth="1"/>
    <col min="25" max="16384" width="12.5703125" style="530"/>
  </cols>
  <sheetData>
    <row r="1" spans="1:24" ht="89.25" collapsed="1">
      <c r="A1" s="532" t="s">
        <v>235</v>
      </c>
      <c r="B1" s="712" t="s">
        <v>236</v>
      </c>
      <c r="C1" s="713" t="s">
        <v>237</v>
      </c>
      <c r="D1" s="712" t="s">
        <v>238</v>
      </c>
      <c r="E1" s="712" t="s">
        <v>239</v>
      </c>
      <c r="F1" s="712" t="s">
        <v>240</v>
      </c>
      <c r="G1" s="714" t="s">
        <v>241</v>
      </c>
      <c r="H1" s="714" t="s">
        <v>242</v>
      </c>
      <c r="I1" s="714" t="s">
        <v>5</v>
      </c>
      <c r="J1" s="712" t="s">
        <v>243</v>
      </c>
      <c r="K1" s="712" t="s">
        <v>244</v>
      </c>
      <c r="L1" s="715" t="s">
        <v>245</v>
      </c>
      <c r="M1" s="107" t="s">
        <v>246</v>
      </c>
      <c r="N1" s="107" t="s">
        <v>247</v>
      </c>
      <c r="O1" s="715"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112" t="s">
        <v>52</v>
      </c>
      <c r="E2" s="113"/>
      <c r="F2" s="110"/>
      <c r="G2" s="115"/>
      <c r="H2" s="116" t="s">
        <v>250</v>
      </c>
      <c r="I2" s="116" t="s">
        <v>13</v>
      </c>
      <c r="J2" s="116" t="s">
        <v>14</v>
      </c>
      <c r="K2" s="116" t="s">
        <v>16</v>
      </c>
      <c r="L2" s="538" t="s">
        <v>15</v>
      </c>
      <c r="M2" s="116" t="s">
        <v>17</v>
      </c>
      <c r="N2" s="116" t="s">
        <v>18</v>
      </c>
      <c r="O2" s="538"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18" t="s">
        <v>35</v>
      </c>
      <c r="E3" s="18"/>
      <c r="F3" s="18"/>
      <c r="G3" s="115"/>
      <c r="H3" s="499">
        <f>COUNTIF($H10:$H172,"1 - Несоответствие продуктовым требованиям ПИК-Стандарт")</f>
        <v>3</v>
      </c>
      <c r="I3" s="499">
        <f>COUNTIF($H10:$H172,"2 - Несоответствие Бренд-листам ПИК")</f>
        <v>0</v>
      </c>
      <c r="J3" s="499">
        <f>COUNTIF($H10:$H172,"3 - Несоответствие Каталогу отделки")</f>
        <v>0</v>
      </c>
      <c r="K3" s="499">
        <f>COUNTIF($H10:$H172,"5 - Ошибка в применении СТМ")</f>
        <v>0</v>
      </c>
      <c r="L3" s="540">
        <f>COUNTIF($H10:$H172,"4 - Несоответствие Каталогу оборудования")</f>
        <v>0</v>
      </c>
      <c r="M3" s="499">
        <f>COUNTIF($H10:$H172,"6 - Ошибка в применении сборных ЛМ")</f>
        <v>0</v>
      </c>
      <c r="N3" s="499">
        <f>COUNTIF($H10:$H172,"7 - Ошибка в применении шкаф-пакетов")</f>
        <v>0</v>
      </c>
      <c r="O3" s="540">
        <f>COUNTIF($H10:$H172,"8 - Ошибка в применении шахт-пакетов")</f>
        <v>0</v>
      </c>
      <c r="P3" s="499">
        <f>COUNTIF($H10:$H172,"9 - Несоответствие типологическим требованиям ПИК-Стандарт")</f>
        <v>0</v>
      </c>
      <c r="Q3" s="499">
        <f>COUNTIF($H10:$H172,"10 - Несоответствие НТД РФ")</f>
        <v>0</v>
      </c>
      <c r="R3" s="499">
        <f>COUNTIF($H10:$H172,"11 - Несоответствие ИРД (кроме ТУ, СТУ), АПР, ПД")</f>
        <v>0</v>
      </c>
      <c r="S3" s="499">
        <f>COUNTIF($H10:$H172,"12 - Несоответствие требованиям ТУ, СТУ")</f>
        <v>0</v>
      </c>
      <c r="T3" s="499">
        <f>COUNTIF($H10:$H172,"13 - Ошибка в технических решениях")</f>
        <v>0</v>
      </c>
      <c r="U3" s="499">
        <f>COUNTIF($H10:$H172,"14 - Неувязка м/у собой комплектов РД")</f>
        <v>3</v>
      </c>
      <c r="V3" s="499">
        <f>COUNTIF($H10:$H172,"15 - Недостаточность информации влияющей на СМР")</f>
        <v>6</v>
      </c>
      <c r="W3" s="499">
        <f>COUNTIF($H10:$H172,"16 - Нерациональное решение")</f>
        <v>0</v>
      </c>
      <c r="X3" s="499">
        <f>COUNTIF($H10:$H172,"17 - Оформление")</f>
        <v>0</v>
      </c>
    </row>
    <row r="4" spans="1:24" ht="38.25" hidden="1" outlineLevel="1">
      <c r="A4" s="111" t="s">
        <v>249</v>
      </c>
      <c r="B4" s="119">
        <v>12</v>
      </c>
      <c r="C4" s="259">
        <v>10</v>
      </c>
      <c r="D4" s="120">
        <f>C4/B4</f>
        <v>0.83333333333333337</v>
      </c>
      <c r="E4" s="120"/>
      <c r="G4" s="115"/>
      <c r="H4" s="112" t="s">
        <v>52</v>
      </c>
      <c r="I4" s="112" t="s">
        <v>52</v>
      </c>
      <c r="J4" s="112" t="s">
        <v>52</v>
      </c>
      <c r="K4" s="112" t="s">
        <v>52</v>
      </c>
      <c r="L4" s="541" t="s">
        <v>52</v>
      </c>
      <c r="M4" s="112" t="s">
        <v>52</v>
      </c>
      <c r="N4" s="112" t="s">
        <v>52</v>
      </c>
      <c r="O4" s="541" t="s">
        <v>52</v>
      </c>
      <c r="P4" s="112" t="s">
        <v>52</v>
      </c>
      <c r="Q4" s="112" t="s">
        <v>52</v>
      </c>
      <c r="R4" s="112" t="s">
        <v>52</v>
      </c>
      <c r="S4" s="112" t="s">
        <v>52</v>
      </c>
      <c r="T4" s="112" t="s">
        <v>52</v>
      </c>
      <c r="U4" s="112" t="s">
        <v>52</v>
      </c>
      <c r="V4" s="112" t="s">
        <v>52</v>
      </c>
      <c r="W4" s="112" t="s">
        <v>52</v>
      </c>
      <c r="X4" s="112" t="s">
        <v>52</v>
      </c>
    </row>
    <row r="5" spans="1:24" ht="14.25" hidden="1" outlineLevel="1">
      <c r="D5" s="221"/>
      <c r="E5" s="221"/>
      <c r="G5" s="112" t="s">
        <v>52</v>
      </c>
      <c r="H5" s="500"/>
      <c r="I5" s="102"/>
      <c r="J5" s="223"/>
      <c r="K5" s="102"/>
      <c r="L5" s="543"/>
      <c r="M5" s="223"/>
      <c r="N5" s="102"/>
      <c r="O5" s="543"/>
      <c r="P5" s="223"/>
      <c r="Q5" s="102"/>
      <c r="R5" s="223"/>
      <c r="S5" s="223"/>
      <c r="T5" s="102"/>
      <c r="U5" s="102"/>
      <c r="V5" s="102"/>
      <c r="W5" s="102"/>
      <c r="X5" s="102"/>
    </row>
    <row r="6" spans="1:24" ht="22.5" hidden="1" outlineLevel="1">
      <c r="A6" s="18">
        <v>0.2</v>
      </c>
      <c r="B6" s="18">
        <v>0.5</v>
      </c>
      <c r="C6" s="256">
        <v>1</v>
      </c>
      <c r="D6" s="18" t="s">
        <v>39</v>
      </c>
      <c r="E6" s="18"/>
      <c r="F6" s="18" t="s">
        <v>253</v>
      </c>
      <c r="G6" s="125">
        <f>COUNTIFS(G10:G139,"0,2")</f>
        <v>0</v>
      </c>
      <c r="H6" s="500"/>
      <c r="I6" s="102"/>
      <c r="J6" s="223"/>
      <c r="K6" s="102"/>
      <c r="L6" s="543"/>
      <c r="M6" s="223"/>
      <c r="N6" s="102"/>
      <c r="O6" s="543"/>
      <c r="P6" s="223"/>
      <c r="Q6" s="102"/>
      <c r="R6" s="223"/>
      <c r="S6" s="223"/>
      <c r="T6" s="102"/>
      <c r="U6" s="102"/>
      <c r="V6" s="102"/>
      <c r="W6" s="102"/>
      <c r="X6" s="102"/>
    </row>
    <row r="7" spans="1:24" ht="22.5" hidden="1" outlineLevel="1">
      <c r="A7" s="126">
        <f>G6*0.2/B4</f>
        <v>0</v>
      </c>
      <c r="B7" s="126">
        <f>G7*0.5/B4</f>
        <v>0.25</v>
      </c>
      <c r="C7" s="259">
        <f>G8*1/B4</f>
        <v>0.5</v>
      </c>
      <c r="D7" s="127">
        <f>(G6*A6+G7*B6+G8*C6)/SUM(G6:G8)</f>
        <v>0.75</v>
      </c>
      <c r="E7" s="128"/>
      <c r="F7" s="129" t="s">
        <v>254</v>
      </c>
      <c r="G7" s="125">
        <f>COUNTIFS(G10:G139,"0,5")</f>
        <v>6</v>
      </c>
      <c r="H7" s="500"/>
      <c r="I7" s="225"/>
      <c r="J7" s="225"/>
      <c r="K7" s="225"/>
      <c r="L7" s="545"/>
      <c r="M7" s="225"/>
      <c r="N7" s="225"/>
      <c r="O7" s="545"/>
      <c r="P7" s="225"/>
      <c r="Q7" s="225"/>
      <c r="R7" s="225"/>
      <c r="S7" s="225"/>
      <c r="T7" s="225"/>
      <c r="U7" s="225"/>
      <c r="V7" s="225"/>
      <c r="W7" s="225"/>
      <c r="X7" s="225"/>
    </row>
    <row r="8" spans="1:24" ht="22.5" hidden="1" outlineLevel="1">
      <c r="A8" s="112" t="s">
        <v>52</v>
      </c>
      <c r="B8" s="112" t="s">
        <v>52</v>
      </c>
      <c r="C8" s="266" t="s">
        <v>52</v>
      </c>
      <c r="D8" s="112" t="s">
        <v>52</v>
      </c>
      <c r="E8" s="112"/>
      <c r="F8" s="18" t="s">
        <v>255</v>
      </c>
      <c r="G8" s="125">
        <f>COUNTIFS(G10:G139,"1")</f>
        <v>6</v>
      </c>
      <c r="H8" s="500"/>
      <c r="I8" s="102"/>
      <c r="J8" s="223"/>
      <c r="K8" s="102"/>
      <c r="L8" s="543"/>
      <c r="M8" s="223"/>
      <c r="N8" s="102"/>
      <c r="O8" s="543"/>
      <c r="P8" s="223"/>
      <c r="Q8" s="102"/>
      <c r="R8" s="223"/>
      <c r="S8" s="223"/>
      <c r="T8" s="102"/>
      <c r="U8" s="102"/>
      <c r="V8" s="102"/>
      <c r="W8" s="102"/>
      <c r="X8" s="102"/>
    </row>
    <row r="9" spans="1:24" ht="12.75">
      <c r="A9" s="131"/>
      <c r="B9" s="131"/>
      <c r="C9" s="267"/>
      <c r="D9" s="131"/>
      <c r="E9" s="131"/>
      <c r="F9" s="131"/>
      <c r="G9" s="131"/>
      <c r="H9" s="131"/>
      <c r="I9" s="226"/>
      <c r="J9" s="227"/>
      <c r="K9" s="226"/>
      <c r="L9" s="547"/>
      <c r="M9" s="227"/>
      <c r="N9" s="226"/>
      <c r="O9" s="547"/>
      <c r="P9" s="227"/>
      <c r="Q9" s="226"/>
      <c r="R9" s="227"/>
      <c r="S9" s="227"/>
      <c r="T9" s="226"/>
      <c r="U9" s="226"/>
      <c r="V9" s="226"/>
      <c r="W9" s="226"/>
      <c r="X9" s="226"/>
    </row>
    <row r="10" spans="1:24" ht="33.75">
      <c r="A10" s="431">
        <v>1</v>
      </c>
      <c r="B10" s="436" t="s">
        <v>2576</v>
      </c>
      <c r="C10" s="665" t="s">
        <v>1136</v>
      </c>
      <c r="D10" s="433" t="s">
        <v>2577</v>
      </c>
      <c r="E10" s="433"/>
      <c r="F10" s="431"/>
      <c r="G10" s="435">
        <v>1</v>
      </c>
      <c r="H10" s="436" t="s">
        <v>28</v>
      </c>
      <c r="I10" s="431" t="s">
        <v>72</v>
      </c>
      <c r="J10" s="437">
        <v>45419</v>
      </c>
      <c r="K10" s="431" t="s">
        <v>260</v>
      </c>
      <c r="L10" s="549"/>
      <c r="M10" s="437">
        <v>45447</v>
      </c>
      <c r="N10" s="431"/>
      <c r="O10" s="549"/>
      <c r="P10" s="223"/>
      <c r="Q10" s="102"/>
      <c r="R10" s="223"/>
      <c r="S10" s="223"/>
      <c r="T10" s="102"/>
      <c r="U10" s="102"/>
      <c r="V10" s="102"/>
      <c r="W10" s="102"/>
      <c r="X10" s="102"/>
    </row>
    <row r="11" spans="1:24" ht="170.25" customHeight="1">
      <c r="A11" s="431">
        <f t="shared" ref="A11:A21" si="0">A10+1</f>
        <v>2</v>
      </c>
      <c r="B11" s="729" t="s">
        <v>2578</v>
      </c>
      <c r="C11" s="665" t="s">
        <v>402</v>
      </c>
      <c r="D11" s="433" t="s">
        <v>2579</v>
      </c>
      <c r="E11" s="433"/>
      <c r="F11" s="431" t="s">
        <v>2560</v>
      </c>
      <c r="G11" s="435">
        <v>1</v>
      </c>
      <c r="H11" s="436" t="s">
        <v>28</v>
      </c>
      <c r="I11" s="431" t="s">
        <v>72</v>
      </c>
      <c r="J11" s="437">
        <v>45419</v>
      </c>
      <c r="K11" s="431" t="s">
        <v>266</v>
      </c>
      <c r="L11" s="548"/>
      <c r="M11" s="437">
        <v>45447</v>
      </c>
      <c r="N11" s="431" t="s">
        <v>2580</v>
      </c>
      <c r="O11" s="548"/>
      <c r="P11" s="102"/>
      <c r="Q11" s="102"/>
      <c r="R11" s="102"/>
      <c r="S11" s="102"/>
      <c r="T11" s="102"/>
      <c r="U11" s="102"/>
      <c r="V11" s="102"/>
      <c r="W11" s="102"/>
      <c r="X11" s="102"/>
    </row>
    <row r="12" spans="1:24" ht="46.5" customHeight="1">
      <c r="A12" s="431">
        <f t="shared" si="0"/>
        <v>3</v>
      </c>
      <c r="B12" s="729" t="s">
        <v>2578</v>
      </c>
      <c r="C12" s="665" t="s">
        <v>402</v>
      </c>
      <c r="D12" s="433" t="s">
        <v>2581</v>
      </c>
      <c r="E12" s="433"/>
      <c r="F12" s="432" t="s">
        <v>2582</v>
      </c>
      <c r="G12" s="435">
        <v>1</v>
      </c>
      <c r="H12" s="436" t="s">
        <v>250</v>
      </c>
      <c r="I12" s="431" t="s">
        <v>72</v>
      </c>
      <c r="J12" s="437">
        <v>45419</v>
      </c>
      <c r="K12" s="431" t="s">
        <v>260</v>
      </c>
      <c r="L12" s="548"/>
      <c r="M12" s="437">
        <v>45447</v>
      </c>
      <c r="N12" s="431"/>
      <c r="O12" s="548"/>
      <c r="P12" s="102"/>
      <c r="Q12" s="102"/>
      <c r="R12" s="102"/>
      <c r="S12" s="102"/>
      <c r="T12" s="102"/>
      <c r="U12" s="102"/>
      <c r="V12" s="102"/>
      <c r="W12" s="102"/>
      <c r="X12" s="102"/>
    </row>
    <row r="13" spans="1:24" ht="61.5" customHeight="1">
      <c r="A13" s="431">
        <f t="shared" si="0"/>
        <v>4</v>
      </c>
      <c r="B13" s="729" t="s">
        <v>2578</v>
      </c>
      <c r="C13" s="665" t="s">
        <v>402</v>
      </c>
      <c r="D13" s="433" t="s">
        <v>2583</v>
      </c>
      <c r="E13" s="433"/>
      <c r="F13" s="432" t="s">
        <v>2582</v>
      </c>
      <c r="G13" s="435">
        <v>1</v>
      </c>
      <c r="H13" s="436" t="s">
        <v>250</v>
      </c>
      <c r="I13" s="431" t="s">
        <v>72</v>
      </c>
      <c r="J13" s="437">
        <v>45419</v>
      </c>
      <c r="K13" s="431" t="s">
        <v>260</v>
      </c>
      <c r="L13" s="548"/>
      <c r="M13" s="437">
        <v>45447</v>
      </c>
      <c r="N13" s="431"/>
      <c r="O13" s="548"/>
      <c r="P13" s="102"/>
      <c r="Q13" s="102"/>
      <c r="R13" s="102"/>
      <c r="S13" s="102"/>
      <c r="T13" s="102"/>
      <c r="U13" s="102"/>
      <c r="V13" s="102"/>
      <c r="W13" s="102"/>
      <c r="X13" s="102"/>
    </row>
    <row r="14" spans="1:24" ht="144.75" customHeight="1">
      <c r="A14" s="431">
        <f t="shared" si="0"/>
        <v>5</v>
      </c>
      <c r="B14" s="729" t="s">
        <v>2578</v>
      </c>
      <c r="C14" s="665" t="s">
        <v>2584</v>
      </c>
      <c r="D14" s="433" t="s">
        <v>2585</v>
      </c>
      <c r="E14" s="433"/>
      <c r="F14" s="431" t="s">
        <v>2560</v>
      </c>
      <c r="G14" s="435">
        <v>1</v>
      </c>
      <c r="H14" s="436" t="s">
        <v>28</v>
      </c>
      <c r="I14" s="431" t="s">
        <v>72</v>
      </c>
      <c r="J14" s="437">
        <v>45419</v>
      </c>
      <c r="K14" s="431" t="s">
        <v>260</v>
      </c>
      <c r="L14" s="548"/>
      <c r="M14" s="437">
        <v>45447</v>
      </c>
      <c r="N14" s="431"/>
      <c r="O14" s="548"/>
      <c r="P14" s="102"/>
      <c r="Q14" s="102"/>
      <c r="R14" s="102"/>
      <c r="S14" s="102"/>
      <c r="T14" s="102"/>
      <c r="U14" s="102"/>
      <c r="V14" s="102"/>
      <c r="W14" s="102"/>
      <c r="X14" s="102"/>
    </row>
    <row r="15" spans="1:24" ht="74.25" customHeight="1">
      <c r="A15" s="431">
        <f t="shared" si="0"/>
        <v>6</v>
      </c>
      <c r="B15" s="729" t="s">
        <v>2578</v>
      </c>
      <c r="C15" s="665" t="s">
        <v>2320</v>
      </c>
      <c r="D15" s="433" t="s">
        <v>2586</v>
      </c>
      <c r="E15" s="433"/>
      <c r="F15" s="730" t="s">
        <v>2587</v>
      </c>
      <c r="G15" s="435">
        <v>0.5</v>
      </c>
      <c r="H15" s="436" t="s">
        <v>29</v>
      </c>
      <c r="I15" s="431" t="s">
        <v>72</v>
      </c>
      <c r="J15" s="437">
        <v>45419</v>
      </c>
      <c r="K15" s="431" t="s">
        <v>260</v>
      </c>
      <c r="L15" s="548"/>
      <c r="M15" s="437">
        <v>45447</v>
      </c>
      <c r="N15" s="431"/>
      <c r="O15" s="548"/>
      <c r="P15" s="102"/>
      <c r="Q15" s="102"/>
      <c r="R15" s="102"/>
      <c r="S15" s="102"/>
      <c r="T15" s="102"/>
      <c r="U15" s="102"/>
      <c r="V15" s="102"/>
      <c r="W15" s="102"/>
      <c r="X15" s="102"/>
    </row>
    <row r="16" spans="1:24" ht="72">
      <c r="A16" s="431">
        <f t="shared" si="0"/>
        <v>7</v>
      </c>
      <c r="B16" s="729" t="s">
        <v>2578</v>
      </c>
      <c r="C16" s="665" t="s">
        <v>417</v>
      </c>
      <c r="D16" s="433" t="s">
        <v>2588</v>
      </c>
      <c r="E16" s="433"/>
      <c r="F16" s="432" t="s">
        <v>2589</v>
      </c>
      <c r="G16" s="435">
        <v>1</v>
      </c>
      <c r="H16" s="436" t="s">
        <v>250</v>
      </c>
      <c r="I16" s="431" t="s">
        <v>72</v>
      </c>
      <c r="J16" s="437">
        <v>45419</v>
      </c>
      <c r="K16" s="431" t="s">
        <v>260</v>
      </c>
      <c r="L16" s="548"/>
      <c r="M16" s="437">
        <v>45447</v>
      </c>
      <c r="N16" s="431"/>
      <c r="O16" s="548"/>
      <c r="P16" s="102"/>
      <c r="Q16" s="102"/>
      <c r="R16" s="102"/>
      <c r="S16" s="102"/>
      <c r="T16" s="102"/>
      <c r="U16" s="102"/>
      <c r="V16" s="102"/>
      <c r="W16" s="102"/>
      <c r="X16" s="102"/>
    </row>
    <row r="17" spans="1:24" ht="63.75">
      <c r="A17" s="431">
        <f t="shared" si="0"/>
        <v>8</v>
      </c>
      <c r="B17" s="729" t="s">
        <v>2578</v>
      </c>
      <c r="C17" s="665" t="s">
        <v>2223</v>
      </c>
      <c r="D17" s="433" t="s">
        <v>2590</v>
      </c>
      <c r="E17" s="433"/>
      <c r="F17" s="432" t="s">
        <v>2591</v>
      </c>
      <c r="G17" s="435">
        <v>0.5</v>
      </c>
      <c r="H17" s="436" t="s">
        <v>29</v>
      </c>
      <c r="I17" s="431" t="s">
        <v>72</v>
      </c>
      <c r="J17" s="437">
        <v>45419</v>
      </c>
      <c r="K17" s="431" t="s">
        <v>260</v>
      </c>
      <c r="L17" s="548"/>
      <c r="M17" s="437">
        <v>45447</v>
      </c>
      <c r="N17" s="431"/>
      <c r="O17" s="548"/>
      <c r="P17" s="102"/>
      <c r="Q17" s="102"/>
      <c r="R17" s="102"/>
      <c r="S17" s="102"/>
      <c r="T17" s="102"/>
      <c r="U17" s="102"/>
      <c r="V17" s="102"/>
      <c r="W17" s="102"/>
      <c r="X17" s="102"/>
    </row>
    <row r="18" spans="1:24" ht="56.25">
      <c r="A18" s="431">
        <f t="shared" si="0"/>
        <v>9</v>
      </c>
      <c r="B18" s="729" t="s">
        <v>2578</v>
      </c>
      <c r="C18" s="665" t="s">
        <v>2356</v>
      </c>
      <c r="D18" s="433" t="s">
        <v>2592</v>
      </c>
      <c r="E18" s="433"/>
      <c r="F18" s="431"/>
      <c r="G18" s="435">
        <v>0.5</v>
      </c>
      <c r="H18" s="436" t="s">
        <v>29</v>
      </c>
      <c r="I18" s="431" t="s">
        <v>72</v>
      </c>
      <c r="J18" s="437">
        <v>45419</v>
      </c>
      <c r="K18" s="431" t="s">
        <v>260</v>
      </c>
      <c r="L18" s="548"/>
      <c r="M18" s="437">
        <v>45447</v>
      </c>
      <c r="N18" s="431"/>
      <c r="O18" s="548"/>
      <c r="P18" s="102"/>
      <c r="Q18" s="102"/>
      <c r="R18" s="102"/>
      <c r="S18" s="102"/>
      <c r="T18" s="102"/>
      <c r="U18" s="102"/>
      <c r="V18" s="102"/>
      <c r="W18" s="102"/>
      <c r="X18" s="102"/>
    </row>
    <row r="19" spans="1:24" ht="56.25">
      <c r="A19" s="431">
        <f t="shared" si="0"/>
        <v>10</v>
      </c>
      <c r="B19" s="729" t="s">
        <v>2578</v>
      </c>
      <c r="C19" s="665" t="s">
        <v>454</v>
      </c>
      <c r="D19" s="433" t="s">
        <v>2593</v>
      </c>
      <c r="E19" s="433"/>
      <c r="F19" s="431"/>
      <c r="G19" s="435">
        <v>0.5</v>
      </c>
      <c r="H19" s="436" t="s">
        <v>29</v>
      </c>
      <c r="I19" s="431" t="s">
        <v>72</v>
      </c>
      <c r="J19" s="437">
        <v>45419</v>
      </c>
      <c r="K19" s="431" t="s">
        <v>260</v>
      </c>
      <c r="L19" s="548"/>
      <c r="M19" s="437">
        <v>45447</v>
      </c>
      <c r="N19" s="431"/>
      <c r="O19" s="548"/>
      <c r="P19" s="102"/>
      <c r="Q19" s="102"/>
      <c r="R19" s="102"/>
      <c r="S19" s="102"/>
      <c r="T19" s="102"/>
      <c r="U19" s="102"/>
      <c r="V19" s="102"/>
      <c r="W19" s="102"/>
      <c r="X19" s="102"/>
    </row>
    <row r="20" spans="1:24" ht="56.25">
      <c r="A20" s="431">
        <f t="shared" si="0"/>
        <v>11</v>
      </c>
      <c r="B20" s="729" t="s">
        <v>2578</v>
      </c>
      <c r="C20" s="665">
        <v>1</v>
      </c>
      <c r="D20" s="433" t="s">
        <v>2594</v>
      </c>
      <c r="E20" s="433"/>
      <c r="F20" s="431"/>
      <c r="G20" s="435">
        <v>0.5</v>
      </c>
      <c r="H20" s="436" t="s">
        <v>29</v>
      </c>
      <c r="I20" s="431" t="s">
        <v>72</v>
      </c>
      <c r="J20" s="437">
        <v>45419</v>
      </c>
      <c r="K20" s="431" t="s">
        <v>260</v>
      </c>
      <c r="L20" s="548"/>
      <c r="M20" s="437">
        <v>45447</v>
      </c>
      <c r="N20" s="431"/>
      <c r="O20" s="548"/>
      <c r="P20" s="102"/>
      <c r="Q20" s="102"/>
      <c r="R20" s="102"/>
      <c r="S20" s="102"/>
      <c r="T20" s="102"/>
      <c r="U20" s="102"/>
      <c r="V20" s="102"/>
      <c r="W20" s="102"/>
      <c r="X20" s="102"/>
    </row>
    <row r="21" spans="1:24" ht="63.75">
      <c r="A21" s="431">
        <f t="shared" si="0"/>
        <v>12</v>
      </c>
      <c r="B21" s="729" t="s">
        <v>2578</v>
      </c>
      <c r="C21" s="665" t="s">
        <v>397</v>
      </c>
      <c r="D21" s="433" t="s">
        <v>2595</v>
      </c>
      <c r="E21" s="433"/>
      <c r="F21" s="431"/>
      <c r="G21" s="435">
        <v>0.5</v>
      </c>
      <c r="H21" s="436" t="s">
        <v>29</v>
      </c>
      <c r="I21" s="431" t="s">
        <v>72</v>
      </c>
      <c r="J21" s="437">
        <v>45419</v>
      </c>
      <c r="K21" s="431" t="s">
        <v>260</v>
      </c>
      <c r="L21" s="548"/>
      <c r="M21" s="437">
        <v>45447</v>
      </c>
      <c r="N21" s="431"/>
      <c r="O21" s="548"/>
      <c r="P21" s="102"/>
      <c r="Q21" s="102"/>
      <c r="R21" s="102"/>
      <c r="S21" s="102"/>
      <c r="T21" s="102"/>
      <c r="U21" s="102"/>
      <c r="V21" s="102"/>
      <c r="W21" s="102"/>
      <c r="X21" s="102"/>
    </row>
    <row r="22" spans="1:24" ht="12.75">
      <c r="A22" s="431"/>
      <c r="B22" s="431"/>
      <c r="C22" s="665"/>
      <c r="D22" s="433"/>
      <c r="E22" s="433"/>
      <c r="F22" s="431"/>
      <c r="G22" s="435"/>
      <c r="H22" s="436"/>
      <c r="I22" s="431"/>
      <c r="J22" s="431"/>
      <c r="K22" s="431"/>
      <c r="L22" s="548"/>
      <c r="M22" s="431"/>
      <c r="N22" s="431"/>
      <c r="O22" s="548"/>
      <c r="P22" s="102"/>
      <c r="Q22" s="102"/>
      <c r="R22" s="102"/>
      <c r="S22" s="102"/>
      <c r="T22" s="102"/>
      <c r="U22" s="102"/>
      <c r="V22" s="102"/>
      <c r="W22" s="102"/>
      <c r="X22" s="102"/>
    </row>
    <row r="23" spans="1:24" ht="12.75">
      <c r="A23" s="431"/>
      <c r="B23" s="431"/>
      <c r="C23" s="665"/>
      <c r="D23" s="433"/>
      <c r="E23" s="433"/>
      <c r="F23" s="431"/>
      <c r="G23" s="435"/>
      <c r="H23" s="436"/>
      <c r="I23" s="431"/>
      <c r="J23" s="431"/>
      <c r="K23" s="431"/>
      <c r="L23" s="548"/>
      <c r="M23" s="431"/>
      <c r="N23" s="431"/>
      <c r="O23" s="548"/>
      <c r="P23" s="102"/>
      <c r="Q23" s="102"/>
      <c r="R23" s="102"/>
      <c r="S23" s="102"/>
      <c r="T23" s="102"/>
      <c r="U23" s="102"/>
      <c r="V23" s="102"/>
      <c r="W23" s="102"/>
      <c r="X23" s="102"/>
    </row>
    <row r="24" spans="1:24" ht="12.75">
      <c r="A24" s="102"/>
      <c r="B24" s="102"/>
      <c r="C24" s="270"/>
      <c r="D24" s="221"/>
      <c r="E24" s="221"/>
      <c r="F24" s="102"/>
      <c r="G24" s="115"/>
      <c r="H24" s="135"/>
      <c r="I24" s="102"/>
      <c r="J24" s="102"/>
      <c r="K24" s="102"/>
      <c r="L24" s="562"/>
      <c r="M24" s="102"/>
      <c r="N24" s="102"/>
      <c r="O24" s="562"/>
      <c r="P24" s="102"/>
      <c r="Q24" s="102"/>
      <c r="R24" s="102"/>
      <c r="S24" s="102"/>
      <c r="T24" s="102"/>
      <c r="U24" s="102"/>
      <c r="V24" s="102"/>
      <c r="W24" s="102"/>
      <c r="X24" s="102"/>
    </row>
    <row r="25" spans="1:24" ht="12.75">
      <c r="A25" s="102"/>
      <c r="B25" s="102"/>
      <c r="C25" s="270"/>
      <c r="D25" s="221"/>
      <c r="E25" s="221"/>
      <c r="F25" s="102"/>
      <c r="G25" s="115"/>
      <c r="H25" s="135"/>
      <c r="I25" s="102"/>
      <c r="J25" s="102"/>
      <c r="K25" s="102"/>
      <c r="L25" s="562"/>
      <c r="M25" s="102"/>
      <c r="N25" s="102"/>
      <c r="O25" s="562"/>
      <c r="P25" s="102"/>
      <c r="Q25" s="102"/>
      <c r="R25" s="102"/>
      <c r="S25" s="102"/>
      <c r="T25" s="102"/>
      <c r="U25" s="102"/>
      <c r="V25" s="102"/>
      <c r="W25" s="102"/>
      <c r="X25" s="102"/>
    </row>
    <row r="26" spans="1:24" ht="12.75">
      <c r="A26" s="102"/>
      <c r="B26" s="102"/>
      <c r="C26" s="270"/>
      <c r="D26" s="221"/>
      <c r="E26" s="221"/>
      <c r="F26" s="102"/>
      <c r="G26" s="115"/>
      <c r="H26" s="135"/>
      <c r="I26" s="102"/>
      <c r="J26" s="102"/>
      <c r="K26" s="102"/>
      <c r="L26" s="562"/>
      <c r="M26" s="102"/>
      <c r="N26" s="102"/>
      <c r="O26" s="562"/>
      <c r="P26" s="102"/>
      <c r="Q26" s="102"/>
      <c r="R26" s="102"/>
      <c r="S26" s="102"/>
      <c r="T26" s="102"/>
      <c r="U26" s="102"/>
      <c r="V26" s="102"/>
      <c r="W26" s="102"/>
      <c r="X26" s="102"/>
    </row>
    <row r="27" spans="1:24" ht="12.75">
      <c r="A27" s="102"/>
      <c r="B27" s="102"/>
      <c r="C27" s="270"/>
      <c r="D27" s="221"/>
      <c r="E27" s="221"/>
      <c r="F27" s="102"/>
      <c r="G27" s="115"/>
      <c r="H27" s="135"/>
      <c r="I27" s="102"/>
      <c r="J27" s="102"/>
      <c r="K27" s="102"/>
      <c r="L27" s="562"/>
      <c r="M27" s="102"/>
      <c r="N27" s="102"/>
      <c r="O27" s="562"/>
      <c r="P27" s="102"/>
      <c r="Q27" s="102"/>
      <c r="R27" s="102"/>
      <c r="S27" s="102"/>
      <c r="T27" s="102"/>
      <c r="U27" s="102"/>
      <c r="V27" s="102"/>
      <c r="W27" s="102"/>
      <c r="X27" s="102"/>
    </row>
    <row r="28" spans="1:24" ht="12.75">
      <c r="A28" s="102"/>
      <c r="B28" s="102"/>
      <c r="C28" s="270"/>
      <c r="D28" s="221"/>
      <c r="E28" s="221"/>
      <c r="F28" s="102"/>
      <c r="G28" s="115"/>
      <c r="H28" s="135"/>
      <c r="I28" s="102"/>
      <c r="J28" s="102"/>
      <c r="K28" s="102"/>
      <c r="L28" s="562"/>
      <c r="M28" s="102"/>
      <c r="N28" s="102"/>
      <c r="O28" s="562"/>
      <c r="P28" s="102"/>
      <c r="Q28" s="102"/>
      <c r="R28" s="102"/>
      <c r="S28" s="102"/>
      <c r="T28" s="102"/>
      <c r="U28" s="102"/>
      <c r="V28" s="102"/>
      <c r="W28" s="102"/>
      <c r="X28" s="102"/>
    </row>
    <row r="29" spans="1:24" ht="12.75">
      <c r="A29" s="102"/>
      <c r="B29" s="102"/>
      <c r="C29" s="270"/>
      <c r="D29" s="221"/>
      <c r="E29" s="221"/>
      <c r="F29" s="102"/>
      <c r="G29" s="115"/>
      <c r="H29" s="135"/>
      <c r="I29" s="102"/>
      <c r="J29" s="102"/>
      <c r="K29" s="102"/>
      <c r="L29" s="562"/>
      <c r="M29" s="136"/>
      <c r="N29" s="102"/>
      <c r="O29" s="562"/>
      <c r="P29" s="102"/>
      <c r="Q29" s="102"/>
      <c r="R29" s="102"/>
      <c r="S29" s="102"/>
      <c r="T29" s="102"/>
      <c r="U29" s="102"/>
      <c r="V29" s="102"/>
      <c r="W29" s="102"/>
      <c r="X29" s="102"/>
    </row>
    <row r="30" spans="1:24" ht="12.75">
      <c r="A30" s="102"/>
      <c r="B30" s="102"/>
      <c r="C30" s="270"/>
      <c r="D30" s="221"/>
      <c r="E30" s="221"/>
      <c r="F30" s="102"/>
      <c r="G30" s="115"/>
      <c r="H30" s="135"/>
      <c r="I30" s="102"/>
      <c r="J30" s="102"/>
      <c r="K30" s="102"/>
      <c r="L30" s="562"/>
      <c r="M30" s="102"/>
      <c r="N30" s="102"/>
      <c r="O30" s="562"/>
      <c r="P30" s="102"/>
      <c r="Q30" s="102"/>
      <c r="R30" s="102"/>
      <c r="S30" s="102"/>
      <c r="T30" s="102"/>
      <c r="U30" s="102"/>
      <c r="V30" s="102"/>
      <c r="W30" s="102"/>
      <c r="X30" s="102"/>
    </row>
    <row r="31" spans="1:24" ht="12.75">
      <c r="A31" s="102"/>
      <c r="B31" s="102"/>
      <c r="C31" s="270"/>
      <c r="D31" s="221"/>
      <c r="E31" s="221"/>
      <c r="F31" s="102"/>
      <c r="G31" s="115"/>
      <c r="H31" s="135"/>
      <c r="I31" s="102"/>
      <c r="J31" s="102"/>
      <c r="K31" s="102"/>
      <c r="L31" s="562"/>
      <c r="M31" s="102"/>
      <c r="N31" s="102"/>
      <c r="O31" s="562"/>
      <c r="P31" s="102"/>
      <c r="Q31" s="102"/>
      <c r="R31" s="102"/>
      <c r="S31" s="102"/>
      <c r="T31" s="102"/>
      <c r="U31" s="102"/>
      <c r="V31" s="102"/>
      <c r="W31" s="102"/>
      <c r="X31" s="102"/>
    </row>
    <row r="32" spans="1:24" ht="12.75">
      <c r="A32" s="102"/>
      <c r="B32" s="102"/>
      <c r="C32" s="270"/>
      <c r="D32" s="221"/>
      <c r="E32" s="221"/>
      <c r="F32" s="102"/>
      <c r="G32" s="115"/>
      <c r="H32" s="135"/>
      <c r="I32" s="102"/>
      <c r="J32" s="102"/>
      <c r="K32" s="102"/>
      <c r="L32" s="562"/>
      <c r="M32" s="102"/>
      <c r="N32" s="102"/>
      <c r="O32" s="562"/>
      <c r="P32" s="102"/>
      <c r="Q32" s="102"/>
      <c r="R32" s="102"/>
      <c r="S32" s="102"/>
      <c r="T32" s="102"/>
      <c r="U32" s="102"/>
      <c r="V32" s="102"/>
      <c r="W32" s="102"/>
      <c r="X32" s="102"/>
    </row>
    <row r="33" spans="1:24" ht="12.75">
      <c r="A33" s="102"/>
      <c r="B33" s="102"/>
      <c r="C33" s="270"/>
      <c r="D33" s="221"/>
      <c r="E33" s="221"/>
      <c r="F33" s="102"/>
      <c r="G33" s="115"/>
      <c r="H33" s="135"/>
      <c r="I33" s="102"/>
      <c r="J33" s="102"/>
      <c r="K33" s="102"/>
      <c r="L33" s="562"/>
      <c r="M33" s="102"/>
      <c r="N33" s="102"/>
      <c r="O33" s="562"/>
      <c r="P33" s="102"/>
      <c r="Q33" s="102"/>
      <c r="R33" s="102"/>
      <c r="S33" s="102"/>
      <c r="T33" s="102"/>
      <c r="U33" s="102"/>
      <c r="V33" s="102"/>
      <c r="W33" s="102"/>
      <c r="X33" s="102"/>
    </row>
    <row r="34" spans="1:24" ht="12.75">
      <c r="A34" s="102"/>
      <c r="B34" s="102"/>
      <c r="C34" s="270"/>
      <c r="D34" s="221"/>
      <c r="E34" s="221"/>
      <c r="F34" s="102"/>
      <c r="G34" s="115"/>
      <c r="H34" s="135"/>
      <c r="I34" s="102"/>
      <c r="J34" s="102"/>
      <c r="K34" s="102"/>
      <c r="L34" s="562"/>
      <c r="M34" s="102"/>
      <c r="N34" s="102"/>
      <c r="O34" s="562"/>
      <c r="P34" s="102"/>
      <c r="Q34" s="102"/>
      <c r="R34" s="102"/>
      <c r="S34" s="102"/>
      <c r="T34" s="102"/>
      <c r="U34" s="102"/>
      <c r="V34" s="102"/>
      <c r="W34" s="102"/>
      <c r="X34" s="102"/>
    </row>
    <row r="35" spans="1:24" ht="12.75">
      <c r="A35" s="102"/>
      <c r="B35" s="102"/>
      <c r="C35" s="270"/>
      <c r="D35" s="221"/>
      <c r="E35" s="221"/>
      <c r="F35" s="102"/>
      <c r="G35" s="115"/>
      <c r="H35" s="135"/>
      <c r="I35" s="102"/>
      <c r="J35" s="102"/>
      <c r="K35" s="102"/>
      <c r="L35" s="562"/>
      <c r="M35" s="102"/>
      <c r="N35" s="102"/>
      <c r="O35" s="562"/>
      <c r="P35" s="102"/>
      <c r="Q35" s="102"/>
      <c r="R35" s="102"/>
      <c r="S35" s="102"/>
      <c r="T35" s="102"/>
      <c r="U35" s="102"/>
      <c r="V35" s="102"/>
      <c r="W35" s="102"/>
      <c r="X35" s="102"/>
    </row>
    <row r="36" spans="1:24" ht="12.75">
      <c r="A36" s="102"/>
      <c r="B36" s="102"/>
      <c r="C36" s="270"/>
      <c r="D36" s="221"/>
      <c r="E36" s="221"/>
      <c r="F36" s="102"/>
      <c r="G36" s="115"/>
      <c r="H36" s="135"/>
      <c r="I36" s="102"/>
      <c r="J36" s="102"/>
      <c r="K36" s="102"/>
      <c r="L36" s="562"/>
      <c r="M36" s="102"/>
      <c r="N36" s="102"/>
      <c r="O36" s="562"/>
      <c r="P36" s="102"/>
      <c r="Q36" s="102"/>
      <c r="R36" s="102"/>
      <c r="S36" s="102"/>
      <c r="T36" s="102"/>
      <c r="U36" s="102"/>
      <c r="V36" s="102"/>
      <c r="W36" s="102"/>
      <c r="X36" s="102"/>
    </row>
    <row r="37" spans="1:24" ht="12.75">
      <c r="A37" s="102"/>
      <c r="B37" s="102"/>
      <c r="C37" s="270"/>
      <c r="D37" s="221"/>
      <c r="E37" s="221"/>
      <c r="F37" s="102"/>
      <c r="G37" s="115"/>
      <c r="H37" s="135"/>
      <c r="I37" s="102"/>
      <c r="J37" s="102"/>
      <c r="K37" s="102"/>
      <c r="L37" s="562"/>
      <c r="M37" s="102"/>
      <c r="N37" s="102"/>
      <c r="O37" s="562"/>
      <c r="P37" s="102"/>
      <c r="Q37" s="102"/>
      <c r="R37" s="102"/>
      <c r="S37" s="102"/>
      <c r="T37" s="102"/>
      <c r="U37" s="102"/>
      <c r="V37" s="102"/>
      <c r="W37" s="102"/>
      <c r="X37" s="102"/>
    </row>
    <row r="38" spans="1:24" ht="12.75">
      <c r="A38" s="102"/>
      <c r="B38" s="102"/>
      <c r="C38" s="270"/>
      <c r="D38" s="221"/>
      <c r="E38" s="221"/>
      <c r="F38" s="102"/>
      <c r="G38" s="115"/>
      <c r="H38" s="135"/>
      <c r="I38" s="102"/>
      <c r="J38" s="102"/>
      <c r="K38" s="102"/>
      <c r="L38" s="562"/>
      <c r="M38" s="102"/>
      <c r="N38" s="102"/>
      <c r="O38" s="562"/>
      <c r="P38" s="102"/>
      <c r="Q38" s="102"/>
      <c r="R38" s="102"/>
      <c r="S38" s="102"/>
      <c r="T38" s="102"/>
      <c r="U38" s="102"/>
      <c r="V38" s="102"/>
      <c r="W38" s="102"/>
      <c r="X38" s="102"/>
    </row>
    <row r="39" spans="1:24" ht="12.75">
      <c r="A39" s="102"/>
      <c r="B39" s="102"/>
      <c r="C39" s="270"/>
      <c r="D39" s="221"/>
      <c r="E39" s="221"/>
      <c r="F39" s="102"/>
      <c r="G39" s="115"/>
      <c r="H39" s="135"/>
      <c r="I39" s="102"/>
      <c r="J39" s="102"/>
      <c r="K39" s="102"/>
      <c r="L39" s="562"/>
      <c r="M39" s="102"/>
      <c r="N39" s="102"/>
      <c r="O39" s="562"/>
      <c r="P39" s="102"/>
      <c r="Q39" s="102"/>
      <c r="R39" s="102"/>
      <c r="S39" s="102"/>
      <c r="T39" s="102"/>
      <c r="U39" s="102"/>
      <c r="V39" s="102"/>
      <c r="W39" s="102"/>
      <c r="X39" s="102"/>
    </row>
    <row r="40" spans="1:24" ht="12.75">
      <c r="A40" s="102"/>
      <c r="B40" s="102"/>
      <c r="C40" s="270"/>
      <c r="D40" s="221"/>
      <c r="E40" s="221"/>
      <c r="F40" s="102"/>
      <c r="G40" s="115"/>
      <c r="H40" s="135"/>
      <c r="I40" s="102"/>
      <c r="J40" s="102"/>
      <c r="K40" s="102"/>
      <c r="L40" s="562"/>
      <c r="M40" s="102"/>
      <c r="N40" s="102"/>
      <c r="O40" s="562"/>
      <c r="P40" s="102"/>
      <c r="Q40" s="102"/>
      <c r="R40" s="102"/>
      <c r="S40" s="102"/>
      <c r="T40" s="102"/>
      <c r="U40" s="102"/>
      <c r="V40" s="102"/>
      <c r="W40" s="102"/>
      <c r="X40" s="102"/>
    </row>
    <row r="41" spans="1:24" ht="12.75">
      <c r="A41" s="102"/>
      <c r="B41" s="102"/>
      <c r="C41" s="270"/>
      <c r="D41" s="221"/>
      <c r="E41" s="221"/>
      <c r="F41" s="102"/>
      <c r="G41" s="115"/>
      <c r="H41" s="135"/>
      <c r="I41" s="102"/>
      <c r="J41" s="102"/>
      <c r="K41" s="102"/>
      <c r="L41" s="562"/>
      <c r="M41" s="102"/>
      <c r="N41" s="102"/>
      <c r="O41" s="562"/>
      <c r="P41" s="102"/>
      <c r="Q41" s="102"/>
      <c r="R41" s="102"/>
      <c r="S41" s="102"/>
      <c r="T41" s="102"/>
      <c r="U41" s="102"/>
      <c r="V41" s="102"/>
      <c r="W41" s="102"/>
      <c r="X41" s="102"/>
    </row>
    <row r="42" spans="1:24" ht="12.75">
      <c r="A42" s="102"/>
      <c r="B42" s="102"/>
      <c r="C42" s="270"/>
      <c r="D42" s="221"/>
      <c r="E42" s="221"/>
      <c r="F42" s="102"/>
      <c r="G42" s="115"/>
      <c r="H42" s="135"/>
      <c r="I42" s="102"/>
      <c r="J42" s="102"/>
      <c r="K42" s="102"/>
      <c r="L42" s="562"/>
      <c r="M42" s="102"/>
      <c r="N42" s="102"/>
      <c r="O42" s="562"/>
      <c r="P42" s="102"/>
      <c r="Q42" s="102"/>
      <c r="R42" s="102"/>
      <c r="S42" s="102"/>
      <c r="T42" s="102"/>
      <c r="U42" s="102"/>
      <c r="V42" s="102"/>
      <c r="W42" s="102"/>
      <c r="X42" s="102"/>
    </row>
    <row r="43" spans="1:24" ht="12.75">
      <c r="A43" s="102"/>
      <c r="B43" s="102"/>
      <c r="C43" s="270"/>
      <c r="D43" s="221"/>
      <c r="E43" s="221"/>
      <c r="F43" s="102"/>
      <c r="G43" s="115"/>
      <c r="H43" s="135"/>
      <c r="I43" s="102"/>
      <c r="J43" s="102"/>
      <c r="K43" s="102"/>
      <c r="L43" s="562"/>
      <c r="M43" s="102"/>
      <c r="N43" s="102"/>
      <c r="O43" s="562"/>
      <c r="P43" s="102"/>
      <c r="Q43" s="102"/>
      <c r="R43" s="102"/>
      <c r="S43" s="102"/>
      <c r="T43" s="102"/>
      <c r="U43" s="102"/>
      <c r="V43" s="102"/>
      <c r="W43" s="102"/>
      <c r="X43" s="102"/>
    </row>
    <row r="44" spans="1:24" ht="12.75">
      <c r="A44" s="102"/>
      <c r="B44" s="102"/>
      <c r="C44" s="270"/>
      <c r="D44" s="221"/>
      <c r="E44" s="221"/>
      <c r="F44" s="102"/>
      <c r="G44" s="115"/>
      <c r="H44" s="135"/>
      <c r="I44" s="102"/>
      <c r="J44" s="102"/>
      <c r="K44" s="102"/>
      <c r="L44" s="562"/>
      <c r="M44" s="102"/>
      <c r="N44" s="102"/>
      <c r="O44" s="562"/>
      <c r="P44" s="102"/>
      <c r="Q44" s="102"/>
      <c r="R44" s="102"/>
      <c r="S44" s="102"/>
      <c r="T44" s="102"/>
      <c r="U44" s="102"/>
      <c r="V44" s="102"/>
      <c r="W44" s="102"/>
      <c r="X44" s="102"/>
    </row>
    <row r="45" spans="1:24" ht="12.75">
      <c r="A45" s="102"/>
      <c r="B45" s="102"/>
      <c r="C45" s="270"/>
      <c r="D45" s="221"/>
      <c r="E45" s="221"/>
      <c r="F45" s="102"/>
      <c r="G45" s="115"/>
      <c r="H45" s="135"/>
      <c r="I45" s="102"/>
      <c r="J45" s="102"/>
      <c r="K45" s="102"/>
      <c r="L45" s="562"/>
      <c r="M45" s="102"/>
      <c r="N45" s="102"/>
      <c r="O45" s="562"/>
      <c r="P45" s="102"/>
      <c r="Q45" s="102"/>
      <c r="R45" s="102"/>
      <c r="S45" s="102"/>
      <c r="T45" s="102"/>
      <c r="U45" s="102"/>
      <c r="V45" s="102"/>
      <c r="W45" s="102"/>
      <c r="X45" s="102"/>
    </row>
    <row r="46" spans="1:24" ht="12.75">
      <c r="A46" s="102"/>
      <c r="B46" s="102"/>
      <c r="C46" s="270"/>
      <c r="D46" s="221"/>
      <c r="E46" s="221"/>
      <c r="F46" s="102"/>
      <c r="G46" s="115"/>
      <c r="H46" s="135"/>
      <c r="I46" s="102"/>
      <c r="J46" s="102"/>
      <c r="K46" s="102"/>
      <c r="L46" s="562"/>
      <c r="M46" s="102"/>
      <c r="N46" s="102"/>
      <c r="O46" s="562"/>
      <c r="P46" s="102"/>
      <c r="Q46" s="102"/>
      <c r="R46" s="102"/>
      <c r="S46" s="102"/>
      <c r="T46" s="102"/>
      <c r="U46" s="102"/>
      <c r="V46" s="102"/>
      <c r="W46" s="102"/>
      <c r="X46" s="102"/>
    </row>
    <row r="47" spans="1:24" ht="12.75">
      <c r="A47" s="102"/>
      <c r="B47" s="102"/>
      <c r="C47" s="270"/>
      <c r="D47" s="221"/>
      <c r="E47" s="221"/>
      <c r="F47" s="102"/>
      <c r="G47" s="115"/>
      <c r="H47" s="135"/>
      <c r="I47" s="102"/>
      <c r="J47" s="102"/>
      <c r="K47" s="102"/>
      <c r="L47" s="562"/>
      <c r="M47" s="102"/>
      <c r="N47" s="102"/>
      <c r="O47" s="562"/>
      <c r="P47" s="102"/>
      <c r="Q47" s="102"/>
      <c r="R47" s="102"/>
      <c r="S47" s="102"/>
      <c r="T47" s="102"/>
      <c r="U47" s="102"/>
      <c r="V47" s="102"/>
      <c r="W47" s="102"/>
      <c r="X47" s="102"/>
    </row>
    <row r="48" spans="1:24" ht="12.75">
      <c r="A48" s="102"/>
      <c r="B48" s="102"/>
      <c r="C48" s="270"/>
      <c r="D48" s="221"/>
      <c r="E48" s="221"/>
      <c r="F48" s="102"/>
      <c r="G48" s="115"/>
      <c r="H48" s="135"/>
      <c r="I48" s="102"/>
      <c r="J48" s="102"/>
      <c r="K48" s="102"/>
      <c r="L48" s="562"/>
      <c r="M48" s="102"/>
      <c r="N48" s="102"/>
      <c r="O48" s="562"/>
      <c r="P48" s="102"/>
      <c r="Q48" s="102"/>
      <c r="R48" s="102"/>
      <c r="S48" s="102"/>
      <c r="T48" s="102"/>
      <c r="U48" s="102"/>
      <c r="V48" s="102"/>
      <c r="W48" s="102"/>
      <c r="X48" s="102"/>
    </row>
    <row r="49" spans="1:24" ht="12.75">
      <c r="A49" s="102"/>
      <c r="B49" s="102"/>
      <c r="C49" s="270"/>
      <c r="D49" s="221"/>
      <c r="E49" s="221"/>
      <c r="F49" s="102"/>
      <c r="G49" s="115"/>
      <c r="H49" s="135"/>
      <c r="I49" s="102"/>
      <c r="J49" s="102"/>
      <c r="K49" s="102"/>
      <c r="L49" s="562"/>
      <c r="M49" s="102"/>
      <c r="N49" s="102"/>
      <c r="O49" s="562"/>
      <c r="P49" s="102"/>
      <c r="Q49" s="102"/>
      <c r="R49" s="102"/>
      <c r="S49" s="102"/>
      <c r="T49" s="102"/>
      <c r="U49" s="102"/>
      <c r="V49" s="102"/>
      <c r="W49" s="102"/>
      <c r="X49" s="102"/>
    </row>
    <row r="50" spans="1:24" ht="12.75">
      <c r="A50" s="102"/>
      <c r="B50" s="102"/>
      <c r="C50" s="270"/>
      <c r="D50" s="221"/>
      <c r="E50" s="221"/>
      <c r="F50" s="102"/>
      <c r="G50" s="115"/>
      <c r="H50" s="135"/>
      <c r="I50" s="102"/>
      <c r="J50" s="102"/>
      <c r="K50" s="102"/>
      <c r="L50" s="562"/>
      <c r="M50" s="102"/>
      <c r="N50" s="102"/>
      <c r="O50" s="562"/>
      <c r="P50" s="102"/>
      <c r="Q50" s="102"/>
      <c r="R50" s="102"/>
      <c r="S50" s="102"/>
      <c r="T50" s="102"/>
      <c r="U50" s="102"/>
      <c r="V50" s="102"/>
      <c r="W50" s="102"/>
      <c r="X50" s="102"/>
    </row>
    <row r="51" spans="1:24" ht="12.75">
      <c r="A51" s="102"/>
      <c r="B51" s="102"/>
      <c r="C51" s="270"/>
      <c r="D51" s="221"/>
      <c r="E51" s="221"/>
      <c r="F51" s="102"/>
      <c r="G51" s="115"/>
      <c r="H51" s="135"/>
      <c r="I51" s="102"/>
      <c r="J51" s="102"/>
      <c r="K51" s="102"/>
      <c r="L51" s="562"/>
      <c r="M51" s="102"/>
      <c r="N51" s="102"/>
      <c r="O51" s="562"/>
      <c r="P51" s="102"/>
      <c r="Q51" s="102"/>
      <c r="R51" s="102"/>
      <c r="S51" s="102"/>
      <c r="T51" s="102"/>
      <c r="U51" s="102"/>
      <c r="V51" s="102"/>
      <c r="W51" s="102"/>
      <c r="X51" s="102"/>
    </row>
    <row r="52" spans="1:24" ht="12.75">
      <c r="A52" s="102"/>
      <c r="B52" s="102"/>
      <c r="C52" s="270"/>
      <c r="D52" s="221"/>
      <c r="E52" s="221"/>
      <c r="F52" s="102"/>
      <c r="G52" s="115"/>
      <c r="H52" s="135"/>
      <c r="I52" s="102"/>
      <c r="J52" s="102"/>
      <c r="K52" s="102"/>
      <c r="L52" s="562"/>
      <c r="M52" s="102"/>
      <c r="N52" s="102"/>
      <c r="O52" s="562"/>
      <c r="P52" s="102"/>
      <c r="Q52" s="102"/>
      <c r="R52" s="102"/>
      <c r="S52" s="102"/>
      <c r="T52" s="102"/>
      <c r="U52" s="102"/>
      <c r="V52" s="102"/>
      <c r="W52" s="102"/>
      <c r="X52" s="102"/>
    </row>
    <row r="53" spans="1:24" ht="12.75">
      <c r="A53" s="102"/>
      <c r="B53" s="102"/>
      <c r="C53" s="270"/>
      <c r="D53" s="221"/>
      <c r="E53" s="221"/>
      <c r="F53" s="102"/>
      <c r="G53" s="115"/>
      <c r="H53" s="135"/>
      <c r="I53" s="102"/>
      <c r="J53" s="102"/>
      <c r="K53" s="102"/>
      <c r="L53" s="562"/>
      <c r="M53" s="102"/>
      <c r="N53" s="102"/>
      <c r="O53" s="562"/>
      <c r="P53" s="102"/>
      <c r="Q53" s="102"/>
      <c r="R53" s="102"/>
      <c r="S53" s="102"/>
      <c r="T53" s="102"/>
      <c r="U53" s="102"/>
      <c r="V53" s="102"/>
      <c r="W53" s="102"/>
      <c r="X53" s="102"/>
    </row>
    <row r="54" spans="1:24" ht="12.75">
      <c r="A54" s="102"/>
      <c r="B54" s="102"/>
      <c r="C54" s="270"/>
      <c r="D54" s="221"/>
      <c r="E54" s="221"/>
      <c r="F54" s="102"/>
      <c r="G54" s="115"/>
      <c r="H54" s="135"/>
      <c r="I54" s="102"/>
      <c r="J54" s="102"/>
      <c r="K54" s="102"/>
      <c r="L54" s="562"/>
      <c r="M54" s="102"/>
      <c r="N54" s="102"/>
      <c r="O54" s="562"/>
      <c r="P54" s="102"/>
      <c r="Q54" s="102"/>
      <c r="R54" s="102"/>
      <c r="S54" s="102"/>
      <c r="T54" s="102"/>
      <c r="U54" s="102"/>
      <c r="V54" s="102"/>
      <c r="W54" s="102"/>
      <c r="X54" s="102"/>
    </row>
    <row r="55" spans="1:24" ht="12.75">
      <c r="A55" s="102"/>
      <c r="B55" s="102"/>
      <c r="C55" s="270"/>
      <c r="D55" s="221"/>
      <c r="E55" s="221"/>
      <c r="F55" s="102"/>
      <c r="G55" s="115"/>
      <c r="H55" s="135"/>
      <c r="I55" s="102"/>
      <c r="J55" s="102"/>
      <c r="K55" s="102"/>
      <c r="L55" s="562"/>
      <c r="M55" s="102"/>
      <c r="N55" s="102"/>
      <c r="O55" s="562"/>
      <c r="P55" s="102"/>
      <c r="Q55" s="102"/>
      <c r="R55" s="102"/>
      <c r="S55" s="102"/>
      <c r="T55" s="102"/>
      <c r="U55" s="102"/>
      <c r="V55" s="102"/>
      <c r="W55" s="102"/>
      <c r="X55" s="102"/>
    </row>
    <row r="56" spans="1:24" ht="12.75">
      <c r="A56" s="102"/>
      <c r="B56" s="102"/>
      <c r="C56" s="270"/>
      <c r="D56" s="221"/>
      <c r="E56" s="221"/>
      <c r="F56" s="102"/>
      <c r="G56" s="115"/>
      <c r="H56" s="135"/>
      <c r="I56" s="102"/>
      <c r="J56" s="102"/>
      <c r="K56" s="102"/>
      <c r="L56" s="562"/>
      <c r="M56" s="102"/>
      <c r="N56" s="102"/>
      <c r="O56" s="562"/>
      <c r="P56" s="102"/>
      <c r="Q56" s="102"/>
      <c r="R56" s="102"/>
      <c r="S56" s="102"/>
      <c r="T56" s="102"/>
      <c r="U56" s="102"/>
      <c r="V56" s="102"/>
      <c r="W56" s="102"/>
      <c r="X56" s="102"/>
    </row>
    <row r="57" spans="1:24" ht="12.75">
      <c r="A57" s="102"/>
      <c r="B57" s="102"/>
      <c r="C57" s="270"/>
      <c r="D57" s="221"/>
      <c r="E57" s="221"/>
      <c r="F57" s="102"/>
      <c r="G57" s="115"/>
      <c r="H57" s="135"/>
      <c r="I57" s="102"/>
      <c r="J57" s="102"/>
      <c r="K57" s="102"/>
      <c r="L57" s="562"/>
      <c r="M57" s="102"/>
      <c r="N57" s="102"/>
      <c r="O57" s="562"/>
      <c r="P57" s="102"/>
      <c r="Q57" s="102"/>
      <c r="R57" s="102"/>
      <c r="S57" s="102"/>
      <c r="T57" s="102"/>
      <c r="U57" s="102"/>
      <c r="V57" s="102"/>
      <c r="W57" s="102"/>
      <c r="X57" s="102"/>
    </row>
    <row r="58" spans="1:24" ht="12.75">
      <c r="A58" s="102"/>
      <c r="B58" s="102"/>
      <c r="C58" s="270"/>
      <c r="D58" s="221"/>
      <c r="E58" s="221"/>
      <c r="F58" s="102"/>
      <c r="G58" s="115"/>
      <c r="H58" s="135"/>
      <c r="I58" s="102"/>
      <c r="J58" s="102"/>
      <c r="K58" s="102"/>
      <c r="L58" s="562"/>
      <c r="M58" s="102"/>
      <c r="N58" s="102"/>
      <c r="O58" s="562"/>
      <c r="P58" s="102"/>
      <c r="Q58" s="102"/>
      <c r="R58" s="102"/>
      <c r="S58" s="102"/>
      <c r="T58" s="102"/>
      <c r="U58" s="102"/>
      <c r="V58" s="102"/>
      <c r="W58" s="102"/>
      <c r="X58" s="102"/>
    </row>
    <row r="59" spans="1:24" ht="12.75">
      <c r="A59" s="102"/>
      <c r="B59" s="102"/>
      <c r="C59" s="270"/>
      <c r="D59" s="221"/>
      <c r="E59" s="221"/>
      <c r="F59" s="102"/>
      <c r="G59" s="115"/>
      <c r="H59" s="135"/>
      <c r="I59" s="102"/>
      <c r="J59" s="102"/>
      <c r="K59" s="102"/>
      <c r="L59" s="562"/>
      <c r="M59" s="102"/>
      <c r="N59" s="102"/>
      <c r="O59" s="562"/>
      <c r="P59" s="102"/>
      <c r="Q59" s="102"/>
      <c r="R59" s="102"/>
      <c r="S59" s="102"/>
      <c r="T59" s="102"/>
      <c r="U59" s="102"/>
      <c r="V59" s="102"/>
      <c r="W59" s="102"/>
      <c r="X59" s="102"/>
    </row>
    <row r="60" spans="1:24" ht="12.75">
      <c r="A60" s="102"/>
      <c r="B60" s="102"/>
      <c r="C60" s="270"/>
      <c r="D60" s="221"/>
      <c r="E60" s="221"/>
      <c r="F60" s="102"/>
      <c r="G60" s="115"/>
      <c r="H60" s="135"/>
      <c r="I60" s="102"/>
      <c r="J60" s="102"/>
      <c r="K60" s="102"/>
      <c r="L60" s="562"/>
      <c r="M60" s="102"/>
      <c r="N60" s="102"/>
      <c r="O60" s="562"/>
      <c r="P60" s="102"/>
      <c r="Q60" s="102"/>
      <c r="R60" s="102"/>
      <c r="S60" s="102"/>
      <c r="T60" s="102"/>
      <c r="U60" s="102"/>
      <c r="V60" s="102"/>
      <c r="W60" s="102"/>
      <c r="X60" s="102"/>
    </row>
    <row r="61" spans="1:24" ht="12.75">
      <c r="A61" s="102"/>
      <c r="B61" s="102"/>
      <c r="C61" s="270"/>
      <c r="D61" s="221"/>
      <c r="E61" s="221"/>
      <c r="F61" s="102"/>
      <c r="G61" s="115"/>
      <c r="H61" s="135"/>
      <c r="I61" s="102"/>
      <c r="J61" s="102"/>
      <c r="K61" s="102"/>
      <c r="L61" s="562"/>
      <c r="M61" s="102"/>
      <c r="N61" s="102"/>
      <c r="O61" s="562"/>
      <c r="P61" s="102"/>
      <c r="Q61" s="102"/>
      <c r="R61" s="102"/>
      <c r="S61" s="102"/>
      <c r="T61" s="102"/>
      <c r="U61" s="102"/>
      <c r="V61" s="102"/>
      <c r="W61" s="102"/>
      <c r="X61" s="102"/>
    </row>
    <row r="62" spans="1:24" ht="12.75">
      <c r="A62" s="102"/>
      <c r="B62" s="102"/>
      <c r="C62" s="270"/>
      <c r="D62" s="221"/>
      <c r="E62" s="221"/>
      <c r="F62" s="102"/>
      <c r="G62" s="115"/>
      <c r="H62" s="135"/>
      <c r="I62" s="102"/>
      <c r="J62" s="102"/>
      <c r="K62" s="102"/>
      <c r="L62" s="562"/>
      <c r="M62" s="102"/>
      <c r="N62" s="102"/>
      <c r="O62" s="562"/>
      <c r="P62" s="102"/>
      <c r="Q62" s="102"/>
      <c r="R62" s="102"/>
      <c r="S62" s="102"/>
      <c r="T62" s="102"/>
      <c r="U62" s="102"/>
      <c r="V62" s="102"/>
      <c r="W62" s="102"/>
      <c r="X62" s="102"/>
    </row>
    <row r="63" spans="1:24" ht="12.75">
      <c r="A63" s="102"/>
      <c r="B63" s="102"/>
      <c r="C63" s="270"/>
      <c r="D63" s="221"/>
      <c r="E63" s="221"/>
      <c r="F63" s="102"/>
      <c r="G63" s="115"/>
      <c r="H63" s="135"/>
      <c r="I63" s="102"/>
      <c r="J63" s="102"/>
      <c r="K63" s="102"/>
      <c r="L63" s="562"/>
      <c r="M63" s="102"/>
      <c r="N63" s="102"/>
      <c r="O63" s="562"/>
      <c r="P63" s="102"/>
      <c r="Q63" s="102"/>
      <c r="R63" s="102"/>
      <c r="S63" s="102"/>
      <c r="T63" s="102"/>
      <c r="U63" s="102"/>
      <c r="V63" s="102"/>
      <c r="W63" s="102"/>
      <c r="X63" s="102"/>
    </row>
    <row r="64" spans="1:24" ht="12.75">
      <c r="A64" s="102"/>
      <c r="B64" s="102"/>
      <c r="C64" s="270"/>
      <c r="D64" s="221"/>
      <c r="E64" s="221"/>
      <c r="F64" s="102"/>
      <c r="G64" s="115"/>
      <c r="H64" s="135"/>
      <c r="I64" s="102"/>
      <c r="J64" s="102"/>
      <c r="K64" s="102"/>
      <c r="L64" s="562"/>
      <c r="M64" s="102"/>
      <c r="N64" s="102"/>
      <c r="O64" s="562"/>
      <c r="P64" s="102"/>
      <c r="Q64" s="102"/>
      <c r="R64" s="102"/>
      <c r="S64" s="102"/>
      <c r="T64" s="102"/>
      <c r="U64" s="102"/>
      <c r="V64" s="102"/>
      <c r="W64" s="102"/>
      <c r="X64" s="102"/>
    </row>
    <row r="65" spans="1:24" ht="12.75">
      <c r="A65" s="102"/>
      <c r="B65" s="102"/>
      <c r="C65" s="270"/>
      <c r="D65" s="221"/>
      <c r="E65" s="221"/>
      <c r="F65" s="102"/>
      <c r="G65" s="115"/>
      <c r="H65" s="135"/>
      <c r="I65" s="102"/>
      <c r="J65" s="102"/>
      <c r="K65" s="102"/>
      <c r="L65" s="562"/>
      <c r="M65" s="102"/>
      <c r="N65" s="102"/>
      <c r="O65" s="562"/>
      <c r="P65" s="102"/>
      <c r="Q65" s="102"/>
      <c r="R65" s="102"/>
      <c r="S65" s="102"/>
      <c r="T65" s="102"/>
      <c r="U65" s="102"/>
      <c r="V65" s="102"/>
      <c r="W65" s="102"/>
      <c r="X65" s="102"/>
    </row>
    <row r="66" spans="1:24" ht="12.75">
      <c r="A66" s="102"/>
      <c r="B66" s="102"/>
      <c r="C66" s="270"/>
      <c r="D66" s="221"/>
      <c r="E66" s="221"/>
      <c r="F66" s="102"/>
      <c r="G66" s="115"/>
      <c r="H66" s="135"/>
      <c r="I66" s="102"/>
      <c r="J66" s="102"/>
      <c r="K66" s="102"/>
      <c r="L66" s="562"/>
      <c r="M66" s="102"/>
      <c r="N66" s="102"/>
      <c r="O66" s="562"/>
      <c r="P66" s="102"/>
      <c r="Q66" s="102"/>
      <c r="R66" s="102"/>
      <c r="S66" s="102"/>
      <c r="T66" s="102"/>
      <c r="U66" s="102"/>
      <c r="V66" s="102"/>
      <c r="W66" s="102"/>
      <c r="X66" s="102"/>
    </row>
    <row r="67" spans="1:24" ht="12.75">
      <c r="A67" s="102"/>
      <c r="B67" s="102"/>
      <c r="C67" s="270"/>
      <c r="D67" s="221"/>
      <c r="E67" s="221"/>
      <c r="F67" s="102"/>
      <c r="G67" s="115"/>
      <c r="H67" s="135"/>
      <c r="I67" s="102"/>
      <c r="J67" s="102"/>
      <c r="K67" s="102"/>
      <c r="L67" s="562"/>
      <c r="M67" s="102"/>
      <c r="N67" s="102"/>
      <c r="O67" s="562"/>
      <c r="P67" s="102"/>
      <c r="Q67" s="102"/>
      <c r="R67" s="102"/>
      <c r="S67" s="102"/>
      <c r="T67" s="102"/>
      <c r="U67" s="102"/>
      <c r="V67" s="102"/>
      <c r="W67" s="102"/>
      <c r="X67" s="102"/>
    </row>
    <row r="68" spans="1:24" ht="12.75">
      <c r="A68" s="102"/>
      <c r="B68" s="102"/>
      <c r="C68" s="270"/>
      <c r="D68" s="221"/>
      <c r="E68" s="221"/>
      <c r="F68" s="102"/>
      <c r="G68" s="115"/>
      <c r="H68" s="135"/>
      <c r="I68" s="102"/>
      <c r="J68" s="102"/>
      <c r="K68" s="102"/>
      <c r="L68" s="562"/>
      <c r="M68" s="102"/>
      <c r="N68" s="102"/>
      <c r="O68" s="562"/>
      <c r="P68" s="102"/>
      <c r="Q68" s="102"/>
      <c r="R68" s="102"/>
      <c r="S68" s="102"/>
      <c r="T68" s="102"/>
      <c r="U68" s="102"/>
      <c r="V68" s="102"/>
      <c r="W68" s="102"/>
      <c r="X68" s="102"/>
    </row>
    <row r="69" spans="1:24" ht="12.75">
      <c r="A69" s="102"/>
      <c r="B69" s="102"/>
      <c r="C69" s="270"/>
      <c r="D69" s="221"/>
      <c r="E69" s="221"/>
      <c r="F69" s="102"/>
      <c r="G69" s="115"/>
      <c r="H69" s="135"/>
      <c r="I69" s="102"/>
      <c r="J69" s="102"/>
      <c r="K69" s="102"/>
      <c r="L69" s="562"/>
      <c r="M69" s="102"/>
      <c r="N69" s="102"/>
      <c r="O69" s="562"/>
      <c r="P69" s="102"/>
      <c r="Q69" s="102"/>
      <c r="R69" s="102"/>
      <c r="S69" s="102"/>
      <c r="T69" s="102"/>
      <c r="U69" s="102"/>
      <c r="V69" s="102"/>
      <c r="W69" s="102"/>
      <c r="X69" s="102"/>
    </row>
    <row r="70" spans="1:24" ht="12.75">
      <c r="A70" s="102"/>
      <c r="B70" s="102"/>
      <c r="C70" s="270"/>
      <c r="D70" s="221"/>
      <c r="E70" s="221"/>
      <c r="F70" s="102"/>
      <c r="G70" s="115"/>
      <c r="H70" s="135"/>
      <c r="I70" s="102"/>
      <c r="J70" s="102"/>
      <c r="K70" s="102"/>
      <c r="L70" s="562"/>
      <c r="M70" s="102"/>
      <c r="N70" s="102"/>
      <c r="O70" s="562"/>
      <c r="P70" s="102"/>
      <c r="Q70" s="102"/>
      <c r="R70" s="102"/>
      <c r="S70" s="102"/>
      <c r="T70" s="102"/>
      <c r="U70" s="102"/>
      <c r="V70" s="102"/>
      <c r="W70" s="102"/>
      <c r="X70" s="102"/>
    </row>
    <row r="71" spans="1:24" ht="12.75">
      <c r="A71" s="102"/>
      <c r="B71" s="102"/>
      <c r="C71" s="270"/>
      <c r="D71" s="221"/>
      <c r="E71" s="221"/>
      <c r="F71" s="102"/>
      <c r="G71" s="115"/>
      <c r="H71" s="135"/>
      <c r="I71" s="102"/>
      <c r="J71" s="102"/>
      <c r="K71" s="102"/>
      <c r="L71" s="562"/>
      <c r="M71" s="102"/>
      <c r="N71" s="102"/>
      <c r="O71" s="562"/>
      <c r="P71" s="102"/>
      <c r="Q71" s="102"/>
      <c r="R71" s="102"/>
      <c r="S71" s="102"/>
      <c r="T71" s="102"/>
      <c r="U71" s="102"/>
      <c r="V71" s="102"/>
      <c r="W71" s="102"/>
      <c r="X71" s="102"/>
    </row>
    <row r="72" spans="1:24" ht="12.75">
      <c r="A72" s="102"/>
      <c r="B72" s="102"/>
      <c r="C72" s="270"/>
      <c r="D72" s="221"/>
      <c r="E72" s="221"/>
      <c r="F72" s="102"/>
      <c r="G72" s="115"/>
      <c r="H72" s="135"/>
      <c r="I72" s="102"/>
      <c r="J72" s="102"/>
      <c r="K72" s="102"/>
      <c r="L72" s="562"/>
      <c r="M72" s="102"/>
      <c r="N72" s="102"/>
      <c r="O72" s="562"/>
      <c r="P72" s="102"/>
      <c r="Q72" s="102"/>
      <c r="R72" s="102"/>
      <c r="S72" s="102"/>
      <c r="T72" s="102"/>
      <c r="U72" s="102"/>
      <c r="V72" s="102"/>
      <c r="W72" s="102"/>
      <c r="X72" s="102"/>
    </row>
    <row r="73" spans="1:24" ht="12.75">
      <c r="A73" s="102"/>
      <c r="B73" s="102"/>
      <c r="C73" s="270"/>
      <c r="D73" s="221"/>
      <c r="E73" s="221"/>
      <c r="F73" s="102"/>
      <c r="G73" s="115"/>
      <c r="H73" s="135"/>
      <c r="I73" s="102"/>
      <c r="J73" s="102"/>
      <c r="K73" s="102"/>
      <c r="L73" s="562"/>
      <c r="M73" s="102"/>
      <c r="N73" s="102"/>
      <c r="O73" s="562"/>
      <c r="P73" s="102"/>
      <c r="Q73" s="102"/>
      <c r="R73" s="102"/>
      <c r="S73" s="102"/>
      <c r="T73" s="102"/>
      <c r="U73" s="102"/>
      <c r="V73" s="102"/>
      <c r="W73" s="102"/>
      <c r="X73" s="102"/>
    </row>
    <row r="74" spans="1:24" ht="12.75">
      <c r="A74" s="102"/>
      <c r="B74" s="102"/>
      <c r="C74" s="270"/>
      <c r="D74" s="221"/>
      <c r="E74" s="221"/>
      <c r="F74" s="102"/>
      <c r="G74" s="115"/>
      <c r="H74" s="135"/>
      <c r="I74" s="102"/>
      <c r="J74" s="102"/>
      <c r="K74" s="102"/>
      <c r="L74" s="562"/>
      <c r="M74" s="102"/>
      <c r="N74" s="102"/>
      <c r="O74" s="562"/>
      <c r="P74" s="102"/>
      <c r="Q74" s="102"/>
      <c r="R74" s="102"/>
      <c r="S74" s="102"/>
      <c r="T74" s="102"/>
      <c r="U74" s="102"/>
      <c r="V74" s="102"/>
      <c r="W74" s="102"/>
      <c r="X74" s="102"/>
    </row>
    <row r="75" spans="1:24" ht="12.75">
      <c r="A75" s="102"/>
      <c r="B75" s="102"/>
      <c r="C75" s="270"/>
      <c r="D75" s="221"/>
      <c r="E75" s="221"/>
      <c r="F75" s="102"/>
      <c r="G75" s="115"/>
      <c r="H75" s="135"/>
      <c r="I75" s="102"/>
      <c r="J75" s="102"/>
      <c r="K75" s="102"/>
      <c r="L75" s="562"/>
      <c r="M75" s="102"/>
      <c r="N75" s="102"/>
      <c r="O75" s="562"/>
      <c r="P75" s="102"/>
      <c r="Q75" s="102"/>
      <c r="R75" s="102"/>
      <c r="S75" s="102"/>
      <c r="T75" s="102"/>
      <c r="U75" s="102"/>
      <c r="V75" s="102"/>
      <c r="W75" s="102"/>
      <c r="X75" s="102"/>
    </row>
    <row r="76" spans="1:24" ht="12.75">
      <c r="A76" s="102"/>
      <c r="B76" s="102"/>
      <c r="C76" s="270"/>
      <c r="D76" s="221"/>
      <c r="E76" s="221"/>
      <c r="F76" s="102"/>
      <c r="G76" s="115"/>
      <c r="H76" s="135"/>
      <c r="I76" s="102"/>
      <c r="J76" s="102"/>
      <c r="K76" s="102"/>
      <c r="L76" s="562"/>
      <c r="M76" s="102"/>
      <c r="N76" s="102"/>
      <c r="O76" s="562"/>
      <c r="P76" s="102"/>
      <c r="Q76" s="102"/>
      <c r="R76" s="102"/>
      <c r="S76" s="102"/>
      <c r="T76" s="102"/>
      <c r="U76" s="102"/>
      <c r="V76" s="102"/>
      <c r="W76" s="102"/>
      <c r="X76" s="102"/>
    </row>
    <row r="77" spans="1:24" ht="12.75">
      <c r="A77" s="102"/>
      <c r="B77" s="102"/>
      <c r="C77" s="270"/>
      <c r="D77" s="221"/>
      <c r="E77" s="221"/>
      <c r="F77" s="102"/>
      <c r="G77" s="115"/>
      <c r="H77" s="135"/>
      <c r="I77" s="102"/>
      <c r="J77" s="102"/>
      <c r="K77" s="102"/>
      <c r="L77" s="562"/>
      <c r="M77" s="102"/>
      <c r="N77" s="102"/>
      <c r="O77" s="562"/>
      <c r="P77" s="102"/>
      <c r="Q77" s="102"/>
      <c r="R77" s="102"/>
      <c r="S77" s="102"/>
      <c r="T77" s="102"/>
      <c r="U77" s="102"/>
      <c r="V77" s="102"/>
      <c r="W77" s="102"/>
      <c r="X77" s="102"/>
    </row>
    <row r="78" spans="1:24" ht="12.75">
      <c r="A78" s="102"/>
      <c r="B78" s="102"/>
      <c r="C78" s="270"/>
      <c r="D78" s="221"/>
      <c r="E78" s="221"/>
      <c r="F78" s="102"/>
      <c r="G78" s="115"/>
      <c r="H78" s="135"/>
      <c r="I78" s="102"/>
      <c r="J78" s="102"/>
      <c r="K78" s="102"/>
      <c r="L78" s="562"/>
      <c r="M78" s="102"/>
      <c r="N78" s="102"/>
      <c r="O78" s="562"/>
      <c r="P78" s="102"/>
      <c r="Q78" s="102"/>
      <c r="R78" s="102"/>
      <c r="S78" s="102"/>
      <c r="T78" s="102"/>
      <c r="U78" s="102"/>
      <c r="V78" s="102"/>
      <c r="W78" s="102"/>
      <c r="X78" s="102"/>
    </row>
    <row r="79" spans="1:24" ht="12.75">
      <c r="A79" s="102"/>
      <c r="B79" s="102"/>
      <c r="C79" s="270"/>
      <c r="D79" s="221"/>
      <c r="E79" s="221"/>
      <c r="F79" s="102"/>
      <c r="G79" s="115"/>
      <c r="H79" s="135"/>
      <c r="I79" s="102"/>
      <c r="J79" s="102"/>
      <c r="K79" s="102"/>
      <c r="L79" s="562"/>
      <c r="M79" s="102"/>
      <c r="N79" s="102"/>
      <c r="O79" s="562"/>
      <c r="P79" s="102"/>
      <c r="Q79" s="102"/>
      <c r="R79" s="102"/>
      <c r="S79" s="102"/>
      <c r="T79" s="102"/>
      <c r="U79" s="102"/>
      <c r="V79" s="102"/>
      <c r="W79" s="102"/>
      <c r="X79" s="102"/>
    </row>
    <row r="80" spans="1:24" ht="12.75">
      <c r="A80" s="102"/>
      <c r="B80" s="102"/>
      <c r="C80" s="270"/>
      <c r="D80" s="221"/>
      <c r="E80" s="221"/>
      <c r="F80" s="102"/>
      <c r="G80" s="115"/>
      <c r="H80" s="135"/>
      <c r="I80" s="102"/>
      <c r="J80" s="102"/>
      <c r="K80" s="102"/>
      <c r="L80" s="562"/>
      <c r="M80" s="102"/>
      <c r="N80" s="102"/>
      <c r="O80" s="562"/>
      <c r="P80" s="102"/>
      <c r="Q80" s="102"/>
      <c r="R80" s="102"/>
      <c r="S80" s="102"/>
      <c r="T80" s="102"/>
      <c r="U80" s="102"/>
      <c r="V80" s="102"/>
      <c r="W80" s="102"/>
      <c r="X80" s="102"/>
    </row>
    <row r="81" spans="1:24" ht="12.75">
      <c r="A81" s="102"/>
      <c r="B81" s="102"/>
      <c r="C81" s="270"/>
      <c r="D81" s="221"/>
      <c r="E81" s="221"/>
      <c r="F81" s="102"/>
      <c r="G81" s="115"/>
      <c r="H81" s="135"/>
      <c r="I81" s="102"/>
      <c r="J81" s="102"/>
      <c r="K81" s="102"/>
      <c r="L81" s="562"/>
      <c r="M81" s="102"/>
      <c r="N81" s="102"/>
      <c r="O81" s="562"/>
      <c r="P81" s="102"/>
      <c r="Q81" s="102"/>
      <c r="R81" s="102"/>
      <c r="S81" s="102"/>
      <c r="T81" s="102"/>
      <c r="U81" s="102"/>
      <c r="V81" s="102"/>
      <c r="W81" s="102"/>
      <c r="X81" s="102"/>
    </row>
    <row r="82" spans="1:24" ht="12.75">
      <c r="A82" s="102"/>
      <c r="B82" s="102"/>
      <c r="C82" s="270"/>
      <c r="D82" s="221"/>
      <c r="E82" s="221"/>
      <c r="F82" s="102"/>
      <c r="G82" s="115"/>
      <c r="H82" s="135"/>
      <c r="I82" s="102"/>
      <c r="J82" s="102"/>
      <c r="K82" s="102"/>
      <c r="L82" s="562"/>
      <c r="M82" s="102"/>
      <c r="N82" s="102"/>
      <c r="O82" s="562"/>
      <c r="P82" s="102"/>
      <c r="Q82" s="102"/>
      <c r="R82" s="102"/>
      <c r="S82" s="102"/>
      <c r="T82" s="102"/>
      <c r="U82" s="102"/>
      <c r="V82" s="102"/>
      <c r="W82" s="102"/>
      <c r="X82" s="102"/>
    </row>
    <row r="83" spans="1:24" ht="12.75">
      <c r="A83" s="102"/>
      <c r="B83" s="102"/>
      <c r="C83" s="270"/>
      <c r="D83" s="221"/>
      <c r="E83" s="221"/>
      <c r="F83" s="102"/>
      <c r="G83" s="115"/>
      <c r="H83" s="135"/>
      <c r="I83" s="102"/>
      <c r="J83" s="102"/>
      <c r="K83" s="102"/>
      <c r="L83" s="562"/>
      <c r="M83" s="102"/>
      <c r="N83" s="102"/>
      <c r="O83" s="562"/>
      <c r="P83" s="102"/>
      <c r="Q83" s="102"/>
      <c r="R83" s="102"/>
      <c r="S83" s="102"/>
      <c r="T83" s="102"/>
      <c r="U83" s="102"/>
      <c r="V83" s="102"/>
      <c r="W83" s="102"/>
      <c r="X83" s="102"/>
    </row>
    <row r="84" spans="1:24" ht="12.75">
      <c r="A84" s="102"/>
      <c r="B84" s="102"/>
      <c r="C84" s="270"/>
      <c r="D84" s="221"/>
      <c r="E84" s="221"/>
      <c r="F84" s="102"/>
      <c r="G84" s="115"/>
      <c r="H84" s="135"/>
      <c r="I84" s="102"/>
      <c r="J84" s="102"/>
      <c r="K84" s="102"/>
      <c r="L84" s="562"/>
      <c r="M84" s="102"/>
      <c r="N84" s="102"/>
      <c r="O84" s="562"/>
      <c r="P84" s="102"/>
      <c r="Q84" s="102"/>
      <c r="R84" s="102"/>
      <c r="S84" s="102"/>
      <c r="T84" s="102"/>
      <c r="U84" s="102"/>
      <c r="V84" s="102"/>
      <c r="W84" s="102"/>
      <c r="X84" s="102"/>
    </row>
    <row r="85" spans="1:24" ht="12.75">
      <c r="A85" s="102"/>
      <c r="B85" s="102"/>
      <c r="C85" s="270"/>
      <c r="D85" s="221"/>
      <c r="E85" s="221"/>
      <c r="F85" s="102"/>
      <c r="G85" s="115"/>
      <c r="H85" s="135"/>
      <c r="I85" s="102"/>
      <c r="J85" s="102"/>
      <c r="K85" s="102"/>
      <c r="L85" s="562"/>
      <c r="M85" s="102"/>
      <c r="N85" s="102"/>
      <c r="O85" s="562"/>
      <c r="P85" s="102"/>
      <c r="Q85" s="102"/>
      <c r="R85" s="102"/>
      <c r="S85" s="102"/>
      <c r="T85" s="102"/>
      <c r="U85" s="102"/>
      <c r="V85" s="102"/>
      <c r="W85" s="102"/>
      <c r="X85" s="102"/>
    </row>
    <row r="86" spans="1:24" ht="12.75">
      <c r="A86" s="102"/>
      <c r="B86" s="102"/>
      <c r="C86" s="270"/>
      <c r="D86" s="221"/>
      <c r="E86" s="221"/>
      <c r="F86" s="102"/>
      <c r="G86" s="115"/>
      <c r="H86" s="135"/>
      <c r="I86" s="102"/>
      <c r="J86" s="102"/>
      <c r="K86" s="102"/>
      <c r="L86" s="562"/>
      <c r="M86" s="102"/>
      <c r="N86" s="102"/>
      <c r="O86" s="562"/>
      <c r="P86" s="102"/>
      <c r="Q86" s="102"/>
      <c r="R86" s="102"/>
      <c r="S86" s="102"/>
      <c r="T86" s="102"/>
      <c r="U86" s="102"/>
      <c r="V86" s="102"/>
      <c r="W86" s="102"/>
      <c r="X86" s="102"/>
    </row>
    <row r="87" spans="1:24" ht="12.75">
      <c r="A87" s="102"/>
      <c r="B87" s="102"/>
      <c r="C87" s="270"/>
      <c r="D87" s="221"/>
      <c r="E87" s="221"/>
      <c r="F87" s="102"/>
      <c r="G87" s="115"/>
      <c r="H87" s="135"/>
      <c r="I87" s="102"/>
      <c r="J87" s="102"/>
      <c r="K87" s="102"/>
      <c r="L87" s="562"/>
      <c r="M87" s="102"/>
      <c r="N87" s="102"/>
      <c r="O87" s="562"/>
      <c r="P87" s="102"/>
      <c r="Q87" s="102"/>
      <c r="R87" s="102"/>
      <c r="S87" s="102"/>
      <c r="T87" s="102"/>
      <c r="U87" s="102"/>
      <c r="V87" s="102"/>
      <c r="W87" s="102"/>
      <c r="X87" s="102"/>
    </row>
    <row r="88" spans="1:24" ht="12.75">
      <c r="A88" s="102"/>
      <c r="B88" s="102"/>
      <c r="C88" s="270"/>
      <c r="D88" s="221"/>
      <c r="E88" s="221"/>
      <c r="F88" s="102"/>
      <c r="G88" s="115"/>
      <c r="H88" s="135"/>
      <c r="I88" s="102"/>
      <c r="J88" s="102"/>
      <c r="K88" s="102"/>
      <c r="L88" s="562"/>
      <c r="M88" s="102"/>
      <c r="N88" s="102"/>
      <c r="O88" s="562"/>
      <c r="P88" s="102"/>
      <c r="Q88" s="102"/>
      <c r="R88" s="102"/>
      <c r="S88" s="102"/>
      <c r="T88" s="102"/>
      <c r="U88" s="102"/>
      <c r="V88" s="102"/>
      <c r="W88" s="102"/>
      <c r="X88" s="102"/>
    </row>
    <row r="89" spans="1:24" ht="12.75">
      <c r="A89" s="102"/>
      <c r="B89" s="102"/>
      <c r="C89" s="270"/>
      <c r="D89" s="221"/>
      <c r="E89" s="221"/>
      <c r="F89" s="102"/>
      <c r="G89" s="115"/>
      <c r="H89" s="135"/>
      <c r="I89" s="102"/>
      <c r="J89" s="102"/>
      <c r="K89" s="102"/>
      <c r="L89" s="562"/>
      <c r="M89" s="102"/>
      <c r="N89" s="102"/>
      <c r="O89" s="562"/>
      <c r="P89" s="102"/>
      <c r="Q89" s="102"/>
      <c r="R89" s="102"/>
      <c r="S89" s="102"/>
      <c r="T89" s="102"/>
      <c r="U89" s="102"/>
      <c r="V89" s="102"/>
      <c r="W89" s="102"/>
      <c r="X89" s="102"/>
    </row>
    <row r="90" spans="1:24" ht="12.75">
      <c r="A90" s="102"/>
      <c r="B90" s="102"/>
      <c r="C90" s="270"/>
      <c r="D90" s="221"/>
      <c r="E90" s="221"/>
      <c r="F90" s="102"/>
      <c r="G90" s="115"/>
      <c r="H90" s="135"/>
      <c r="I90" s="102"/>
      <c r="J90" s="102"/>
      <c r="K90" s="102"/>
      <c r="L90" s="562"/>
      <c r="M90" s="102"/>
      <c r="N90" s="102"/>
      <c r="O90" s="562"/>
      <c r="P90" s="102"/>
      <c r="Q90" s="102"/>
      <c r="R90" s="102"/>
      <c r="S90" s="102"/>
      <c r="T90" s="102"/>
      <c r="U90" s="102"/>
      <c r="V90" s="102"/>
      <c r="W90" s="102"/>
      <c r="X90" s="102"/>
    </row>
    <row r="91" spans="1:24" ht="12.75">
      <c r="A91" s="102"/>
      <c r="B91" s="102"/>
      <c r="C91" s="270"/>
      <c r="D91" s="221"/>
      <c r="E91" s="221"/>
      <c r="F91" s="102"/>
      <c r="G91" s="115"/>
      <c r="H91" s="135"/>
      <c r="I91" s="102"/>
      <c r="J91" s="102"/>
      <c r="K91" s="102"/>
      <c r="L91" s="562"/>
      <c r="M91" s="102"/>
      <c r="N91" s="102"/>
      <c r="O91" s="562"/>
      <c r="P91" s="102"/>
      <c r="Q91" s="102"/>
      <c r="R91" s="102"/>
      <c r="S91" s="102"/>
      <c r="T91" s="102"/>
      <c r="U91" s="102"/>
      <c r="V91" s="102"/>
      <c r="W91" s="102"/>
      <c r="X91" s="102"/>
    </row>
    <row r="92" spans="1:24" ht="12.75">
      <c r="A92" s="102"/>
      <c r="B92" s="102"/>
      <c r="C92" s="270"/>
      <c r="D92" s="221"/>
      <c r="E92" s="221"/>
      <c r="F92" s="102"/>
      <c r="G92" s="115"/>
      <c r="H92" s="135"/>
      <c r="I92" s="102"/>
      <c r="J92" s="102"/>
      <c r="K92" s="102"/>
      <c r="L92" s="562"/>
      <c r="M92" s="102"/>
      <c r="N92" s="102"/>
      <c r="O92" s="562"/>
      <c r="P92" s="102"/>
      <c r="Q92" s="102"/>
      <c r="R92" s="102"/>
      <c r="S92" s="102"/>
      <c r="T92" s="102"/>
      <c r="U92" s="102"/>
      <c r="V92" s="102"/>
      <c r="W92" s="102"/>
      <c r="X92" s="102"/>
    </row>
    <row r="93" spans="1:24" ht="12.75">
      <c r="A93" s="102"/>
      <c r="B93" s="102"/>
      <c r="C93" s="270"/>
      <c r="D93" s="221"/>
      <c r="E93" s="221"/>
      <c r="F93" s="102"/>
      <c r="G93" s="115"/>
      <c r="H93" s="135"/>
      <c r="I93" s="102"/>
      <c r="J93" s="102"/>
      <c r="K93" s="102"/>
      <c r="L93" s="562"/>
      <c r="M93" s="102"/>
      <c r="N93" s="102"/>
      <c r="O93" s="562"/>
      <c r="P93" s="102"/>
      <c r="Q93" s="102"/>
      <c r="R93" s="102"/>
      <c r="S93" s="102"/>
      <c r="T93" s="102"/>
      <c r="U93" s="102"/>
      <c r="V93" s="102"/>
      <c r="W93" s="102"/>
      <c r="X93" s="102"/>
    </row>
    <row r="94" spans="1:24" ht="12.75">
      <c r="A94" s="102"/>
      <c r="B94" s="102"/>
      <c r="C94" s="270"/>
      <c r="D94" s="221"/>
      <c r="E94" s="221"/>
      <c r="F94" s="102"/>
      <c r="G94" s="115"/>
      <c r="H94" s="135"/>
      <c r="I94" s="102"/>
      <c r="J94" s="102"/>
      <c r="K94" s="102"/>
      <c r="L94" s="562"/>
      <c r="M94" s="102"/>
      <c r="N94" s="102"/>
      <c r="O94" s="562"/>
      <c r="P94" s="102"/>
      <c r="Q94" s="102"/>
      <c r="R94" s="102"/>
      <c r="S94" s="102"/>
      <c r="T94" s="102"/>
      <c r="U94" s="102"/>
      <c r="V94" s="102"/>
      <c r="W94" s="102"/>
      <c r="X94" s="102"/>
    </row>
    <row r="95" spans="1:24" ht="12.75">
      <c r="A95" s="102"/>
      <c r="B95" s="102"/>
      <c r="C95" s="270"/>
      <c r="D95" s="221"/>
      <c r="E95" s="221"/>
      <c r="F95" s="102"/>
      <c r="G95" s="115"/>
      <c r="H95" s="135"/>
      <c r="I95" s="102"/>
      <c r="J95" s="102"/>
      <c r="K95" s="102"/>
      <c r="L95" s="562"/>
      <c r="M95" s="102"/>
      <c r="N95" s="102"/>
      <c r="O95" s="562"/>
      <c r="P95" s="102"/>
      <c r="Q95" s="102"/>
      <c r="R95" s="102"/>
      <c r="S95" s="102"/>
      <c r="T95" s="102"/>
      <c r="U95" s="102"/>
      <c r="V95" s="102"/>
      <c r="W95" s="102"/>
      <c r="X95" s="102"/>
    </row>
    <row r="96" spans="1:24" ht="12.75">
      <c r="A96" s="102"/>
      <c r="B96" s="102"/>
      <c r="C96" s="270"/>
      <c r="D96" s="221"/>
      <c r="E96" s="221"/>
      <c r="F96" s="102"/>
      <c r="G96" s="115"/>
      <c r="H96" s="135"/>
      <c r="I96" s="102"/>
      <c r="J96" s="102"/>
      <c r="K96" s="102"/>
      <c r="L96" s="562"/>
      <c r="M96" s="102"/>
      <c r="N96" s="102"/>
      <c r="O96" s="562"/>
      <c r="P96" s="102"/>
      <c r="Q96" s="102"/>
      <c r="R96" s="102"/>
      <c r="S96" s="102"/>
      <c r="T96" s="102"/>
      <c r="U96" s="102"/>
      <c r="V96" s="102"/>
      <c r="W96" s="102"/>
      <c r="X96" s="102"/>
    </row>
    <row r="97" spans="1:24" ht="12.75">
      <c r="A97" s="102"/>
      <c r="B97" s="102"/>
      <c r="C97" s="270"/>
      <c r="D97" s="221"/>
      <c r="E97" s="221"/>
      <c r="F97" s="102"/>
      <c r="G97" s="115"/>
      <c r="H97" s="135"/>
      <c r="I97" s="102"/>
      <c r="J97" s="102"/>
      <c r="K97" s="102"/>
      <c r="L97" s="562"/>
      <c r="M97" s="102"/>
      <c r="N97" s="102"/>
      <c r="O97" s="562"/>
      <c r="P97" s="102"/>
      <c r="Q97" s="102"/>
      <c r="R97" s="102"/>
      <c r="S97" s="102"/>
      <c r="T97" s="102"/>
      <c r="U97" s="102"/>
      <c r="V97" s="102"/>
      <c r="W97" s="102"/>
      <c r="X97" s="102"/>
    </row>
    <row r="98" spans="1:24" ht="12.75">
      <c r="A98" s="102"/>
      <c r="B98" s="102"/>
      <c r="C98" s="270"/>
      <c r="D98" s="221"/>
      <c r="E98" s="221"/>
      <c r="F98" s="102"/>
      <c r="G98" s="115"/>
      <c r="H98" s="135"/>
      <c r="I98" s="102"/>
      <c r="J98" s="102"/>
      <c r="K98" s="102"/>
      <c r="L98" s="562"/>
      <c r="M98" s="102"/>
      <c r="N98" s="102"/>
      <c r="O98" s="562"/>
      <c r="P98" s="102"/>
      <c r="Q98" s="102"/>
      <c r="R98" s="102"/>
      <c r="S98" s="102"/>
      <c r="T98" s="102"/>
      <c r="U98" s="102"/>
      <c r="V98" s="102"/>
      <c r="W98" s="102"/>
      <c r="X98" s="102"/>
    </row>
    <row r="99" spans="1:24" ht="12.75">
      <c r="A99" s="102"/>
      <c r="B99" s="102"/>
      <c r="C99" s="270"/>
      <c r="D99" s="221"/>
      <c r="E99" s="221"/>
      <c r="F99" s="102"/>
      <c r="G99" s="115"/>
      <c r="H99" s="135"/>
      <c r="I99" s="102"/>
      <c r="J99" s="102"/>
      <c r="K99" s="102"/>
      <c r="L99" s="562"/>
      <c r="M99" s="102"/>
      <c r="N99" s="102"/>
      <c r="O99" s="562"/>
      <c r="P99" s="102"/>
      <c r="Q99" s="102"/>
      <c r="R99" s="102"/>
      <c r="S99" s="102"/>
      <c r="T99" s="102"/>
      <c r="U99" s="102"/>
      <c r="V99" s="102"/>
      <c r="W99" s="102"/>
      <c r="X99" s="102"/>
    </row>
    <row r="100" spans="1:24" ht="12.75">
      <c r="A100" s="102"/>
      <c r="B100" s="102"/>
      <c r="C100" s="270"/>
      <c r="D100" s="221"/>
      <c r="E100" s="221"/>
      <c r="F100" s="102"/>
      <c r="G100" s="115"/>
      <c r="H100" s="135"/>
      <c r="I100" s="102"/>
      <c r="J100" s="102"/>
      <c r="K100" s="102"/>
      <c r="L100" s="562"/>
      <c r="M100" s="102"/>
      <c r="N100" s="102"/>
      <c r="O100" s="562"/>
      <c r="P100" s="102"/>
      <c r="Q100" s="102"/>
      <c r="R100" s="102"/>
      <c r="S100" s="102"/>
      <c r="T100" s="102"/>
      <c r="U100" s="102"/>
      <c r="V100" s="102"/>
      <c r="W100" s="102"/>
      <c r="X100" s="102"/>
    </row>
    <row r="101" spans="1:24" ht="12.75">
      <c r="A101" s="102"/>
      <c r="B101" s="102"/>
      <c r="C101" s="270"/>
      <c r="D101" s="221"/>
      <c r="E101" s="221"/>
      <c r="F101" s="102"/>
      <c r="G101" s="115"/>
      <c r="H101" s="135"/>
      <c r="I101" s="102"/>
      <c r="J101" s="102"/>
      <c r="K101" s="102"/>
      <c r="L101" s="562"/>
      <c r="M101" s="102"/>
      <c r="N101" s="102"/>
      <c r="O101" s="562"/>
      <c r="P101" s="102"/>
      <c r="Q101" s="102"/>
      <c r="R101" s="102"/>
      <c r="S101" s="102"/>
      <c r="T101" s="102"/>
      <c r="U101" s="102"/>
      <c r="V101" s="102"/>
      <c r="W101" s="102"/>
      <c r="X101" s="102"/>
    </row>
    <row r="102" spans="1:24" ht="12.75">
      <c r="A102" s="102"/>
      <c r="B102" s="102"/>
      <c r="C102" s="270"/>
      <c r="D102" s="221"/>
      <c r="E102" s="221"/>
      <c r="F102" s="102"/>
      <c r="G102" s="115"/>
      <c r="H102" s="135"/>
      <c r="I102" s="102"/>
      <c r="J102" s="102"/>
      <c r="K102" s="102"/>
      <c r="L102" s="562"/>
      <c r="M102" s="102"/>
      <c r="N102" s="102"/>
      <c r="O102" s="562"/>
      <c r="P102" s="102"/>
      <c r="Q102" s="102"/>
      <c r="R102" s="102"/>
      <c r="S102" s="102"/>
      <c r="T102" s="102"/>
      <c r="U102" s="102"/>
      <c r="V102" s="102"/>
      <c r="W102" s="102"/>
      <c r="X102" s="102"/>
    </row>
    <row r="103" spans="1:24" ht="12.75">
      <c r="A103" s="102"/>
      <c r="B103" s="102"/>
      <c r="C103" s="270"/>
      <c r="D103" s="221"/>
      <c r="E103" s="221"/>
      <c r="F103" s="102"/>
      <c r="G103" s="115"/>
      <c r="H103" s="135"/>
      <c r="I103" s="102"/>
      <c r="J103" s="102"/>
      <c r="K103" s="102"/>
      <c r="L103" s="562"/>
      <c r="M103" s="102"/>
      <c r="N103" s="102"/>
      <c r="O103" s="562"/>
      <c r="P103" s="102"/>
      <c r="Q103" s="102"/>
      <c r="R103" s="102"/>
      <c r="S103" s="102"/>
      <c r="T103" s="102"/>
      <c r="U103" s="102"/>
      <c r="V103" s="102"/>
      <c r="W103" s="102"/>
      <c r="X103" s="102"/>
    </row>
    <row r="104" spans="1:24" ht="12.75">
      <c r="A104" s="102"/>
      <c r="B104" s="102"/>
      <c r="C104" s="270"/>
      <c r="D104" s="221"/>
      <c r="E104" s="221"/>
      <c r="F104" s="102"/>
      <c r="G104" s="115"/>
      <c r="H104" s="135"/>
      <c r="I104" s="102"/>
      <c r="J104" s="102"/>
      <c r="K104" s="102"/>
      <c r="L104" s="562"/>
      <c r="M104" s="102"/>
      <c r="N104" s="102"/>
      <c r="O104" s="562"/>
      <c r="P104" s="102"/>
      <c r="Q104" s="102"/>
      <c r="R104" s="102"/>
      <c r="S104" s="102"/>
      <c r="T104" s="102"/>
      <c r="U104" s="102"/>
      <c r="V104" s="102"/>
      <c r="W104" s="102"/>
      <c r="X104" s="102"/>
    </row>
    <row r="105" spans="1:24" ht="12.75">
      <c r="A105" s="102"/>
      <c r="B105" s="102"/>
      <c r="C105" s="270"/>
      <c r="D105" s="221"/>
      <c r="E105" s="221"/>
      <c r="F105" s="102"/>
      <c r="G105" s="115"/>
      <c r="H105" s="135"/>
      <c r="I105" s="102"/>
      <c r="J105" s="102"/>
      <c r="K105" s="102"/>
      <c r="L105" s="562"/>
      <c r="M105" s="102"/>
      <c r="N105" s="102"/>
      <c r="O105" s="562"/>
      <c r="P105" s="102"/>
      <c r="Q105" s="102"/>
      <c r="R105" s="102"/>
      <c r="S105" s="102"/>
      <c r="T105" s="102"/>
      <c r="U105" s="102"/>
      <c r="V105" s="102"/>
      <c r="W105" s="102"/>
      <c r="X105" s="102"/>
    </row>
    <row r="106" spans="1:24" ht="12.75">
      <c r="A106" s="102"/>
      <c r="B106" s="102"/>
      <c r="C106" s="270"/>
      <c r="D106" s="221"/>
      <c r="E106" s="221"/>
      <c r="F106" s="102"/>
      <c r="G106" s="115"/>
      <c r="H106" s="135"/>
      <c r="I106" s="102"/>
      <c r="J106" s="102"/>
      <c r="K106" s="102"/>
      <c r="L106" s="562"/>
      <c r="M106" s="102"/>
      <c r="N106" s="102"/>
      <c r="O106" s="562"/>
      <c r="P106" s="102"/>
      <c r="Q106" s="102"/>
      <c r="R106" s="102"/>
      <c r="S106" s="102"/>
      <c r="T106" s="102"/>
      <c r="U106" s="102"/>
      <c r="V106" s="102"/>
      <c r="W106" s="102"/>
      <c r="X106" s="102"/>
    </row>
    <row r="107" spans="1:24" ht="12.75">
      <c r="A107" s="102"/>
      <c r="B107" s="102"/>
      <c r="C107" s="270"/>
      <c r="D107" s="221"/>
      <c r="E107" s="221"/>
      <c r="F107" s="102"/>
      <c r="G107" s="115"/>
      <c r="H107" s="135"/>
      <c r="I107" s="102"/>
      <c r="J107" s="102"/>
      <c r="K107" s="102"/>
      <c r="L107" s="562"/>
      <c r="M107" s="102"/>
      <c r="N107" s="102"/>
      <c r="O107" s="562"/>
      <c r="P107" s="102"/>
      <c r="Q107" s="102"/>
      <c r="R107" s="102"/>
      <c r="S107" s="102"/>
      <c r="T107" s="102"/>
      <c r="U107" s="102"/>
      <c r="V107" s="102"/>
      <c r="W107" s="102"/>
      <c r="X107" s="102"/>
    </row>
    <row r="108" spans="1:24" ht="12.75">
      <c r="A108" s="102"/>
      <c r="B108" s="102"/>
      <c r="C108" s="270"/>
      <c r="D108" s="221"/>
      <c r="E108" s="221"/>
      <c r="F108" s="102"/>
      <c r="G108" s="115"/>
      <c r="H108" s="135"/>
      <c r="I108" s="102"/>
      <c r="J108" s="102"/>
      <c r="K108" s="102"/>
      <c r="L108" s="562"/>
      <c r="M108" s="102"/>
      <c r="N108" s="102"/>
      <c r="O108" s="562"/>
      <c r="P108" s="102"/>
      <c r="Q108" s="102"/>
      <c r="R108" s="102"/>
      <c r="S108" s="102"/>
      <c r="T108" s="102"/>
      <c r="U108" s="102"/>
      <c r="V108" s="102"/>
      <c r="W108" s="102"/>
      <c r="X108" s="102"/>
    </row>
    <row r="109" spans="1:24" ht="12.75">
      <c r="A109" s="102"/>
      <c r="B109" s="102"/>
      <c r="C109" s="270"/>
      <c r="D109" s="221"/>
      <c r="E109" s="221"/>
      <c r="F109" s="102"/>
      <c r="G109" s="115"/>
      <c r="H109" s="135"/>
      <c r="I109" s="102"/>
      <c r="J109" s="102"/>
      <c r="K109" s="102"/>
      <c r="L109" s="562"/>
      <c r="M109" s="102"/>
      <c r="N109" s="102"/>
      <c r="O109" s="562"/>
      <c r="P109" s="102"/>
      <c r="Q109" s="102"/>
      <c r="R109" s="102"/>
      <c r="S109" s="102"/>
      <c r="T109" s="102"/>
      <c r="U109" s="102"/>
      <c r="V109" s="102"/>
      <c r="W109" s="102"/>
      <c r="X109" s="102"/>
    </row>
    <row r="110" spans="1:24" ht="12.75">
      <c r="A110" s="102"/>
      <c r="B110" s="102"/>
      <c r="C110" s="270"/>
      <c r="D110" s="221"/>
      <c r="E110" s="221"/>
      <c r="F110" s="102"/>
      <c r="G110" s="115"/>
      <c r="H110" s="135"/>
      <c r="I110" s="102"/>
      <c r="J110" s="102"/>
      <c r="K110" s="102"/>
      <c r="L110" s="562"/>
      <c r="M110" s="102"/>
      <c r="N110" s="102"/>
      <c r="O110" s="562"/>
      <c r="P110" s="102"/>
      <c r="Q110" s="102"/>
      <c r="R110" s="102"/>
      <c r="S110" s="102"/>
      <c r="T110" s="102"/>
      <c r="U110" s="102"/>
      <c r="V110" s="102"/>
      <c r="W110" s="102"/>
      <c r="X110" s="102"/>
    </row>
    <row r="111" spans="1:24" ht="12.75">
      <c r="A111" s="102"/>
      <c r="B111" s="102"/>
      <c r="C111" s="270"/>
      <c r="D111" s="221"/>
      <c r="E111" s="221"/>
      <c r="F111" s="102"/>
      <c r="G111" s="115"/>
      <c r="H111" s="135"/>
      <c r="I111" s="102"/>
      <c r="J111" s="102"/>
      <c r="K111" s="102"/>
      <c r="L111" s="562"/>
      <c r="M111" s="102"/>
      <c r="N111" s="102"/>
      <c r="O111" s="562"/>
      <c r="P111" s="102"/>
      <c r="Q111" s="102"/>
      <c r="R111" s="102"/>
      <c r="S111" s="102"/>
      <c r="T111" s="102"/>
      <c r="U111" s="102"/>
      <c r="V111" s="102"/>
      <c r="W111" s="102"/>
      <c r="X111" s="102"/>
    </row>
    <row r="112" spans="1:24" ht="12.75">
      <c r="A112" s="102"/>
      <c r="B112" s="102"/>
      <c r="C112" s="270"/>
      <c r="D112" s="221"/>
      <c r="E112" s="221"/>
      <c r="F112" s="102"/>
      <c r="G112" s="115"/>
      <c r="H112" s="135"/>
      <c r="I112" s="102"/>
      <c r="J112" s="102"/>
      <c r="K112" s="102"/>
      <c r="L112" s="562"/>
      <c r="M112" s="102"/>
      <c r="N112" s="102"/>
      <c r="O112" s="562"/>
      <c r="P112" s="102"/>
      <c r="Q112" s="102"/>
      <c r="R112" s="102"/>
      <c r="S112" s="102"/>
      <c r="T112" s="102"/>
      <c r="U112" s="102"/>
      <c r="V112" s="102"/>
      <c r="W112" s="102"/>
      <c r="X112" s="102"/>
    </row>
    <row r="113" spans="1:24" ht="12.75">
      <c r="A113" s="102"/>
      <c r="B113" s="102"/>
      <c r="C113" s="270"/>
      <c r="D113" s="221"/>
      <c r="E113" s="221"/>
      <c r="F113" s="102"/>
      <c r="G113" s="115"/>
      <c r="H113" s="135"/>
      <c r="I113" s="102"/>
      <c r="J113" s="102"/>
      <c r="K113" s="102"/>
      <c r="L113" s="562"/>
      <c r="M113" s="102"/>
      <c r="N113" s="102"/>
      <c r="O113" s="562"/>
      <c r="P113" s="102"/>
      <c r="Q113" s="102"/>
      <c r="R113" s="102"/>
      <c r="S113" s="102"/>
      <c r="T113" s="102"/>
      <c r="U113" s="102"/>
      <c r="V113" s="102"/>
      <c r="W113" s="102"/>
      <c r="X113" s="102"/>
    </row>
    <row r="114" spans="1:24" ht="12.75">
      <c r="A114" s="102"/>
      <c r="B114" s="102"/>
      <c r="C114" s="270"/>
      <c r="D114" s="221"/>
      <c r="E114" s="221"/>
      <c r="F114" s="102"/>
      <c r="G114" s="115"/>
      <c r="H114" s="135"/>
      <c r="I114" s="102"/>
      <c r="J114" s="102"/>
      <c r="K114" s="102"/>
      <c r="L114" s="562"/>
      <c r="M114" s="102"/>
      <c r="N114" s="102"/>
      <c r="O114" s="562"/>
      <c r="P114" s="102"/>
      <c r="Q114" s="102"/>
      <c r="R114" s="102"/>
      <c r="S114" s="102"/>
      <c r="T114" s="102"/>
      <c r="U114" s="102"/>
      <c r="V114" s="102"/>
      <c r="W114" s="102"/>
      <c r="X114" s="102"/>
    </row>
    <row r="115" spans="1:24" ht="12.75">
      <c r="A115" s="102"/>
      <c r="B115" s="102"/>
      <c r="C115" s="270"/>
      <c r="D115" s="221"/>
      <c r="E115" s="221"/>
      <c r="F115" s="102"/>
      <c r="G115" s="115"/>
      <c r="H115" s="135"/>
      <c r="I115" s="102"/>
      <c r="J115" s="102"/>
      <c r="K115" s="102"/>
      <c r="L115" s="562"/>
      <c r="M115" s="102"/>
      <c r="N115" s="102"/>
      <c r="O115" s="562"/>
      <c r="P115" s="102"/>
      <c r="Q115" s="102"/>
      <c r="R115" s="102"/>
      <c r="S115" s="102"/>
      <c r="T115" s="102"/>
      <c r="U115" s="102"/>
      <c r="V115" s="102"/>
      <c r="W115" s="102"/>
      <c r="X115" s="102"/>
    </row>
    <row r="116" spans="1:24" ht="12.75">
      <c r="A116" s="102"/>
      <c r="B116" s="102"/>
      <c r="C116" s="270"/>
      <c r="D116" s="221"/>
      <c r="E116" s="221"/>
      <c r="F116" s="102"/>
      <c r="G116" s="115"/>
      <c r="H116" s="135"/>
      <c r="I116" s="102"/>
      <c r="J116" s="102"/>
      <c r="K116" s="102"/>
      <c r="L116" s="562"/>
      <c r="M116" s="102"/>
      <c r="N116" s="102"/>
      <c r="O116" s="562"/>
      <c r="P116" s="102"/>
      <c r="Q116" s="102"/>
      <c r="R116" s="102"/>
      <c r="S116" s="102"/>
      <c r="T116" s="102"/>
      <c r="U116" s="102"/>
      <c r="V116" s="102"/>
      <c r="W116" s="102"/>
      <c r="X116" s="102"/>
    </row>
    <row r="117" spans="1:24" ht="12.75">
      <c r="A117" s="102"/>
      <c r="B117" s="102"/>
      <c r="C117" s="270"/>
      <c r="D117" s="221"/>
      <c r="E117" s="221"/>
      <c r="F117" s="102"/>
      <c r="G117" s="115"/>
      <c r="H117" s="135"/>
      <c r="I117" s="102"/>
      <c r="J117" s="102"/>
      <c r="K117" s="102"/>
      <c r="L117" s="562"/>
      <c r="M117" s="102"/>
      <c r="N117" s="102"/>
      <c r="O117" s="562"/>
      <c r="P117" s="102"/>
      <c r="Q117" s="102"/>
      <c r="R117" s="102"/>
      <c r="S117" s="102"/>
      <c r="T117" s="102"/>
      <c r="U117" s="102"/>
      <c r="V117" s="102"/>
      <c r="W117" s="102"/>
      <c r="X117" s="102"/>
    </row>
    <row r="118" spans="1:24" ht="12.75">
      <c r="A118" s="102"/>
      <c r="B118" s="102"/>
      <c r="C118" s="270"/>
      <c r="D118" s="221"/>
      <c r="E118" s="221"/>
      <c r="F118" s="102"/>
      <c r="G118" s="115"/>
      <c r="H118" s="135"/>
      <c r="I118" s="102"/>
      <c r="J118" s="102"/>
      <c r="K118" s="102"/>
      <c r="L118" s="562"/>
      <c r="M118" s="102"/>
      <c r="N118" s="102"/>
      <c r="O118" s="562"/>
      <c r="P118" s="102"/>
      <c r="Q118" s="102"/>
      <c r="R118" s="102"/>
      <c r="S118" s="102"/>
      <c r="T118" s="102"/>
      <c r="U118" s="102"/>
      <c r="V118" s="102"/>
      <c r="W118" s="102"/>
      <c r="X118" s="102"/>
    </row>
    <row r="119" spans="1:24" ht="12.75">
      <c r="A119" s="102"/>
      <c r="B119" s="102"/>
      <c r="C119" s="270"/>
      <c r="D119" s="221"/>
      <c r="E119" s="221"/>
      <c r="F119" s="102"/>
      <c r="G119" s="115"/>
      <c r="H119" s="135"/>
      <c r="I119" s="102"/>
      <c r="J119" s="102"/>
      <c r="K119" s="102"/>
      <c r="L119" s="562"/>
      <c r="M119" s="102"/>
      <c r="N119" s="102"/>
      <c r="O119" s="562"/>
      <c r="P119" s="102"/>
      <c r="Q119" s="102"/>
      <c r="R119" s="102"/>
      <c r="S119" s="102"/>
      <c r="T119" s="102"/>
      <c r="U119" s="102"/>
      <c r="V119" s="102"/>
      <c r="W119" s="102"/>
      <c r="X119" s="102"/>
    </row>
    <row r="120" spans="1:24" ht="12.75">
      <c r="A120" s="102"/>
      <c r="B120" s="102"/>
      <c r="C120" s="270"/>
      <c r="D120" s="221"/>
      <c r="E120" s="221"/>
      <c r="F120" s="102"/>
      <c r="G120" s="115"/>
      <c r="H120" s="135"/>
      <c r="I120" s="102"/>
      <c r="J120" s="102"/>
      <c r="K120" s="102"/>
      <c r="L120" s="562"/>
      <c r="M120" s="102"/>
      <c r="N120" s="102"/>
      <c r="O120" s="562"/>
      <c r="P120" s="102"/>
      <c r="Q120" s="102"/>
      <c r="R120" s="102"/>
      <c r="S120" s="102"/>
      <c r="T120" s="102"/>
      <c r="U120" s="102"/>
      <c r="V120" s="102"/>
      <c r="W120" s="102"/>
      <c r="X120" s="102"/>
    </row>
    <row r="121" spans="1:24" ht="12.75">
      <c r="A121" s="102"/>
      <c r="B121" s="102"/>
      <c r="C121" s="270"/>
      <c r="D121" s="221"/>
      <c r="E121" s="221"/>
      <c r="F121" s="102"/>
      <c r="G121" s="115"/>
      <c r="H121" s="135"/>
      <c r="I121" s="102"/>
      <c r="J121" s="102"/>
      <c r="K121" s="102"/>
      <c r="L121" s="562"/>
      <c r="M121" s="102"/>
      <c r="N121" s="102"/>
      <c r="O121" s="562"/>
      <c r="P121" s="102"/>
      <c r="Q121" s="102"/>
      <c r="R121" s="102"/>
      <c r="S121" s="102"/>
      <c r="T121" s="102"/>
      <c r="U121" s="102"/>
      <c r="V121" s="102"/>
      <c r="W121" s="102"/>
      <c r="X121" s="102"/>
    </row>
    <row r="122" spans="1:24" ht="12.75">
      <c r="A122" s="102"/>
      <c r="B122" s="102"/>
      <c r="C122" s="270"/>
      <c r="D122" s="221"/>
      <c r="E122" s="221"/>
      <c r="F122" s="102"/>
      <c r="G122" s="115"/>
      <c r="H122" s="135"/>
      <c r="I122" s="102"/>
      <c r="J122" s="102"/>
      <c r="K122" s="102"/>
      <c r="L122" s="562"/>
      <c r="M122" s="102"/>
      <c r="N122" s="102"/>
      <c r="O122" s="562"/>
      <c r="P122" s="102"/>
      <c r="Q122" s="102"/>
      <c r="R122" s="102"/>
      <c r="S122" s="102"/>
      <c r="T122" s="102"/>
      <c r="U122" s="102"/>
      <c r="V122" s="102"/>
      <c r="W122" s="102"/>
      <c r="X122" s="102"/>
    </row>
    <row r="123" spans="1:24" ht="12.75">
      <c r="A123" s="102"/>
      <c r="B123" s="102"/>
      <c r="C123" s="270"/>
      <c r="D123" s="221"/>
      <c r="E123" s="221"/>
      <c r="F123" s="102"/>
      <c r="G123" s="115"/>
      <c r="H123" s="135"/>
      <c r="I123" s="102"/>
      <c r="J123" s="102"/>
      <c r="K123" s="102"/>
      <c r="L123" s="562"/>
      <c r="M123" s="102"/>
      <c r="N123" s="102"/>
      <c r="O123" s="562"/>
      <c r="P123" s="102"/>
      <c r="Q123" s="102"/>
      <c r="R123" s="102"/>
      <c r="S123" s="102"/>
      <c r="T123" s="102"/>
      <c r="U123" s="102"/>
      <c r="V123" s="102"/>
      <c r="W123" s="102"/>
      <c r="X123" s="102"/>
    </row>
    <row r="124" spans="1:24" ht="12.75">
      <c r="A124" s="102"/>
      <c r="B124" s="102"/>
      <c r="C124" s="270"/>
      <c r="D124" s="221"/>
      <c r="E124" s="221"/>
      <c r="F124" s="102"/>
      <c r="G124" s="115"/>
      <c r="H124" s="135"/>
      <c r="I124" s="102"/>
      <c r="J124" s="102"/>
      <c r="K124" s="102"/>
      <c r="L124" s="562"/>
      <c r="M124" s="102"/>
      <c r="N124" s="102"/>
      <c r="O124" s="562"/>
      <c r="P124" s="102"/>
      <c r="Q124" s="102"/>
      <c r="R124" s="102"/>
      <c r="S124" s="102"/>
      <c r="T124" s="102"/>
      <c r="U124" s="102"/>
      <c r="V124" s="102"/>
      <c r="W124" s="102"/>
      <c r="X124" s="102"/>
    </row>
    <row r="125" spans="1:24" ht="12.75">
      <c r="A125" s="102"/>
      <c r="B125" s="102"/>
      <c r="C125" s="270"/>
      <c r="D125" s="221"/>
      <c r="E125" s="221"/>
      <c r="F125" s="102"/>
      <c r="G125" s="115"/>
      <c r="H125" s="135"/>
      <c r="I125" s="102"/>
      <c r="J125" s="102"/>
      <c r="K125" s="102"/>
      <c r="L125" s="562"/>
      <c r="M125" s="102"/>
      <c r="N125" s="102"/>
      <c r="O125" s="562"/>
      <c r="P125" s="102"/>
      <c r="Q125" s="102"/>
      <c r="R125" s="102"/>
      <c r="S125" s="102"/>
      <c r="T125" s="102"/>
      <c r="U125" s="102"/>
      <c r="V125" s="102"/>
      <c r="W125" s="102"/>
      <c r="X125" s="102"/>
    </row>
    <row r="126" spans="1:24" ht="12.75">
      <c r="A126" s="102"/>
      <c r="B126" s="102"/>
      <c r="C126" s="270"/>
      <c r="D126" s="221"/>
      <c r="E126" s="221"/>
      <c r="F126" s="102"/>
      <c r="G126" s="115"/>
      <c r="H126" s="135"/>
      <c r="I126" s="102"/>
      <c r="J126" s="102"/>
      <c r="K126" s="102"/>
      <c r="L126" s="562"/>
      <c r="M126" s="102"/>
      <c r="N126" s="102"/>
      <c r="O126" s="562"/>
      <c r="P126" s="102"/>
      <c r="Q126" s="102"/>
      <c r="R126" s="102"/>
      <c r="S126" s="102"/>
      <c r="T126" s="102"/>
      <c r="U126" s="102"/>
      <c r="V126" s="102"/>
      <c r="W126" s="102"/>
      <c r="X126" s="102"/>
    </row>
    <row r="127" spans="1:24" ht="12.75">
      <c r="A127" s="102"/>
      <c r="B127" s="102"/>
      <c r="C127" s="270"/>
      <c r="D127" s="221"/>
      <c r="E127" s="221"/>
      <c r="F127" s="102"/>
      <c r="G127" s="115"/>
      <c r="H127" s="135"/>
      <c r="I127" s="102"/>
      <c r="J127" s="102"/>
      <c r="K127" s="102"/>
      <c r="L127" s="562"/>
      <c r="M127" s="102"/>
      <c r="N127" s="102"/>
      <c r="O127" s="562"/>
      <c r="P127" s="102"/>
      <c r="Q127" s="102"/>
      <c r="R127" s="102"/>
      <c r="S127" s="102"/>
      <c r="T127" s="102"/>
      <c r="U127" s="102"/>
      <c r="V127" s="102"/>
      <c r="W127" s="102"/>
      <c r="X127" s="102"/>
    </row>
    <row r="128" spans="1:24" ht="12.75">
      <c r="A128" s="102"/>
      <c r="B128" s="102"/>
      <c r="C128" s="270"/>
      <c r="D128" s="221"/>
      <c r="E128" s="221"/>
      <c r="F128" s="102"/>
      <c r="G128" s="115"/>
      <c r="H128" s="135"/>
      <c r="I128" s="102"/>
      <c r="J128" s="102"/>
      <c r="K128" s="102"/>
      <c r="L128" s="562"/>
      <c r="M128" s="102"/>
      <c r="N128" s="102"/>
      <c r="O128" s="562"/>
      <c r="P128" s="102"/>
      <c r="Q128" s="102"/>
      <c r="R128" s="102"/>
      <c r="S128" s="102"/>
      <c r="T128" s="102"/>
      <c r="U128" s="102"/>
      <c r="V128" s="102"/>
      <c r="W128" s="102"/>
      <c r="X128" s="102"/>
    </row>
    <row r="129" spans="1:24" ht="12.75">
      <c r="A129" s="102"/>
      <c r="B129" s="102"/>
      <c r="C129" s="270"/>
      <c r="D129" s="221"/>
      <c r="E129" s="221"/>
      <c r="F129" s="102"/>
      <c r="G129" s="115"/>
      <c r="H129" s="135"/>
      <c r="I129" s="102"/>
      <c r="J129" s="102"/>
      <c r="K129" s="102"/>
      <c r="L129" s="562"/>
      <c r="M129" s="102"/>
      <c r="N129" s="102"/>
      <c r="O129" s="562"/>
      <c r="P129" s="102"/>
      <c r="Q129" s="102"/>
      <c r="R129" s="102"/>
      <c r="S129" s="102"/>
      <c r="T129" s="102"/>
      <c r="U129" s="102"/>
      <c r="V129" s="102"/>
      <c r="W129" s="102"/>
      <c r="X129" s="102"/>
    </row>
    <row r="130" spans="1:24" ht="12.75">
      <c r="A130" s="102"/>
      <c r="B130" s="102"/>
      <c r="C130" s="270"/>
      <c r="D130" s="221"/>
      <c r="E130" s="221"/>
      <c r="F130" s="102"/>
      <c r="G130" s="115"/>
      <c r="H130" s="135"/>
      <c r="I130" s="102"/>
      <c r="J130" s="102"/>
      <c r="K130" s="102"/>
      <c r="L130" s="562"/>
      <c r="M130" s="102"/>
      <c r="N130" s="102"/>
      <c r="O130" s="562"/>
      <c r="P130" s="102"/>
      <c r="Q130" s="102"/>
      <c r="R130" s="102"/>
      <c r="S130" s="102"/>
      <c r="T130" s="102"/>
      <c r="U130" s="102"/>
      <c r="V130" s="102"/>
      <c r="W130" s="102"/>
      <c r="X130" s="102"/>
    </row>
    <row r="131" spans="1:24" ht="12.75">
      <c r="A131" s="102"/>
      <c r="B131" s="102"/>
      <c r="C131" s="270"/>
      <c r="D131" s="221"/>
      <c r="E131" s="221"/>
      <c r="F131" s="102"/>
      <c r="G131" s="115"/>
      <c r="H131" s="135"/>
      <c r="I131" s="102"/>
      <c r="J131" s="102"/>
      <c r="K131" s="102"/>
      <c r="L131" s="562"/>
      <c r="M131" s="102"/>
      <c r="N131" s="102"/>
      <c r="O131" s="562"/>
      <c r="P131" s="102"/>
      <c r="Q131" s="102"/>
      <c r="R131" s="102"/>
      <c r="S131" s="102"/>
      <c r="T131" s="102"/>
      <c r="U131" s="102"/>
      <c r="V131" s="102"/>
      <c r="W131" s="102"/>
      <c r="X131" s="102"/>
    </row>
    <row r="132" spans="1:24" ht="12.75">
      <c r="A132" s="102"/>
      <c r="B132" s="102"/>
      <c r="C132" s="270"/>
      <c r="D132" s="221"/>
      <c r="E132" s="221"/>
      <c r="F132" s="102"/>
      <c r="G132" s="115"/>
      <c r="H132" s="135"/>
      <c r="I132" s="102"/>
      <c r="J132" s="102"/>
      <c r="K132" s="102"/>
      <c r="L132" s="562"/>
      <c r="M132" s="102"/>
      <c r="N132" s="102"/>
      <c r="O132" s="562"/>
      <c r="P132" s="102"/>
      <c r="Q132" s="102"/>
      <c r="R132" s="102"/>
      <c r="S132" s="102"/>
      <c r="T132" s="102"/>
      <c r="U132" s="102"/>
      <c r="V132" s="102"/>
      <c r="W132" s="102"/>
      <c r="X132" s="102"/>
    </row>
    <row r="133" spans="1:24" ht="12.75">
      <c r="A133" s="102"/>
      <c r="B133" s="102"/>
      <c r="C133" s="270"/>
      <c r="D133" s="221"/>
      <c r="E133" s="221"/>
      <c r="F133" s="102"/>
      <c r="G133" s="115"/>
      <c r="H133" s="135"/>
      <c r="I133" s="102"/>
      <c r="J133" s="102"/>
      <c r="K133" s="102"/>
      <c r="L133" s="562"/>
      <c r="M133" s="102"/>
      <c r="N133" s="102"/>
      <c r="O133" s="562"/>
      <c r="P133" s="102"/>
      <c r="Q133" s="102"/>
      <c r="R133" s="102"/>
      <c r="S133" s="102"/>
      <c r="T133" s="102"/>
      <c r="U133" s="102"/>
      <c r="V133" s="102"/>
      <c r="W133" s="102"/>
      <c r="X133" s="102"/>
    </row>
    <row r="134" spans="1:24" ht="12.75">
      <c r="A134" s="102"/>
      <c r="B134" s="102"/>
      <c r="C134" s="270"/>
      <c r="D134" s="221"/>
      <c r="E134" s="221"/>
      <c r="F134" s="102"/>
      <c r="G134" s="115"/>
      <c r="H134" s="135"/>
      <c r="I134" s="102"/>
      <c r="J134" s="102"/>
      <c r="K134" s="102"/>
      <c r="L134" s="562"/>
      <c r="M134" s="102"/>
      <c r="N134" s="102"/>
      <c r="O134" s="562"/>
      <c r="P134" s="102"/>
      <c r="Q134" s="102"/>
      <c r="R134" s="102"/>
      <c r="S134" s="102"/>
      <c r="T134" s="102"/>
      <c r="U134" s="102"/>
      <c r="V134" s="102"/>
      <c r="W134" s="102"/>
      <c r="X134" s="102"/>
    </row>
    <row r="135" spans="1:24" ht="12.75">
      <c r="A135" s="102"/>
      <c r="B135" s="102"/>
      <c r="C135" s="270"/>
      <c r="D135" s="221"/>
      <c r="E135" s="221"/>
      <c r="F135" s="102"/>
      <c r="G135" s="115"/>
      <c r="H135" s="135"/>
      <c r="I135" s="102"/>
      <c r="J135" s="102"/>
      <c r="K135" s="102"/>
      <c r="L135" s="562"/>
      <c r="M135" s="102"/>
      <c r="N135" s="102"/>
      <c r="O135" s="562"/>
      <c r="P135" s="102"/>
      <c r="Q135" s="102"/>
      <c r="R135" s="102"/>
      <c r="S135" s="102"/>
      <c r="T135" s="102"/>
      <c r="U135" s="102"/>
      <c r="V135" s="102"/>
      <c r="W135" s="102"/>
      <c r="X135" s="102"/>
    </row>
    <row r="136" spans="1:24" ht="12.75">
      <c r="A136" s="102"/>
      <c r="B136" s="102"/>
      <c r="C136" s="270"/>
      <c r="D136" s="221"/>
      <c r="E136" s="221"/>
      <c r="F136" s="102"/>
      <c r="G136" s="115"/>
      <c r="H136" s="135"/>
      <c r="I136" s="102"/>
      <c r="J136" s="102"/>
      <c r="K136" s="102"/>
      <c r="L136" s="562"/>
      <c r="M136" s="102"/>
      <c r="N136" s="102"/>
      <c r="O136" s="562"/>
      <c r="P136" s="102"/>
      <c r="Q136" s="102"/>
      <c r="R136" s="102"/>
      <c r="S136" s="102"/>
      <c r="T136" s="102"/>
      <c r="U136" s="102"/>
      <c r="V136" s="102"/>
      <c r="W136" s="102"/>
      <c r="X136" s="102"/>
    </row>
    <row r="137" spans="1:24" ht="12.75">
      <c r="A137" s="102"/>
      <c r="B137" s="102"/>
      <c r="C137" s="270"/>
      <c r="D137" s="221"/>
      <c r="E137" s="221"/>
      <c r="F137" s="102"/>
      <c r="G137" s="115"/>
      <c r="H137" s="135"/>
      <c r="I137" s="102"/>
      <c r="J137" s="102"/>
      <c r="K137" s="102"/>
      <c r="L137" s="562"/>
      <c r="M137" s="102"/>
      <c r="N137" s="102"/>
      <c r="O137" s="562"/>
      <c r="P137" s="102"/>
      <c r="Q137" s="102"/>
      <c r="R137" s="102"/>
      <c r="S137" s="102"/>
      <c r="T137" s="102"/>
      <c r="U137" s="102"/>
      <c r="V137" s="102"/>
      <c r="W137" s="102"/>
      <c r="X137" s="102"/>
    </row>
    <row r="138" spans="1:24" ht="12.75">
      <c r="A138" s="102"/>
      <c r="B138" s="102"/>
      <c r="C138" s="270"/>
      <c r="D138" s="221"/>
      <c r="E138" s="221"/>
      <c r="F138" s="102"/>
      <c r="G138" s="115"/>
      <c r="H138" s="135"/>
      <c r="I138" s="102"/>
      <c r="J138" s="102"/>
      <c r="K138" s="102"/>
      <c r="L138" s="562"/>
      <c r="M138" s="102"/>
      <c r="N138" s="102"/>
      <c r="O138" s="562"/>
      <c r="P138" s="102"/>
      <c r="Q138" s="102"/>
      <c r="R138" s="102"/>
      <c r="S138" s="102"/>
      <c r="T138" s="102"/>
      <c r="U138" s="102"/>
      <c r="V138" s="102"/>
      <c r="W138" s="102"/>
      <c r="X138" s="102"/>
    </row>
    <row r="139" spans="1:24" ht="12.75">
      <c r="A139" s="102"/>
      <c r="B139" s="102"/>
      <c r="C139" s="270"/>
      <c r="D139" s="221"/>
      <c r="E139" s="221"/>
      <c r="F139" s="102"/>
      <c r="G139" s="115"/>
      <c r="H139" s="135"/>
      <c r="I139" s="102"/>
      <c r="J139" s="102"/>
      <c r="K139" s="102"/>
      <c r="L139" s="562"/>
      <c r="M139" s="102"/>
      <c r="N139" s="102"/>
      <c r="O139" s="562"/>
      <c r="P139" s="102"/>
      <c r="Q139" s="102"/>
      <c r="R139" s="102"/>
      <c r="S139" s="102"/>
      <c r="T139" s="102"/>
      <c r="U139" s="102"/>
      <c r="V139" s="102"/>
      <c r="W139" s="102"/>
      <c r="X139" s="102"/>
    </row>
    <row r="140" spans="1:24" ht="12.75">
      <c r="A140" s="102"/>
      <c r="B140" s="102"/>
      <c r="C140" s="270"/>
      <c r="D140" s="221"/>
      <c r="E140" s="221"/>
      <c r="F140" s="102"/>
      <c r="G140" s="115"/>
      <c r="H140" s="135"/>
      <c r="I140" s="102"/>
      <c r="J140" s="102"/>
      <c r="K140" s="102"/>
      <c r="L140" s="562"/>
      <c r="M140" s="102"/>
      <c r="N140" s="102"/>
      <c r="O140" s="562"/>
      <c r="P140" s="102"/>
      <c r="Q140" s="102"/>
      <c r="R140" s="102"/>
      <c r="S140" s="102"/>
      <c r="T140" s="102"/>
      <c r="U140" s="102"/>
      <c r="V140" s="102"/>
      <c r="W140" s="102"/>
      <c r="X140" s="102"/>
    </row>
    <row r="141" spans="1:24" ht="12.75">
      <c r="A141" s="102"/>
      <c r="B141" s="102"/>
      <c r="C141" s="270"/>
      <c r="D141" s="221"/>
      <c r="E141" s="221"/>
      <c r="F141" s="102"/>
      <c r="G141" s="115"/>
      <c r="H141" s="135"/>
      <c r="I141" s="102"/>
      <c r="J141" s="102"/>
      <c r="K141" s="102"/>
      <c r="L141" s="562"/>
      <c r="M141" s="102"/>
      <c r="N141" s="102"/>
      <c r="O141" s="562"/>
      <c r="P141" s="102"/>
      <c r="Q141" s="102"/>
      <c r="R141" s="102"/>
      <c r="S141" s="102"/>
      <c r="T141" s="102"/>
      <c r="U141" s="102"/>
      <c r="V141" s="102"/>
      <c r="W141" s="102"/>
      <c r="X141" s="102"/>
    </row>
    <row r="142" spans="1:24" ht="12.75">
      <c r="A142" s="102"/>
      <c r="B142" s="102"/>
      <c r="C142" s="270"/>
      <c r="D142" s="221"/>
      <c r="E142" s="221"/>
      <c r="F142" s="102"/>
      <c r="G142" s="115"/>
      <c r="H142" s="135"/>
      <c r="I142" s="102"/>
      <c r="J142" s="102"/>
      <c r="K142" s="102"/>
      <c r="L142" s="562"/>
      <c r="M142" s="102"/>
      <c r="N142" s="102"/>
      <c r="O142" s="562"/>
      <c r="P142" s="102"/>
      <c r="Q142" s="102"/>
      <c r="R142" s="102"/>
      <c r="S142" s="102"/>
      <c r="T142" s="102"/>
      <c r="U142" s="102"/>
      <c r="V142" s="102"/>
      <c r="W142" s="102"/>
      <c r="X142" s="102"/>
    </row>
    <row r="143" spans="1:24" ht="12.75">
      <c r="A143" s="102"/>
      <c r="B143" s="102"/>
      <c r="C143" s="270"/>
      <c r="D143" s="221"/>
      <c r="E143" s="221"/>
      <c r="F143" s="102"/>
      <c r="G143" s="115"/>
      <c r="H143" s="135"/>
      <c r="I143" s="102"/>
      <c r="J143" s="102"/>
      <c r="K143" s="102"/>
      <c r="L143" s="562"/>
      <c r="M143" s="102"/>
      <c r="N143" s="102"/>
      <c r="O143" s="562"/>
      <c r="P143" s="102"/>
      <c r="Q143" s="102"/>
      <c r="R143" s="102"/>
      <c r="S143" s="102"/>
      <c r="T143" s="102"/>
      <c r="U143" s="102"/>
      <c r="V143" s="102"/>
      <c r="W143" s="102"/>
      <c r="X143" s="102"/>
    </row>
    <row r="144" spans="1:24" ht="12.75">
      <c r="A144" s="102"/>
      <c r="B144" s="102"/>
      <c r="C144" s="270"/>
      <c r="D144" s="221"/>
      <c r="E144" s="221"/>
      <c r="F144" s="102"/>
      <c r="G144" s="115"/>
      <c r="H144" s="135"/>
      <c r="I144" s="102"/>
      <c r="J144" s="102"/>
      <c r="K144" s="102"/>
      <c r="L144" s="562"/>
      <c r="M144" s="102"/>
      <c r="N144" s="102"/>
      <c r="O144" s="562"/>
      <c r="P144" s="102"/>
      <c r="Q144" s="102"/>
      <c r="R144" s="102"/>
      <c r="S144" s="102"/>
      <c r="T144" s="102"/>
      <c r="U144" s="102"/>
      <c r="V144" s="102"/>
      <c r="W144" s="102"/>
      <c r="X144" s="102"/>
    </row>
    <row r="145" spans="1:24" ht="12.75">
      <c r="A145" s="102"/>
      <c r="B145" s="102"/>
      <c r="C145" s="270"/>
      <c r="D145" s="221"/>
      <c r="E145" s="221"/>
      <c r="F145" s="102"/>
      <c r="G145" s="115"/>
      <c r="H145" s="135"/>
      <c r="I145" s="102"/>
      <c r="J145" s="102"/>
      <c r="K145" s="102"/>
      <c r="L145" s="562"/>
      <c r="M145" s="102"/>
      <c r="N145" s="102"/>
      <c r="O145" s="562"/>
      <c r="P145" s="102"/>
      <c r="Q145" s="102"/>
      <c r="R145" s="102"/>
      <c r="S145" s="102"/>
      <c r="T145" s="102"/>
      <c r="U145" s="102"/>
      <c r="V145" s="102"/>
      <c r="W145" s="102"/>
      <c r="X145" s="102"/>
    </row>
    <row r="146" spans="1:24" ht="12.75">
      <c r="A146" s="102"/>
      <c r="B146" s="102"/>
      <c r="C146" s="270"/>
      <c r="D146" s="221"/>
      <c r="E146" s="221"/>
      <c r="F146" s="102"/>
      <c r="G146" s="115"/>
      <c r="H146" s="135"/>
      <c r="I146" s="102"/>
      <c r="J146" s="102"/>
      <c r="K146" s="102"/>
      <c r="L146" s="562"/>
      <c r="M146" s="102"/>
      <c r="N146" s="102"/>
      <c r="O146" s="562"/>
      <c r="P146" s="102"/>
      <c r="Q146" s="102"/>
      <c r="R146" s="102"/>
      <c r="S146" s="102"/>
      <c r="T146" s="102"/>
      <c r="U146" s="102"/>
      <c r="V146" s="102"/>
      <c r="W146" s="102"/>
      <c r="X146" s="102"/>
    </row>
    <row r="147" spans="1:24" ht="12.75">
      <c r="A147" s="102"/>
      <c r="B147" s="102"/>
      <c r="C147" s="270"/>
      <c r="D147" s="221"/>
      <c r="E147" s="221"/>
      <c r="F147" s="102"/>
      <c r="G147" s="115"/>
      <c r="H147" s="135"/>
      <c r="I147" s="102"/>
      <c r="J147" s="102"/>
      <c r="K147" s="102"/>
      <c r="L147" s="562"/>
      <c r="M147" s="102"/>
      <c r="N147" s="102"/>
      <c r="O147" s="562"/>
      <c r="P147" s="102"/>
      <c r="Q147" s="102"/>
      <c r="R147" s="102"/>
      <c r="S147" s="102"/>
      <c r="T147" s="102"/>
      <c r="U147" s="102"/>
      <c r="V147" s="102"/>
      <c r="W147" s="102"/>
      <c r="X147" s="102"/>
    </row>
    <row r="148" spans="1:24" ht="12.75">
      <c r="A148" s="102"/>
      <c r="B148" s="102"/>
      <c r="C148" s="270"/>
      <c r="D148" s="221"/>
      <c r="E148" s="221"/>
      <c r="F148" s="102"/>
      <c r="G148" s="115"/>
      <c r="H148" s="135"/>
      <c r="I148" s="102"/>
      <c r="J148" s="102"/>
      <c r="K148" s="102"/>
      <c r="L148" s="562"/>
      <c r="M148" s="102"/>
      <c r="N148" s="102"/>
      <c r="O148" s="562"/>
      <c r="P148" s="102"/>
      <c r="Q148" s="102"/>
      <c r="R148" s="102"/>
      <c r="S148" s="102"/>
      <c r="T148" s="102"/>
      <c r="U148" s="102"/>
      <c r="V148" s="102"/>
      <c r="W148" s="102"/>
      <c r="X148" s="102"/>
    </row>
    <row r="149" spans="1:24" ht="12.75">
      <c r="A149" s="102"/>
      <c r="B149" s="102"/>
      <c r="C149" s="270"/>
      <c r="D149" s="221"/>
      <c r="E149" s="221"/>
      <c r="F149" s="102"/>
      <c r="G149" s="115"/>
      <c r="H149" s="135"/>
      <c r="I149" s="102"/>
      <c r="J149" s="102"/>
      <c r="K149" s="102"/>
      <c r="L149" s="562"/>
      <c r="M149" s="102"/>
      <c r="N149" s="102"/>
      <c r="O149" s="562"/>
      <c r="P149" s="102"/>
      <c r="Q149" s="102"/>
      <c r="R149" s="102"/>
      <c r="S149" s="102"/>
      <c r="T149" s="102"/>
      <c r="U149" s="102"/>
      <c r="V149" s="102"/>
      <c r="W149" s="102"/>
      <c r="X149" s="102"/>
    </row>
    <row r="150" spans="1:24" ht="12.75">
      <c r="A150" s="102"/>
      <c r="B150" s="102"/>
      <c r="C150" s="270"/>
      <c r="D150" s="221"/>
      <c r="E150" s="221"/>
      <c r="F150" s="102"/>
      <c r="G150" s="115"/>
      <c r="H150" s="135"/>
      <c r="I150" s="102"/>
      <c r="J150" s="102"/>
      <c r="K150" s="102"/>
      <c r="L150" s="562"/>
      <c r="M150" s="102"/>
      <c r="N150" s="102"/>
      <c r="O150" s="562"/>
      <c r="P150" s="102"/>
      <c r="Q150" s="102"/>
      <c r="R150" s="102"/>
      <c r="S150" s="102"/>
      <c r="T150" s="102"/>
      <c r="U150" s="102"/>
      <c r="V150" s="102"/>
      <c r="W150" s="102"/>
      <c r="X150" s="102"/>
    </row>
    <row r="151" spans="1:24" ht="12.75">
      <c r="A151" s="102"/>
      <c r="B151" s="102"/>
      <c r="C151" s="270"/>
      <c r="D151" s="221"/>
      <c r="E151" s="221"/>
      <c r="F151" s="102"/>
      <c r="G151" s="115"/>
      <c r="H151" s="135"/>
      <c r="I151" s="102"/>
      <c r="J151" s="102"/>
      <c r="K151" s="102"/>
      <c r="L151" s="562"/>
      <c r="M151" s="102"/>
      <c r="N151" s="102"/>
      <c r="O151" s="562"/>
      <c r="P151" s="102"/>
      <c r="Q151" s="102"/>
      <c r="R151" s="102"/>
      <c r="S151" s="102"/>
      <c r="T151" s="102"/>
      <c r="U151" s="102"/>
      <c r="V151" s="102"/>
      <c r="W151" s="102"/>
      <c r="X151" s="102"/>
    </row>
    <row r="152" spans="1:24" ht="12.75">
      <c r="A152" s="102"/>
      <c r="B152" s="102"/>
      <c r="C152" s="270"/>
      <c r="D152" s="221"/>
      <c r="E152" s="221"/>
      <c r="F152" s="102"/>
      <c r="G152" s="115"/>
      <c r="H152" s="135"/>
      <c r="I152" s="102"/>
      <c r="J152" s="102"/>
      <c r="K152" s="102"/>
      <c r="L152" s="562"/>
      <c r="M152" s="102"/>
      <c r="N152" s="102"/>
      <c r="O152" s="562"/>
      <c r="P152" s="102"/>
      <c r="Q152" s="102"/>
      <c r="R152" s="102"/>
      <c r="S152" s="102"/>
      <c r="T152" s="102"/>
      <c r="U152" s="102"/>
      <c r="V152" s="102"/>
      <c r="W152" s="102"/>
      <c r="X152" s="102"/>
    </row>
    <row r="153" spans="1:24" ht="12.75">
      <c r="A153" s="102"/>
      <c r="B153" s="102"/>
      <c r="C153" s="270"/>
      <c r="D153" s="221"/>
      <c r="E153" s="221"/>
      <c r="F153" s="102"/>
      <c r="G153" s="115"/>
      <c r="H153" s="135"/>
      <c r="I153" s="102"/>
      <c r="J153" s="102"/>
      <c r="K153" s="102"/>
      <c r="L153" s="562"/>
      <c r="M153" s="102"/>
      <c r="N153" s="102"/>
      <c r="O153" s="562"/>
      <c r="P153" s="102"/>
      <c r="Q153" s="102"/>
      <c r="R153" s="102"/>
      <c r="S153" s="102"/>
      <c r="T153" s="102"/>
      <c r="U153" s="102"/>
      <c r="V153" s="102"/>
      <c r="W153" s="102"/>
      <c r="X153" s="102"/>
    </row>
    <row r="154" spans="1:24" ht="12.75">
      <c r="A154" s="102"/>
      <c r="B154" s="102"/>
      <c r="C154" s="270"/>
      <c r="D154" s="221"/>
      <c r="E154" s="221"/>
      <c r="F154" s="102"/>
      <c r="G154" s="115"/>
      <c r="H154" s="135"/>
      <c r="I154" s="102"/>
      <c r="J154" s="102"/>
      <c r="K154" s="102"/>
      <c r="L154" s="562"/>
      <c r="M154" s="102"/>
      <c r="N154" s="102"/>
      <c r="O154" s="562"/>
      <c r="P154" s="102"/>
      <c r="Q154" s="102"/>
      <c r="R154" s="102"/>
      <c r="S154" s="102"/>
      <c r="T154" s="102"/>
      <c r="U154" s="102"/>
      <c r="V154" s="102"/>
      <c r="W154" s="102"/>
      <c r="X154" s="102"/>
    </row>
    <row r="155" spans="1:24" ht="12.75">
      <c r="A155" s="102"/>
      <c r="B155" s="102"/>
      <c r="C155" s="270"/>
      <c r="D155" s="221"/>
      <c r="E155" s="221"/>
      <c r="F155" s="102"/>
      <c r="G155" s="115"/>
      <c r="H155" s="135"/>
      <c r="I155" s="102"/>
      <c r="J155" s="102"/>
      <c r="K155" s="102"/>
      <c r="L155" s="562"/>
      <c r="M155" s="102"/>
      <c r="N155" s="102"/>
      <c r="O155" s="562"/>
      <c r="P155" s="102"/>
      <c r="Q155" s="102"/>
      <c r="R155" s="102"/>
      <c r="S155" s="102"/>
      <c r="T155" s="102"/>
      <c r="U155" s="102"/>
      <c r="V155" s="102"/>
      <c r="W155" s="102"/>
      <c r="X155" s="102"/>
    </row>
    <row r="156" spans="1:24" ht="12.75">
      <c r="A156" s="102"/>
      <c r="B156" s="102"/>
      <c r="C156" s="270"/>
      <c r="D156" s="221"/>
      <c r="E156" s="221"/>
      <c r="F156" s="102"/>
      <c r="G156" s="115"/>
      <c r="H156" s="135"/>
      <c r="I156" s="102"/>
      <c r="J156" s="102"/>
      <c r="K156" s="102"/>
      <c r="L156" s="562"/>
      <c r="M156" s="102"/>
      <c r="N156" s="102"/>
      <c r="O156" s="562"/>
      <c r="P156" s="102"/>
      <c r="Q156" s="102"/>
      <c r="R156" s="102"/>
      <c r="S156" s="102"/>
      <c r="T156" s="102"/>
      <c r="U156" s="102"/>
      <c r="V156" s="102"/>
      <c r="W156" s="102"/>
      <c r="X156" s="102"/>
    </row>
    <row r="157" spans="1:24" ht="12.75">
      <c r="A157" s="102"/>
      <c r="B157" s="102"/>
      <c r="C157" s="270"/>
      <c r="D157" s="221"/>
      <c r="E157" s="221"/>
      <c r="F157" s="102"/>
      <c r="G157" s="115"/>
      <c r="H157" s="135"/>
      <c r="I157" s="102"/>
      <c r="J157" s="102"/>
      <c r="K157" s="102"/>
      <c r="L157" s="562"/>
      <c r="M157" s="102"/>
      <c r="N157" s="102"/>
      <c r="O157" s="562"/>
      <c r="P157" s="102"/>
      <c r="Q157" s="102"/>
      <c r="R157" s="102"/>
      <c r="S157" s="102"/>
      <c r="T157" s="102"/>
      <c r="U157" s="102"/>
      <c r="V157" s="102"/>
      <c r="W157" s="102"/>
      <c r="X157" s="102"/>
    </row>
    <row r="158" spans="1:24" ht="12.75">
      <c r="A158" s="102"/>
      <c r="B158" s="102"/>
      <c r="C158" s="270"/>
      <c r="D158" s="221"/>
      <c r="E158" s="221"/>
      <c r="F158" s="102"/>
      <c r="G158" s="115"/>
      <c r="H158" s="135"/>
      <c r="I158" s="102"/>
      <c r="J158" s="102"/>
      <c r="K158" s="102"/>
      <c r="L158" s="562"/>
      <c r="M158" s="102"/>
      <c r="N158" s="102"/>
      <c r="O158" s="562"/>
      <c r="P158" s="102"/>
      <c r="Q158" s="102"/>
      <c r="R158" s="102"/>
      <c r="S158" s="102"/>
      <c r="T158" s="102"/>
      <c r="U158" s="102"/>
      <c r="V158" s="102"/>
      <c r="W158" s="102"/>
      <c r="X158" s="102"/>
    </row>
    <row r="159" spans="1:24" ht="12.75">
      <c r="A159" s="102"/>
      <c r="B159" s="102"/>
      <c r="C159" s="270"/>
      <c r="D159" s="221"/>
      <c r="E159" s="221"/>
      <c r="F159" s="102"/>
      <c r="G159" s="115"/>
      <c r="H159" s="135"/>
      <c r="I159" s="102"/>
      <c r="J159" s="102"/>
      <c r="K159" s="102"/>
      <c r="L159" s="562"/>
      <c r="M159" s="102"/>
      <c r="N159" s="102"/>
      <c r="O159" s="562"/>
      <c r="P159" s="102"/>
      <c r="Q159" s="102"/>
      <c r="R159" s="102"/>
      <c r="S159" s="102"/>
      <c r="T159" s="102"/>
      <c r="U159" s="102"/>
      <c r="V159" s="102"/>
      <c r="W159" s="102"/>
      <c r="X159" s="102"/>
    </row>
    <row r="160" spans="1:24" ht="12.75">
      <c r="A160" s="102"/>
      <c r="B160" s="102"/>
      <c r="C160" s="270"/>
      <c r="D160" s="221"/>
      <c r="E160" s="221"/>
      <c r="F160" s="102"/>
      <c r="G160" s="115"/>
      <c r="H160" s="135"/>
      <c r="I160" s="102"/>
      <c r="J160" s="102"/>
      <c r="K160" s="102"/>
      <c r="L160" s="562"/>
      <c r="M160" s="102"/>
      <c r="N160" s="102"/>
      <c r="O160" s="562"/>
      <c r="P160" s="102"/>
      <c r="Q160" s="102"/>
      <c r="R160" s="102"/>
      <c r="S160" s="102"/>
      <c r="T160" s="102"/>
      <c r="U160" s="102"/>
      <c r="V160" s="102"/>
      <c r="W160" s="102"/>
      <c r="X160" s="102"/>
    </row>
    <row r="161" spans="1:24" ht="12.75">
      <c r="A161" s="102"/>
      <c r="B161" s="102"/>
      <c r="C161" s="270"/>
      <c r="D161" s="221"/>
      <c r="E161" s="221"/>
      <c r="F161" s="102"/>
      <c r="G161" s="115"/>
      <c r="H161" s="135"/>
      <c r="I161" s="102"/>
      <c r="J161" s="102"/>
      <c r="K161" s="102"/>
      <c r="L161" s="562"/>
      <c r="M161" s="102"/>
      <c r="N161" s="102"/>
      <c r="O161" s="562"/>
      <c r="P161" s="102"/>
      <c r="Q161" s="102"/>
      <c r="R161" s="102"/>
      <c r="S161" s="102"/>
      <c r="T161" s="102"/>
      <c r="U161" s="102"/>
      <c r="V161" s="102"/>
      <c r="W161" s="102"/>
      <c r="X161" s="102"/>
    </row>
    <row r="162" spans="1:24" ht="12.75">
      <c r="A162" s="102"/>
      <c r="B162" s="102"/>
      <c r="C162" s="270"/>
      <c r="D162" s="221"/>
      <c r="E162" s="221"/>
      <c r="F162" s="102"/>
      <c r="G162" s="115"/>
      <c r="H162" s="135"/>
      <c r="I162" s="102"/>
      <c r="J162" s="102"/>
      <c r="K162" s="102"/>
      <c r="L162" s="562"/>
      <c r="M162" s="102"/>
      <c r="N162" s="102"/>
      <c r="O162" s="562"/>
      <c r="P162" s="102"/>
      <c r="Q162" s="102"/>
      <c r="R162" s="102"/>
      <c r="S162" s="102"/>
      <c r="T162" s="102"/>
      <c r="U162" s="102"/>
      <c r="V162" s="102"/>
      <c r="W162" s="102"/>
      <c r="X162" s="102"/>
    </row>
    <row r="163" spans="1:24" ht="12.75">
      <c r="A163" s="102"/>
      <c r="B163" s="102"/>
      <c r="C163" s="270"/>
      <c r="D163" s="221"/>
      <c r="E163" s="221"/>
      <c r="F163" s="102"/>
      <c r="G163" s="115"/>
      <c r="H163" s="135"/>
      <c r="I163" s="102"/>
      <c r="J163" s="102"/>
      <c r="K163" s="102"/>
      <c r="L163" s="562"/>
      <c r="M163" s="102"/>
      <c r="N163" s="102"/>
      <c r="O163" s="562"/>
      <c r="P163" s="102"/>
      <c r="Q163" s="102"/>
      <c r="R163" s="102"/>
      <c r="S163" s="102"/>
      <c r="T163" s="102"/>
      <c r="U163" s="102"/>
      <c r="V163" s="102"/>
      <c r="W163" s="102"/>
      <c r="X163" s="102"/>
    </row>
    <row r="164" spans="1:24" ht="12.75">
      <c r="A164" s="102"/>
      <c r="B164" s="102"/>
      <c r="C164" s="270"/>
      <c r="D164" s="221"/>
      <c r="E164" s="221"/>
      <c r="F164" s="102"/>
      <c r="G164" s="115"/>
      <c r="H164" s="135"/>
      <c r="I164" s="102"/>
      <c r="J164" s="102"/>
      <c r="K164" s="102"/>
      <c r="L164" s="562"/>
      <c r="M164" s="102"/>
      <c r="N164" s="102"/>
      <c r="O164" s="562"/>
      <c r="P164" s="102"/>
      <c r="Q164" s="102"/>
      <c r="R164" s="102"/>
      <c r="S164" s="102"/>
      <c r="T164" s="102"/>
      <c r="U164" s="102"/>
      <c r="V164" s="102"/>
      <c r="W164" s="102"/>
      <c r="X164" s="102"/>
    </row>
    <row r="165" spans="1:24" ht="12.75">
      <c r="A165" s="102"/>
      <c r="B165" s="102"/>
      <c r="C165" s="270"/>
      <c r="D165" s="221"/>
      <c r="E165" s="221"/>
      <c r="F165" s="102"/>
      <c r="G165" s="115"/>
      <c r="H165" s="135"/>
      <c r="I165" s="102"/>
      <c r="J165" s="102"/>
      <c r="K165" s="102"/>
      <c r="L165" s="562"/>
      <c r="M165" s="102"/>
      <c r="N165" s="102"/>
      <c r="O165" s="562"/>
      <c r="P165" s="102"/>
      <c r="Q165" s="102"/>
      <c r="R165" s="102"/>
      <c r="S165" s="102"/>
      <c r="T165" s="102"/>
      <c r="U165" s="102"/>
      <c r="V165" s="102"/>
      <c r="W165" s="102"/>
      <c r="X165" s="102"/>
    </row>
    <row r="166" spans="1:24" ht="15.75" customHeight="1">
      <c r="A166" s="102"/>
      <c r="B166" s="102"/>
      <c r="C166" s="270"/>
      <c r="D166" s="221"/>
      <c r="E166" s="221"/>
      <c r="F166" s="102"/>
      <c r="G166" s="115"/>
      <c r="H166" s="135"/>
      <c r="I166" s="102"/>
      <c r="J166" s="102"/>
      <c r="K166" s="102"/>
      <c r="L166" s="562"/>
      <c r="M166" s="102"/>
      <c r="N166" s="102"/>
      <c r="O166" s="562"/>
      <c r="P166" s="102"/>
      <c r="Q166" s="102"/>
      <c r="R166" s="102"/>
      <c r="S166" s="102"/>
      <c r="T166" s="102"/>
      <c r="U166" s="102"/>
      <c r="V166" s="102"/>
      <c r="W166" s="102"/>
      <c r="X166" s="102"/>
    </row>
    <row r="167" spans="1:24" ht="15.75" customHeight="1">
      <c r="A167" s="102"/>
      <c r="B167" s="102"/>
      <c r="C167" s="270"/>
      <c r="D167" s="221"/>
      <c r="E167" s="221"/>
      <c r="F167" s="102"/>
      <c r="G167" s="115"/>
      <c r="H167" s="135"/>
      <c r="I167" s="102"/>
      <c r="J167" s="102"/>
      <c r="K167" s="102"/>
      <c r="L167" s="562"/>
      <c r="M167" s="102"/>
      <c r="N167" s="102"/>
      <c r="O167" s="562"/>
      <c r="P167" s="102"/>
      <c r="Q167" s="102"/>
      <c r="R167" s="102"/>
      <c r="S167" s="102"/>
      <c r="T167" s="102"/>
      <c r="U167" s="102"/>
      <c r="V167" s="102"/>
      <c r="W167" s="102"/>
      <c r="X167" s="102"/>
    </row>
    <row r="168" spans="1:24" ht="15.75" customHeight="1">
      <c r="A168" s="102"/>
      <c r="B168" s="102"/>
      <c r="C168" s="270"/>
      <c r="D168" s="221"/>
      <c r="E168" s="221"/>
      <c r="F168" s="102"/>
      <c r="G168" s="115"/>
      <c r="H168" s="135"/>
      <c r="I168" s="102"/>
      <c r="J168" s="102"/>
      <c r="K168" s="102"/>
      <c r="L168" s="562"/>
      <c r="M168" s="102"/>
      <c r="N168" s="102"/>
      <c r="O168" s="562"/>
      <c r="P168" s="102"/>
      <c r="Q168" s="102"/>
      <c r="R168" s="102"/>
      <c r="S168" s="102"/>
      <c r="T168" s="102"/>
      <c r="U168" s="102"/>
      <c r="V168" s="102"/>
      <c r="W168" s="102"/>
      <c r="X168" s="102"/>
    </row>
    <row r="169" spans="1:24" ht="15.75" customHeight="1">
      <c r="A169" s="102"/>
      <c r="B169" s="102"/>
      <c r="C169" s="270"/>
      <c r="D169" s="221"/>
      <c r="E169" s="221"/>
      <c r="F169" s="102"/>
      <c r="G169" s="115"/>
      <c r="H169" s="135"/>
      <c r="I169" s="102"/>
      <c r="J169" s="102"/>
      <c r="K169" s="102"/>
      <c r="L169" s="562"/>
      <c r="M169" s="102"/>
      <c r="N169" s="102"/>
      <c r="O169" s="562"/>
      <c r="P169" s="102"/>
      <c r="Q169" s="102"/>
      <c r="R169" s="102"/>
      <c r="S169" s="102"/>
      <c r="T169" s="102"/>
      <c r="U169" s="102"/>
      <c r="V169" s="102"/>
      <c r="W169" s="102"/>
      <c r="X169" s="102"/>
    </row>
    <row r="170" spans="1:24" ht="15.75" customHeight="1">
      <c r="A170" s="102"/>
      <c r="B170" s="102"/>
      <c r="C170" s="270"/>
      <c r="D170" s="221"/>
      <c r="E170" s="221"/>
      <c r="F170" s="102"/>
      <c r="G170" s="115"/>
      <c r="H170" s="135"/>
      <c r="I170" s="102"/>
      <c r="J170" s="102"/>
      <c r="K170" s="102"/>
      <c r="L170" s="562"/>
      <c r="M170" s="102"/>
      <c r="N170" s="102"/>
      <c r="O170" s="562"/>
      <c r="P170" s="102"/>
      <c r="Q170" s="102"/>
      <c r="R170" s="102"/>
      <c r="S170" s="102"/>
      <c r="T170" s="102"/>
      <c r="U170" s="102"/>
      <c r="V170" s="102"/>
      <c r="W170" s="102"/>
      <c r="X170" s="102"/>
    </row>
    <row r="171" spans="1:24" ht="15.75" customHeight="1">
      <c r="A171" s="102"/>
      <c r="B171" s="102"/>
      <c r="C171" s="270"/>
      <c r="D171" s="221"/>
      <c r="E171" s="221"/>
      <c r="F171" s="102"/>
      <c r="G171" s="115"/>
      <c r="H171" s="135"/>
      <c r="I171" s="102"/>
      <c r="J171" s="102"/>
      <c r="K171" s="102"/>
      <c r="L171" s="562"/>
      <c r="M171" s="102"/>
      <c r="N171" s="102"/>
      <c r="O171" s="562"/>
      <c r="P171" s="102"/>
      <c r="Q171" s="102"/>
      <c r="R171" s="102"/>
      <c r="S171" s="102"/>
      <c r="T171" s="102"/>
      <c r="U171" s="102"/>
      <c r="V171" s="102"/>
      <c r="W171" s="102"/>
      <c r="X171" s="102"/>
    </row>
    <row r="172" spans="1:24" ht="15.75" customHeight="1">
      <c r="A172" s="102"/>
      <c r="B172" s="102"/>
      <c r="C172" s="270"/>
      <c r="D172" s="221"/>
      <c r="E172" s="221"/>
      <c r="F172" s="102"/>
      <c r="G172" s="115"/>
      <c r="H172" s="135"/>
      <c r="I172" s="102"/>
      <c r="J172" s="102"/>
      <c r="K172" s="102"/>
      <c r="L172" s="562"/>
      <c r="M172" s="102"/>
      <c r="N172" s="102"/>
      <c r="O172" s="562"/>
      <c r="P172" s="102"/>
      <c r="Q172" s="102"/>
      <c r="R172" s="102"/>
      <c r="S172" s="102"/>
      <c r="T172" s="102"/>
      <c r="U172" s="102"/>
      <c r="V172" s="102"/>
      <c r="W172" s="102"/>
      <c r="X172" s="102"/>
    </row>
  </sheetData>
  <conditionalFormatting sqref="M1:N1 R1 U1:X1">
    <cfRule type="containsText" dxfId="2226" priority="13" operator="containsText" text="ответ субподрядчика">
      <formula>NOT(ISERROR(SEARCH(("ответ субподрядчика"),(M1))))</formula>
    </cfRule>
  </conditionalFormatting>
  <conditionalFormatting sqref="G10:G172">
    <cfRule type="cellIs" dxfId="2225" priority="12" operator="equal">
      <formula>1</formula>
    </cfRule>
  </conditionalFormatting>
  <conditionalFormatting sqref="G14">
    <cfRule type="cellIs" dxfId="2224" priority="14" operator="equal">
      <formula>1</formula>
    </cfRule>
  </conditionalFormatting>
  <conditionalFormatting sqref="G20">
    <cfRule type="cellIs" dxfId="2223" priority="15" operator="equal">
      <formula>1</formula>
    </cfRule>
  </conditionalFormatting>
  <conditionalFormatting sqref="G11">
    <cfRule type="cellIs" dxfId="2222" priority="16" operator="equal">
      <formula>1</formula>
    </cfRule>
  </conditionalFormatting>
  <conditionalFormatting sqref="G15">
    <cfRule type="cellIs" dxfId="2221" priority="17" operator="equal">
      <formula>1</formula>
    </cfRule>
  </conditionalFormatting>
  <conditionalFormatting sqref="G15">
    <cfRule type="cellIs" dxfId="2220" priority="18" operator="equal">
      <formula>1</formula>
    </cfRule>
  </conditionalFormatting>
  <conditionalFormatting sqref="G17">
    <cfRule type="cellIs" dxfId="2219" priority="19" operator="equal">
      <formula>1</formula>
    </cfRule>
  </conditionalFormatting>
  <conditionalFormatting sqref="G17">
    <cfRule type="cellIs" dxfId="2218" priority="20" operator="equal">
      <formula>1</formula>
    </cfRule>
  </conditionalFormatting>
  <conditionalFormatting sqref="G18">
    <cfRule type="cellIs" dxfId="2217" priority="21" operator="equal">
      <formula>1</formula>
    </cfRule>
  </conditionalFormatting>
  <conditionalFormatting sqref="G18">
    <cfRule type="cellIs" dxfId="2216" priority="22" operator="equal">
      <formula>1</formula>
    </cfRule>
  </conditionalFormatting>
  <conditionalFormatting sqref="G16">
    <cfRule type="cellIs" dxfId="2215" priority="23" operator="equal">
      <formula>1</formula>
    </cfRule>
  </conditionalFormatting>
  <conditionalFormatting sqref="G16">
    <cfRule type="cellIs" dxfId="2214" priority="24" operator="equal">
      <formula>1</formula>
    </cfRule>
  </conditionalFormatting>
  <conditionalFormatting sqref="G17">
    <cfRule type="cellIs" dxfId="2213" priority="25" operator="equal">
      <formula>1</formula>
    </cfRule>
  </conditionalFormatting>
  <conditionalFormatting sqref="G12">
    <cfRule type="cellIs" dxfId="2212" priority="26" operator="equal">
      <formula>1</formula>
    </cfRule>
  </conditionalFormatting>
  <conditionalFormatting sqref="G12">
    <cfRule type="cellIs" dxfId="2211" priority="27" operator="equal">
      <formula>1</formula>
    </cfRule>
  </conditionalFormatting>
  <conditionalFormatting sqref="G18">
    <cfRule type="cellIs" dxfId="2210" priority="28" operator="equal">
      <formula>1</formula>
    </cfRule>
  </conditionalFormatting>
  <conditionalFormatting sqref="G18">
    <cfRule type="cellIs" dxfId="2209" priority="29" operator="equal">
      <formula>1</formula>
    </cfRule>
  </conditionalFormatting>
  <conditionalFormatting sqref="G18">
    <cfRule type="cellIs" dxfId="2208" priority="30" operator="equal">
      <formula>1</formula>
    </cfRule>
  </conditionalFormatting>
  <conditionalFormatting sqref="G19">
    <cfRule type="cellIs" dxfId="2207" priority="31" operator="equal">
      <formula>1</formula>
    </cfRule>
  </conditionalFormatting>
  <conditionalFormatting sqref="G19">
    <cfRule type="cellIs" dxfId="2206" priority="32" operator="equal">
      <formula>1</formula>
    </cfRule>
  </conditionalFormatting>
  <conditionalFormatting sqref="G19">
    <cfRule type="cellIs" dxfId="2205" priority="33" operator="equal">
      <formula>1</formula>
    </cfRule>
  </conditionalFormatting>
  <conditionalFormatting sqref="G13">
    <cfRule type="cellIs" dxfId="2204" priority="34" operator="equal">
      <formula>1</formula>
    </cfRule>
  </conditionalFormatting>
  <conditionalFormatting sqref="G10:G172">
    <cfRule type="cellIs" dxfId="2203" priority="11" operator="equal">
      <formula>0.5</formula>
    </cfRule>
  </conditionalFormatting>
  <conditionalFormatting sqref="G14">
    <cfRule type="cellIs" dxfId="2202" priority="35" operator="equal">
      <formula>0.5</formula>
    </cfRule>
  </conditionalFormatting>
  <conditionalFormatting sqref="G20">
    <cfRule type="cellIs" dxfId="2201" priority="36" operator="equal">
      <formula>0.5</formula>
    </cfRule>
  </conditionalFormatting>
  <conditionalFormatting sqref="G11">
    <cfRule type="cellIs" dxfId="2200" priority="37" operator="equal">
      <formula>0.5</formula>
    </cfRule>
  </conditionalFormatting>
  <conditionalFormatting sqref="G15">
    <cfRule type="cellIs" dxfId="2199" priority="38" operator="equal">
      <formula>0.5</formula>
    </cfRule>
  </conditionalFormatting>
  <conditionalFormatting sqref="G15">
    <cfRule type="cellIs" dxfId="2198" priority="39" operator="equal">
      <formula>0.5</formula>
    </cfRule>
  </conditionalFormatting>
  <conditionalFormatting sqref="G17">
    <cfRule type="cellIs" dxfId="2197" priority="40" operator="equal">
      <formula>0.5</formula>
    </cfRule>
  </conditionalFormatting>
  <conditionalFormatting sqref="G17">
    <cfRule type="cellIs" dxfId="2196" priority="41" operator="equal">
      <formula>0.5</formula>
    </cfRule>
  </conditionalFormatting>
  <conditionalFormatting sqref="G18">
    <cfRule type="cellIs" dxfId="2195" priority="42" operator="equal">
      <formula>0.5</formula>
    </cfRule>
  </conditionalFormatting>
  <conditionalFormatting sqref="G18">
    <cfRule type="cellIs" dxfId="2194" priority="43" operator="equal">
      <formula>0.5</formula>
    </cfRule>
  </conditionalFormatting>
  <conditionalFormatting sqref="G16">
    <cfRule type="cellIs" dxfId="2193" priority="44" operator="equal">
      <formula>0.5</formula>
    </cfRule>
  </conditionalFormatting>
  <conditionalFormatting sqref="G16">
    <cfRule type="cellIs" dxfId="2192" priority="45" operator="equal">
      <formula>0.5</formula>
    </cfRule>
  </conditionalFormatting>
  <conditionalFormatting sqref="G17">
    <cfRule type="cellIs" dxfId="2191" priority="46" operator="equal">
      <formula>0.5</formula>
    </cfRule>
  </conditionalFormatting>
  <conditionalFormatting sqref="G17">
    <cfRule type="cellIs" dxfId="2190" priority="47" operator="equal">
      <formula>0.5</formula>
    </cfRule>
  </conditionalFormatting>
  <conditionalFormatting sqref="G12">
    <cfRule type="cellIs" dxfId="2189" priority="48" operator="equal">
      <formula>0.5</formula>
    </cfRule>
  </conditionalFormatting>
  <conditionalFormatting sqref="G12">
    <cfRule type="cellIs" dxfId="2188" priority="49" operator="equal">
      <formula>0.5</formula>
    </cfRule>
  </conditionalFormatting>
  <conditionalFormatting sqref="G18">
    <cfRule type="cellIs" dxfId="2187" priority="50" operator="equal">
      <formula>0.5</formula>
    </cfRule>
  </conditionalFormatting>
  <conditionalFormatting sqref="G18">
    <cfRule type="cellIs" dxfId="2186" priority="51" operator="equal">
      <formula>0.5</formula>
    </cfRule>
  </conditionalFormatting>
  <conditionalFormatting sqref="G18">
    <cfRule type="cellIs" dxfId="2185" priority="52" operator="equal">
      <formula>0.5</formula>
    </cfRule>
  </conditionalFormatting>
  <conditionalFormatting sqref="G19">
    <cfRule type="cellIs" dxfId="2184" priority="53" operator="equal">
      <formula>0.5</formula>
    </cfRule>
  </conditionalFormatting>
  <conditionalFormatting sqref="G19">
    <cfRule type="cellIs" dxfId="2183" priority="54" operator="equal">
      <formula>0.5</formula>
    </cfRule>
  </conditionalFormatting>
  <conditionalFormatting sqref="G19">
    <cfRule type="cellIs" dxfId="2182" priority="55" operator="equal">
      <formula>0.5</formula>
    </cfRule>
  </conditionalFormatting>
  <conditionalFormatting sqref="G13">
    <cfRule type="cellIs" dxfId="2181" priority="56" operator="equal">
      <formula>0.5</formula>
    </cfRule>
  </conditionalFormatting>
  <conditionalFormatting sqref="G10:G172">
    <cfRule type="cellIs" dxfId="2180" priority="10" operator="equal">
      <formula>0.2</formula>
    </cfRule>
  </conditionalFormatting>
  <conditionalFormatting sqref="G14">
    <cfRule type="cellIs" dxfId="2179" priority="57" operator="equal">
      <formula>0.2</formula>
    </cfRule>
  </conditionalFormatting>
  <conditionalFormatting sqref="G20">
    <cfRule type="cellIs" dxfId="2178" priority="58" operator="equal">
      <formula>0.2</formula>
    </cfRule>
  </conditionalFormatting>
  <conditionalFormatting sqref="G11">
    <cfRule type="cellIs" dxfId="2177" priority="59" operator="equal">
      <formula>0.2</formula>
    </cfRule>
  </conditionalFormatting>
  <conditionalFormatting sqref="G15">
    <cfRule type="cellIs" dxfId="2176" priority="60" operator="equal">
      <formula>0.2</formula>
    </cfRule>
  </conditionalFormatting>
  <conditionalFormatting sqref="G15">
    <cfRule type="cellIs" dxfId="2175" priority="61" operator="equal">
      <formula>0.2</formula>
    </cfRule>
  </conditionalFormatting>
  <conditionalFormatting sqref="G17">
    <cfRule type="cellIs" dxfId="2174" priority="62" operator="equal">
      <formula>0.2</formula>
    </cfRule>
  </conditionalFormatting>
  <conditionalFormatting sqref="G17">
    <cfRule type="cellIs" dxfId="2173" priority="63" operator="equal">
      <formula>0.2</formula>
    </cfRule>
  </conditionalFormatting>
  <conditionalFormatting sqref="G18">
    <cfRule type="cellIs" dxfId="2172" priority="64" operator="equal">
      <formula>0.2</formula>
    </cfRule>
  </conditionalFormatting>
  <conditionalFormatting sqref="G18">
    <cfRule type="cellIs" dxfId="2171" priority="65" operator="equal">
      <formula>0.2</formula>
    </cfRule>
  </conditionalFormatting>
  <conditionalFormatting sqref="G16">
    <cfRule type="cellIs" dxfId="2170" priority="66" operator="equal">
      <formula>0.2</formula>
    </cfRule>
  </conditionalFormatting>
  <conditionalFormatting sqref="G16">
    <cfRule type="cellIs" dxfId="2169" priority="67" operator="equal">
      <formula>0.2</formula>
    </cfRule>
  </conditionalFormatting>
  <conditionalFormatting sqref="G17">
    <cfRule type="cellIs" dxfId="2168" priority="68" operator="equal">
      <formula>0.2</formula>
    </cfRule>
  </conditionalFormatting>
  <conditionalFormatting sqref="G12">
    <cfRule type="cellIs" dxfId="2167" priority="69" operator="equal">
      <formula>0.2</formula>
    </cfRule>
  </conditionalFormatting>
  <conditionalFormatting sqref="G12">
    <cfRule type="cellIs" dxfId="2166" priority="70" operator="equal">
      <formula>0.2</formula>
    </cfRule>
  </conditionalFormatting>
  <conditionalFormatting sqref="G18">
    <cfRule type="cellIs" dxfId="2165" priority="71" operator="equal">
      <formula>0.2</formula>
    </cfRule>
  </conditionalFormatting>
  <conditionalFormatting sqref="G18">
    <cfRule type="cellIs" dxfId="2164" priority="72" operator="equal">
      <formula>0.2</formula>
    </cfRule>
  </conditionalFormatting>
  <conditionalFormatting sqref="G18">
    <cfRule type="cellIs" dxfId="2163" priority="73" operator="equal">
      <formula>0.2</formula>
    </cfRule>
  </conditionalFormatting>
  <conditionalFormatting sqref="G19">
    <cfRule type="cellIs" dxfId="2162" priority="74" operator="equal">
      <formula>0.2</formula>
    </cfRule>
  </conditionalFormatting>
  <conditionalFormatting sqref="G19">
    <cfRule type="cellIs" dxfId="2161" priority="75" operator="equal">
      <formula>0.2</formula>
    </cfRule>
  </conditionalFormatting>
  <conditionalFormatting sqref="G19">
    <cfRule type="cellIs" dxfId="2160" priority="76" operator="equal">
      <formula>0.2</formula>
    </cfRule>
  </conditionalFormatting>
  <conditionalFormatting sqref="G13">
    <cfRule type="cellIs" dxfId="2159" priority="77" operator="equal">
      <formula>0.2</formula>
    </cfRule>
  </conditionalFormatting>
  <conditionalFormatting sqref="K3 K5:K172">
    <cfRule type="containsText" dxfId="2158" priority="9" operator="containsText" text="ПД">
      <formula>NOT(ISERROR(SEARCH(("ПД"),(K3))))</formula>
    </cfRule>
  </conditionalFormatting>
  <conditionalFormatting sqref="K3 K5:K172">
    <cfRule type="containsText" dxfId="2157" priority="8" operator="containsText" text="отменено">
      <formula>NOT(ISERROR(SEARCH(("отменено"),(K3))))</formula>
    </cfRule>
  </conditionalFormatting>
  <conditionalFormatting sqref="G1:H1 H3:X3 H5:H172 A9:G9">
    <cfRule type="cellIs" dxfId="2156" priority="7" operator="equal">
      <formula>"5 - Несоответствие решений ПД и РД"</formula>
    </cfRule>
  </conditionalFormatting>
  <conditionalFormatting sqref="H14">
    <cfRule type="cellIs" dxfId="2155" priority="78" operator="equal">
      <formula>"5 - Несоответствие решений ПД и РД"</formula>
    </cfRule>
  </conditionalFormatting>
  <conditionalFormatting sqref="H20">
    <cfRule type="cellIs" dxfId="2154" priority="79" operator="equal">
      <formula>"5 - Несоответствие решений ПД и РД"</formula>
    </cfRule>
  </conditionalFormatting>
  <conditionalFormatting sqref="H11">
    <cfRule type="cellIs" dxfId="2153" priority="80" operator="equal">
      <formula>"5 - Несоответствие решений ПД и РД"</formula>
    </cfRule>
  </conditionalFormatting>
  <conditionalFormatting sqref="H15">
    <cfRule type="cellIs" dxfId="2152" priority="81" operator="equal">
      <formula>"5 - Несоответствие решений ПД и РД"</formula>
    </cfRule>
  </conditionalFormatting>
  <conditionalFormatting sqref="H15">
    <cfRule type="cellIs" dxfId="2151" priority="82" operator="equal">
      <formula>"5 - Несоответствие решений ПД и РД"</formula>
    </cfRule>
  </conditionalFormatting>
  <conditionalFormatting sqref="H17">
    <cfRule type="cellIs" dxfId="2150" priority="83" operator="equal">
      <formula>"5 - Несоответствие решений ПД и РД"</formula>
    </cfRule>
  </conditionalFormatting>
  <conditionalFormatting sqref="H17">
    <cfRule type="cellIs" dxfId="2149" priority="84" operator="equal">
      <formula>"5 - Несоответствие решений ПД и РД"</formula>
    </cfRule>
  </conditionalFormatting>
  <conditionalFormatting sqref="H18">
    <cfRule type="cellIs" dxfId="2148" priority="85" operator="equal">
      <formula>"5 - Несоответствие решений ПД и РД"</formula>
    </cfRule>
  </conditionalFormatting>
  <conditionalFormatting sqref="H18">
    <cfRule type="cellIs" dxfId="2147" priority="86" operator="equal">
      <formula>"5 - Несоответствие решений ПД и РД"</formula>
    </cfRule>
  </conditionalFormatting>
  <conditionalFormatting sqref="H16">
    <cfRule type="cellIs" dxfId="2146" priority="87" operator="equal">
      <formula>"5 - Несоответствие решений ПД и РД"</formula>
    </cfRule>
  </conditionalFormatting>
  <conditionalFormatting sqref="H16">
    <cfRule type="cellIs" dxfId="2145" priority="88" operator="equal">
      <formula>"5 - Несоответствие решений ПД и РД"</formula>
    </cfRule>
  </conditionalFormatting>
  <conditionalFormatting sqref="H17">
    <cfRule type="cellIs" dxfId="2144" priority="89" operator="equal">
      <formula>"5 - Несоответствие решений ПД и РД"</formula>
    </cfRule>
  </conditionalFormatting>
  <conditionalFormatting sqref="H17">
    <cfRule type="cellIs" dxfId="2143" priority="90" operator="equal">
      <formula>"5 - Несоответствие решений ПД и РД"</formula>
    </cfRule>
  </conditionalFormatting>
  <conditionalFormatting sqref="H12">
    <cfRule type="cellIs" dxfId="2142" priority="91" operator="equal">
      <formula>"5 - Несоответствие решений ПД и РД"</formula>
    </cfRule>
  </conditionalFormatting>
  <conditionalFormatting sqref="H12">
    <cfRule type="cellIs" dxfId="2141" priority="92" operator="equal">
      <formula>"5 - Несоответствие решений ПД и РД"</formula>
    </cfRule>
  </conditionalFormatting>
  <conditionalFormatting sqref="H18">
    <cfRule type="cellIs" dxfId="2140" priority="93" operator="equal">
      <formula>"5 - Несоответствие решений ПД и РД"</formula>
    </cfRule>
  </conditionalFormatting>
  <conditionalFormatting sqref="H18">
    <cfRule type="cellIs" dxfId="2139" priority="94" operator="equal">
      <formula>"5 - Несоответствие решений ПД и РД"</formula>
    </cfRule>
  </conditionalFormatting>
  <conditionalFormatting sqref="H18">
    <cfRule type="cellIs" dxfId="2138" priority="95" operator="equal">
      <formula>"5 - Несоответствие решений ПД и РД"</formula>
    </cfRule>
  </conditionalFormatting>
  <conditionalFormatting sqref="H19">
    <cfRule type="cellIs" dxfId="2137" priority="96" operator="equal">
      <formula>"5 - Несоответствие решений ПД и РД"</formula>
    </cfRule>
  </conditionalFormatting>
  <conditionalFormatting sqref="H19">
    <cfRule type="cellIs" dxfId="2136" priority="97" operator="equal">
      <formula>"5 - Несоответствие решений ПД и РД"</formula>
    </cfRule>
  </conditionalFormatting>
  <conditionalFormatting sqref="H19">
    <cfRule type="cellIs" dxfId="2135" priority="98" operator="equal">
      <formula>"5 - Несоответствие решений ПД и РД"</formula>
    </cfRule>
  </conditionalFormatting>
  <conditionalFormatting sqref="H13">
    <cfRule type="cellIs" dxfId="2134" priority="99" operator="equal">
      <formula>"5 - Несоответствие решений ПД и РД"</formula>
    </cfRule>
  </conditionalFormatting>
  <conditionalFormatting sqref="G1:H1 H3:X3 H5:H172 A9:G9">
    <cfRule type="cellIs" dxfId="2133" priority="6" operator="equal">
      <formula>"4 - Несоответствие типовым решениям"</formula>
    </cfRule>
  </conditionalFormatting>
  <conditionalFormatting sqref="H14">
    <cfRule type="cellIs" dxfId="2132" priority="100" operator="equal">
      <formula>"4 - Несоответствие типовым решениям"</formula>
    </cfRule>
  </conditionalFormatting>
  <conditionalFormatting sqref="H20">
    <cfRule type="cellIs" dxfId="2131" priority="101" operator="equal">
      <formula>"4 - Несоответствие типовым решениям"</formula>
    </cfRule>
  </conditionalFormatting>
  <conditionalFormatting sqref="H11">
    <cfRule type="cellIs" dxfId="2130" priority="102" operator="equal">
      <formula>"4 - Несоответствие типовым решениям"</formula>
    </cfRule>
  </conditionalFormatting>
  <conditionalFormatting sqref="H15">
    <cfRule type="cellIs" dxfId="2129" priority="103" operator="equal">
      <formula>"4 - Несоответствие типовым решениям"</formula>
    </cfRule>
  </conditionalFormatting>
  <conditionalFormatting sqref="H15">
    <cfRule type="cellIs" dxfId="2128" priority="104" operator="equal">
      <formula>"4 - Несоответствие типовым решениям"</formula>
    </cfRule>
  </conditionalFormatting>
  <conditionalFormatting sqref="H17">
    <cfRule type="cellIs" dxfId="2127" priority="105" operator="equal">
      <formula>"4 - Несоответствие типовым решениям"</formula>
    </cfRule>
  </conditionalFormatting>
  <conditionalFormatting sqref="H17">
    <cfRule type="cellIs" dxfId="2126" priority="106" operator="equal">
      <formula>"4 - Несоответствие типовым решениям"</formula>
    </cfRule>
  </conditionalFormatting>
  <conditionalFormatting sqref="H18">
    <cfRule type="cellIs" dxfId="2125" priority="107" operator="equal">
      <formula>"4 - Несоответствие типовым решениям"</formula>
    </cfRule>
  </conditionalFormatting>
  <conditionalFormatting sqref="H18">
    <cfRule type="cellIs" dxfId="2124" priority="108" operator="equal">
      <formula>"4 - Несоответствие типовым решениям"</formula>
    </cfRule>
  </conditionalFormatting>
  <conditionalFormatting sqref="H16">
    <cfRule type="cellIs" dxfId="2123" priority="109" operator="equal">
      <formula>"4 - Несоответствие типовым решениям"</formula>
    </cfRule>
  </conditionalFormatting>
  <conditionalFormatting sqref="H16">
    <cfRule type="cellIs" dxfId="2122" priority="110" operator="equal">
      <formula>"4 - Несоответствие типовым решениям"</formula>
    </cfRule>
  </conditionalFormatting>
  <conditionalFormatting sqref="H17">
    <cfRule type="cellIs" dxfId="2121" priority="111" operator="equal">
      <formula>"4 - Несоответствие типовым решениям"</formula>
    </cfRule>
  </conditionalFormatting>
  <conditionalFormatting sqref="H12">
    <cfRule type="cellIs" dxfId="2120" priority="112" operator="equal">
      <formula>"4 - Несоответствие типовым решениям"</formula>
    </cfRule>
  </conditionalFormatting>
  <conditionalFormatting sqref="H12">
    <cfRule type="cellIs" dxfId="2119" priority="113" operator="equal">
      <formula>"4 - Несоответствие типовым решениям"</formula>
    </cfRule>
  </conditionalFormatting>
  <conditionalFormatting sqref="H18">
    <cfRule type="cellIs" dxfId="2118" priority="114" operator="equal">
      <formula>"4 - Несоответствие типовым решениям"</formula>
    </cfRule>
  </conditionalFormatting>
  <conditionalFormatting sqref="H18">
    <cfRule type="cellIs" dxfId="2117" priority="115" operator="equal">
      <formula>"4 - Несоответствие типовым решениям"</formula>
    </cfRule>
  </conditionalFormatting>
  <conditionalFormatting sqref="H18">
    <cfRule type="cellIs" dxfId="2116" priority="116" operator="equal">
      <formula>"4 - Несоответствие типовым решениям"</formula>
    </cfRule>
  </conditionalFormatting>
  <conditionalFormatting sqref="H19">
    <cfRule type="cellIs" dxfId="2115" priority="117" operator="equal">
      <formula>"4 - Несоответствие типовым решениям"</formula>
    </cfRule>
  </conditionalFormatting>
  <conditionalFormatting sqref="H19">
    <cfRule type="cellIs" dxfId="2114" priority="118" operator="equal">
      <formula>"4 - Несоответствие типовым решениям"</formula>
    </cfRule>
  </conditionalFormatting>
  <conditionalFormatting sqref="H19">
    <cfRule type="cellIs" dxfId="2113" priority="119" operator="equal">
      <formula>"4 - Несоответствие типовым решениям"</formula>
    </cfRule>
  </conditionalFormatting>
  <conditionalFormatting sqref="H13">
    <cfRule type="cellIs" dxfId="2112" priority="120" operator="equal">
      <formula>"4 - Несоответствие типовым решениям"</formula>
    </cfRule>
  </conditionalFormatting>
  <conditionalFormatting sqref="G1:H1 H3:X3 H5:H172 A9:G9">
    <cfRule type="cellIs" dxfId="2111" priority="5" operator="equal">
      <formula>"3 - Повторяющиеся замечания МФР"</formula>
    </cfRule>
  </conditionalFormatting>
  <conditionalFormatting sqref="H14">
    <cfRule type="cellIs" dxfId="2110" priority="121" operator="equal">
      <formula>"3 - Повторяющиеся замечания МФР"</formula>
    </cfRule>
  </conditionalFormatting>
  <conditionalFormatting sqref="H20">
    <cfRule type="cellIs" dxfId="2109" priority="122" operator="equal">
      <formula>"3 - Повторяющиеся замечания МФР"</formula>
    </cfRule>
  </conditionalFormatting>
  <conditionalFormatting sqref="H11">
    <cfRule type="cellIs" dxfId="2108" priority="123" operator="equal">
      <formula>"3 - Повторяющиеся замечания МФР"</formula>
    </cfRule>
  </conditionalFormatting>
  <conditionalFormatting sqref="H15">
    <cfRule type="cellIs" dxfId="2107" priority="124" operator="equal">
      <formula>"3 - Повторяющиеся замечания МФР"</formula>
    </cfRule>
  </conditionalFormatting>
  <conditionalFormatting sqref="H15">
    <cfRule type="cellIs" dxfId="2106" priority="125" operator="equal">
      <formula>"3 - Повторяющиеся замечания МФР"</formula>
    </cfRule>
  </conditionalFormatting>
  <conditionalFormatting sqref="H17">
    <cfRule type="cellIs" dxfId="2105" priority="126" operator="equal">
      <formula>"3 - Повторяющиеся замечания МФР"</formula>
    </cfRule>
  </conditionalFormatting>
  <conditionalFormatting sqref="H17">
    <cfRule type="cellIs" dxfId="2104" priority="127" operator="equal">
      <formula>"3 - Повторяющиеся замечания МФР"</formula>
    </cfRule>
  </conditionalFormatting>
  <conditionalFormatting sqref="H18">
    <cfRule type="cellIs" dxfId="2103" priority="128" operator="equal">
      <formula>"3 - Повторяющиеся замечания МФР"</formula>
    </cfRule>
  </conditionalFormatting>
  <conditionalFormatting sqref="H18">
    <cfRule type="cellIs" dxfId="2102" priority="129" operator="equal">
      <formula>"3 - Повторяющиеся замечания МФР"</formula>
    </cfRule>
  </conditionalFormatting>
  <conditionalFormatting sqref="H16">
    <cfRule type="cellIs" dxfId="2101" priority="130" operator="equal">
      <formula>"3 - Повторяющиеся замечания МФР"</formula>
    </cfRule>
  </conditionalFormatting>
  <conditionalFormatting sqref="H16">
    <cfRule type="cellIs" dxfId="2100" priority="131" operator="equal">
      <formula>"3 - Повторяющиеся замечания МФР"</formula>
    </cfRule>
  </conditionalFormatting>
  <conditionalFormatting sqref="H17">
    <cfRule type="cellIs" dxfId="2099" priority="132" operator="equal">
      <formula>"3 - Повторяющиеся замечания МФР"</formula>
    </cfRule>
  </conditionalFormatting>
  <conditionalFormatting sqref="H17">
    <cfRule type="cellIs" dxfId="2098" priority="133" operator="equal">
      <formula>"3 - Повторяющиеся замечания МФР"</formula>
    </cfRule>
  </conditionalFormatting>
  <conditionalFormatting sqref="H12">
    <cfRule type="cellIs" dxfId="2097" priority="134" operator="equal">
      <formula>"3 - Повторяющиеся замечания МФР"</formula>
    </cfRule>
  </conditionalFormatting>
  <conditionalFormatting sqref="H12">
    <cfRule type="cellIs" dxfId="2096" priority="135" operator="equal">
      <formula>"3 - Повторяющиеся замечания МФР"</formula>
    </cfRule>
  </conditionalFormatting>
  <conditionalFormatting sqref="H18">
    <cfRule type="cellIs" dxfId="2095" priority="136" operator="equal">
      <formula>"3 - Повторяющиеся замечания МФР"</formula>
    </cfRule>
  </conditionalFormatting>
  <conditionalFormatting sqref="H18">
    <cfRule type="cellIs" dxfId="2094" priority="137" operator="equal">
      <formula>"3 - Повторяющиеся замечания МФР"</formula>
    </cfRule>
  </conditionalFormatting>
  <conditionalFormatting sqref="H18">
    <cfRule type="cellIs" dxfId="2093" priority="138" operator="equal">
      <formula>"3 - Повторяющиеся замечания МФР"</formula>
    </cfRule>
  </conditionalFormatting>
  <conditionalFormatting sqref="H19">
    <cfRule type="cellIs" dxfId="2092" priority="139" operator="equal">
      <formula>"3 - Повторяющиеся замечания МФР"</formula>
    </cfRule>
  </conditionalFormatting>
  <conditionalFormatting sqref="H19">
    <cfRule type="cellIs" dxfId="2091" priority="140" operator="equal">
      <formula>"3 - Повторяющиеся замечания МФР"</formula>
    </cfRule>
  </conditionalFormatting>
  <conditionalFormatting sqref="H19">
    <cfRule type="cellIs" dxfId="2090" priority="141" operator="equal">
      <formula>"3 - Повторяющиеся замечания МФР"</formula>
    </cfRule>
  </conditionalFormatting>
  <conditionalFormatting sqref="H13">
    <cfRule type="cellIs" dxfId="2089" priority="142" operator="equal">
      <formula>"3 - Повторяющиеся замечания МФР"</formula>
    </cfRule>
  </conditionalFormatting>
  <conditionalFormatting sqref="G1:H1 H3:X3 H5:H172 A9:G9">
    <cfRule type="cellIs" dxfId="2088" priority="4" operator="equal">
      <formula>"2 - Несоотвествие смежным разделам"</formula>
    </cfRule>
  </conditionalFormatting>
  <conditionalFormatting sqref="H14">
    <cfRule type="cellIs" dxfId="2087" priority="143" operator="equal">
      <formula>"2 - Несоотвествие смежным разделам"</formula>
    </cfRule>
  </conditionalFormatting>
  <conditionalFormatting sqref="H20">
    <cfRule type="cellIs" dxfId="2086" priority="144" operator="equal">
      <formula>"2 - Несоотвествие смежным разделам"</formula>
    </cfRule>
  </conditionalFormatting>
  <conditionalFormatting sqref="H11">
    <cfRule type="cellIs" dxfId="2085" priority="145" operator="equal">
      <formula>"2 - Несоотвествие смежным разделам"</formula>
    </cfRule>
  </conditionalFormatting>
  <conditionalFormatting sqref="H15">
    <cfRule type="cellIs" dxfId="2084" priority="146" operator="equal">
      <formula>"2 - Несоотвествие смежным разделам"</formula>
    </cfRule>
  </conditionalFormatting>
  <conditionalFormatting sqref="H15">
    <cfRule type="cellIs" dxfId="2083" priority="147" operator="equal">
      <formula>"2 - Несоотвествие смежным разделам"</formula>
    </cfRule>
  </conditionalFormatting>
  <conditionalFormatting sqref="H17">
    <cfRule type="cellIs" dxfId="2082" priority="148" operator="equal">
      <formula>"2 - Несоотвествие смежным разделам"</formula>
    </cfRule>
  </conditionalFormatting>
  <conditionalFormatting sqref="H17">
    <cfRule type="cellIs" dxfId="2081" priority="149" operator="equal">
      <formula>"2 - Несоотвествие смежным разделам"</formula>
    </cfRule>
  </conditionalFormatting>
  <conditionalFormatting sqref="H18">
    <cfRule type="cellIs" dxfId="2080" priority="150" operator="equal">
      <formula>"2 - Несоотвествие смежным разделам"</formula>
    </cfRule>
  </conditionalFormatting>
  <conditionalFormatting sqref="H18">
    <cfRule type="cellIs" dxfId="2079" priority="151" operator="equal">
      <formula>"2 - Несоотвествие смежным разделам"</formula>
    </cfRule>
  </conditionalFormatting>
  <conditionalFormatting sqref="H16">
    <cfRule type="cellIs" dxfId="2078" priority="152" operator="equal">
      <formula>"2 - Несоотвествие смежным разделам"</formula>
    </cfRule>
  </conditionalFormatting>
  <conditionalFormatting sqref="H16">
    <cfRule type="cellIs" dxfId="2077" priority="153" operator="equal">
      <formula>"2 - Несоотвествие смежным разделам"</formula>
    </cfRule>
  </conditionalFormatting>
  <conditionalFormatting sqref="H17">
    <cfRule type="cellIs" dxfId="2076" priority="154" operator="equal">
      <formula>"2 - Несоотвествие смежным разделам"</formula>
    </cfRule>
  </conditionalFormatting>
  <conditionalFormatting sqref="H12">
    <cfRule type="cellIs" dxfId="2075" priority="155" operator="equal">
      <formula>"2 - Несоотвествие смежным разделам"</formula>
    </cfRule>
  </conditionalFormatting>
  <conditionalFormatting sqref="H12">
    <cfRule type="cellIs" dxfId="2074" priority="156" operator="equal">
      <formula>"2 - Несоотвествие смежным разделам"</formula>
    </cfRule>
  </conditionalFormatting>
  <conditionalFormatting sqref="H18">
    <cfRule type="cellIs" dxfId="2073" priority="157" operator="equal">
      <formula>"2 - Несоотвествие смежным разделам"</formula>
    </cfRule>
  </conditionalFormatting>
  <conditionalFormatting sqref="H18">
    <cfRule type="cellIs" dxfId="2072" priority="158" operator="equal">
      <formula>"2 - Несоотвествие смежным разделам"</formula>
    </cfRule>
  </conditionalFormatting>
  <conditionalFormatting sqref="H18">
    <cfRule type="cellIs" dxfId="2071" priority="159" operator="equal">
      <formula>"2 - Несоотвествие смежным разделам"</formula>
    </cfRule>
  </conditionalFormatting>
  <conditionalFormatting sqref="H19">
    <cfRule type="cellIs" dxfId="2070" priority="160" operator="equal">
      <formula>"2 - Несоотвествие смежным разделам"</formula>
    </cfRule>
  </conditionalFormatting>
  <conditionalFormatting sqref="H19">
    <cfRule type="cellIs" dxfId="2069" priority="161" operator="equal">
      <formula>"2 - Несоотвествие смежным разделам"</formula>
    </cfRule>
  </conditionalFormatting>
  <conditionalFormatting sqref="H19">
    <cfRule type="cellIs" dxfId="2068" priority="162" operator="equal">
      <formula>"2 - Несоотвествие смежным разделам"</formula>
    </cfRule>
  </conditionalFormatting>
  <conditionalFormatting sqref="H13">
    <cfRule type="cellIs" dxfId="2067" priority="163" operator="equal">
      <formula>"2 - Несоотвествие смежным разделам"</formula>
    </cfRule>
  </conditionalFormatting>
  <conditionalFormatting sqref="G1:H1 H3:X3 H5:H172 A9:G9">
    <cfRule type="cellIs" dxfId="2066" priority="3" operator="equal">
      <formula>"1 - Ошибка проектировщика"</formula>
    </cfRule>
  </conditionalFormatting>
  <conditionalFormatting sqref="H14">
    <cfRule type="cellIs" dxfId="2065" priority="164" operator="equal">
      <formula>"1 - Ошибка проектировщика"</formula>
    </cfRule>
  </conditionalFormatting>
  <conditionalFormatting sqref="H20">
    <cfRule type="cellIs" dxfId="2064" priority="165" operator="equal">
      <formula>"1 - Ошибка проектировщика"</formula>
    </cfRule>
  </conditionalFormatting>
  <conditionalFormatting sqref="H11">
    <cfRule type="cellIs" dxfId="2063" priority="166" operator="equal">
      <formula>"1 - Ошибка проектировщика"</formula>
    </cfRule>
  </conditionalFormatting>
  <conditionalFormatting sqref="H15">
    <cfRule type="cellIs" dxfId="2062" priority="167" operator="equal">
      <formula>"1 - Ошибка проектировщика"</formula>
    </cfRule>
  </conditionalFormatting>
  <conditionalFormatting sqref="H15">
    <cfRule type="cellIs" dxfId="2061" priority="168" operator="equal">
      <formula>"1 - Ошибка проектировщика"</formula>
    </cfRule>
  </conditionalFormatting>
  <conditionalFormatting sqref="H17">
    <cfRule type="cellIs" dxfId="2060" priority="169" operator="equal">
      <formula>"1 - Ошибка проектировщика"</formula>
    </cfRule>
  </conditionalFormatting>
  <conditionalFormatting sqref="H17">
    <cfRule type="cellIs" dxfId="2059" priority="170" operator="equal">
      <formula>"1 - Ошибка проектировщика"</formula>
    </cfRule>
  </conditionalFormatting>
  <conditionalFormatting sqref="H18">
    <cfRule type="cellIs" dxfId="2058" priority="171" operator="equal">
      <formula>"1 - Ошибка проектировщика"</formula>
    </cfRule>
  </conditionalFormatting>
  <conditionalFormatting sqref="H18">
    <cfRule type="cellIs" dxfId="2057" priority="172" operator="equal">
      <formula>"1 - Ошибка проектировщика"</formula>
    </cfRule>
  </conditionalFormatting>
  <conditionalFormatting sqref="H16">
    <cfRule type="cellIs" dxfId="2056" priority="173" operator="equal">
      <formula>"1 - Ошибка проектировщика"</formula>
    </cfRule>
  </conditionalFormatting>
  <conditionalFormatting sqref="H16">
    <cfRule type="cellIs" dxfId="2055" priority="174" operator="equal">
      <formula>"1 - Ошибка проектировщика"</formula>
    </cfRule>
  </conditionalFormatting>
  <conditionalFormatting sqref="H17">
    <cfRule type="cellIs" dxfId="2054" priority="175" operator="equal">
      <formula>"1 - Ошибка проектировщика"</formula>
    </cfRule>
  </conditionalFormatting>
  <conditionalFormatting sqref="H17">
    <cfRule type="cellIs" dxfId="2053" priority="176" operator="equal">
      <formula>"1 - Ошибка проектировщика"</formula>
    </cfRule>
  </conditionalFormatting>
  <conditionalFormatting sqref="H12">
    <cfRule type="cellIs" dxfId="2052" priority="177" operator="equal">
      <formula>"1 - Ошибка проектировщика"</formula>
    </cfRule>
  </conditionalFormatting>
  <conditionalFormatting sqref="H12">
    <cfRule type="cellIs" dxfId="2051" priority="178" operator="equal">
      <formula>"1 - Ошибка проектировщика"</formula>
    </cfRule>
  </conditionalFormatting>
  <conditionalFormatting sqref="H18">
    <cfRule type="cellIs" dxfId="2050" priority="179" operator="equal">
      <formula>"1 - Ошибка проектировщика"</formula>
    </cfRule>
  </conditionalFormatting>
  <conditionalFormatting sqref="H18">
    <cfRule type="cellIs" dxfId="2049" priority="180" operator="equal">
      <formula>"1 - Ошибка проектировщика"</formula>
    </cfRule>
  </conditionalFormatting>
  <conditionalFormatting sqref="H18">
    <cfRule type="cellIs" dxfId="2048" priority="181" operator="equal">
      <formula>"1 - Ошибка проектировщика"</formula>
    </cfRule>
  </conditionalFormatting>
  <conditionalFormatting sqref="H19">
    <cfRule type="cellIs" dxfId="2047" priority="182" operator="equal">
      <formula>"1 - Ошибка проектировщика"</formula>
    </cfRule>
  </conditionalFormatting>
  <conditionalFormatting sqref="H19">
    <cfRule type="cellIs" dxfId="2046" priority="183" operator="equal">
      <formula>"1 - Ошибка проектировщика"</formula>
    </cfRule>
  </conditionalFormatting>
  <conditionalFormatting sqref="H19">
    <cfRule type="cellIs" dxfId="2045" priority="184" operator="equal">
      <formula>"1 - Ошибка проектировщика"</formula>
    </cfRule>
  </conditionalFormatting>
  <conditionalFormatting sqref="H13">
    <cfRule type="cellIs" dxfId="2044" priority="185" operator="equal">
      <formula>"1 - Ошибка проектировщика"</formula>
    </cfRule>
  </conditionalFormatting>
  <conditionalFormatting sqref="K3 K5:K172">
    <cfRule type="containsText" dxfId="2043" priority="2" operator="containsText" text="повторно">
      <formula>NOT(ISERROR(SEARCH(("повторно"),(K3))))</formula>
    </cfRule>
  </conditionalFormatting>
  <conditionalFormatting sqref="K3 K5:K172">
    <cfRule type="containsText" dxfId="2042"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24">
        <x14:dataValidation type="list" allowBlank="1">
          <x14:formula1>
            <xm:f>Списки!$G$2:$G$4</xm:f>
          </x14:formula1>
          <xm:sqref>G10 G21:G172</xm:sqref>
        </x14:dataValidation>
        <x14:dataValidation type="list" allowBlank="1">
          <x14:formula1>
            <xm:f>Списки!$O:$O</xm:f>
          </x14:formula1>
          <xm:sqref>R1 U1 X1</xm:sqref>
        </x14:dataValidation>
        <x14:dataValidation type="list" allowBlank="1">
          <x14:formula1>
            <xm:f>Списки!$E$2:$E$1002</xm:f>
          </x14:formula1>
          <xm:sqref>H10 H21:H172</xm:sqref>
        </x14:dataValidation>
        <x14:dataValidation type="list" allowBlank="1">
          <x14:formula1>
            <xm:f>Списки!$A$2:$A$1002</xm:f>
          </x14:formula1>
          <xm:sqref>K10:K172</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72"/>
  <sheetViews>
    <sheetView workbookViewId="0">
      <pane ySplit="1" topLeftCell="A13" activePane="bottomLeft" state="frozen"/>
      <selection activeCell="B3" sqref="B3"/>
      <selection pane="bottomLeft"/>
    </sheetView>
  </sheetViews>
  <sheetFormatPr defaultColWidth="12.5703125" defaultRowHeight="15.75" customHeight="1" outlineLevelRow="1" outlineLevelCol="1"/>
  <cols>
    <col min="1" max="1" width="8.85546875" style="530" customWidth="1"/>
    <col min="2" max="2" width="18.5703125" style="530" customWidth="1"/>
    <col min="3" max="3" width="12.5703125" style="728"/>
    <col min="4" max="4" width="53.42578125" style="530" customWidth="1"/>
    <col min="5" max="5" width="55.7109375" style="530" customWidth="1"/>
    <col min="6" max="6" width="21.42578125" style="723" customWidth="1" collapsed="1"/>
    <col min="7" max="8" width="14.140625" style="530" hidden="1" customWidth="1" outlineLevel="1"/>
    <col min="9" max="9" width="14.7109375" style="530" customWidth="1"/>
    <col min="10" max="11" width="12.5703125" style="530"/>
    <col min="12" max="12" width="31.85546875" style="531" customWidth="1"/>
    <col min="13" max="13" width="12.5703125" style="530"/>
    <col min="14" max="14" width="25" style="530" customWidth="1"/>
    <col min="15" max="15" width="39.140625" style="531" customWidth="1"/>
    <col min="16" max="16" width="16.42578125" style="530" customWidth="1"/>
    <col min="17" max="17" width="26.85546875" style="530" customWidth="1"/>
    <col min="18" max="18" width="22" style="530" customWidth="1"/>
    <col min="19" max="19" width="14.42578125" style="530" customWidth="1"/>
    <col min="20" max="20" width="26.85546875" style="530" customWidth="1"/>
    <col min="21" max="24" width="25.5703125" style="530" customWidth="1"/>
    <col min="25" max="16384" width="12.5703125" style="530"/>
  </cols>
  <sheetData>
    <row r="1" spans="1:24" ht="89.25" collapsed="1">
      <c r="A1" s="532" t="s">
        <v>235</v>
      </c>
      <c r="B1" s="712" t="s">
        <v>236</v>
      </c>
      <c r="C1" s="713" t="s">
        <v>237</v>
      </c>
      <c r="D1" s="712" t="s">
        <v>238</v>
      </c>
      <c r="E1" s="712" t="s">
        <v>239</v>
      </c>
      <c r="F1" s="712" t="s">
        <v>240</v>
      </c>
      <c r="G1" s="714" t="s">
        <v>241</v>
      </c>
      <c r="H1" s="714" t="s">
        <v>242</v>
      </c>
      <c r="I1" s="714" t="s">
        <v>5</v>
      </c>
      <c r="J1" s="712" t="s">
        <v>243</v>
      </c>
      <c r="K1" s="712" t="s">
        <v>244</v>
      </c>
      <c r="L1" s="715" t="s">
        <v>245</v>
      </c>
      <c r="M1" s="107" t="s">
        <v>246</v>
      </c>
      <c r="N1" s="107" t="s">
        <v>247</v>
      </c>
      <c r="O1" s="715"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112" t="s">
        <v>52</v>
      </c>
      <c r="E2" s="113"/>
      <c r="F2" s="110"/>
      <c r="G2" s="115"/>
      <c r="H2" s="116" t="s">
        <v>250</v>
      </c>
      <c r="I2" s="116" t="s">
        <v>13</v>
      </c>
      <c r="J2" s="116" t="s">
        <v>14</v>
      </c>
      <c r="K2" s="116" t="s">
        <v>16</v>
      </c>
      <c r="L2" s="538" t="s">
        <v>15</v>
      </c>
      <c r="M2" s="116" t="s">
        <v>17</v>
      </c>
      <c r="N2" s="116" t="s">
        <v>18</v>
      </c>
      <c r="O2" s="538"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18" t="s">
        <v>35</v>
      </c>
      <c r="E3" s="18"/>
      <c r="F3" s="18"/>
      <c r="G3" s="115"/>
      <c r="H3" s="499">
        <f>COUNTIF($H10:$H172,"1 - Несоответствие продуктовым требованиям ПИК-Стандарт")</f>
        <v>4</v>
      </c>
      <c r="I3" s="499">
        <f>COUNTIF($H10:$H172,"2 - Несоответствие Бренд-листам ПИК")</f>
        <v>0</v>
      </c>
      <c r="J3" s="499">
        <f>COUNTIF($H10:$H172,"3 - Несоответствие Каталогу отделки")</f>
        <v>0</v>
      </c>
      <c r="K3" s="499">
        <f>COUNTIF($H10:$H172,"5 - Ошибка в применении СТМ")</f>
        <v>0</v>
      </c>
      <c r="L3" s="540">
        <f>COUNTIF($H10:$H172,"4 - Несоответствие Каталогу оборудования")</f>
        <v>0</v>
      </c>
      <c r="M3" s="499">
        <f>COUNTIF($H10:$H172,"6 - Ошибка в применении сборных ЛМ")</f>
        <v>0</v>
      </c>
      <c r="N3" s="499">
        <f>COUNTIF($H10:$H172,"7 - Ошибка в применении шкаф-пакетов")</f>
        <v>0</v>
      </c>
      <c r="O3" s="540">
        <f>COUNTIF($H10:$H172,"8 - Ошибка в применении шахт-пакетов")</f>
        <v>0</v>
      </c>
      <c r="P3" s="499">
        <f>COUNTIF($H10:$H172,"9 - Несоответствие типологическим требованиям ПИК-Стандарт")</f>
        <v>0</v>
      </c>
      <c r="Q3" s="499">
        <f>COUNTIF($H10:$H172,"10 - Несоответствие НТД РФ")</f>
        <v>0</v>
      </c>
      <c r="R3" s="499">
        <f>COUNTIF($H10:$H172,"11 - Несоответствие ИРД (кроме ТУ, СТУ), АПР, ПД")</f>
        <v>0</v>
      </c>
      <c r="S3" s="499">
        <f>COUNTIF($H10:$H172,"12 - Несоответствие требованиям ТУ, СТУ")</f>
        <v>0</v>
      </c>
      <c r="T3" s="499">
        <f>COUNTIF($H10:$H172,"13 - Ошибка в технических решениях")</f>
        <v>0</v>
      </c>
      <c r="U3" s="499">
        <f>COUNTIF($H10:$H172,"14 - Неувязка м/у собой комплектов РД")</f>
        <v>3</v>
      </c>
      <c r="V3" s="499">
        <f>COUNTIF($H10:$H172,"15 - Недостаточность информации влияющей на СМР")</f>
        <v>5</v>
      </c>
      <c r="W3" s="499">
        <f>COUNTIF($H10:$H172,"16 - Нерациональное решение")</f>
        <v>0</v>
      </c>
      <c r="X3" s="499">
        <f>COUNTIF($H10:$H172,"17 - Оформление")</f>
        <v>0</v>
      </c>
    </row>
    <row r="4" spans="1:24" ht="38.25" hidden="1" outlineLevel="1">
      <c r="A4" s="111" t="s">
        <v>249</v>
      </c>
      <c r="B4" s="119">
        <v>12</v>
      </c>
      <c r="C4" s="259">
        <v>10</v>
      </c>
      <c r="D4" s="120">
        <f>C4/B4</f>
        <v>0.83333333333333337</v>
      </c>
      <c r="E4" s="120"/>
      <c r="G4" s="115"/>
      <c r="H4" s="112" t="s">
        <v>52</v>
      </c>
      <c r="I4" s="112" t="s">
        <v>52</v>
      </c>
      <c r="J4" s="112" t="s">
        <v>52</v>
      </c>
      <c r="K4" s="112" t="s">
        <v>52</v>
      </c>
      <c r="L4" s="541" t="s">
        <v>52</v>
      </c>
      <c r="M4" s="112" t="s">
        <v>52</v>
      </c>
      <c r="N4" s="112" t="s">
        <v>52</v>
      </c>
      <c r="O4" s="541" t="s">
        <v>52</v>
      </c>
      <c r="P4" s="112" t="s">
        <v>52</v>
      </c>
      <c r="Q4" s="112" t="s">
        <v>52</v>
      </c>
      <c r="R4" s="112" t="s">
        <v>52</v>
      </c>
      <c r="S4" s="112" t="s">
        <v>52</v>
      </c>
      <c r="T4" s="112" t="s">
        <v>52</v>
      </c>
      <c r="U4" s="112" t="s">
        <v>52</v>
      </c>
      <c r="V4" s="112" t="s">
        <v>52</v>
      </c>
      <c r="W4" s="112" t="s">
        <v>52</v>
      </c>
      <c r="X4" s="112" t="s">
        <v>52</v>
      </c>
    </row>
    <row r="5" spans="1:24" ht="14.25" hidden="1" outlineLevel="1">
      <c r="D5" s="221"/>
      <c r="E5" s="221"/>
      <c r="G5" s="112" t="s">
        <v>52</v>
      </c>
      <c r="H5" s="500"/>
      <c r="I5" s="102"/>
      <c r="J5" s="223"/>
      <c r="K5" s="102"/>
      <c r="L5" s="543"/>
      <c r="M5" s="223"/>
      <c r="N5" s="102"/>
      <c r="O5" s="543"/>
      <c r="P5" s="223"/>
      <c r="Q5" s="102"/>
      <c r="R5" s="223"/>
      <c r="S5" s="223"/>
      <c r="T5" s="102"/>
      <c r="U5" s="102"/>
      <c r="V5" s="102"/>
      <c r="W5" s="102"/>
      <c r="X5" s="102"/>
    </row>
    <row r="6" spans="1:24" ht="22.5" hidden="1" outlineLevel="1">
      <c r="A6" s="18">
        <v>0.2</v>
      </c>
      <c r="B6" s="18">
        <v>0.5</v>
      </c>
      <c r="C6" s="256">
        <v>1</v>
      </c>
      <c r="D6" s="18" t="s">
        <v>39</v>
      </c>
      <c r="E6" s="18"/>
      <c r="F6" s="18" t="s">
        <v>253</v>
      </c>
      <c r="G6" s="125">
        <f>COUNTIFS(G10:G139,"0,2")</f>
        <v>0</v>
      </c>
      <c r="H6" s="500"/>
      <c r="I6" s="102"/>
      <c r="J6" s="223"/>
      <c r="K6" s="102"/>
      <c r="L6" s="543"/>
      <c r="M6" s="223"/>
      <c r="N6" s="102"/>
      <c r="O6" s="543"/>
      <c r="P6" s="223"/>
      <c r="Q6" s="102"/>
      <c r="R6" s="223"/>
      <c r="S6" s="223"/>
      <c r="T6" s="102"/>
      <c r="U6" s="102"/>
      <c r="V6" s="102"/>
      <c r="W6" s="102"/>
      <c r="X6" s="102"/>
    </row>
    <row r="7" spans="1:24" ht="22.5" hidden="1" outlineLevel="1">
      <c r="A7" s="126">
        <f>G6*0.2/B4</f>
        <v>0</v>
      </c>
      <c r="B7" s="126">
        <f>G7*0.5/B4</f>
        <v>0.20833333333333334</v>
      </c>
      <c r="C7" s="259">
        <f>G8*1/B4</f>
        <v>0.58333333333333337</v>
      </c>
      <c r="D7" s="127">
        <f>(G6*A6+G7*B6+G8*C6)/SUM(G6:G8)</f>
        <v>0.79166666666666663</v>
      </c>
      <c r="E7" s="128"/>
      <c r="F7" s="129" t="s">
        <v>254</v>
      </c>
      <c r="G7" s="125">
        <f>COUNTIFS(G10:G139,"0,5")</f>
        <v>5</v>
      </c>
      <c r="H7" s="500"/>
      <c r="I7" s="225"/>
      <c r="J7" s="225"/>
      <c r="K7" s="225"/>
      <c r="L7" s="545"/>
      <c r="M7" s="225"/>
      <c r="N7" s="225"/>
      <c r="O7" s="545"/>
      <c r="P7" s="225"/>
      <c r="Q7" s="225"/>
      <c r="R7" s="225"/>
      <c r="S7" s="225"/>
      <c r="T7" s="225"/>
      <c r="U7" s="225"/>
      <c r="V7" s="225"/>
      <c r="W7" s="225"/>
      <c r="X7" s="225"/>
    </row>
    <row r="8" spans="1:24" ht="22.5" hidden="1" outlineLevel="1">
      <c r="A8" s="112" t="s">
        <v>52</v>
      </c>
      <c r="B8" s="112" t="s">
        <v>52</v>
      </c>
      <c r="C8" s="266" t="s">
        <v>52</v>
      </c>
      <c r="D8" s="112" t="s">
        <v>52</v>
      </c>
      <c r="E8" s="112"/>
      <c r="F8" s="18" t="s">
        <v>255</v>
      </c>
      <c r="G8" s="125">
        <f>COUNTIFS(G10:G139,"1")</f>
        <v>7</v>
      </c>
      <c r="H8" s="500"/>
      <c r="I8" s="102"/>
      <c r="J8" s="223"/>
      <c r="K8" s="102"/>
      <c r="L8" s="543"/>
      <c r="M8" s="223"/>
      <c r="N8" s="102"/>
      <c r="O8" s="543"/>
      <c r="P8" s="223"/>
      <c r="Q8" s="102"/>
      <c r="R8" s="223"/>
      <c r="S8" s="223"/>
      <c r="T8" s="102"/>
      <c r="U8" s="102"/>
      <c r="V8" s="102"/>
      <c r="W8" s="102"/>
      <c r="X8" s="102"/>
    </row>
    <row r="9" spans="1:24" ht="12.75">
      <c r="A9" s="131"/>
      <c r="B9" s="131"/>
      <c r="C9" s="267"/>
      <c r="D9" s="131"/>
      <c r="E9" s="131"/>
      <c r="F9" s="131"/>
      <c r="G9" s="131"/>
      <c r="H9" s="131"/>
      <c r="I9" s="226"/>
      <c r="J9" s="227"/>
      <c r="K9" s="226"/>
      <c r="L9" s="547"/>
      <c r="M9" s="227"/>
      <c r="N9" s="226"/>
      <c r="O9" s="547"/>
      <c r="P9" s="227"/>
      <c r="Q9" s="226"/>
      <c r="R9" s="227"/>
      <c r="S9" s="227"/>
      <c r="T9" s="226"/>
      <c r="U9" s="226"/>
      <c r="V9" s="226"/>
      <c r="W9" s="226"/>
      <c r="X9" s="226"/>
    </row>
    <row r="10" spans="1:24" ht="33.75">
      <c r="A10" s="431">
        <v>1</v>
      </c>
      <c r="B10" s="436" t="s">
        <v>2596</v>
      </c>
      <c r="C10" s="665" t="s">
        <v>1136</v>
      </c>
      <c r="D10" s="433" t="s">
        <v>2577</v>
      </c>
      <c r="E10" s="433"/>
      <c r="F10" s="431"/>
      <c r="G10" s="435">
        <v>1</v>
      </c>
      <c r="H10" s="436" t="s">
        <v>28</v>
      </c>
      <c r="I10" s="431" t="s">
        <v>72</v>
      </c>
      <c r="J10" s="437">
        <v>45419</v>
      </c>
      <c r="K10" s="431" t="s">
        <v>260</v>
      </c>
      <c r="L10" s="549"/>
      <c r="M10" s="437">
        <v>45447</v>
      </c>
      <c r="N10" s="431"/>
      <c r="O10" s="549"/>
      <c r="P10" s="223"/>
      <c r="Q10" s="102"/>
      <c r="R10" s="223"/>
      <c r="S10" s="223"/>
      <c r="T10" s="102"/>
      <c r="U10" s="102"/>
      <c r="V10" s="102"/>
      <c r="W10" s="102"/>
      <c r="X10" s="102"/>
    </row>
    <row r="11" spans="1:24" ht="116.25" customHeight="1">
      <c r="A11" s="431">
        <f t="shared" ref="A11:A20" si="0">A10+1</f>
        <v>2</v>
      </c>
      <c r="B11" s="436" t="s">
        <v>2596</v>
      </c>
      <c r="C11" s="665" t="s">
        <v>402</v>
      </c>
      <c r="D11" s="433" t="s">
        <v>2579</v>
      </c>
      <c r="E11" s="433"/>
      <c r="F11" s="431" t="s">
        <v>2560</v>
      </c>
      <c r="G11" s="435">
        <v>1</v>
      </c>
      <c r="H11" s="436" t="s">
        <v>28</v>
      </c>
      <c r="I11" s="431" t="s">
        <v>72</v>
      </c>
      <c r="J11" s="437">
        <v>45419</v>
      </c>
      <c r="K11" s="431" t="s">
        <v>266</v>
      </c>
      <c r="L11" s="548"/>
      <c r="M11" s="437">
        <v>45447</v>
      </c>
      <c r="N11" s="431" t="s">
        <v>2580</v>
      </c>
      <c r="O11" s="548"/>
      <c r="P11" s="102"/>
      <c r="Q11" s="102"/>
      <c r="R11" s="102"/>
      <c r="S11" s="102"/>
      <c r="T11" s="102"/>
      <c r="U11" s="102"/>
      <c r="V11" s="102"/>
      <c r="W11" s="102"/>
      <c r="X11" s="102"/>
    </row>
    <row r="12" spans="1:24" s="723" customFormat="1" ht="63" customHeight="1">
      <c r="A12" s="431">
        <f t="shared" si="0"/>
        <v>3</v>
      </c>
      <c r="B12" s="436" t="s">
        <v>2596</v>
      </c>
      <c r="C12" s="431">
        <v>2</v>
      </c>
      <c r="D12" s="433" t="s">
        <v>2581</v>
      </c>
      <c r="E12" s="431"/>
      <c r="F12" s="432" t="s">
        <v>2582</v>
      </c>
      <c r="G12" s="435">
        <v>1</v>
      </c>
      <c r="H12" s="436" t="s">
        <v>250</v>
      </c>
      <c r="I12" s="431" t="s">
        <v>72</v>
      </c>
      <c r="J12" s="437">
        <v>45419</v>
      </c>
      <c r="K12" s="431" t="s">
        <v>260</v>
      </c>
      <c r="L12" s="548"/>
      <c r="M12" s="437">
        <v>45447</v>
      </c>
      <c r="N12" s="431"/>
      <c r="O12" s="548"/>
      <c r="P12" s="102"/>
      <c r="Q12" s="102"/>
      <c r="R12" s="102"/>
      <c r="S12" s="102"/>
      <c r="T12" s="102"/>
      <c r="U12" s="102"/>
      <c r="V12" s="102"/>
      <c r="W12" s="102"/>
      <c r="X12" s="102"/>
    </row>
    <row r="13" spans="1:24" ht="112.5" customHeight="1">
      <c r="A13" s="431">
        <f t="shared" si="0"/>
        <v>4</v>
      </c>
      <c r="B13" s="436" t="s">
        <v>2596</v>
      </c>
      <c r="C13" s="665" t="s">
        <v>402</v>
      </c>
      <c r="D13" s="433" t="s">
        <v>2583</v>
      </c>
      <c r="E13" s="433"/>
      <c r="F13" s="432" t="s">
        <v>2582</v>
      </c>
      <c r="G13" s="435">
        <v>1</v>
      </c>
      <c r="H13" s="436" t="s">
        <v>250</v>
      </c>
      <c r="I13" s="431" t="s">
        <v>72</v>
      </c>
      <c r="J13" s="437">
        <v>45419</v>
      </c>
      <c r="K13" s="431" t="s">
        <v>260</v>
      </c>
      <c r="L13" s="548"/>
      <c r="M13" s="437">
        <v>45447</v>
      </c>
      <c r="N13" s="431"/>
      <c r="O13" s="548"/>
      <c r="P13" s="102"/>
      <c r="Q13" s="102"/>
      <c r="R13" s="102"/>
      <c r="S13" s="102"/>
      <c r="T13" s="102"/>
      <c r="U13" s="102"/>
      <c r="V13" s="102"/>
      <c r="W13" s="102"/>
      <c r="X13" s="102"/>
    </row>
    <row r="14" spans="1:24" ht="117.75" customHeight="1">
      <c r="A14" s="431">
        <f t="shared" si="0"/>
        <v>5</v>
      </c>
      <c r="B14" s="436" t="s">
        <v>2596</v>
      </c>
      <c r="C14" s="665" t="s">
        <v>2584</v>
      </c>
      <c r="D14" s="433" t="s">
        <v>2585</v>
      </c>
      <c r="E14" s="433"/>
      <c r="F14" s="431" t="s">
        <v>2560</v>
      </c>
      <c r="G14" s="435">
        <v>1</v>
      </c>
      <c r="H14" s="436" t="s">
        <v>28</v>
      </c>
      <c r="I14" s="431" t="s">
        <v>72</v>
      </c>
      <c r="J14" s="437">
        <v>45419</v>
      </c>
      <c r="K14" s="431" t="s">
        <v>260</v>
      </c>
      <c r="L14" s="548"/>
      <c r="M14" s="437">
        <v>45447</v>
      </c>
      <c r="N14" s="431"/>
      <c r="O14" s="548"/>
      <c r="P14" s="102"/>
      <c r="Q14" s="102"/>
      <c r="R14" s="102"/>
      <c r="S14" s="102"/>
      <c r="T14" s="102"/>
      <c r="U14" s="102"/>
      <c r="V14" s="102"/>
      <c r="W14" s="102"/>
      <c r="X14" s="102"/>
    </row>
    <row r="15" spans="1:24" ht="63.75">
      <c r="A15" s="431">
        <f t="shared" si="0"/>
        <v>6</v>
      </c>
      <c r="B15" s="436" t="s">
        <v>2596</v>
      </c>
      <c r="C15" s="665" t="s">
        <v>2320</v>
      </c>
      <c r="D15" s="433" t="s">
        <v>2586</v>
      </c>
      <c r="E15" s="433"/>
      <c r="F15" s="431" t="s">
        <v>2587</v>
      </c>
      <c r="G15" s="435">
        <v>0.5</v>
      </c>
      <c r="H15" s="436" t="s">
        <v>29</v>
      </c>
      <c r="I15" s="431" t="s">
        <v>72</v>
      </c>
      <c r="J15" s="437">
        <v>45419</v>
      </c>
      <c r="K15" s="431" t="s">
        <v>260</v>
      </c>
      <c r="L15" s="548"/>
      <c r="M15" s="437">
        <v>45447</v>
      </c>
      <c r="N15" s="431"/>
      <c r="O15" s="548"/>
      <c r="P15" s="102"/>
      <c r="Q15" s="102"/>
      <c r="R15" s="102"/>
      <c r="S15" s="102"/>
      <c r="T15" s="102"/>
      <c r="U15" s="102"/>
      <c r="V15" s="102"/>
      <c r="W15" s="102"/>
      <c r="X15" s="102"/>
    </row>
    <row r="16" spans="1:24" ht="56.25">
      <c r="A16" s="431">
        <f t="shared" si="0"/>
        <v>7</v>
      </c>
      <c r="B16" s="436" t="s">
        <v>2596</v>
      </c>
      <c r="C16" s="665" t="s">
        <v>417</v>
      </c>
      <c r="D16" s="433" t="s">
        <v>2588</v>
      </c>
      <c r="E16" s="433"/>
      <c r="F16" s="432" t="s">
        <v>2582</v>
      </c>
      <c r="G16" s="435">
        <v>1</v>
      </c>
      <c r="H16" s="436" t="s">
        <v>250</v>
      </c>
      <c r="I16" s="431" t="s">
        <v>72</v>
      </c>
      <c r="J16" s="437">
        <v>45419</v>
      </c>
      <c r="K16" s="431" t="s">
        <v>260</v>
      </c>
      <c r="L16" s="548"/>
      <c r="M16" s="437">
        <v>45447</v>
      </c>
      <c r="N16" s="431"/>
      <c r="O16" s="548"/>
      <c r="P16" s="102"/>
      <c r="Q16" s="102"/>
      <c r="R16" s="102"/>
      <c r="S16" s="102"/>
      <c r="T16" s="102"/>
      <c r="U16" s="102"/>
      <c r="V16" s="102"/>
      <c r="W16" s="102"/>
      <c r="X16" s="102"/>
    </row>
    <row r="17" spans="1:24" ht="63.75">
      <c r="A17" s="431">
        <f t="shared" si="0"/>
        <v>8</v>
      </c>
      <c r="B17" s="436" t="s">
        <v>2596</v>
      </c>
      <c r="C17" s="665" t="s">
        <v>2223</v>
      </c>
      <c r="D17" s="433" t="s">
        <v>2597</v>
      </c>
      <c r="E17" s="433"/>
      <c r="F17" s="432" t="s">
        <v>2591</v>
      </c>
      <c r="G17" s="435">
        <v>0.5</v>
      </c>
      <c r="H17" s="436" t="s">
        <v>29</v>
      </c>
      <c r="I17" s="431" t="s">
        <v>72</v>
      </c>
      <c r="J17" s="437">
        <v>45419</v>
      </c>
      <c r="K17" s="431" t="s">
        <v>260</v>
      </c>
      <c r="L17" s="548"/>
      <c r="M17" s="437">
        <v>45447</v>
      </c>
      <c r="N17" s="431" t="s">
        <v>2598</v>
      </c>
      <c r="O17" s="548"/>
      <c r="P17" s="102"/>
      <c r="Q17" s="102"/>
      <c r="R17" s="102"/>
      <c r="S17" s="102"/>
      <c r="T17" s="102"/>
      <c r="U17" s="102"/>
      <c r="V17" s="102"/>
      <c r="W17" s="102"/>
      <c r="X17" s="102"/>
    </row>
    <row r="18" spans="1:24" ht="63.75">
      <c r="A18" s="431">
        <f t="shared" si="0"/>
        <v>9</v>
      </c>
      <c r="B18" s="436" t="s">
        <v>2596</v>
      </c>
      <c r="C18" s="665" t="s">
        <v>2356</v>
      </c>
      <c r="D18" s="433" t="s">
        <v>2599</v>
      </c>
      <c r="E18" s="433"/>
      <c r="F18" s="432"/>
      <c r="G18" s="435">
        <v>0.5</v>
      </c>
      <c r="H18" s="436" t="s">
        <v>29</v>
      </c>
      <c r="I18" s="431" t="s">
        <v>72</v>
      </c>
      <c r="J18" s="437">
        <v>45419</v>
      </c>
      <c r="K18" s="431" t="s">
        <v>260</v>
      </c>
      <c r="L18" s="548"/>
      <c r="M18" s="437">
        <v>45447</v>
      </c>
      <c r="N18" s="431"/>
      <c r="O18" s="548"/>
      <c r="P18" s="102"/>
      <c r="Q18" s="102"/>
      <c r="R18" s="102"/>
      <c r="S18" s="102"/>
      <c r="T18" s="102"/>
      <c r="U18" s="102"/>
      <c r="V18" s="102"/>
      <c r="W18" s="102"/>
      <c r="X18" s="102"/>
    </row>
    <row r="19" spans="1:24" ht="65.25" customHeight="1">
      <c r="A19" s="431">
        <f t="shared" si="0"/>
        <v>10</v>
      </c>
      <c r="B19" s="436" t="s">
        <v>2596</v>
      </c>
      <c r="C19" s="665" t="s">
        <v>454</v>
      </c>
      <c r="D19" s="433" t="s">
        <v>2593</v>
      </c>
      <c r="E19" s="433"/>
      <c r="F19" s="431"/>
      <c r="G19" s="435">
        <v>0.5</v>
      </c>
      <c r="H19" s="436" t="s">
        <v>29</v>
      </c>
      <c r="I19" s="431" t="s">
        <v>72</v>
      </c>
      <c r="J19" s="437">
        <v>45419</v>
      </c>
      <c r="K19" s="431" t="s">
        <v>260</v>
      </c>
      <c r="L19" s="548"/>
      <c r="M19" s="437">
        <v>45447</v>
      </c>
      <c r="N19" s="431"/>
      <c r="O19" s="548"/>
      <c r="P19" s="102"/>
      <c r="Q19" s="102"/>
      <c r="R19" s="102"/>
      <c r="S19" s="102"/>
      <c r="T19" s="102"/>
      <c r="U19" s="102"/>
      <c r="V19" s="102"/>
      <c r="W19" s="102"/>
      <c r="X19" s="102"/>
    </row>
    <row r="20" spans="1:24" ht="89.25">
      <c r="A20" s="431">
        <f t="shared" si="0"/>
        <v>11</v>
      </c>
      <c r="B20" s="436" t="s">
        <v>2596</v>
      </c>
      <c r="C20" s="665" t="s">
        <v>397</v>
      </c>
      <c r="D20" s="433" t="s">
        <v>2600</v>
      </c>
      <c r="E20" s="433"/>
      <c r="F20" s="431"/>
      <c r="G20" s="435">
        <v>0.5</v>
      </c>
      <c r="H20" s="436" t="s">
        <v>29</v>
      </c>
      <c r="I20" s="431" t="s">
        <v>72</v>
      </c>
      <c r="J20" s="437">
        <v>45419</v>
      </c>
      <c r="K20" s="431" t="s">
        <v>260</v>
      </c>
      <c r="L20" s="548"/>
      <c r="M20" s="437">
        <v>45447</v>
      </c>
      <c r="N20" s="431"/>
      <c r="O20" s="548"/>
      <c r="P20" s="102"/>
      <c r="Q20" s="102"/>
      <c r="R20" s="102"/>
      <c r="S20" s="102"/>
      <c r="T20" s="102"/>
      <c r="U20" s="102"/>
      <c r="V20" s="102"/>
      <c r="W20" s="102"/>
      <c r="X20" s="102"/>
    </row>
    <row r="21" spans="1:24" ht="209.25" customHeight="1">
      <c r="A21" s="431">
        <v>12</v>
      </c>
      <c r="B21" s="436" t="s">
        <v>2601</v>
      </c>
      <c r="C21" s="665" t="s">
        <v>2223</v>
      </c>
      <c r="D21" s="433" t="s">
        <v>2602</v>
      </c>
      <c r="E21" s="433"/>
      <c r="F21" s="431" t="s">
        <v>2603</v>
      </c>
      <c r="G21" s="435">
        <v>1</v>
      </c>
      <c r="H21" s="436" t="s">
        <v>250</v>
      </c>
      <c r="I21" s="431" t="s">
        <v>72</v>
      </c>
      <c r="J21" s="437">
        <v>45447</v>
      </c>
      <c r="K21" s="431" t="s">
        <v>2505</v>
      </c>
      <c r="L21" s="548"/>
      <c r="M21" s="431"/>
      <c r="N21" s="431"/>
      <c r="O21" s="548"/>
      <c r="P21" s="102"/>
      <c r="Q21" s="102"/>
      <c r="R21" s="102"/>
      <c r="S21" s="102"/>
      <c r="T21" s="102"/>
      <c r="U21" s="102"/>
      <c r="V21" s="102"/>
      <c r="W21" s="102"/>
      <c r="X21" s="102"/>
    </row>
    <row r="22" spans="1:24" ht="12.75">
      <c r="A22" s="431"/>
      <c r="B22" s="431"/>
      <c r="C22" s="665"/>
      <c r="D22" s="433"/>
      <c r="E22" s="433"/>
      <c r="F22" s="431"/>
      <c r="G22" s="435"/>
      <c r="H22" s="436"/>
      <c r="I22" s="431"/>
      <c r="J22" s="431"/>
      <c r="K22" s="431"/>
      <c r="L22" s="548"/>
      <c r="M22" s="431"/>
      <c r="N22" s="431"/>
      <c r="O22" s="548"/>
      <c r="P22" s="102"/>
      <c r="Q22" s="102"/>
      <c r="R22" s="102"/>
      <c r="S22" s="102"/>
      <c r="T22" s="102"/>
      <c r="U22" s="102"/>
      <c r="V22" s="102"/>
      <c r="W22" s="102"/>
      <c r="X22" s="102"/>
    </row>
    <row r="23" spans="1:24" ht="12.75">
      <c r="A23" s="431"/>
      <c r="B23" s="431"/>
      <c r="C23" s="665"/>
      <c r="D23" s="433"/>
      <c r="E23" s="433"/>
      <c r="F23" s="431"/>
      <c r="G23" s="435"/>
      <c r="H23" s="436"/>
      <c r="I23" s="431"/>
      <c r="J23" s="431"/>
      <c r="K23" s="431"/>
      <c r="L23" s="548"/>
      <c r="M23" s="431"/>
      <c r="N23" s="431"/>
      <c r="O23" s="548"/>
      <c r="P23" s="102"/>
      <c r="Q23" s="102"/>
      <c r="R23" s="102"/>
      <c r="S23" s="102"/>
      <c r="T23" s="102"/>
      <c r="U23" s="102"/>
      <c r="V23" s="102"/>
      <c r="W23" s="102"/>
      <c r="X23" s="102"/>
    </row>
    <row r="24" spans="1:24" ht="12.75">
      <c r="A24" s="102"/>
      <c r="B24" s="102"/>
      <c r="C24" s="270"/>
      <c r="D24" s="221"/>
      <c r="E24" s="221"/>
      <c r="F24" s="102"/>
      <c r="G24" s="115"/>
      <c r="H24" s="135"/>
      <c r="I24" s="102"/>
      <c r="J24" s="102"/>
      <c r="K24" s="102"/>
      <c r="L24" s="562"/>
      <c r="M24" s="102"/>
      <c r="N24" s="102"/>
      <c r="O24" s="562"/>
      <c r="P24" s="102"/>
      <c r="Q24" s="102"/>
      <c r="R24" s="102"/>
      <c r="S24" s="102"/>
      <c r="T24" s="102"/>
      <c r="U24" s="102"/>
      <c r="V24" s="102"/>
      <c r="W24" s="102"/>
      <c r="X24" s="102"/>
    </row>
    <row r="25" spans="1:24" ht="12.75">
      <c r="A25" s="102"/>
      <c r="B25" s="102"/>
      <c r="C25" s="270"/>
      <c r="D25" s="221"/>
      <c r="E25" s="221"/>
      <c r="F25" s="102"/>
      <c r="G25" s="115"/>
      <c r="H25" s="135"/>
      <c r="I25" s="102"/>
      <c r="J25" s="102"/>
      <c r="K25" s="102"/>
      <c r="L25" s="562"/>
      <c r="M25" s="102"/>
      <c r="N25" s="102"/>
      <c r="O25" s="562"/>
      <c r="P25" s="102"/>
      <c r="Q25" s="102"/>
      <c r="R25" s="102"/>
      <c r="S25" s="102"/>
      <c r="T25" s="102"/>
      <c r="U25" s="102"/>
      <c r="V25" s="102"/>
      <c r="W25" s="102"/>
      <c r="X25" s="102"/>
    </row>
    <row r="26" spans="1:24" ht="12.75">
      <c r="A26" s="102"/>
      <c r="B26" s="102"/>
      <c r="C26" s="270"/>
      <c r="D26" s="221"/>
      <c r="E26" s="221"/>
      <c r="F26" s="102"/>
      <c r="G26" s="115"/>
      <c r="H26" s="135"/>
      <c r="I26" s="102"/>
      <c r="J26" s="102"/>
      <c r="K26" s="102"/>
      <c r="L26" s="562"/>
      <c r="M26" s="102"/>
      <c r="N26" s="102"/>
      <c r="O26" s="562"/>
      <c r="P26" s="102"/>
      <c r="Q26" s="102"/>
      <c r="R26" s="102"/>
      <c r="S26" s="102"/>
      <c r="T26" s="102"/>
      <c r="U26" s="102"/>
      <c r="V26" s="102"/>
      <c r="W26" s="102"/>
      <c r="X26" s="102"/>
    </row>
    <row r="27" spans="1:24" ht="12.75">
      <c r="A27" s="102"/>
      <c r="B27" s="102"/>
      <c r="C27" s="270"/>
      <c r="D27" s="221"/>
      <c r="E27" s="221"/>
      <c r="F27" s="102"/>
      <c r="G27" s="115"/>
      <c r="H27" s="135"/>
      <c r="I27" s="102"/>
      <c r="J27" s="102"/>
      <c r="K27" s="102"/>
      <c r="L27" s="562"/>
      <c r="M27" s="102"/>
      <c r="N27" s="102"/>
      <c r="O27" s="562"/>
      <c r="P27" s="102"/>
      <c r="Q27" s="102"/>
      <c r="R27" s="102"/>
      <c r="S27" s="102"/>
      <c r="T27" s="102"/>
      <c r="U27" s="102"/>
      <c r="V27" s="102"/>
      <c r="W27" s="102"/>
      <c r="X27" s="102"/>
    </row>
    <row r="28" spans="1:24" ht="12.75">
      <c r="A28" s="102"/>
      <c r="B28" s="102"/>
      <c r="C28" s="270"/>
      <c r="D28" s="221"/>
      <c r="E28" s="221"/>
      <c r="F28" s="102"/>
      <c r="G28" s="115"/>
      <c r="H28" s="135"/>
      <c r="I28" s="102"/>
      <c r="J28" s="102"/>
      <c r="K28" s="102"/>
      <c r="L28" s="562"/>
      <c r="M28" s="102"/>
      <c r="N28" s="102"/>
      <c r="O28" s="562"/>
      <c r="P28" s="102"/>
      <c r="Q28" s="102"/>
      <c r="R28" s="102"/>
      <c r="S28" s="102"/>
      <c r="T28" s="102"/>
      <c r="U28" s="102"/>
      <c r="V28" s="102"/>
      <c r="W28" s="102"/>
      <c r="X28" s="102"/>
    </row>
    <row r="29" spans="1:24" ht="12.75">
      <c r="A29" s="102"/>
      <c r="B29" s="102"/>
      <c r="C29" s="270"/>
      <c r="D29" s="221"/>
      <c r="E29" s="221"/>
      <c r="F29" s="102"/>
      <c r="G29" s="115"/>
      <c r="H29" s="135"/>
      <c r="I29" s="102"/>
      <c r="J29" s="102"/>
      <c r="K29" s="102"/>
      <c r="L29" s="562"/>
      <c r="M29" s="136"/>
      <c r="N29" s="102"/>
      <c r="O29" s="562"/>
      <c r="P29" s="102"/>
      <c r="Q29" s="102"/>
      <c r="R29" s="102"/>
      <c r="S29" s="102"/>
      <c r="T29" s="102"/>
      <c r="U29" s="102"/>
      <c r="V29" s="102"/>
      <c r="W29" s="102"/>
      <c r="X29" s="102"/>
    </row>
    <row r="30" spans="1:24" ht="12.75">
      <c r="A30" s="102"/>
      <c r="B30" s="102"/>
      <c r="C30" s="270"/>
      <c r="D30" s="221"/>
      <c r="E30" s="221"/>
      <c r="F30" s="102"/>
      <c r="G30" s="115"/>
      <c r="H30" s="135"/>
      <c r="I30" s="102"/>
      <c r="J30" s="102"/>
      <c r="K30" s="102"/>
      <c r="L30" s="562"/>
      <c r="M30" s="102"/>
      <c r="N30" s="102"/>
      <c r="O30" s="562"/>
      <c r="P30" s="102"/>
      <c r="Q30" s="102"/>
      <c r="R30" s="102"/>
      <c r="S30" s="102"/>
      <c r="T30" s="102"/>
      <c r="U30" s="102"/>
      <c r="V30" s="102"/>
      <c r="W30" s="102"/>
      <c r="X30" s="102"/>
    </row>
    <row r="31" spans="1:24" ht="12.75">
      <c r="A31" s="102"/>
      <c r="B31" s="102"/>
      <c r="C31" s="270"/>
      <c r="D31" s="221"/>
      <c r="E31" s="221"/>
      <c r="F31" s="102"/>
      <c r="G31" s="115"/>
      <c r="H31" s="135"/>
      <c r="I31" s="102"/>
      <c r="J31" s="102"/>
      <c r="K31" s="102"/>
      <c r="L31" s="562"/>
      <c r="M31" s="102"/>
      <c r="N31" s="102"/>
      <c r="O31" s="562"/>
      <c r="P31" s="102"/>
      <c r="Q31" s="102"/>
      <c r="R31" s="102"/>
      <c r="S31" s="102"/>
      <c r="T31" s="102"/>
      <c r="U31" s="102"/>
      <c r="V31" s="102"/>
      <c r="W31" s="102"/>
      <c r="X31" s="102"/>
    </row>
    <row r="32" spans="1:24" ht="12.75">
      <c r="A32" s="102"/>
      <c r="B32" s="102"/>
      <c r="C32" s="270"/>
      <c r="D32" s="221"/>
      <c r="E32" s="221"/>
      <c r="F32" s="102"/>
      <c r="G32" s="115"/>
      <c r="H32" s="135"/>
      <c r="I32" s="102"/>
      <c r="J32" s="102"/>
      <c r="K32" s="102"/>
      <c r="L32" s="562"/>
      <c r="M32" s="102"/>
      <c r="N32" s="102"/>
      <c r="O32" s="562"/>
      <c r="P32" s="102"/>
      <c r="Q32" s="102"/>
      <c r="R32" s="102"/>
      <c r="S32" s="102"/>
      <c r="T32" s="102"/>
      <c r="U32" s="102"/>
      <c r="V32" s="102"/>
      <c r="W32" s="102"/>
      <c r="X32" s="102"/>
    </row>
    <row r="33" spans="1:24" ht="12.75">
      <c r="A33" s="102"/>
      <c r="B33" s="102"/>
      <c r="C33" s="270"/>
      <c r="D33" s="221"/>
      <c r="E33" s="221"/>
      <c r="F33" s="102"/>
      <c r="G33" s="115"/>
      <c r="H33" s="135"/>
      <c r="I33" s="102"/>
      <c r="J33" s="102"/>
      <c r="K33" s="102"/>
      <c r="L33" s="562"/>
      <c r="M33" s="102"/>
      <c r="N33" s="102"/>
      <c r="O33" s="562"/>
      <c r="P33" s="102"/>
      <c r="Q33" s="102"/>
      <c r="R33" s="102"/>
      <c r="S33" s="102"/>
      <c r="T33" s="102"/>
      <c r="U33" s="102"/>
      <c r="V33" s="102"/>
      <c r="W33" s="102"/>
      <c r="X33" s="102"/>
    </row>
    <row r="34" spans="1:24" ht="12.75">
      <c r="A34" s="102"/>
      <c r="B34" s="102"/>
      <c r="C34" s="270"/>
      <c r="D34" s="221"/>
      <c r="E34" s="221"/>
      <c r="F34" s="102"/>
      <c r="G34" s="115"/>
      <c r="H34" s="135"/>
      <c r="I34" s="102"/>
      <c r="J34" s="102"/>
      <c r="K34" s="102"/>
      <c r="L34" s="562"/>
      <c r="M34" s="102"/>
      <c r="N34" s="102"/>
      <c r="O34" s="562"/>
      <c r="P34" s="102"/>
      <c r="Q34" s="102"/>
      <c r="R34" s="102"/>
      <c r="S34" s="102"/>
      <c r="T34" s="102"/>
      <c r="U34" s="102"/>
      <c r="V34" s="102"/>
      <c r="W34" s="102"/>
      <c r="X34" s="102"/>
    </row>
    <row r="35" spans="1:24" ht="12.75">
      <c r="A35" s="102"/>
      <c r="B35" s="102"/>
      <c r="C35" s="270"/>
      <c r="D35" s="221"/>
      <c r="E35" s="221"/>
      <c r="F35" s="102"/>
      <c r="G35" s="115"/>
      <c r="H35" s="135"/>
      <c r="I35" s="102"/>
      <c r="J35" s="102"/>
      <c r="K35" s="102"/>
      <c r="L35" s="562"/>
      <c r="M35" s="102"/>
      <c r="N35" s="102"/>
      <c r="O35" s="562"/>
      <c r="P35" s="102"/>
      <c r="Q35" s="102"/>
      <c r="R35" s="102"/>
      <c r="S35" s="102"/>
      <c r="T35" s="102"/>
      <c r="U35" s="102"/>
      <c r="V35" s="102"/>
      <c r="W35" s="102"/>
      <c r="X35" s="102"/>
    </row>
    <row r="36" spans="1:24" ht="12.75">
      <c r="A36" s="102"/>
      <c r="B36" s="102"/>
      <c r="C36" s="270"/>
      <c r="D36" s="221"/>
      <c r="E36" s="221"/>
      <c r="F36" s="102"/>
      <c r="G36" s="115"/>
      <c r="H36" s="135"/>
      <c r="I36" s="102"/>
      <c r="J36" s="102"/>
      <c r="K36" s="102"/>
      <c r="L36" s="562"/>
      <c r="M36" s="102"/>
      <c r="N36" s="102"/>
      <c r="O36" s="562"/>
      <c r="P36" s="102"/>
      <c r="Q36" s="102"/>
      <c r="R36" s="102"/>
      <c r="S36" s="102"/>
      <c r="T36" s="102"/>
      <c r="U36" s="102"/>
      <c r="V36" s="102"/>
      <c r="W36" s="102"/>
      <c r="X36" s="102"/>
    </row>
    <row r="37" spans="1:24" ht="12.75">
      <c r="A37" s="102"/>
      <c r="B37" s="102"/>
      <c r="C37" s="270"/>
      <c r="D37" s="221"/>
      <c r="E37" s="221"/>
      <c r="F37" s="102"/>
      <c r="G37" s="115"/>
      <c r="H37" s="135"/>
      <c r="I37" s="102"/>
      <c r="J37" s="102"/>
      <c r="K37" s="102"/>
      <c r="L37" s="562"/>
      <c r="M37" s="102"/>
      <c r="N37" s="102"/>
      <c r="O37" s="562"/>
      <c r="P37" s="102"/>
      <c r="Q37" s="102"/>
      <c r="R37" s="102"/>
      <c r="S37" s="102"/>
      <c r="T37" s="102"/>
      <c r="U37" s="102"/>
      <c r="V37" s="102"/>
      <c r="W37" s="102"/>
      <c r="X37" s="102"/>
    </row>
    <row r="38" spans="1:24" ht="12.75">
      <c r="A38" s="102"/>
      <c r="B38" s="102"/>
      <c r="C38" s="270"/>
      <c r="D38" s="221"/>
      <c r="E38" s="221"/>
      <c r="F38" s="102"/>
      <c r="G38" s="115"/>
      <c r="H38" s="135"/>
      <c r="I38" s="102"/>
      <c r="J38" s="102"/>
      <c r="K38" s="102"/>
      <c r="L38" s="562"/>
      <c r="M38" s="102"/>
      <c r="N38" s="102"/>
      <c r="O38" s="562"/>
      <c r="P38" s="102"/>
      <c r="Q38" s="102"/>
      <c r="R38" s="102"/>
      <c r="S38" s="102"/>
      <c r="T38" s="102"/>
      <c r="U38" s="102"/>
      <c r="V38" s="102"/>
      <c r="W38" s="102"/>
      <c r="X38" s="102"/>
    </row>
    <row r="39" spans="1:24" ht="12.75">
      <c r="A39" s="102"/>
      <c r="B39" s="102"/>
      <c r="C39" s="270"/>
      <c r="D39" s="221"/>
      <c r="E39" s="221"/>
      <c r="F39" s="102"/>
      <c r="G39" s="115"/>
      <c r="H39" s="135"/>
      <c r="I39" s="102"/>
      <c r="J39" s="102"/>
      <c r="K39" s="102"/>
      <c r="L39" s="562"/>
      <c r="M39" s="102"/>
      <c r="N39" s="102"/>
      <c r="O39" s="562"/>
      <c r="P39" s="102"/>
      <c r="Q39" s="102"/>
      <c r="R39" s="102"/>
      <c r="S39" s="102"/>
      <c r="T39" s="102"/>
      <c r="U39" s="102"/>
      <c r="V39" s="102"/>
      <c r="W39" s="102"/>
      <c r="X39" s="102"/>
    </row>
    <row r="40" spans="1:24" ht="12.75">
      <c r="A40" s="102"/>
      <c r="B40" s="102"/>
      <c r="C40" s="270"/>
      <c r="D40" s="221"/>
      <c r="E40" s="221"/>
      <c r="F40" s="102"/>
      <c r="G40" s="115"/>
      <c r="H40" s="135"/>
      <c r="I40" s="102"/>
      <c r="J40" s="102"/>
      <c r="K40" s="102"/>
      <c r="L40" s="562"/>
      <c r="M40" s="102"/>
      <c r="N40" s="102"/>
      <c r="O40" s="562"/>
      <c r="P40" s="102"/>
      <c r="Q40" s="102"/>
      <c r="R40" s="102"/>
      <c r="S40" s="102"/>
      <c r="T40" s="102"/>
      <c r="U40" s="102"/>
      <c r="V40" s="102"/>
      <c r="W40" s="102"/>
      <c r="X40" s="102"/>
    </row>
    <row r="41" spans="1:24" ht="12.75">
      <c r="A41" s="102"/>
      <c r="B41" s="102"/>
      <c r="C41" s="270"/>
      <c r="D41" s="221"/>
      <c r="E41" s="221"/>
      <c r="F41" s="102"/>
      <c r="G41" s="115"/>
      <c r="H41" s="135"/>
      <c r="I41" s="102"/>
      <c r="J41" s="102"/>
      <c r="K41" s="102"/>
      <c r="L41" s="562"/>
      <c r="M41" s="102"/>
      <c r="N41" s="102"/>
      <c r="O41" s="562"/>
      <c r="P41" s="102"/>
      <c r="Q41" s="102"/>
      <c r="R41" s="102"/>
      <c r="S41" s="102"/>
      <c r="T41" s="102"/>
      <c r="U41" s="102"/>
      <c r="V41" s="102"/>
      <c r="W41" s="102"/>
      <c r="X41" s="102"/>
    </row>
    <row r="42" spans="1:24" ht="12.75">
      <c r="A42" s="102"/>
      <c r="B42" s="102"/>
      <c r="C42" s="270"/>
      <c r="D42" s="221"/>
      <c r="E42" s="221"/>
      <c r="F42" s="102"/>
      <c r="G42" s="115"/>
      <c r="H42" s="135"/>
      <c r="I42" s="102"/>
      <c r="J42" s="102"/>
      <c r="K42" s="102"/>
      <c r="L42" s="562"/>
      <c r="M42" s="102"/>
      <c r="N42" s="102"/>
      <c r="O42" s="562"/>
      <c r="P42" s="102"/>
      <c r="Q42" s="102"/>
      <c r="R42" s="102"/>
      <c r="S42" s="102"/>
      <c r="T42" s="102"/>
      <c r="U42" s="102"/>
      <c r="V42" s="102"/>
      <c r="W42" s="102"/>
      <c r="X42" s="102"/>
    </row>
    <row r="43" spans="1:24" ht="12.75">
      <c r="A43" s="102"/>
      <c r="B43" s="102"/>
      <c r="C43" s="270"/>
      <c r="D43" s="221"/>
      <c r="E43" s="221"/>
      <c r="F43" s="102"/>
      <c r="G43" s="115"/>
      <c r="H43" s="135"/>
      <c r="I43" s="102"/>
      <c r="J43" s="102"/>
      <c r="K43" s="102"/>
      <c r="L43" s="562"/>
      <c r="M43" s="102"/>
      <c r="N43" s="102"/>
      <c r="O43" s="562"/>
      <c r="P43" s="102"/>
      <c r="Q43" s="102"/>
      <c r="R43" s="102"/>
      <c r="S43" s="102"/>
      <c r="T43" s="102"/>
      <c r="U43" s="102"/>
      <c r="V43" s="102"/>
      <c r="W43" s="102"/>
      <c r="X43" s="102"/>
    </row>
    <row r="44" spans="1:24" ht="12.75">
      <c r="A44" s="102"/>
      <c r="B44" s="102"/>
      <c r="C44" s="270"/>
      <c r="D44" s="221"/>
      <c r="E44" s="221"/>
      <c r="F44" s="102"/>
      <c r="G44" s="115"/>
      <c r="H44" s="135"/>
      <c r="I44" s="102"/>
      <c r="J44" s="102"/>
      <c r="K44" s="102"/>
      <c r="L44" s="562"/>
      <c r="M44" s="102"/>
      <c r="N44" s="102"/>
      <c r="O44" s="562"/>
      <c r="P44" s="102"/>
      <c r="Q44" s="102"/>
      <c r="R44" s="102"/>
      <c r="S44" s="102"/>
      <c r="T44" s="102"/>
      <c r="U44" s="102"/>
      <c r="V44" s="102"/>
      <c r="W44" s="102"/>
      <c r="X44" s="102"/>
    </row>
    <row r="45" spans="1:24" ht="12.75">
      <c r="A45" s="102"/>
      <c r="B45" s="102"/>
      <c r="C45" s="270"/>
      <c r="D45" s="221"/>
      <c r="E45" s="221"/>
      <c r="F45" s="102"/>
      <c r="G45" s="115"/>
      <c r="H45" s="135"/>
      <c r="I45" s="102"/>
      <c r="J45" s="102"/>
      <c r="K45" s="102"/>
      <c r="L45" s="562"/>
      <c r="M45" s="102"/>
      <c r="N45" s="102"/>
      <c r="O45" s="562"/>
      <c r="P45" s="102"/>
      <c r="Q45" s="102"/>
      <c r="R45" s="102"/>
      <c r="S45" s="102"/>
      <c r="T45" s="102"/>
      <c r="U45" s="102"/>
      <c r="V45" s="102"/>
      <c r="W45" s="102"/>
      <c r="X45" s="102"/>
    </row>
    <row r="46" spans="1:24" ht="12.75">
      <c r="A46" s="102"/>
      <c r="B46" s="102"/>
      <c r="C46" s="270"/>
      <c r="D46" s="221"/>
      <c r="E46" s="221"/>
      <c r="F46" s="102"/>
      <c r="G46" s="115"/>
      <c r="H46" s="135"/>
      <c r="I46" s="102"/>
      <c r="J46" s="102"/>
      <c r="K46" s="102"/>
      <c r="L46" s="562"/>
      <c r="M46" s="102"/>
      <c r="N46" s="102"/>
      <c r="O46" s="562"/>
      <c r="P46" s="102"/>
      <c r="Q46" s="102"/>
      <c r="R46" s="102"/>
      <c r="S46" s="102"/>
      <c r="T46" s="102"/>
      <c r="U46" s="102"/>
      <c r="V46" s="102"/>
      <c r="W46" s="102"/>
      <c r="X46" s="102"/>
    </row>
    <row r="47" spans="1:24" ht="12.75">
      <c r="A47" s="102"/>
      <c r="B47" s="102"/>
      <c r="C47" s="270"/>
      <c r="D47" s="221"/>
      <c r="E47" s="221"/>
      <c r="F47" s="102"/>
      <c r="G47" s="115"/>
      <c r="H47" s="135"/>
      <c r="I47" s="102"/>
      <c r="J47" s="102"/>
      <c r="K47" s="102"/>
      <c r="L47" s="562"/>
      <c r="M47" s="102"/>
      <c r="N47" s="102"/>
      <c r="O47" s="562"/>
      <c r="P47" s="102"/>
      <c r="Q47" s="102"/>
      <c r="R47" s="102"/>
      <c r="S47" s="102"/>
      <c r="T47" s="102"/>
      <c r="U47" s="102"/>
      <c r="V47" s="102"/>
      <c r="W47" s="102"/>
      <c r="X47" s="102"/>
    </row>
    <row r="48" spans="1:24" ht="12.75">
      <c r="A48" s="102"/>
      <c r="B48" s="102"/>
      <c r="C48" s="270"/>
      <c r="D48" s="221"/>
      <c r="E48" s="221"/>
      <c r="F48" s="102"/>
      <c r="G48" s="115"/>
      <c r="H48" s="135"/>
      <c r="I48" s="102"/>
      <c r="J48" s="102"/>
      <c r="K48" s="102"/>
      <c r="L48" s="562"/>
      <c r="M48" s="102"/>
      <c r="N48" s="102"/>
      <c r="O48" s="562"/>
      <c r="P48" s="102"/>
      <c r="Q48" s="102"/>
      <c r="R48" s="102"/>
      <c r="S48" s="102"/>
      <c r="T48" s="102"/>
      <c r="U48" s="102"/>
      <c r="V48" s="102"/>
      <c r="W48" s="102"/>
      <c r="X48" s="102"/>
    </row>
    <row r="49" spans="1:24" ht="12.75">
      <c r="A49" s="102"/>
      <c r="B49" s="102"/>
      <c r="C49" s="270"/>
      <c r="D49" s="221"/>
      <c r="E49" s="221"/>
      <c r="F49" s="102"/>
      <c r="G49" s="115"/>
      <c r="H49" s="135"/>
      <c r="I49" s="102"/>
      <c r="J49" s="102"/>
      <c r="K49" s="102"/>
      <c r="L49" s="562"/>
      <c r="M49" s="102"/>
      <c r="N49" s="102"/>
      <c r="O49" s="562"/>
      <c r="P49" s="102"/>
      <c r="Q49" s="102"/>
      <c r="R49" s="102"/>
      <c r="S49" s="102"/>
      <c r="T49" s="102"/>
      <c r="U49" s="102"/>
      <c r="V49" s="102"/>
      <c r="W49" s="102"/>
      <c r="X49" s="102"/>
    </row>
    <row r="50" spans="1:24" ht="12.75">
      <c r="A50" s="102"/>
      <c r="B50" s="102"/>
      <c r="C50" s="270"/>
      <c r="D50" s="221"/>
      <c r="E50" s="221"/>
      <c r="F50" s="102"/>
      <c r="G50" s="115"/>
      <c r="H50" s="135"/>
      <c r="I50" s="102"/>
      <c r="J50" s="102"/>
      <c r="K50" s="102"/>
      <c r="L50" s="562"/>
      <c r="M50" s="102"/>
      <c r="N50" s="102"/>
      <c r="O50" s="562"/>
      <c r="P50" s="102"/>
      <c r="Q50" s="102"/>
      <c r="R50" s="102"/>
      <c r="S50" s="102"/>
      <c r="T50" s="102"/>
      <c r="U50" s="102"/>
      <c r="V50" s="102"/>
      <c r="W50" s="102"/>
      <c r="X50" s="102"/>
    </row>
    <row r="51" spans="1:24" ht="12.75">
      <c r="A51" s="102"/>
      <c r="B51" s="102"/>
      <c r="C51" s="270"/>
      <c r="D51" s="221"/>
      <c r="E51" s="221"/>
      <c r="F51" s="102"/>
      <c r="G51" s="115"/>
      <c r="H51" s="135"/>
      <c r="I51" s="102"/>
      <c r="J51" s="102"/>
      <c r="K51" s="102"/>
      <c r="L51" s="562"/>
      <c r="M51" s="102"/>
      <c r="N51" s="102"/>
      <c r="O51" s="562"/>
      <c r="P51" s="102"/>
      <c r="Q51" s="102"/>
      <c r="R51" s="102"/>
      <c r="S51" s="102"/>
      <c r="T51" s="102"/>
      <c r="U51" s="102"/>
      <c r="V51" s="102"/>
      <c r="W51" s="102"/>
      <c r="X51" s="102"/>
    </row>
    <row r="52" spans="1:24" ht="12.75">
      <c r="A52" s="102"/>
      <c r="B52" s="102"/>
      <c r="C52" s="270"/>
      <c r="D52" s="221"/>
      <c r="E52" s="221"/>
      <c r="F52" s="102"/>
      <c r="G52" s="115"/>
      <c r="H52" s="135"/>
      <c r="I52" s="102"/>
      <c r="J52" s="102"/>
      <c r="K52" s="102"/>
      <c r="L52" s="562"/>
      <c r="M52" s="102"/>
      <c r="N52" s="102"/>
      <c r="O52" s="562"/>
      <c r="P52" s="102"/>
      <c r="Q52" s="102"/>
      <c r="R52" s="102"/>
      <c r="S52" s="102"/>
      <c r="T52" s="102"/>
      <c r="U52" s="102"/>
      <c r="V52" s="102"/>
      <c r="W52" s="102"/>
      <c r="X52" s="102"/>
    </row>
    <row r="53" spans="1:24" ht="12.75">
      <c r="A53" s="102"/>
      <c r="B53" s="102"/>
      <c r="C53" s="270"/>
      <c r="D53" s="221"/>
      <c r="E53" s="221"/>
      <c r="F53" s="102"/>
      <c r="G53" s="115"/>
      <c r="H53" s="135"/>
      <c r="I53" s="102"/>
      <c r="J53" s="102"/>
      <c r="K53" s="102"/>
      <c r="L53" s="562"/>
      <c r="M53" s="102"/>
      <c r="N53" s="102"/>
      <c r="O53" s="562"/>
      <c r="P53" s="102"/>
      <c r="Q53" s="102"/>
      <c r="R53" s="102"/>
      <c r="S53" s="102"/>
      <c r="T53" s="102"/>
      <c r="U53" s="102"/>
      <c r="V53" s="102"/>
      <c r="W53" s="102"/>
      <c r="X53" s="102"/>
    </row>
    <row r="54" spans="1:24" ht="12.75">
      <c r="A54" s="102"/>
      <c r="B54" s="102"/>
      <c r="C54" s="270"/>
      <c r="D54" s="221"/>
      <c r="E54" s="221"/>
      <c r="F54" s="102"/>
      <c r="G54" s="115"/>
      <c r="H54" s="135"/>
      <c r="I54" s="102"/>
      <c r="J54" s="102"/>
      <c r="K54" s="102"/>
      <c r="L54" s="562"/>
      <c r="M54" s="102"/>
      <c r="N54" s="102"/>
      <c r="O54" s="562"/>
      <c r="P54" s="102"/>
      <c r="Q54" s="102"/>
      <c r="R54" s="102"/>
      <c r="S54" s="102"/>
      <c r="T54" s="102"/>
      <c r="U54" s="102"/>
      <c r="V54" s="102"/>
      <c r="W54" s="102"/>
      <c r="X54" s="102"/>
    </row>
    <row r="55" spans="1:24" ht="12.75">
      <c r="A55" s="102"/>
      <c r="B55" s="102"/>
      <c r="C55" s="270"/>
      <c r="D55" s="221"/>
      <c r="E55" s="221"/>
      <c r="F55" s="102"/>
      <c r="G55" s="115"/>
      <c r="H55" s="135"/>
      <c r="I55" s="102"/>
      <c r="J55" s="102"/>
      <c r="K55" s="102"/>
      <c r="L55" s="562"/>
      <c r="M55" s="102"/>
      <c r="N55" s="102"/>
      <c r="O55" s="562"/>
      <c r="P55" s="102"/>
      <c r="Q55" s="102"/>
      <c r="R55" s="102"/>
      <c r="S55" s="102"/>
      <c r="T55" s="102"/>
      <c r="U55" s="102"/>
      <c r="V55" s="102"/>
      <c r="W55" s="102"/>
      <c r="X55" s="102"/>
    </row>
    <row r="56" spans="1:24" ht="12.75">
      <c r="A56" s="102"/>
      <c r="B56" s="102"/>
      <c r="C56" s="270"/>
      <c r="D56" s="221"/>
      <c r="E56" s="221"/>
      <c r="F56" s="102"/>
      <c r="G56" s="115"/>
      <c r="H56" s="135"/>
      <c r="I56" s="102"/>
      <c r="J56" s="102"/>
      <c r="K56" s="102"/>
      <c r="L56" s="562"/>
      <c r="M56" s="102"/>
      <c r="N56" s="102"/>
      <c r="O56" s="562"/>
      <c r="P56" s="102"/>
      <c r="Q56" s="102"/>
      <c r="R56" s="102"/>
      <c r="S56" s="102"/>
      <c r="T56" s="102"/>
      <c r="U56" s="102"/>
      <c r="V56" s="102"/>
      <c r="W56" s="102"/>
      <c r="X56" s="102"/>
    </row>
    <row r="57" spans="1:24" ht="12.75">
      <c r="A57" s="102"/>
      <c r="B57" s="102"/>
      <c r="C57" s="270"/>
      <c r="D57" s="221"/>
      <c r="E57" s="221"/>
      <c r="F57" s="102"/>
      <c r="G57" s="115"/>
      <c r="H57" s="135"/>
      <c r="I57" s="102"/>
      <c r="J57" s="102"/>
      <c r="K57" s="102"/>
      <c r="L57" s="562"/>
      <c r="M57" s="102"/>
      <c r="N57" s="102"/>
      <c r="O57" s="562"/>
      <c r="P57" s="102"/>
      <c r="Q57" s="102"/>
      <c r="R57" s="102"/>
      <c r="S57" s="102"/>
      <c r="T57" s="102"/>
      <c r="U57" s="102"/>
      <c r="V57" s="102"/>
      <c r="W57" s="102"/>
      <c r="X57" s="102"/>
    </row>
    <row r="58" spans="1:24" ht="12.75">
      <c r="A58" s="102"/>
      <c r="B58" s="102"/>
      <c r="C58" s="270"/>
      <c r="D58" s="221"/>
      <c r="E58" s="221"/>
      <c r="F58" s="102"/>
      <c r="G58" s="115"/>
      <c r="H58" s="135"/>
      <c r="I58" s="102"/>
      <c r="J58" s="102"/>
      <c r="K58" s="102"/>
      <c r="L58" s="562"/>
      <c r="M58" s="102"/>
      <c r="N58" s="102"/>
      <c r="O58" s="562"/>
      <c r="P58" s="102"/>
      <c r="Q58" s="102"/>
      <c r="R58" s="102"/>
      <c r="S58" s="102"/>
      <c r="T58" s="102"/>
      <c r="U58" s="102"/>
      <c r="V58" s="102"/>
      <c r="W58" s="102"/>
      <c r="X58" s="102"/>
    </row>
    <row r="59" spans="1:24" ht="12.75">
      <c r="A59" s="102"/>
      <c r="B59" s="102"/>
      <c r="C59" s="270"/>
      <c r="D59" s="221"/>
      <c r="E59" s="221"/>
      <c r="F59" s="102"/>
      <c r="G59" s="115"/>
      <c r="H59" s="135"/>
      <c r="I59" s="102"/>
      <c r="J59" s="102"/>
      <c r="K59" s="102"/>
      <c r="L59" s="562"/>
      <c r="M59" s="102"/>
      <c r="N59" s="102"/>
      <c r="O59" s="562"/>
      <c r="P59" s="102"/>
      <c r="Q59" s="102"/>
      <c r="R59" s="102"/>
      <c r="S59" s="102"/>
      <c r="T59" s="102"/>
      <c r="U59" s="102"/>
      <c r="V59" s="102"/>
      <c r="W59" s="102"/>
      <c r="X59" s="102"/>
    </row>
    <row r="60" spans="1:24" ht="12.75">
      <c r="A60" s="102"/>
      <c r="B60" s="102"/>
      <c r="C60" s="270"/>
      <c r="D60" s="221"/>
      <c r="E60" s="221"/>
      <c r="F60" s="102"/>
      <c r="G60" s="115"/>
      <c r="H60" s="135"/>
      <c r="I60" s="102"/>
      <c r="J60" s="102"/>
      <c r="K60" s="102"/>
      <c r="L60" s="562"/>
      <c r="M60" s="102"/>
      <c r="N60" s="102"/>
      <c r="O60" s="562"/>
      <c r="P60" s="102"/>
      <c r="Q60" s="102"/>
      <c r="R60" s="102"/>
      <c r="S60" s="102"/>
      <c r="T60" s="102"/>
      <c r="U60" s="102"/>
      <c r="V60" s="102"/>
      <c r="W60" s="102"/>
      <c r="X60" s="102"/>
    </row>
    <row r="61" spans="1:24" ht="12.75">
      <c r="A61" s="102"/>
      <c r="B61" s="102"/>
      <c r="C61" s="270"/>
      <c r="D61" s="221"/>
      <c r="E61" s="221"/>
      <c r="F61" s="102"/>
      <c r="G61" s="115"/>
      <c r="H61" s="135"/>
      <c r="I61" s="102"/>
      <c r="J61" s="102"/>
      <c r="K61" s="102"/>
      <c r="L61" s="562"/>
      <c r="M61" s="102"/>
      <c r="N61" s="102"/>
      <c r="O61" s="562"/>
      <c r="P61" s="102"/>
      <c r="Q61" s="102"/>
      <c r="R61" s="102"/>
      <c r="S61" s="102"/>
      <c r="T61" s="102"/>
      <c r="U61" s="102"/>
      <c r="V61" s="102"/>
      <c r="W61" s="102"/>
      <c r="X61" s="102"/>
    </row>
    <row r="62" spans="1:24" ht="12.75">
      <c r="A62" s="102"/>
      <c r="B62" s="102"/>
      <c r="C62" s="270"/>
      <c r="D62" s="221"/>
      <c r="E62" s="221"/>
      <c r="F62" s="102"/>
      <c r="G62" s="115"/>
      <c r="H62" s="135"/>
      <c r="I62" s="102"/>
      <c r="J62" s="102"/>
      <c r="K62" s="102"/>
      <c r="L62" s="562"/>
      <c r="M62" s="102"/>
      <c r="N62" s="102"/>
      <c r="O62" s="562"/>
      <c r="P62" s="102"/>
      <c r="Q62" s="102"/>
      <c r="R62" s="102"/>
      <c r="S62" s="102"/>
      <c r="T62" s="102"/>
      <c r="U62" s="102"/>
      <c r="V62" s="102"/>
      <c r="W62" s="102"/>
      <c r="X62" s="102"/>
    </row>
    <row r="63" spans="1:24" ht="12.75">
      <c r="A63" s="102"/>
      <c r="B63" s="102"/>
      <c r="C63" s="270"/>
      <c r="D63" s="221"/>
      <c r="E63" s="221"/>
      <c r="F63" s="102"/>
      <c r="G63" s="115"/>
      <c r="H63" s="135"/>
      <c r="I63" s="102"/>
      <c r="J63" s="102"/>
      <c r="K63" s="102"/>
      <c r="L63" s="562"/>
      <c r="M63" s="102"/>
      <c r="N63" s="102"/>
      <c r="O63" s="562"/>
      <c r="P63" s="102"/>
      <c r="Q63" s="102"/>
      <c r="R63" s="102"/>
      <c r="S63" s="102"/>
      <c r="T63" s="102"/>
      <c r="U63" s="102"/>
      <c r="V63" s="102"/>
      <c r="W63" s="102"/>
      <c r="X63" s="102"/>
    </row>
    <row r="64" spans="1:24" ht="12.75">
      <c r="A64" s="102"/>
      <c r="B64" s="102"/>
      <c r="C64" s="270"/>
      <c r="D64" s="221"/>
      <c r="E64" s="221"/>
      <c r="F64" s="102"/>
      <c r="G64" s="115"/>
      <c r="H64" s="135"/>
      <c r="I64" s="102"/>
      <c r="J64" s="102"/>
      <c r="K64" s="102"/>
      <c r="L64" s="562"/>
      <c r="M64" s="102"/>
      <c r="N64" s="102"/>
      <c r="O64" s="562"/>
      <c r="P64" s="102"/>
      <c r="Q64" s="102"/>
      <c r="R64" s="102"/>
      <c r="S64" s="102"/>
      <c r="T64" s="102"/>
      <c r="U64" s="102"/>
      <c r="V64" s="102"/>
      <c r="W64" s="102"/>
      <c r="X64" s="102"/>
    </row>
    <row r="65" spans="1:24" ht="12.75">
      <c r="A65" s="102"/>
      <c r="B65" s="102"/>
      <c r="C65" s="270"/>
      <c r="D65" s="221"/>
      <c r="E65" s="221"/>
      <c r="F65" s="102"/>
      <c r="G65" s="115"/>
      <c r="H65" s="135"/>
      <c r="I65" s="102"/>
      <c r="J65" s="102"/>
      <c r="K65" s="102"/>
      <c r="L65" s="562"/>
      <c r="M65" s="102"/>
      <c r="N65" s="102"/>
      <c r="O65" s="562"/>
      <c r="P65" s="102"/>
      <c r="Q65" s="102"/>
      <c r="R65" s="102"/>
      <c r="S65" s="102"/>
      <c r="T65" s="102"/>
      <c r="U65" s="102"/>
      <c r="V65" s="102"/>
      <c r="W65" s="102"/>
      <c r="X65" s="102"/>
    </row>
    <row r="66" spans="1:24" ht="12.75">
      <c r="A66" s="102"/>
      <c r="B66" s="102"/>
      <c r="C66" s="270"/>
      <c r="D66" s="221"/>
      <c r="E66" s="221"/>
      <c r="F66" s="102"/>
      <c r="G66" s="115"/>
      <c r="H66" s="135"/>
      <c r="I66" s="102"/>
      <c r="J66" s="102"/>
      <c r="K66" s="102"/>
      <c r="L66" s="562"/>
      <c r="M66" s="102"/>
      <c r="N66" s="102"/>
      <c r="O66" s="562"/>
      <c r="P66" s="102"/>
      <c r="Q66" s="102"/>
      <c r="R66" s="102"/>
      <c r="S66" s="102"/>
      <c r="T66" s="102"/>
      <c r="U66" s="102"/>
      <c r="V66" s="102"/>
      <c r="W66" s="102"/>
      <c r="X66" s="102"/>
    </row>
    <row r="67" spans="1:24" ht="12.75">
      <c r="A67" s="102"/>
      <c r="B67" s="102"/>
      <c r="C67" s="270"/>
      <c r="D67" s="221"/>
      <c r="E67" s="221"/>
      <c r="F67" s="102"/>
      <c r="G67" s="115"/>
      <c r="H67" s="135"/>
      <c r="I67" s="102"/>
      <c r="J67" s="102"/>
      <c r="K67" s="102"/>
      <c r="L67" s="562"/>
      <c r="M67" s="102"/>
      <c r="N67" s="102"/>
      <c r="O67" s="562"/>
      <c r="P67" s="102"/>
      <c r="Q67" s="102"/>
      <c r="R67" s="102"/>
      <c r="S67" s="102"/>
      <c r="T67" s="102"/>
      <c r="U67" s="102"/>
      <c r="V67" s="102"/>
      <c r="W67" s="102"/>
      <c r="X67" s="102"/>
    </row>
    <row r="68" spans="1:24" ht="12.75">
      <c r="A68" s="102"/>
      <c r="B68" s="102"/>
      <c r="C68" s="270"/>
      <c r="D68" s="221"/>
      <c r="E68" s="221"/>
      <c r="F68" s="102"/>
      <c r="G68" s="115"/>
      <c r="H68" s="135"/>
      <c r="I68" s="102"/>
      <c r="J68" s="102"/>
      <c r="K68" s="102"/>
      <c r="L68" s="562"/>
      <c r="M68" s="102"/>
      <c r="N68" s="102"/>
      <c r="O68" s="562"/>
      <c r="P68" s="102"/>
      <c r="Q68" s="102"/>
      <c r="R68" s="102"/>
      <c r="S68" s="102"/>
      <c r="T68" s="102"/>
      <c r="U68" s="102"/>
      <c r="V68" s="102"/>
      <c r="W68" s="102"/>
      <c r="X68" s="102"/>
    </row>
    <row r="69" spans="1:24" ht="12.75">
      <c r="A69" s="102"/>
      <c r="B69" s="102"/>
      <c r="C69" s="270"/>
      <c r="D69" s="221"/>
      <c r="E69" s="221"/>
      <c r="F69" s="102"/>
      <c r="G69" s="115"/>
      <c r="H69" s="135"/>
      <c r="I69" s="102"/>
      <c r="J69" s="102"/>
      <c r="K69" s="102"/>
      <c r="L69" s="562"/>
      <c r="M69" s="102"/>
      <c r="N69" s="102"/>
      <c r="O69" s="562"/>
      <c r="P69" s="102"/>
      <c r="Q69" s="102"/>
      <c r="R69" s="102"/>
      <c r="S69" s="102"/>
      <c r="T69" s="102"/>
      <c r="U69" s="102"/>
      <c r="V69" s="102"/>
      <c r="W69" s="102"/>
      <c r="X69" s="102"/>
    </row>
    <row r="70" spans="1:24" ht="12.75">
      <c r="A70" s="102"/>
      <c r="B70" s="102"/>
      <c r="C70" s="270"/>
      <c r="D70" s="221"/>
      <c r="E70" s="221"/>
      <c r="F70" s="102"/>
      <c r="G70" s="115"/>
      <c r="H70" s="135"/>
      <c r="I70" s="102"/>
      <c r="J70" s="102"/>
      <c r="K70" s="102"/>
      <c r="L70" s="562"/>
      <c r="M70" s="102"/>
      <c r="N70" s="102"/>
      <c r="O70" s="562"/>
      <c r="P70" s="102"/>
      <c r="Q70" s="102"/>
      <c r="R70" s="102"/>
      <c r="S70" s="102"/>
      <c r="T70" s="102"/>
      <c r="U70" s="102"/>
      <c r="V70" s="102"/>
      <c r="W70" s="102"/>
      <c r="X70" s="102"/>
    </row>
    <row r="71" spans="1:24" ht="12.75">
      <c r="A71" s="102"/>
      <c r="B71" s="102"/>
      <c r="C71" s="270"/>
      <c r="D71" s="221"/>
      <c r="E71" s="221"/>
      <c r="F71" s="102"/>
      <c r="G71" s="115"/>
      <c r="H71" s="135"/>
      <c r="I71" s="102"/>
      <c r="J71" s="102"/>
      <c r="K71" s="102"/>
      <c r="L71" s="562"/>
      <c r="M71" s="102"/>
      <c r="N71" s="102"/>
      <c r="O71" s="562"/>
      <c r="P71" s="102"/>
      <c r="Q71" s="102"/>
      <c r="R71" s="102"/>
      <c r="S71" s="102"/>
      <c r="T71" s="102"/>
      <c r="U71" s="102"/>
      <c r="V71" s="102"/>
      <c r="W71" s="102"/>
      <c r="X71" s="102"/>
    </row>
    <row r="72" spans="1:24" ht="12.75">
      <c r="A72" s="102"/>
      <c r="B72" s="102"/>
      <c r="C72" s="270"/>
      <c r="D72" s="221"/>
      <c r="E72" s="221"/>
      <c r="F72" s="102"/>
      <c r="G72" s="115"/>
      <c r="H72" s="135"/>
      <c r="I72" s="102"/>
      <c r="J72" s="102"/>
      <c r="K72" s="102"/>
      <c r="L72" s="562"/>
      <c r="M72" s="102"/>
      <c r="N72" s="102"/>
      <c r="O72" s="562"/>
      <c r="P72" s="102"/>
      <c r="Q72" s="102"/>
      <c r="R72" s="102"/>
      <c r="S72" s="102"/>
      <c r="T72" s="102"/>
      <c r="U72" s="102"/>
      <c r="V72" s="102"/>
      <c r="W72" s="102"/>
      <c r="X72" s="102"/>
    </row>
    <row r="73" spans="1:24" ht="12.75">
      <c r="A73" s="102"/>
      <c r="B73" s="102"/>
      <c r="C73" s="270"/>
      <c r="D73" s="221"/>
      <c r="E73" s="221"/>
      <c r="F73" s="102"/>
      <c r="G73" s="115"/>
      <c r="H73" s="135"/>
      <c r="I73" s="102"/>
      <c r="J73" s="102"/>
      <c r="K73" s="102"/>
      <c r="L73" s="562"/>
      <c r="M73" s="102"/>
      <c r="N73" s="102"/>
      <c r="O73" s="562"/>
      <c r="P73" s="102"/>
      <c r="Q73" s="102"/>
      <c r="R73" s="102"/>
      <c r="S73" s="102"/>
      <c r="T73" s="102"/>
      <c r="U73" s="102"/>
      <c r="V73" s="102"/>
      <c r="W73" s="102"/>
      <c r="X73" s="102"/>
    </row>
    <row r="74" spans="1:24" ht="12.75">
      <c r="A74" s="102"/>
      <c r="B74" s="102"/>
      <c r="C74" s="270"/>
      <c r="D74" s="221"/>
      <c r="E74" s="221"/>
      <c r="F74" s="102"/>
      <c r="G74" s="115"/>
      <c r="H74" s="135"/>
      <c r="I74" s="102"/>
      <c r="J74" s="102"/>
      <c r="K74" s="102"/>
      <c r="L74" s="562"/>
      <c r="M74" s="102"/>
      <c r="N74" s="102"/>
      <c r="O74" s="562"/>
      <c r="P74" s="102"/>
      <c r="Q74" s="102"/>
      <c r="R74" s="102"/>
      <c r="S74" s="102"/>
      <c r="T74" s="102"/>
      <c r="U74" s="102"/>
      <c r="V74" s="102"/>
      <c r="W74" s="102"/>
      <c r="X74" s="102"/>
    </row>
    <row r="75" spans="1:24" ht="12.75">
      <c r="A75" s="102"/>
      <c r="B75" s="102"/>
      <c r="C75" s="270"/>
      <c r="D75" s="221"/>
      <c r="E75" s="221"/>
      <c r="F75" s="102"/>
      <c r="G75" s="115"/>
      <c r="H75" s="135"/>
      <c r="I75" s="102"/>
      <c r="J75" s="102"/>
      <c r="K75" s="102"/>
      <c r="L75" s="562"/>
      <c r="M75" s="102"/>
      <c r="N75" s="102"/>
      <c r="O75" s="562"/>
      <c r="P75" s="102"/>
      <c r="Q75" s="102"/>
      <c r="R75" s="102"/>
      <c r="S75" s="102"/>
      <c r="T75" s="102"/>
      <c r="U75" s="102"/>
      <c r="V75" s="102"/>
      <c r="W75" s="102"/>
      <c r="X75" s="102"/>
    </row>
    <row r="76" spans="1:24" ht="12.75">
      <c r="A76" s="102"/>
      <c r="B76" s="102"/>
      <c r="C76" s="270"/>
      <c r="D76" s="221"/>
      <c r="E76" s="221"/>
      <c r="F76" s="102"/>
      <c r="G76" s="115"/>
      <c r="H76" s="135"/>
      <c r="I76" s="102"/>
      <c r="J76" s="102"/>
      <c r="K76" s="102"/>
      <c r="L76" s="562"/>
      <c r="M76" s="102"/>
      <c r="N76" s="102"/>
      <c r="O76" s="562"/>
      <c r="P76" s="102"/>
      <c r="Q76" s="102"/>
      <c r="R76" s="102"/>
      <c r="S76" s="102"/>
      <c r="T76" s="102"/>
      <c r="U76" s="102"/>
      <c r="V76" s="102"/>
      <c r="W76" s="102"/>
      <c r="X76" s="102"/>
    </row>
    <row r="77" spans="1:24" ht="12.75">
      <c r="A77" s="102"/>
      <c r="B77" s="102"/>
      <c r="C77" s="270"/>
      <c r="D77" s="221"/>
      <c r="E77" s="221"/>
      <c r="F77" s="102"/>
      <c r="G77" s="115"/>
      <c r="H77" s="135"/>
      <c r="I77" s="102"/>
      <c r="J77" s="102"/>
      <c r="K77" s="102"/>
      <c r="L77" s="562"/>
      <c r="M77" s="102"/>
      <c r="N77" s="102"/>
      <c r="O77" s="562"/>
      <c r="P77" s="102"/>
      <c r="Q77" s="102"/>
      <c r="R77" s="102"/>
      <c r="S77" s="102"/>
      <c r="T77" s="102"/>
      <c r="U77" s="102"/>
      <c r="V77" s="102"/>
      <c r="W77" s="102"/>
      <c r="X77" s="102"/>
    </row>
    <row r="78" spans="1:24" ht="12.75">
      <c r="A78" s="102"/>
      <c r="B78" s="102"/>
      <c r="C78" s="270"/>
      <c r="D78" s="221"/>
      <c r="E78" s="221"/>
      <c r="F78" s="102"/>
      <c r="G78" s="115"/>
      <c r="H78" s="135"/>
      <c r="I78" s="102"/>
      <c r="J78" s="102"/>
      <c r="K78" s="102"/>
      <c r="L78" s="562"/>
      <c r="M78" s="102"/>
      <c r="N78" s="102"/>
      <c r="O78" s="562"/>
      <c r="P78" s="102"/>
      <c r="Q78" s="102"/>
      <c r="R78" s="102"/>
      <c r="S78" s="102"/>
      <c r="T78" s="102"/>
      <c r="U78" s="102"/>
      <c r="V78" s="102"/>
      <c r="W78" s="102"/>
      <c r="X78" s="102"/>
    </row>
    <row r="79" spans="1:24" ht="12.75">
      <c r="A79" s="102"/>
      <c r="B79" s="102"/>
      <c r="C79" s="270"/>
      <c r="D79" s="221"/>
      <c r="E79" s="221"/>
      <c r="F79" s="102"/>
      <c r="G79" s="115"/>
      <c r="H79" s="135"/>
      <c r="I79" s="102"/>
      <c r="J79" s="102"/>
      <c r="K79" s="102"/>
      <c r="L79" s="562"/>
      <c r="M79" s="102"/>
      <c r="N79" s="102"/>
      <c r="O79" s="562"/>
      <c r="P79" s="102"/>
      <c r="Q79" s="102"/>
      <c r="R79" s="102"/>
      <c r="S79" s="102"/>
      <c r="T79" s="102"/>
      <c r="U79" s="102"/>
      <c r="V79" s="102"/>
      <c r="W79" s="102"/>
      <c r="X79" s="102"/>
    </row>
    <row r="80" spans="1:24" ht="12.75">
      <c r="A80" s="102"/>
      <c r="B80" s="102"/>
      <c r="C80" s="270"/>
      <c r="D80" s="221"/>
      <c r="E80" s="221"/>
      <c r="F80" s="102"/>
      <c r="G80" s="115"/>
      <c r="H80" s="135"/>
      <c r="I80" s="102"/>
      <c r="J80" s="102"/>
      <c r="K80" s="102"/>
      <c r="L80" s="562"/>
      <c r="M80" s="102"/>
      <c r="N80" s="102"/>
      <c r="O80" s="562"/>
      <c r="P80" s="102"/>
      <c r="Q80" s="102"/>
      <c r="R80" s="102"/>
      <c r="S80" s="102"/>
      <c r="T80" s="102"/>
      <c r="U80" s="102"/>
      <c r="V80" s="102"/>
      <c r="W80" s="102"/>
      <c r="X80" s="102"/>
    </row>
    <row r="81" spans="1:24" ht="12.75">
      <c r="A81" s="102"/>
      <c r="B81" s="102"/>
      <c r="C81" s="270"/>
      <c r="D81" s="221"/>
      <c r="E81" s="221"/>
      <c r="F81" s="102"/>
      <c r="G81" s="115"/>
      <c r="H81" s="135"/>
      <c r="I81" s="102"/>
      <c r="J81" s="102"/>
      <c r="K81" s="102"/>
      <c r="L81" s="562"/>
      <c r="M81" s="102"/>
      <c r="N81" s="102"/>
      <c r="O81" s="562"/>
      <c r="P81" s="102"/>
      <c r="Q81" s="102"/>
      <c r="R81" s="102"/>
      <c r="S81" s="102"/>
      <c r="T81" s="102"/>
      <c r="U81" s="102"/>
      <c r="V81" s="102"/>
      <c r="W81" s="102"/>
      <c r="X81" s="102"/>
    </row>
    <row r="82" spans="1:24" ht="12.75">
      <c r="A82" s="102"/>
      <c r="B82" s="102"/>
      <c r="C82" s="270"/>
      <c r="D82" s="221"/>
      <c r="E82" s="221"/>
      <c r="F82" s="102"/>
      <c r="G82" s="115"/>
      <c r="H82" s="135"/>
      <c r="I82" s="102"/>
      <c r="J82" s="102"/>
      <c r="K82" s="102"/>
      <c r="L82" s="562"/>
      <c r="M82" s="102"/>
      <c r="N82" s="102"/>
      <c r="O82" s="562"/>
      <c r="P82" s="102"/>
      <c r="Q82" s="102"/>
      <c r="R82" s="102"/>
      <c r="S82" s="102"/>
      <c r="T82" s="102"/>
      <c r="U82" s="102"/>
      <c r="V82" s="102"/>
      <c r="W82" s="102"/>
      <c r="X82" s="102"/>
    </row>
    <row r="83" spans="1:24" ht="12.75">
      <c r="A83" s="102"/>
      <c r="B83" s="102"/>
      <c r="C83" s="270"/>
      <c r="D83" s="221"/>
      <c r="E83" s="221"/>
      <c r="F83" s="102"/>
      <c r="G83" s="115"/>
      <c r="H83" s="135"/>
      <c r="I83" s="102"/>
      <c r="J83" s="102"/>
      <c r="K83" s="102"/>
      <c r="L83" s="562"/>
      <c r="M83" s="102"/>
      <c r="N83" s="102"/>
      <c r="O83" s="562"/>
      <c r="P83" s="102"/>
      <c r="Q83" s="102"/>
      <c r="R83" s="102"/>
      <c r="S83" s="102"/>
      <c r="T83" s="102"/>
      <c r="U83" s="102"/>
      <c r="V83" s="102"/>
      <c r="W83" s="102"/>
      <c r="X83" s="102"/>
    </row>
    <row r="84" spans="1:24" ht="12.75">
      <c r="A84" s="102"/>
      <c r="B84" s="102"/>
      <c r="C84" s="270"/>
      <c r="D84" s="221"/>
      <c r="E84" s="221"/>
      <c r="F84" s="102"/>
      <c r="G84" s="115"/>
      <c r="H84" s="135"/>
      <c r="I84" s="102"/>
      <c r="J84" s="102"/>
      <c r="K84" s="102"/>
      <c r="L84" s="562"/>
      <c r="M84" s="102"/>
      <c r="N84" s="102"/>
      <c r="O84" s="562"/>
      <c r="P84" s="102"/>
      <c r="Q84" s="102"/>
      <c r="R84" s="102"/>
      <c r="S84" s="102"/>
      <c r="T84" s="102"/>
      <c r="U84" s="102"/>
      <c r="V84" s="102"/>
      <c r="W84" s="102"/>
      <c r="X84" s="102"/>
    </row>
    <row r="85" spans="1:24" ht="12.75">
      <c r="A85" s="102"/>
      <c r="B85" s="102"/>
      <c r="C85" s="270"/>
      <c r="D85" s="221"/>
      <c r="E85" s="221"/>
      <c r="F85" s="102"/>
      <c r="G85" s="115"/>
      <c r="H85" s="135"/>
      <c r="I85" s="102"/>
      <c r="J85" s="102"/>
      <c r="K85" s="102"/>
      <c r="L85" s="562"/>
      <c r="M85" s="102"/>
      <c r="N85" s="102"/>
      <c r="O85" s="562"/>
      <c r="P85" s="102"/>
      <c r="Q85" s="102"/>
      <c r="R85" s="102"/>
      <c r="S85" s="102"/>
      <c r="T85" s="102"/>
      <c r="U85" s="102"/>
      <c r="V85" s="102"/>
      <c r="W85" s="102"/>
      <c r="X85" s="102"/>
    </row>
    <row r="86" spans="1:24" ht="12.75">
      <c r="A86" s="102"/>
      <c r="B86" s="102"/>
      <c r="C86" s="270"/>
      <c r="D86" s="221"/>
      <c r="E86" s="221"/>
      <c r="F86" s="102"/>
      <c r="G86" s="115"/>
      <c r="H86" s="135"/>
      <c r="I86" s="102"/>
      <c r="J86" s="102"/>
      <c r="K86" s="102"/>
      <c r="L86" s="562"/>
      <c r="M86" s="102"/>
      <c r="N86" s="102"/>
      <c r="O86" s="562"/>
      <c r="P86" s="102"/>
      <c r="Q86" s="102"/>
      <c r="R86" s="102"/>
      <c r="S86" s="102"/>
      <c r="T86" s="102"/>
      <c r="U86" s="102"/>
      <c r="V86" s="102"/>
      <c r="W86" s="102"/>
      <c r="X86" s="102"/>
    </row>
    <row r="87" spans="1:24" ht="12.75">
      <c r="A87" s="102"/>
      <c r="B87" s="102"/>
      <c r="C87" s="270"/>
      <c r="D87" s="221"/>
      <c r="E87" s="221"/>
      <c r="F87" s="102"/>
      <c r="G87" s="115"/>
      <c r="H87" s="135"/>
      <c r="I87" s="102"/>
      <c r="J87" s="102"/>
      <c r="K87" s="102"/>
      <c r="L87" s="562"/>
      <c r="M87" s="102"/>
      <c r="N87" s="102"/>
      <c r="O87" s="562"/>
      <c r="P87" s="102"/>
      <c r="Q87" s="102"/>
      <c r="R87" s="102"/>
      <c r="S87" s="102"/>
      <c r="T87" s="102"/>
      <c r="U87" s="102"/>
      <c r="V87" s="102"/>
      <c r="W87" s="102"/>
      <c r="X87" s="102"/>
    </row>
    <row r="88" spans="1:24" ht="12.75">
      <c r="A88" s="102"/>
      <c r="B88" s="102"/>
      <c r="C88" s="270"/>
      <c r="D88" s="221"/>
      <c r="E88" s="221"/>
      <c r="F88" s="102"/>
      <c r="G88" s="115"/>
      <c r="H88" s="135"/>
      <c r="I88" s="102"/>
      <c r="J88" s="102"/>
      <c r="K88" s="102"/>
      <c r="L88" s="562"/>
      <c r="M88" s="102"/>
      <c r="N88" s="102"/>
      <c r="O88" s="562"/>
      <c r="P88" s="102"/>
      <c r="Q88" s="102"/>
      <c r="R88" s="102"/>
      <c r="S88" s="102"/>
      <c r="T88" s="102"/>
      <c r="U88" s="102"/>
      <c r="V88" s="102"/>
      <c r="W88" s="102"/>
      <c r="X88" s="102"/>
    </row>
    <row r="89" spans="1:24" ht="12.75">
      <c r="A89" s="102"/>
      <c r="B89" s="102"/>
      <c r="C89" s="270"/>
      <c r="D89" s="221"/>
      <c r="E89" s="221"/>
      <c r="F89" s="102"/>
      <c r="G89" s="115"/>
      <c r="H89" s="135"/>
      <c r="I89" s="102"/>
      <c r="J89" s="102"/>
      <c r="K89" s="102"/>
      <c r="L89" s="562"/>
      <c r="M89" s="102"/>
      <c r="N89" s="102"/>
      <c r="O89" s="562"/>
      <c r="P89" s="102"/>
      <c r="Q89" s="102"/>
      <c r="R89" s="102"/>
      <c r="S89" s="102"/>
      <c r="T89" s="102"/>
      <c r="U89" s="102"/>
      <c r="V89" s="102"/>
      <c r="W89" s="102"/>
      <c r="X89" s="102"/>
    </row>
    <row r="90" spans="1:24" ht="12.75">
      <c r="A90" s="102"/>
      <c r="B90" s="102"/>
      <c r="C90" s="270"/>
      <c r="D90" s="221"/>
      <c r="E90" s="221"/>
      <c r="F90" s="102"/>
      <c r="G90" s="115"/>
      <c r="H90" s="135"/>
      <c r="I90" s="102"/>
      <c r="J90" s="102"/>
      <c r="K90" s="102"/>
      <c r="L90" s="562"/>
      <c r="M90" s="102"/>
      <c r="N90" s="102"/>
      <c r="O90" s="562"/>
      <c r="P90" s="102"/>
      <c r="Q90" s="102"/>
      <c r="R90" s="102"/>
      <c r="S90" s="102"/>
      <c r="T90" s="102"/>
      <c r="U90" s="102"/>
      <c r="V90" s="102"/>
      <c r="W90" s="102"/>
      <c r="X90" s="102"/>
    </row>
    <row r="91" spans="1:24" ht="12.75">
      <c r="A91" s="102"/>
      <c r="B91" s="102"/>
      <c r="C91" s="270"/>
      <c r="D91" s="221"/>
      <c r="E91" s="221"/>
      <c r="F91" s="102"/>
      <c r="G91" s="115"/>
      <c r="H91" s="135"/>
      <c r="I91" s="102"/>
      <c r="J91" s="102"/>
      <c r="K91" s="102"/>
      <c r="L91" s="562"/>
      <c r="M91" s="102"/>
      <c r="N91" s="102"/>
      <c r="O91" s="562"/>
      <c r="P91" s="102"/>
      <c r="Q91" s="102"/>
      <c r="R91" s="102"/>
      <c r="S91" s="102"/>
      <c r="T91" s="102"/>
      <c r="U91" s="102"/>
      <c r="V91" s="102"/>
      <c r="W91" s="102"/>
      <c r="X91" s="102"/>
    </row>
    <row r="92" spans="1:24" ht="12.75">
      <c r="A92" s="102"/>
      <c r="B92" s="102"/>
      <c r="C92" s="270"/>
      <c r="D92" s="221"/>
      <c r="E92" s="221"/>
      <c r="F92" s="102"/>
      <c r="G92" s="115"/>
      <c r="H92" s="135"/>
      <c r="I92" s="102"/>
      <c r="J92" s="102"/>
      <c r="K92" s="102"/>
      <c r="L92" s="562"/>
      <c r="M92" s="102"/>
      <c r="N92" s="102"/>
      <c r="O92" s="562"/>
      <c r="P92" s="102"/>
      <c r="Q92" s="102"/>
      <c r="R92" s="102"/>
      <c r="S92" s="102"/>
      <c r="T92" s="102"/>
      <c r="U92" s="102"/>
      <c r="V92" s="102"/>
      <c r="W92" s="102"/>
      <c r="X92" s="102"/>
    </row>
    <row r="93" spans="1:24" ht="12.75">
      <c r="A93" s="102"/>
      <c r="B93" s="102"/>
      <c r="C93" s="270"/>
      <c r="D93" s="221"/>
      <c r="E93" s="221"/>
      <c r="F93" s="102"/>
      <c r="G93" s="115"/>
      <c r="H93" s="135"/>
      <c r="I93" s="102"/>
      <c r="J93" s="102"/>
      <c r="K93" s="102"/>
      <c r="L93" s="562"/>
      <c r="M93" s="102"/>
      <c r="N93" s="102"/>
      <c r="O93" s="562"/>
      <c r="P93" s="102"/>
      <c r="Q93" s="102"/>
      <c r="R93" s="102"/>
      <c r="S93" s="102"/>
      <c r="T93" s="102"/>
      <c r="U93" s="102"/>
      <c r="V93" s="102"/>
      <c r="W93" s="102"/>
      <c r="X93" s="102"/>
    </row>
    <row r="94" spans="1:24" ht="12.75">
      <c r="A94" s="102"/>
      <c r="B94" s="102"/>
      <c r="C94" s="270"/>
      <c r="D94" s="221"/>
      <c r="E94" s="221"/>
      <c r="F94" s="102"/>
      <c r="G94" s="115"/>
      <c r="H94" s="135"/>
      <c r="I94" s="102"/>
      <c r="J94" s="102"/>
      <c r="K94" s="102"/>
      <c r="L94" s="562"/>
      <c r="M94" s="102"/>
      <c r="N94" s="102"/>
      <c r="O94" s="562"/>
      <c r="P94" s="102"/>
      <c r="Q94" s="102"/>
      <c r="R94" s="102"/>
      <c r="S94" s="102"/>
      <c r="T94" s="102"/>
      <c r="U94" s="102"/>
      <c r="V94" s="102"/>
      <c r="W94" s="102"/>
      <c r="X94" s="102"/>
    </row>
    <row r="95" spans="1:24" ht="12.75">
      <c r="A95" s="102"/>
      <c r="B95" s="102"/>
      <c r="C95" s="270"/>
      <c r="D95" s="221"/>
      <c r="E95" s="221"/>
      <c r="F95" s="102"/>
      <c r="G95" s="115"/>
      <c r="H95" s="135"/>
      <c r="I95" s="102"/>
      <c r="J95" s="102"/>
      <c r="K95" s="102"/>
      <c r="L95" s="562"/>
      <c r="M95" s="102"/>
      <c r="N95" s="102"/>
      <c r="O95" s="562"/>
      <c r="P95" s="102"/>
      <c r="Q95" s="102"/>
      <c r="R95" s="102"/>
      <c r="S95" s="102"/>
      <c r="T95" s="102"/>
      <c r="U95" s="102"/>
      <c r="V95" s="102"/>
      <c r="W95" s="102"/>
      <c r="X95" s="102"/>
    </row>
    <row r="96" spans="1:24" ht="12.75">
      <c r="A96" s="102"/>
      <c r="B96" s="102"/>
      <c r="C96" s="270"/>
      <c r="D96" s="221"/>
      <c r="E96" s="221"/>
      <c r="F96" s="102"/>
      <c r="G96" s="115"/>
      <c r="H96" s="135"/>
      <c r="I96" s="102"/>
      <c r="J96" s="102"/>
      <c r="K96" s="102"/>
      <c r="L96" s="562"/>
      <c r="M96" s="102"/>
      <c r="N96" s="102"/>
      <c r="O96" s="562"/>
      <c r="P96" s="102"/>
      <c r="Q96" s="102"/>
      <c r="R96" s="102"/>
      <c r="S96" s="102"/>
      <c r="T96" s="102"/>
      <c r="U96" s="102"/>
      <c r="V96" s="102"/>
      <c r="W96" s="102"/>
      <c r="X96" s="102"/>
    </row>
    <row r="97" spans="1:24" ht="12.75">
      <c r="A97" s="102"/>
      <c r="B97" s="102"/>
      <c r="C97" s="270"/>
      <c r="D97" s="221"/>
      <c r="E97" s="221"/>
      <c r="F97" s="102"/>
      <c r="G97" s="115"/>
      <c r="H97" s="135"/>
      <c r="I97" s="102"/>
      <c r="J97" s="102"/>
      <c r="K97" s="102"/>
      <c r="L97" s="562"/>
      <c r="M97" s="102"/>
      <c r="N97" s="102"/>
      <c r="O97" s="562"/>
      <c r="P97" s="102"/>
      <c r="Q97" s="102"/>
      <c r="R97" s="102"/>
      <c r="S97" s="102"/>
      <c r="T97" s="102"/>
      <c r="U97" s="102"/>
      <c r="V97" s="102"/>
      <c r="W97" s="102"/>
      <c r="X97" s="102"/>
    </row>
    <row r="98" spans="1:24" ht="12.75">
      <c r="A98" s="102"/>
      <c r="B98" s="102"/>
      <c r="C98" s="270"/>
      <c r="D98" s="221"/>
      <c r="E98" s="221"/>
      <c r="F98" s="102"/>
      <c r="G98" s="115"/>
      <c r="H98" s="135"/>
      <c r="I98" s="102"/>
      <c r="J98" s="102"/>
      <c r="K98" s="102"/>
      <c r="L98" s="562"/>
      <c r="M98" s="102"/>
      <c r="N98" s="102"/>
      <c r="O98" s="562"/>
      <c r="P98" s="102"/>
      <c r="Q98" s="102"/>
      <c r="R98" s="102"/>
      <c r="S98" s="102"/>
      <c r="T98" s="102"/>
      <c r="U98" s="102"/>
      <c r="V98" s="102"/>
      <c r="W98" s="102"/>
      <c r="X98" s="102"/>
    </row>
    <row r="99" spans="1:24" ht="12.75">
      <c r="A99" s="102"/>
      <c r="B99" s="102"/>
      <c r="C99" s="270"/>
      <c r="D99" s="221"/>
      <c r="E99" s="221"/>
      <c r="F99" s="102"/>
      <c r="G99" s="115"/>
      <c r="H99" s="135"/>
      <c r="I99" s="102"/>
      <c r="J99" s="102"/>
      <c r="K99" s="102"/>
      <c r="L99" s="562"/>
      <c r="M99" s="102"/>
      <c r="N99" s="102"/>
      <c r="O99" s="562"/>
      <c r="P99" s="102"/>
      <c r="Q99" s="102"/>
      <c r="R99" s="102"/>
      <c r="S99" s="102"/>
      <c r="T99" s="102"/>
      <c r="U99" s="102"/>
      <c r="V99" s="102"/>
      <c r="W99" s="102"/>
      <c r="X99" s="102"/>
    </row>
    <row r="100" spans="1:24" ht="12.75">
      <c r="A100" s="102"/>
      <c r="B100" s="102"/>
      <c r="C100" s="270"/>
      <c r="D100" s="221"/>
      <c r="E100" s="221"/>
      <c r="F100" s="102"/>
      <c r="G100" s="115"/>
      <c r="H100" s="135"/>
      <c r="I100" s="102"/>
      <c r="J100" s="102"/>
      <c r="K100" s="102"/>
      <c r="L100" s="562"/>
      <c r="M100" s="102"/>
      <c r="N100" s="102"/>
      <c r="O100" s="562"/>
      <c r="P100" s="102"/>
      <c r="Q100" s="102"/>
      <c r="R100" s="102"/>
      <c r="S100" s="102"/>
      <c r="T100" s="102"/>
      <c r="U100" s="102"/>
      <c r="V100" s="102"/>
      <c r="W100" s="102"/>
      <c r="X100" s="102"/>
    </row>
    <row r="101" spans="1:24" ht="12.75">
      <c r="A101" s="102"/>
      <c r="B101" s="102"/>
      <c r="C101" s="270"/>
      <c r="D101" s="221"/>
      <c r="E101" s="221"/>
      <c r="F101" s="102"/>
      <c r="G101" s="115"/>
      <c r="H101" s="135"/>
      <c r="I101" s="102"/>
      <c r="J101" s="102"/>
      <c r="K101" s="102"/>
      <c r="L101" s="562"/>
      <c r="M101" s="102"/>
      <c r="N101" s="102"/>
      <c r="O101" s="562"/>
      <c r="P101" s="102"/>
      <c r="Q101" s="102"/>
      <c r="R101" s="102"/>
      <c r="S101" s="102"/>
      <c r="T101" s="102"/>
      <c r="U101" s="102"/>
      <c r="V101" s="102"/>
      <c r="W101" s="102"/>
      <c r="X101" s="102"/>
    </row>
    <row r="102" spans="1:24" ht="12.75">
      <c r="A102" s="102"/>
      <c r="B102" s="102"/>
      <c r="C102" s="270"/>
      <c r="D102" s="221"/>
      <c r="E102" s="221"/>
      <c r="F102" s="102"/>
      <c r="G102" s="115"/>
      <c r="H102" s="135"/>
      <c r="I102" s="102"/>
      <c r="J102" s="102"/>
      <c r="K102" s="102"/>
      <c r="L102" s="562"/>
      <c r="M102" s="102"/>
      <c r="N102" s="102"/>
      <c r="O102" s="562"/>
      <c r="P102" s="102"/>
      <c r="Q102" s="102"/>
      <c r="R102" s="102"/>
      <c r="S102" s="102"/>
      <c r="T102" s="102"/>
      <c r="U102" s="102"/>
      <c r="V102" s="102"/>
      <c r="W102" s="102"/>
      <c r="X102" s="102"/>
    </row>
    <row r="103" spans="1:24" ht="12.75">
      <c r="A103" s="102"/>
      <c r="B103" s="102"/>
      <c r="C103" s="270"/>
      <c r="D103" s="221"/>
      <c r="E103" s="221"/>
      <c r="F103" s="102"/>
      <c r="G103" s="115"/>
      <c r="H103" s="135"/>
      <c r="I103" s="102"/>
      <c r="J103" s="102"/>
      <c r="K103" s="102"/>
      <c r="L103" s="562"/>
      <c r="M103" s="102"/>
      <c r="N103" s="102"/>
      <c r="O103" s="562"/>
      <c r="P103" s="102"/>
      <c r="Q103" s="102"/>
      <c r="R103" s="102"/>
      <c r="S103" s="102"/>
      <c r="T103" s="102"/>
      <c r="U103" s="102"/>
      <c r="V103" s="102"/>
      <c r="W103" s="102"/>
      <c r="X103" s="102"/>
    </row>
    <row r="104" spans="1:24" ht="12.75">
      <c r="A104" s="102"/>
      <c r="B104" s="102"/>
      <c r="C104" s="270"/>
      <c r="D104" s="221"/>
      <c r="E104" s="221"/>
      <c r="F104" s="102"/>
      <c r="G104" s="115"/>
      <c r="H104" s="135"/>
      <c r="I104" s="102"/>
      <c r="J104" s="102"/>
      <c r="K104" s="102"/>
      <c r="L104" s="562"/>
      <c r="M104" s="102"/>
      <c r="N104" s="102"/>
      <c r="O104" s="562"/>
      <c r="P104" s="102"/>
      <c r="Q104" s="102"/>
      <c r="R104" s="102"/>
      <c r="S104" s="102"/>
      <c r="T104" s="102"/>
      <c r="U104" s="102"/>
      <c r="V104" s="102"/>
      <c r="W104" s="102"/>
      <c r="X104" s="102"/>
    </row>
    <row r="105" spans="1:24" ht="12.75">
      <c r="A105" s="102"/>
      <c r="B105" s="102"/>
      <c r="C105" s="270"/>
      <c r="D105" s="221"/>
      <c r="E105" s="221"/>
      <c r="F105" s="102"/>
      <c r="G105" s="115"/>
      <c r="H105" s="135"/>
      <c r="I105" s="102"/>
      <c r="J105" s="102"/>
      <c r="K105" s="102"/>
      <c r="L105" s="562"/>
      <c r="M105" s="102"/>
      <c r="N105" s="102"/>
      <c r="O105" s="562"/>
      <c r="P105" s="102"/>
      <c r="Q105" s="102"/>
      <c r="R105" s="102"/>
      <c r="S105" s="102"/>
      <c r="T105" s="102"/>
      <c r="U105" s="102"/>
      <c r="V105" s="102"/>
      <c r="W105" s="102"/>
      <c r="X105" s="102"/>
    </row>
    <row r="106" spans="1:24" ht="12.75">
      <c r="A106" s="102"/>
      <c r="B106" s="102"/>
      <c r="C106" s="270"/>
      <c r="D106" s="221"/>
      <c r="E106" s="221"/>
      <c r="F106" s="102"/>
      <c r="G106" s="115"/>
      <c r="H106" s="135"/>
      <c r="I106" s="102"/>
      <c r="J106" s="102"/>
      <c r="K106" s="102"/>
      <c r="L106" s="562"/>
      <c r="M106" s="102"/>
      <c r="N106" s="102"/>
      <c r="O106" s="562"/>
      <c r="P106" s="102"/>
      <c r="Q106" s="102"/>
      <c r="R106" s="102"/>
      <c r="S106" s="102"/>
      <c r="T106" s="102"/>
      <c r="U106" s="102"/>
      <c r="V106" s="102"/>
      <c r="W106" s="102"/>
      <c r="X106" s="102"/>
    </row>
    <row r="107" spans="1:24" ht="12.75">
      <c r="A107" s="102"/>
      <c r="B107" s="102"/>
      <c r="C107" s="270"/>
      <c r="D107" s="221"/>
      <c r="E107" s="221"/>
      <c r="F107" s="102"/>
      <c r="G107" s="115"/>
      <c r="H107" s="135"/>
      <c r="I107" s="102"/>
      <c r="J107" s="102"/>
      <c r="K107" s="102"/>
      <c r="L107" s="562"/>
      <c r="M107" s="102"/>
      <c r="N107" s="102"/>
      <c r="O107" s="562"/>
      <c r="P107" s="102"/>
      <c r="Q107" s="102"/>
      <c r="R107" s="102"/>
      <c r="S107" s="102"/>
      <c r="T107" s="102"/>
      <c r="U107" s="102"/>
      <c r="V107" s="102"/>
      <c r="W107" s="102"/>
      <c r="X107" s="102"/>
    </row>
    <row r="108" spans="1:24" ht="12.75">
      <c r="A108" s="102"/>
      <c r="B108" s="102"/>
      <c r="C108" s="270"/>
      <c r="D108" s="221"/>
      <c r="E108" s="221"/>
      <c r="F108" s="102"/>
      <c r="G108" s="115"/>
      <c r="H108" s="135"/>
      <c r="I108" s="102"/>
      <c r="J108" s="102"/>
      <c r="K108" s="102"/>
      <c r="L108" s="562"/>
      <c r="M108" s="102"/>
      <c r="N108" s="102"/>
      <c r="O108" s="562"/>
      <c r="P108" s="102"/>
      <c r="Q108" s="102"/>
      <c r="R108" s="102"/>
      <c r="S108" s="102"/>
      <c r="T108" s="102"/>
      <c r="U108" s="102"/>
      <c r="V108" s="102"/>
      <c r="W108" s="102"/>
      <c r="X108" s="102"/>
    </row>
    <row r="109" spans="1:24" ht="12.75">
      <c r="A109" s="102"/>
      <c r="B109" s="102"/>
      <c r="C109" s="270"/>
      <c r="D109" s="221"/>
      <c r="E109" s="221"/>
      <c r="F109" s="102"/>
      <c r="G109" s="115"/>
      <c r="H109" s="135"/>
      <c r="I109" s="102"/>
      <c r="J109" s="102"/>
      <c r="K109" s="102"/>
      <c r="L109" s="562"/>
      <c r="M109" s="102"/>
      <c r="N109" s="102"/>
      <c r="O109" s="562"/>
      <c r="P109" s="102"/>
      <c r="Q109" s="102"/>
      <c r="R109" s="102"/>
      <c r="S109" s="102"/>
      <c r="T109" s="102"/>
      <c r="U109" s="102"/>
      <c r="V109" s="102"/>
      <c r="W109" s="102"/>
      <c r="X109" s="102"/>
    </row>
    <row r="110" spans="1:24" ht="12.75">
      <c r="A110" s="102"/>
      <c r="B110" s="102"/>
      <c r="C110" s="270"/>
      <c r="D110" s="221"/>
      <c r="E110" s="221"/>
      <c r="F110" s="102"/>
      <c r="G110" s="115"/>
      <c r="H110" s="135"/>
      <c r="I110" s="102"/>
      <c r="J110" s="102"/>
      <c r="K110" s="102"/>
      <c r="L110" s="562"/>
      <c r="M110" s="102"/>
      <c r="N110" s="102"/>
      <c r="O110" s="562"/>
      <c r="P110" s="102"/>
      <c r="Q110" s="102"/>
      <c r="R110" s="102"/>
      <c r="S110" s="102"/>
      <c r="T110" s="102"/>
      <c r="U110" s="102"/>
      <c r="V110" s="102"/>
      <c r="W110" s="102"/>
      <c r="X110" s="102"/>
    </row>
    <row r="111" spans="1:24" ht="12.75">
      <c r="A111" s="102"/>
      <c r="B111" s="102"/>
      <c r="C111" s="270"/>
      <c r="D111" s="221"/>
      <c r="E111" s="221"/>
      <c r="F111" s="102"/>
      <c r="G111" s="115"/>
      <c r="H111" s="135"/>
      <c r="I111" s="102"/>
      <c r="J111" s="102"/>
      <c r="K111" s="102"/>
      <c r="L111" s="562"/>
      <c r="M111" s="102"/>
      <c r="N111" s="102"/>
      <c r="O111" s="562"/>
      <c r="P111" s="102"/>
      <c r="Q111" s="102"/>
      <c r="R111" s="102"/>
      <c r="S111" s="102"/>
      <c r="T111" s="102"/>
      <c r="U111" s="102"/>
      <c r="V111" s="102"/>
      <c r="W111" s="102"/>
      <c r="X111" s="102"/>
    </row>
    <row r="112" spans="1:24" ht="12.75">
      <c r="A112" s="102"/>
      <c r="B112" s="102"/>
      <c r="C112" s="270"/>
      <c r="D112" s="221"/>
      <c r="E112" s="221"/>
      <c r="F112" s="102"/>
      <c r="G112" s="115"/>
      <c r="H112" s="135"/>
      <c r="I112" s="102"/>
      <c r="J112" s="102"/>
      <c r="K112" s="102"/>
      <c r="L112" s="562"/>
      <c r="M112" s="102"/>
      <c r="N112" s="102"/>
      <c r="O112" s="562"/>
      <c r="P112" s="102"/>
      <c r="Q112" s="102"/>
      <c r="R112" s="102"/>
      <c r="S112" s="102"/>
      <c r="T112" s="102"/>
      <c r="U112" s="102"/>
      <c r="V112" s="102"/>
      <c r="W112" s="102"/>
      <c r="X112" s="102"/>
    </row>
    <row r="113" spans="1:24" ht="12.75">
      <c r="A113" s="102"/>
      <c r="B113" s="102"/>
      <c r="C113" s="270"/>
      <c r="D113" s="221"/>
      <c r="E113" s="221"/>
      <c r="F113" s="102"/>
      <c r="G113" s="115"/>
      <c r="H113" s="135"/>
      <c r="I113" s="102"/>
      <c r="J113" s="102"/>
      <c r="K113" s="102"/>
      <c r="L113" s="562"/>
      <c r="M113" s="102"/>
      <c r="N113" s="102"/>
      <c r="O113" s="562"/>
      <c r="P113" s="102"/>
      <c r="Q113" s="102"/>
      <c r="R113" s="102"/>
      <c r="S113" s="102"/>
      <c r="T113" s="102"/>
      <c r="U113" s="102"/>
      <c r="V113" s="102"/>
      <c r="W113" s="102"/>
      <c r="X113" s="102"/>
    </row>
    <row r="114" spans="1:24" ht="12.75">
      <c r="A114" s="102"/>
      <c r="B114" s="102"/>
      <c r="C114" s="270"/>
      <c r="D114" s="221"/>
      <c r="E114" s="221"/>
      <c r="F114" s="102"/>
      <c r="G114" s="115"/>
      <c r="H114" s="135"/>
      <c r="I114" s="102"/>
      <c r="J114" s="102"/>
      <c r="K114" s="102"/>
      <c r="L114" s="562"/>
      <c r="M114" s="102"/>
      <c r="N114" s="102"/>
      <c r="O114" s="562"/>
      <c r="P114" s="102"/>
      <c r="Q114" s="102"/>
      <c r="R114" s="102"/>
      <c r="S114" s="102"/>
      <c r="T114" s="102"/>
      <c r="U114" s="102"/>
      <c r="V114" s="102"/>
      <c r="W114" s="102"/>
      <c r="X114" s="102"/>
    </row>
    <row r="115" spans="1:24" ht="12.75">
      <c r="A115" s="102"/>
      <c r="B115" s="102"/>
      <c r="C115" s="270"/>
      <c r="D115" s="221"/>
      <c r="E115" s="221"/>
      <c r="F115" s="102"/>
      <c r="G115" s="115"/>
      <c r="H115" s="135"/>
      <c r="I115" s="102"/>
      <c r="J115" s="102"/>
      <c r="K115" s="102"/>
      <c r="L115" s="562"/>
      <c r="M115" s="102"/>
      <c r="N115" s="102"/>
      <c r="O115" s="562"/>
      <c r="P115" s="102"/>
      <c r="Q115" s="102"/>
      <c r="R115" s="102"/>
      <c r="S115" s="102"/>
      <c r="T115" s="102"/>
      <c r="U115" s="102"/>
      <c r="V115" s="102"/>
      <c r="W115" s="102"/>
      <c r="X115" s="102"/>
    </row>
    <row r="116" spans="1:24" ht="12.75">
      <c r="A116" s="102"/>
      <c r="B116" s="102"/>
      <c r="C116" s="270"/>
      <c r="D116" s="221"/>
      <c r="E116" s="221"/>
      <c r="F116" s="102"/>
      <c r="G116" s="115"/>
      <c r="H116" s="135"/>
      <c r="I116" s="102"/>
      <c r="J116" s="102"/>
      <c r="K116" s="102"/>
      <c r="L116" s="562"/>
      <c r="M116" s="102"/>
      <c r="N116" s="102"/>
      <c r="O116" s="562"/>
      <c r="P116" s="102"/>
      <c r="Q116" s="102"/>
      <c r="R116" s="102"/>
      <c r="S116" s="102"/>
      <c r="T116" s="102"/>
      <c r="U116" s="102"/>
      <c r="V116" s="102"/>
      <c r="W116" s="102"/>
      <c r="X116" s="102"/>
    </row>
    <row r="117" spans="1:24" ht="12.75">
      <c r="A117" s="102"/>
      <c r="B117" s="102"/>
      <c r="C117" s="270"/>
      <c r="D117" s="221"/>
      <c r="E117" s="221"/>
      <c r="F117" s="102"/>
      <c r="G117" s="115"/>
      <c r="H117" s="135"/>
      <c r="I117" s="102"/>
      <c r="J117" s="102"/>
      <c r="K117" s="102"/>
      <c r="L117" s="562"/>
      <c r="M117" s="102"/>
      <c r="N117" s="102"/>
      <c r="O117" s="562"/>
      <c r="P117" s="102"/>
      <c r="Q117" s="102"/>
      <c r="R117" s="102"/>
      <c r="S117" s="102"/>
      <c r="T117" s="102"/>
      <c r="U117" s="102"/>
      <c r="V117" s="102"/>
      <c r="W117" s="102"/>
      <c r="X117" s="102"/>
    </row>
    <row r="118" spans="1:24" ht="12.75">
      <c r="A118" s="102"/>
      <c r="B118" s="102"/>
      <c r="C118" s="270"/>
      <c r="D118" s="221"/>
      <c r="E118" s="221"/>
      <c r="F118" s="102"/>
      <c r="G118" s="115"/>
      <c r="H118" s="135"/>
      <c r="I118" s="102"/>
      <c r="J118" s="102"/>
      <c r="K118" s="102"/>
      <c r="L118" s="562"/>
      <c r="M118" s="102"/>
      <c r="N118" s="102"/>
      <c r="O118" s="562"/>
      <c r="P118" s="102"/>
      <c r="Q118" s="102"/>
      <c r="R118" s="102"/>
      <c r="S118" s="102"/>
      <c r="T118" s="102"/>
      <c r="U118" s="102"/>
      <c r="V118" s="102"/>
      <c r="W118" s="102"/>
      <c r="X118" s="102"/>
    </row>
    <row r="119" spans="1:24" ht="12.75">
      <c r="A119" s="102"/>
      <c r="B119" s="102"/>
      <c r="C119" s="270"/>
      <c r="D119" s="221"/>
      <c r="E119" s="221"/>
      <c r="F119" s="102"/>
      <c r="G119" s="115"/>
      <c r="H119" s="135"/>
      <c r="I119" s="102"/>
      <c r="J119" s="102"/>
      <c r="K119" s="102"/>
      <c r="L119" s="562"/>
      <c r="M119" s="102"/>
      <c r="N119" s="102"/>
      <c r="O119" s="562"/>
      <c r="P119" s="102"/>
      <c r="Q119" s="102"/>
      <c r="R119" s="102"/>
      <c r="S119" s="102"/>
      <c r="T119" s="102"/>
      <c r="U119" s="102"/>
      <c r="V119" s="102"/>
      <c r="W119" s="102"/>
      <c r="X119" s="102"/>
    </row>
    <row r="120" spans="1:24" ht="12.75">
      <c r="A120" s="102"/>
      <c r="B120" s="102"/>
      <c r="C120" s="270"/>
      <c r="D120" s="221"/>
      <c r="E120" s="221"/>
      <c r="F120" s="102"/>
      <c r="G120" s="115"/>
      <c r="H120" s="135"/>
      <c r="I120" s="102"/>
      <c r="J120" s="102"/>
      <c r="K120" s="102"/>
      <c r="L120" s="562"/>
      <c r="M120" s="102"/>
      <c r="N120" s="102"/>
      <c r="O120" s="562"/>
      <c r="P120" s="102"/>
      <c r="Q120" s="102"/>
      <c r="R120" s="102"/>
      <c r="S120" s="102"/>
      <c r="T120" s="102"/>
      <c r="U120" s="102"/>
      <c r="V120" s="102"/>
      <c r="W120" s="102"/>
      <c r="X120" s="102"/>
    </row>
    <row r="121" spans="1:24" ht="12.75">
      <c r="A121" s="102"/>
      <c r="B121" s="102"/>
      <c r="C121" s="270"/>
      <c r="D121" s="221"/>
      <c r="E121" s="221"/>
      <c r="F121" s="102"/>
      <c r="G121" s="115"/>
      <c r="H121" s="135"/>
      <c r="I121" s="102"/>
      <c r="J121" s="102"/>
      <c r="K121" s="102"/>
      <c r="L121" s="562"/>
      <c r="M121" s="102"/>
      <c r="N121" s="102"/>
      <c r="O121" s="562"/>
      <c r="P121" s="102"/>
      <c r="Q121" s="102"/>
      <c r="R121" s="102"/>
      <c r="S121" s="102"/>
      <c r="T121" s="102"/>
      <c r="U121" s="102"/>
      <c r="V121" s="102"/>
      <c r="W121" s="102"/>
      <c r="X121" s="102"/>
    </row>
    <row r="122" spans="1:24" ht="12.75">
      <c r="A122" s="102"/>
      <c r="B122" s="102"/>
      <c r="C122" s="270"/>
      <c r="D122" s="221"/>
      <c r="E122" s="221"/>
      <c r="F122" s="102"/>
      <c r="G122" s="115"/>
      <c r="H122" s="135"/>
      <c r="I122" s="102"/>
      <c r="J122" s="102"/>
      <c r="K122" s="102"/>
      <c r="L122" s="562"/>
      <c r="M122" s="102"/>
      <c r="N122" s="102"/>
      <c r="O122" s="562"/>
      <c r="P122" s="102"/>
      <c r="Q122" s="102"/>
      <c r="R122" s="102"/>
      <c r="S122" s="102"/>
      <c r="T122" s="102"/>
      <c r="U122" s="102"/>
      <c r="V122" s="102"/>
      <c r="W122" s="102"/>
      <c r="X122" s="102"/>
    </row>
    <row r="123" spans="1:24" ht="12.75">
      <c r="A123" s="102"/>
      <c r="B123" s="102"/>
      <c r="C123" s="270"/>
      <c r="D123" s="221"/>
      <c r="E123" s="221"/>
      <c r="F123" s="102"/>
      <c r="G123" s="115"/>
      <c r="H123" s="135"/>
      <c r="I123" s="102"/>
      <c r="J123" s="102"/>
      <c r="K123" s="102"/>
      <c r="L123" s="562"/>
      <c r="M123" s="102"/>
      <c r="N123" s="102"/>
      <c r="O123" s="562"/>
      <c r="P123" s="102"/>
      <c r="Q123" s="102"/>
      <c r="R123" s="102"/>
      <c r="S123" s="102"/>
      <c r="T123" s="102"/>
      <c r="U123" s="102"/>
      <c r="V123" s="102"/>
      <c r="W123" s="102"/>
      <c r="X123" s="102"/>
    </row>
    <row r="124" spans="1:24" ht="12.75">
      <c r="A124" s="102"/>
      <c r="B124" s="102"/>
      <c r="C124" s="270"/>
      <c r="D124" s="221"/>
      <c r="E124" s="221"/>
      <c r="F124" s="102"/>
      <c r="G124" s="115"/>
      <c r="H124" s="135"/>
      <c r="I124" s="102"/>
      <c r="J124" s="102"/>
      <c r="K124" s="102"/>
      <c r="L124" s="562"/>
      <c r="M124" s="102"/>
      <c r="N124" s="102"/>
      <c r="O124" s="562"/>
      <c r="P124" s="102"/>
      <c r="Q124" s="102"/>
      <c r="R124" s="102"/>
      <c r="S124" s="102"/>
      <c r="T124" s="102"/>
      <c r="U124" s="102"/>
      <c r="V124" s="102"/>
      <c r="W124" s="102"/>
      <c r="X124" s="102"/>
    </row>
    <row r="125" spans="1:24" ht="12.75">
      <c r="A125" s="102"/>
      <c r="B125" s="102"/>
      <c r="C125" s="270"/>
      <c r="D125" s="221"/>
      <c r="E125" s="221"/>
      <c r="F125" s="102"/>
      <c r="G125" s="115"/>
      <c r="H125" s="135"/>
      <c r="I125" s="102"/>
      <c r="J125" s="102"/>
      <c r="K125" s="102"/>
      <c r="L125" s="562"/>
      <c r="M125" s="102"/>
      <c r="N125" s="102"/>
      <c r="O125" s="562"/>
      <c r="P125" s="102"/>
      <c r="Q125" s="102"/>
      <c r="R125" s="102"/>
      <c r="S125" s="102"/>
      <c r="T125" s="102"/>
      <c r="U125" s="102"/>
      <c r="V125" s="102"/>
      <c r="W125" s="102"/>
      <c r="X125" s="102"/>
    </row>
    <row r="126" spans="1:24" ht="12.75">
      <c r="A126" s="102"/>
      <c r="B126" s="102"/>
      <c r="C126" s="270"/>
      <c r="D126" s="221"/>
      <c r="E126" s="221"/>
      <c r="F126" s="102"/>
      <c r="G126" s="115"/>
      <c r="H126" s="135"/>
      <c r="I126" s="102"/>
      <c r="J126" s="102"/>
      <c r="K126" s="102"/>
      <c r="L126" s="562"/>
      <c r="M126" s="102"/>
      <c r="N126" s="102"/>
      <c r="O126" s="562"/>
      <c r="P126" s="102"/>
      <c r="Q126" s="102"/>
      <c r="R126" s="102"/>
      <c r="S126" s="102"/>
      <c r="T126" s="102"/>
      <c r="U126" s="102"/>
      <c r="V126" s="102"/>
      <c r="W126" s="102"/>
      <c r="X126" s="102"/>
    </row>
    <row r="127" spans="1:24" ht="12.75">
      <c r="A127" s="102"/>
      <c r="B127" s="102"/>
      <c r="C127" s="270"/>
      <c r="D127" s="221"/>
      <c r="E127" s="221"/>
      <c r="F127" s="102"/>
      <c r="G127" s="115"/>
      <c r="H127" s="135"/>
      <c r="I127" s="102"/>
      <c r="J127" s="102"/>
      <c r="K127" s="102"/>
      <c r="L127" s="562"/>
      <c r="M127" s="102"/>
      <c r="N127" s="102"/>
      <c r="O127" s="562"/>
      <c r="P127" s="102"/>
      <c r="Q127" s="102"/>
      <c r="R127" s="102"/>
      <c r="S127" s="102"/>
      <c r="T127" s="102"/>
      <c r="U127" s="102"/>
      <c r="V127" s="102"/>
      <c r="W127" s="102"/>
      <c r="X127" s="102"/>
    </row>
    <row r="128" spans="1:24" ht="12.75">
      <c r="A128" s="102"/>
      <c r="B128" s="102"/>
      <c r="C128" s="270"/>
      <c r="D128" s="221"/>
      <c r="E128" s="221"/>
      <c r="F128" s="102"/>
      <c r="G128" s="115"/>
      <c r="H128" s="135"/>
      <c r="I128" s="102"/>
      <c r="J128" s="102"/>
      <c r="K128" s="102"/>
      <c r="L128" s="562"/>
      <c r="M128" s="102"/>
      <c r="N128" s="102"/>
      <c r="O128" s="562"/>
      <c r="P128" s="102"/>
      <c r="Q128" s="102"/>
      <c r="R128" s="102"/>
      <c r="S128" s="102"/>
      <c r="T128" s="102"/>
      <c r="U128" s="102"/>
      <c r="V128" s="102"/>
      <c r="W128" s="102"/>
      <c r="X128" s="102"/>
    </row>
    <row r="129" spans="1:24" ht="12.75">
      <c r="A129" s="102"/>
      <c r="B129" s="102"/>
      <c r="C129" s="270"/>
      <c r="D129" s="221"/>
      <c r="E129" s="221"/>
      <c r="F129" s="102"/>
      <c r="G129" s="115"/>
      <c r="H129" s="135"/>
      <c r="I129" s="102"/>
      <c r="J129" s="102"/>
      <c r="K129" s="102"/>
      <c r="L129" s="562"/>
      <c r="M129" s="102"/>
      <c r="N129" s="102"/>
      <c r="O129" s="562"/>
      <c r="P129" s="102"/>
      <c r="Q129" s="102"/>
      <c r="R129" s="102"/>
      <c r="S129" s="102"/>
      <c r="T129" s="102"/>
      <c r="U129" s="102"/>
      <c r="V129" s="102"/>
      <c r="W129" s="102"/>
      <c r="X129" s="102"/>
    </row>
    <row r="130" spans="1:24" ht="12.75">
      <c r="A130" s="102"/>
      <c r="B130" s="102"/>
      <c r="C130" s="270"/>
      <c r="D130" s="221"/>
      <c r="E130" s="221"/>
      <c r="F130" s="102"/>
      <c r="G130" s="115"/>
      <c r="H130" s="135"/>
      <c r="I130" s="102"/>
      <c r="J130" s="102"/>
      <c r="K130" s="102"/>
      <c r="L130" s="562"/>
      <c r="M130" s="102"/>
      <c r="N130" s="102"/>
      <c r="O130" s="562"/>
      <c r="P130" s="102"/>
      <c r="Q130" s="102"/>
      <c r="R130" s="102"/>
      <c r="S130" s="102"/>
      <c r="T130" s="102"/>
      <c r="U130" s="102"/>
      <c r="V130" s="102"/>
      <c r="W130" s="102"/>
      <c r="X130" s="102"/>
    </row>
    <row r="131" spans="1:24" ht="12.75">
      <c r="A131" s="102"/>
      <c r="B131" s="102"/>
      <c r="C131" s="270"/>
      <c r="D131" s="221"/>
      <c r="E131" s="221"/>
      <c r="F131" s="102"/>
      <c r="G131" s="115"/>
      <c r="H131" s="135"/>
      <c r="I131" s="102"/>
      <c r="J131" s="102"/>
      <c r="K131" s="102"/>
      <c r="L131" s="562"/>
      <c r="M131" s="102"/>
      <c r="N131" s="102"/>
      <c r="O131" s="562"/>
      <c r="P131" s="102"/>
      <c r="Q131" s="102"/>
      <c r="R131" s="102"/>
      <c r="S131" s="102"/>
      <c r="T131" s="102"/>
      <c r="U131" s="102"/>
      <c r="V131" s="102"/>
      <c r="W131" s="102"/>
      <c r="X131" s="102"/>
    </row>
    <row r="132" spans="1:24" ht="12.75">
      <c r="A132" s="102"/>
      <c r="B132" s="102"/>
      <c r="C132" s="270"/>
      <c r="D132" s="221"/>
      <c r="E132" s="221"/>
      <c r="F132" s="102"/>
      <c r="G132" s="115"/>
      <c r="H132" s="135"/>
      <c r="I132" s="102"/>
      <c r="J132" s="102"/>
      <c r="K132" s="102"/>
      <c r="L132" s="562"/>
      <c r="M132" s="102"/>
      <c r="N132" s="102"/>
      <c r="O132" s="562"/>
      <c r="P132" s="102"/>
      <c r="Q132" s="102"/>
      <c r="R132" s="102"/>
      <c r="S132" s="102"/>
      <c r="T132" s="102"/>
      <c r="U132" s="102"/>
      <c r="V132" s="102"/>
      <c r="W132" s="102"/>
      <c r="X132" s="102"/>
    </row>
    <row r="133" spans="1:24" ht="12.75">
      <c r="A133" s="102"/>
      <c r="B133" s="102"/>
      <c r="C133" s="270"/>
      <c r="D133" s="221"/>
      <c r="E133" s="221"/>
      <c r="F133" s="102"/>
      <c r="G133" s="115"/>
      <c r="H133" s="135"/>
      <c r="I133" s="102"/>
      <c r="J133" s="102"/>
      <c r="K133" s="102"/>
      <c r="L133" s="562"/>
      <c r="M133" s="102"/>
      <c r="N133" s="102"/>
      <c r="O133" s="562"/>
      <c r="P133" s="102"/>
      <c r="Q133" s="102"/>
      <c r="R133" s="102"/>
      <c r="S133" s="102"/>
      <c r="T133" s="102"/>
      <c r="U133" s="102"/>
      <c r="V133" s="102"/>
      <c r="W133" s="102"/>
      <c r="X133" s="102"/>
    </row>
    <row r="134" spans="1:24" ht="12.75">
      <c r="A134" s="102"/>
      <c r="B134" s="102"/>
      <c r="C134" s="270"/>
      <c r="D134" s="221"/>
      <c r="E134" s="221"/>
      <c r="F134" s="102"/>
      <c r="G134" s="115"/>
      <c r="H134" s="135"/>
      <c r="I134" s="102"/>
      <c r="J134" s="102"/>
      <c r="K134" s="102"/>
      <c r="L134" s="562"/>
      <c r="M134" s="102"/>
      <c r="N134" s="102"/>
      <c r="O134" s="562"/>
      <c r="P134" s="102"/>
      <c r="Q134" s="102"/>
      <c r="R134" s="102"/>
      <c r="S134" s="102"/>
      <c r="T134" s="102"/>
      <c r="U134" s="102"/>
      <c r="V134" s="102"/>
      <c r="W134" s="102"/>
      <c r="X134" s="102"/>
    </row>
    <row r="135" spans="1:24" ht="12.75">
      <c r="A135" s="102"/>
      <c r="B135" s="102"/>
      <c r="C135" s="270"/>
      <c r="D135" s="221"/>
      <c r="E135" s="221"/>
      <c r="F135" s="102"/>
      <c r="G135" s="115"/>
      <c r="H135" s="135"/>
      <c r="I135" s="102"/>
      <c r="J135" s="102"/>
      <c r="K135" s="102"/>
      <c r="L135" s="562"/>
      <c r="M135" s="102"/>
      <c r="N135" s="102"/>
      <c r="O135" s="562"/>
      <c r="P135" s="102"/>
      <c r="Q135" s="102"/>
      <c r="R135" s="102"/>
      <c r="S135" s="102"/>
      <c r="T135" s="102"/>
      <c r="U135" s="102"/>
      <c r="V135" s="102"/>
      <c r="W135" s="102"/>
      <c r="X135" s="102"/>
    </row>
    <row r="136" spans="1:24" ht="12.75">
      <c r="A136" s="102"/>
      <c r="B136" s="102"/>
      <c r="C136" s="270"/>
      <c r="D136" s="221"/>
      <c r="E136" s="221"/>
      <c r="F136" s="102"/>
      <c r="G136" s="115"/>
      <c r="H136" s="135"/>
      <c r="I136" s="102"/>
      <c r="J136" s="102"/>
      <c r="K136" s="102"/>
      <c r="L136" s="562"/>
      <c r="M136" s="102"/>
      <c r="N136" s="102"/>
      <c r="O136" s="562"/>
      <c r="P136" s="102"/>
      <c r="Q136" s="102"/>
      <c r="R136" s="102"/>
      <c r="S136" s="102"/>
      <c r="T136" s="102"/>
      <c r="U136" s="102"/>
      <c r="V136" s="102"/>
      <c r="W136" s="102"/>
      <c r="X136" s="102"/>
    </row>
    <row r="137" spans="1:24" ht="12.75">
      <c r="A137" s="102"/>
      <c r="B137" s="102"/>
      <c r="C137" s="270"/>
      <c r="D137" s="221"/>
      <c r="E137" s="221"/>
      <c r="F137" s="102"/>
      <c r="G137" s="115"/>
      <c r="H137" s="135"/>
      <c r="I137" s="102"/>
      <c r="J137" s="102"/>
      <c r="K137" s="102"/>
      <c r="L137" s="562"/>
      <c r="M137" s="102"/>
      <c r="N137" s="102"/>
      <c r="O137" s="562"/>
      <c r="P137" s="102"/>
      <c r="Q137" s="102"/>
      <c r="R137" s="102"/>
      <c r="S137" s="102"/>
      <c r="T137" s="102"/>
      <c r="U137" s="102"/>
      <c r="V137" s="102"/>
      <c r="W137" s="102"/>
      <c r="X137" s="102"/>
    </row>
    <row r="138" spans="1:24" ht="12.75">
      <c r="A138" s="102"/>
      <c r="B138" s="102"/>
      <c r="C138" s="270"/>
      <c r="D138" s="221"/>
      <c r="E138" s="221"/>
      <c r="F138" s="102"/>
      <c r="G138" s="115"/>
      <c r="H138" s="135"/>
      <c r="I138" s="102"/>
      <c r="J138" s="102"/>
      <c r="K138" s="102"/>
      <c r="L138" s="562"/>
      <c r="M138" s="102"/>
      <c r="N138" s="102"/>
      <c r="O138" s="562"/>
      <c r="P138" s="102"/>
      <c r="Q138" s="102"/>
      <c r="R138" s="102"/>
      <c r="S138" s="102"/>
      <c r="T138" s="102"/>
      <c r="U138" s="102"/>
      <c r="V138" s="102"/>
      <c r="W138" s="102"/>
      <c r="X138" s="102"/>
    </row>
    <row r="139" spans="1:24" ht="12.75">
      <c r="A139" s="102"/>
      <c r="B139" s="102"/>
      <c r="C139" s="270"/>
      <c r="D139" s="221"/>
      <c r="E139" s="221"/>
      <c r="F139" s="102"/>
      <c r="G139" s="115"/>
      <c r="H139" s="135"/>
      <c r="I139" s="102"/>
      <c r="J139" s="102"/>
      <c r="K139" s="102"/>
      <c r="L139" s="562"/>
      <c r="M139" s="102"/>
      <c r="N139" s="102"/>
      <c r="O139" s="562"/>
      <c r="P139" s="102"/>
      <c r="Q139" s="102"/>
      <c r="R139" s="102"/>
      <c r="S139" s="102"/>
      <c r="T139" s="102"/>
      <c r="U139" s="102"/>
      <c r="V139" s="102"/>
      <c r="W139" s="102"/>
      <c r="X139" s="102"/>
    </row>
    <row r="140" spans="1:24" ht="12.75">
      <c r="A140" s="102"/>
      <c r="B140" s="102"/>
      <c r="C140" s="270"/>
      <c r="D140" s="221"/>
      <c r="E140" s="221"/>
      <c r="F140" s="102"/>
      <c r="G140" s="115"/>
      <c r="H140" s="135"/>
      <c r="I140" s="102"/>
      <c r="J140" s="102"/>
      <c r="K140" s="102"/>
      <c r="L140" s="562"/>
      <c r="M140" s="102"/>
      <c r="N140" s="102"/>
      <c r="O140" s="562"/>
      <c r="P140" s="102"/>
      <c r="Q140" s="102"/>
      <c r="R140" s="102"/>
      <c r="S140" s="102"/>
      <c r="T140" s="102"/>
      <c r="U140" s="102"/>
      <c r="V140" s="102"/>
      <c r="W140" s="102"/>
      <c r="X140" s="102"/>
    </row>
    <row r="141" spans="1:24" ht="12.75">
      <c r="A141" s="102"/>
      <c r="B141" s="102"/>
      <c r="C141" s="270"/>
      <c r="D141" s="221"/>
      <c r="E141" s="221"/>
      <c r="F141" s="102"/>
      <c r="G141" s="115"/>
      <c r="H141" s="135"/>
      <c r="I141" s="102"/>
      <c r="J141" s="102"/>
      <c r="K141" s="102"/>
      <c r="L141" s="562"/>
      <c r="M141" s="102"/>
      <c r="N141" s="102"/>
      <c r="O141" s="562"/>
      <c r="P141" s="102"/>
      <c r="Q141" s="102"/>
      <c r="R141" s="102"/>
      <c r="S141" s="102"/>
      <c r="T141" s="102"/>
      <c r="U141" s="102"/>
      <c r="V141" s="102"/>
      <c r="W141" s="102"/>
      <c r="X141" s="102"/>
    </row>
    <row r="142" spans="1:24" ht="12.75">
      <c r="A142" s="102"/>
      <c r="B142" s="102"/>
      <c r="C142" s="270"/>
      <c r="D142" s="221"/>
      <c r="E142" s="221"/>
      <c r="F142" s="102"/>
      <c r="G142" s="115"/>
      <c r="H142" s="135"/>
      <c r="I142" s="102"/>
      <c r="J142" s="102"/>
      <c r="K142" s="102"/>
      <c r="L142" s="562"/>
      <c r="M142" s="102"/>
      <c r="N142" s="102"/>
      <c r="O142" s="562"/>
      <c r="P142" s="102"/>
      <c r="Q142" s="102"/>
      <c r="R142" s="102"/>
      <c r="S142" s="102"/>
      <c r="T142" s="102"/>
      <c r="U142" s="102"/>
      <c r="V142" s="102"/>
      <c r="W142" s="102"/>
      <c r="X142" s="102"/>
    </row>
    <row r="143" spans="1:24" ht="12.75">
      <c r="A143" s="102"/>
      <c r="B143" s="102"/>
      <c r="C143" s="270"/>
      <c r="D143" s="221"/>
      <c r="E143" s="221"/>
      <c r="F143" s="102"/>
      <c r="G143" s="115"/>
      <c r="H143" s="135"/>
      <c r="I143" s="102"/>
      <c r="J143" s="102"/>
      <c r="K143" s="102"/>
      <c r="L143" s="562"/>
      <c r="M143" s="102"/>
      <c r="N143" s="102"/>
      <c r="O143" s="562"/>
      <c r="P143" s="102"/>
      <c r="Q143" s="102"/>
      <c r="R143" s="102"/>
      <c r="S143" s="102"/>
      <c r="T143" s="102"/>
      <c r="U143" s="102"/>
      <c r="V143" s="102"/>
      <c r="W143" s="102"/>
      <c r="X143" s="102"/>
    </row>
    <row r="144" spans="1:24" ht="12.75">
      <c r="A144" s="102"/>
      <c r="B144" s="102"/>
      <c r="C144" s="270"/>
      <c r="D144" s="221"/>
      <c r="E144" s="221"/>
      <c r="F144" s="102"/>
      <c r="G144" s="115"/>
      <c r="H144" s="135"/>
      <c r="I144" s="102"/>
      <c r="J144" s="102"/>
      <c r="K144" s="102"/>
      <c r="L144" s="562"/>
      <c r="M144" s="102"/>
      <c r="N144" s="102"/>
      <c r="O144" s="562"/>
      <c r="P144" s="102"/>
      <c r="Q144" s="102"/>
      <c r="R144" s="102"/>
      <c r="S144" s="102"/>
      <c r="T144" s="102"/>
      <c r="U144" s="102"/>
      <c r="V144" s="102"/>
      <c r="W144" s="102"/>
      <c r="X144" s="102"/>
    </row>
    <row r="145" spans="1:24" ht="12.75">
      <c r="A145" s="102"/>
      <c r="B145" s="102"/>
      <c r="C145" s="270"/>
      <c r="D145" s="221"/>
      <c r="E145" s="221"/>
      <c r="F145" s="102"/>
      <c r="G145" s="115"/>
      <c r="H145" s="135"/>
      <c r="I145" s="102"/>
      <c r="J145" s="102"/>
      <c r="K145" s="102"/>
      <c r="L145" s="562"/>
      <c r="M145" s="102"/>
      <c r="N145" s="102"/>
      <c r="O145" s="562"/>
      <c r="P145" s="102"/>
      <c r="Q145" s="102"/>
      <c r="R145" s="102"/>
      <c r="S145" s="102"/>
      <c r="T145" s="102"/>
      <c r="U145" s="102"/>
      <c r="V145" s="102"/>
      <c r="W145" s="102"/>
      <c r="X145" s="102"/>
    </row>
    <row r="146" spans="1:24" ht="12.75">
      <c r="A146" s="102"/>
      <c r="B146" s="102"/>
      <c r="C146" s="270"/>
      <c r="D146" s="221"/>
      <c r="E146" s="221"/>
      <c r="F146" s="102"/>
      <c r="G146" s="115"/>
      <c r="H146" s="135"/>
      <c r="I146" s="102"/>
      <c r="J146" s="102"/>
      <c r="K146" s="102"/>
      <c r="L146" s="562"/>
      <c r="M146" s="102"/>
      <c r="N146" s="102"/>
      <c r="O146" s="562"/>
      <c r="P146" s="102"/>
      <c r="Q146" s="102"/>
      <c r="R146" s="102"/>
      <c r="S146" s="102"/>
      <c r="T146" s="102"/>
      <c r="U146" s="102"/>
      <c r="V146" s="102"/>
      <c r="W146" s="102"/>
      <c r="X146" s="102"/>
    </row>
    <row r="147" spans="1:24" ht="12.75">
      <c r="A147" s="102"/>
      <c r="B147" s="102"/>
      <c r="C147" s="270"/>
      <c r="D147" s="221"/>
      <c r="E147" s="221"/>
      <c r="F147" s="102"/>
      <c r="G147" s="115"/>
      <c r="H147" s="135"/>
      <c r="I147" s="102"/>
      <c r="J147" s="102"/>
      <c r="K147" s="102"/>
      <c r="L147" s="562"/>
      <c r="M147" s="102"/>
      <c r="N147" s="102"/>
      <c r="O147" s="562"/>
      <c r="P147" s="102"/>
      <c r="Q147" s="102"/>
      <c r="R147" s="102"/>
      <c r="S147" s="102"/>
      <c r="T147" s="102"/>
      <c r="U147" s="102"/>
      <c r="V147" s="102"/>
      <c r="W147" s="102"/>
      <c r="X147" s="102"/>
    </row>
    <row r="148" spans="1:24" ht="12.75">
      <c r="A148" s="102"/>
      <c r="B148" s="102"/>
      <c r="C148" s="270"/>
      <c r="D148" s="221"/>
      <c r="E148" s="221"/>
      <c r="F148" s="102"/>
      <c r="G148" s="115"/>
      <c r="H148" s="135"/>
      <c r="I148" s="102"/>
      <c r="J148" s="102"/>
      <c r="K148" s="102"/>
      <c r="L148" s="562"/>
      <c r="M148" s="102"/>
      <c r="N148" s="102"/>
      <c r="O148" s="562"/>
      <c r="P148" s="102"/>
      <c r="Q148" s="102"/>
      <c r="R148" s="102"/>
      <c r="S148" s="102"/>
      <c r="T148" s="102"/>
      <c r="U148" s="102"/>
      <c r="V148" s="102"/>
      <c r="W148" s="102"/>
      <c r="X148" s="102"/>
    </row>
    <row r="149" spans="1:24" ht="12.75">
      <c r="A149" s="102"/>
      <c r="B149" s="102"/>
      <c r="C149" s="270"/>
      <c r="D149" s="221"/>
      <c r="E149" s="221"/>
      <c r="F149" s="102"/>
      <c r="G149" s="115"/>
      <c r="H149" s="135"/>
      <c r="I149" s="102"/>
      <c r="J149" s="102"/>
      <c r="K149" s="102"/>
      <c r="L149" s="562"/>
      <c r="M149" s="102"/>
      <c r="N149" s="102"/>
      <c r="O149" s="562"/>
      <c r="P149" s="102"/>
      <c r="Q149" s="102"/>
      <c r="R149" s="102"/>
      <c r="S149" s="102"/>
      <c r="T149" s="102"/>
      <c r="U149" s="102"/>
      <c r="V149" s="102"/>
      <c r="W149" s="102"/>
      <c r="X149" s="102"/>
    </row>
    <row r="150" spans="1:24" ht="12.75">
      <c r="A150" s="102"/>
      <c r="B150" s="102"/>
      <c r="C150" s="270"/>
      <c r="D150" s="221"/>
      <c r="E150" s="221"/>
      <c r="F150" s="102"/>
      <c r="G150" s="115"/>
      <c r="H150" s="135"/>
      <c r="I150" s="102"/>
      <c r="J150" s="102"/>
      <c r="K150" s="102"/>
      <c r="L150" s="562"/>
      <c r="M150" s="102"/>
      <c r="N150" s="102"/>
      <c r="O150" s="562"/>
      <c r="P150" s="102"/>
      <c r="Q150" s="102"/>
      <c r="R150" s="102"/>
      <c r="S150" s="102"/>
      <c r="T150" s="102"/>
      <c r="U150" s="102"/>
      <c r="V150" s="102"/>
      <c r="W150" s="102"/>
      <c r="X150" s="102"/>
    </row>
    <row r="151" spans="1:24" ht="12.75">
      <c r="A151" s="102"/>
      <c r="B151" s="102"/>
      <c r="C151" s="270"/>
      <c r="D151" s="221"/>
      <c r="E151" s="221"/>
      <c r="F151" s="102"/>
      <c r="G151" s="115"/>
      <c r="H151" s="135"/>
      <c r="I151" s="102"/>
      <c r="J151" s="102"/>
      <c r="K151" s="102"/>
      <c r="L151" s="562"/>
      <c r="M151" s="102"/>
      <c r="N151" s="102"/>
      <c r="O151" s="562"/>
      <c r="P151" s="102"/>
      <c r="Q151" s="102"/>
      <c r="R151" s="102"/>
      <c r="S151" s="102"/>
      <c r="T151" s="102"/>
      <c r="U151" s="102"/>
      <c r="V151" s="102"/>
      <c r="W151" s="102"/>
      <c r="X151" s="102"/>
    </row>
    <row r="152" spans="1:24" ht="12.75">
      <c r="A152" s="102"/>
      <c r="B152" s="102"/>
      <c r="C152" s="270"/>
      <c r="D152" s="221"/>
      <c r="E152" s="221"/>
      <c r="F152" s="102"/>
      <c r="G152" s="115"/>
      <c r="H152" s="135"/>
      <c r="I152" s="102"/>
      <c r="J152" s="102"/>
      <c r="K152" s="102"/>
      <c r="L152" s="562"/>
      <c r="M152" s="102"/>
      <c r="N152" s="102"/>
      <c r="O152" s="562"/>
      <c r="P152" s="102"/>
      <c r="Q152" s="102"/>
      <c r="R152" s="102"/>
      <c r="S152" s="102"/>
      <c r="T152" s="102"/>
      <c r="U152" s="102"/>
      <c r="V152" s="102"/>
      <c r="W152" s="102"/>
      <c r="X152" s="102"/>
    </row>
    <row r="153" spans="1:24" ht="12.75">
      <c r="A153" s="102"/>
      <c r="B153" s="102"/>
      <c r="C153" s="270"/>
      <c r="D153" s="221"/>
      <c r="E153" s="221"/>
      <c r="F153" s="102"/>
      <c r="G153" s="115"/>
      <c r="H153" s="135"/>
      <c r="I153" s="102"/>
      <c r="J153" s="102"/>
      <c r="K153" s="102"/>
      <c r="L153" s="562"/>
      <c r="M153" s="102"/>
      <c r="N153" s="102"/>
      <c r="O153" s="562"/>
      <c r="P153" s="102"/>
      <c r="Q153" s="102"/>
      <c r="R153" s="102"/>
      <c r="S153" s="102"/>
      <c r="T153" s="102"/>
      <c r="U153" s="102"/>
      <c r="V153" s="102"/>
      <c r="W153" s="102"/>
      <c r="X153" s="102"/>
    </row>
    <row r="154" spans="1:24" ht="12.75">
      <c r="A154" s="102"/>
      <c r="B154" s="102"/>
      <c r="C154" s="270"/>
      <c r="D154" s="221"/>
      <c r="E154" s="221"/>
      <c r="F154" s="102"/>
      <c r="G154" s="115"/>
      <c r="H154" s="135"/>
      <c r="I154" s="102"/>
      <c r="J154" s="102"/>
      <c r="K154" s="102"/>
      <c r="L154" s="562"/>
      <c r="M154" s="102"/>
      <c r="N154" s="102"/>
      <c r="O154" s="562"/>
      <c r="P154" s="102"/>
      <c r="Q154" s="102"/>
      <c r="R154" s="102"/>
      <c r="S154" s="102"/>
      <c r="T154" s="102"/>
      <c r="U154" s="102"/>
      <c r="V154" s="102"/>
      <c r="W154" s="102"/>
      <c r="X154" s="102"/>
    </row>
    <row r="155" spans="1:24" ht="12.75">
      <c r="A155" s="102"/>
      <c r="B155" s="102"/>
      <c r="C155" s="270"/>
      <c r="D155" s="221"/>
      <c r="E155" s="221"/>
      <c r="F155" s="102"/>
      <c r="G155" s="115"/>
      <c r="H155" s="135"/>
      <c r="I155" s="102"/>
      <c r="J155" s="102"/>
      <c r="K155" s="102"/>
      <c r="L155" s="562"/>
      <c r="M155" s="102"/>
      <c r="N155" s="102"/>
      <c r="O155" s="562"/>
      <c r="P155" s="102"/>
      <c r="Q155" s="102"/>
      <c r="R155" s="102"/>
      <c r="S155" s="102"/>
      <c r="T155" s="102"/>
      <c r="U155" s="102"/>
      <c r="V155" s="102"/>
      <c r="W155" s="102"/>
      <c r="X155" s="102"/>
    </row>
    <row r="156" spans="1:24" ht="12.75">
      <c r="A156" s="102"/>
      <c r="B156" s="102"/>
      <c r="C156" s="270"/>
      <c r="D156" s="221"/>
      <c r="E156" s="221"/>
      <c r="F156" s="102"/>
      <c r="G156" s="115"/>
      <c r="H156" s="135"/>
      <c r="I156" s="102"/>
      <c r="J156" s="102"/>
      <c r="K156" s="102"/>
      <c r="L156" s="562"/>
      <c r="M156" s="102"/>
      <c r="N156" s="102"/>
      <c r="O156" s="562"/>
      <c r="P156" s="102"/>
      <c r="Q156" s="102"/>
      <c r="R156" s="102"/>
      <c r="S156" s="102"/>
      <c r="T156" s="102"/>
      <c r="U156" s="102"/>
      <c r="V156" s="102"/>
      <c r="W156" s="102"/>
      <c r="X156" s="102"/>
    </row>
    <row r="157" spans="1:24" ht="12.75">
      <c r="A157" s="102"/>
      <c r="B157" s="102"/>
      <c r="C157" s="270"/>
      <c r="D157" s="221"/>
      <c r="E157" s="221"/>
      <c r="F157" s="102"/>
      <c r="G157" s="115"/>
      <c r="H157" s="135"/>
      <c r="I157" s="102"/>
      <c r="J157" s="102"/>
      <c r="K157" s="102"/>
      <c r="L157" s="562"/>
      <c r="M157" s="102"/>
      <c r="N157" s="102"/>
      <c r="O157" s="562"/>
      <c r="P157" s="102"/>
      <c r="Q157" s="102"/>
      <c r="R157" s="102"/>
      <c r="S157" s="102"/>
      <c r="T157" s="102"/>
      <c r="U157" s="102"/>
      <c r="V157" s="102"/>
      <c r="W157" s="102"/>
      <c r="X157" s="102"/>
    </row>
    <row r="158" spans="1:24" ht="12.75">
      <c r="A158" s="102"/>
      <c r="B158" s="102"/>
      <c r="C158" s="270"/>
      <c r="D158" s="221"/>
      <c r="E158" s="221"/>
      <c r="F158" s="102"/>
      <c r="G158" s="115"/>
      <c r="H158" s="135"/>
      <c r="I158" s="102"/>
      <c r="J158" s="102"/>
      <c r="K158" s="102"/>
      <c r="L158" s="562"/>
      <c r="M158" s="102"/>
      <c r="N158" s="102"/>
      <c r="O158" s="562"/>
      <c r="P158" s="102"/>
      <c r="Q158" s="102"/>
      <c r="R158" s="102"/>
      <c r="S158" s="102"/>
      <c r="T158" s="102"/>
      <c r="U158" s="102"/>
      <c r="V158" s="102"/>
      <c r="W158" s="102"/>
      <c r="X158" s="102"/>
    </row>
    <row r="159" spans="1:24" ht="12.75">
      <c r="A159" s="102"/>
      <c r="B159" s="102"/>
      <c r="C159" s="270"/>
      <c r="D159" s="221"/>
      <c r="E159" s="221"/>
      <c r="F159" s="102"/>
      <c r="G159" s="115"/>
      <c r="H159" s="135"/>
      <c r="I159" s="102"/>
      <c r="J159" s="102"/>
      <c r="K159" s="102"/>
      <c r="L159" s="562"/>
      <c r="M159" s="102"/>
      <c r="N159" s="102"/>
      <c r="O159" s="562"/>
      <c r="P159" s="102"/>
      <c r="Q159" s="102"/>
      <c r="R159" s="102"/>
      <c r="S159" s="102"/>
      <c r="T159" s="102"/>
      <c r="U159" s="102"/>
      <c r="V159" s="102"/>
      <c r="W159" s="102"/>
      <c r="X159" s="102"/>
    </row>
    <row r="160" spans="1:24" ht="12.75">
      <c r="A160" s="102"/>
      <c r="B160" s="102"/>
      <c r="C160" s="270"/>
      <c r="D160" s="221"/>
      <c r="E160" s="221"/>
      <c r="F160" s="102"/>
      <c r="G160" s="115"/>
      <c r="H160" s="135"/>
      <c r="I160" s="102"/>
      <c r="J160" s="102"/>
      <c r="K160" s="102"/>
      <c r="L160" s="562"/>
      <c r="M160" s="102"/>
      <c r="N160" s="102"/>
      <c r="O160" s="562"/>
      <c r="P160" s="102"/>
      <c r="Q160" s="102"/>
      <c r="R160" s="102"/>
      <c r="S160" s="102"/>
      <c r="T160" s="102"/>
      <c r="U160" s="102"/>
      <c r="V160" s="102"/>
      <c r="W160" s="102"/>
      <c r="X160" s="102"/>
    </row>
    <row r="161" spans="1:24" ht="12.75">
      <c r="A161" s="102"/>
      <c r="B161" s="102"/>
      <c r="C161" s="270"/>
      <c r="D161" s="221"/>
      <c r="E161" s="221"/>
      <c r="F161" s="102"/>
      <c r="G161" s="115"/>
      <c r="H161" s="135"/>
      <c r="I161" s="102"/>
      <c r="J161" s="102"/>
      <c r="K161" s="102"/>
      <c r="L161" s="562"/>
      <c r="M161" s="102"/>
      <c r="N161" s="102"/>
      <c r="O161" s="562"/>
      <c r="P161" s="102"/>
      <c r="Q161" s="102"/>
      <c r="R161" s="102"/>
      <c r="S161" s="102"/>
      <c r="T161" s="102"/>
      <c r="U161" s="102"/>
      <c r="V161" s="102"/>
      <c r="W161" s="102"/>
      <c r="X161" s="102"/>
    </row>
    <row r="162" spans="1:24" ht="12.75">
      <c r="A162" s="102"/>
      <c r="B162" s="102"/>
      <c r="C162" s="270"/>
      <c r="D162" s="221"/>
      <c r="E162" s="221"/>
      <c r="F162" s="102"/>
      <c r="G162" s="115"/>
      <c r="H162" s="135"/>
      <c r="I162" s="102"/>
      <c r="J162" s="102"/>
      <c r="K162" s="102"/>
      <c r="L162" s="562"/>
      <c r="M162" s="102"/>
      <c r="N162" s="102"/>
      <c r="O162" s="562"/>
      <c r="P162" s="102"/>
      <c r="Q162" s="102"/>
      <c r="R162" s="102"/>
      <c r="S162" s="102"/>
      <c r="T162" s="102"/>
      <c r="U162" s="102"/>
      <c r="V162" s="102"/>
      <c r="W162" s="102"/>
      <c r="X162" s="102"/>
    </row>
    <row r="163" spans="1:24" ht="12.75">
      <c r="A163" s="102"/>
      <c r="B163" s="102"/>
      <c r="C163" s="270"/>
      <c r="D163" s="221"/>
      <c r="E163" s="221"/>
      <c r="F163" s="102"/>
      <c r="G163" s="115"/>
      <c r="H163" s="135"/>
      <c r="I163" s="102"/>
      <c r="J163" s="102"/>
      <c r="K163" s="102"/>
      <c r="L163" s="562"/>
      <c r="M163" s="102"/>
      <c r="N163" s="102"/>
      <c r="O163" s="562"/>
      <c r="P163" s="102"/>
      <c r="Q163" s="102"/>
      <c r="R163" s="102"/>
      <c r="S163" s="102"/>
      <c r="T163" s="102"/>
      <c r="U163" s="102"/>
      <c r="V163" s="102"/>
      <c r="W163" s="102"/>
      <c r="X163" s="102"/>
    </row>
    <row r="164" spans="1:24" ht="12.75">
      <c r="A164" s="102"/>
      <c r="B164" s="102"/>
      <c r="C164" s="270"/>
      <c r="D164" s="221"/>
      <c r="E164" s="221"/>
      <c r="F164" s="102"/>
      <c r="G164" s="115"/>
      <c r="H164" s="135"/>
      <c r="I164" s="102"/>
      <c r="J164" s="102"/>
      <c r="K164" s="102"/>
      <c r="L164" s="562"/>
      <c r="M164" s="102"/>
      <c r="N164" s="102"/>
      <c r="O164" s="562"/>
      <c r="P164" s="102"/>
      <c r="Q164" s="102"/>
      <c r="R164" s="102"/>
      <c r="S164" s="102"/>
      <c r="T164" s="102"/>
      <c r="U164" s="102"/>
      <c r="V164" s="102"/>
      <c r="W164" s="102"/>
      <c r="X164" s="102"/>
    </row>
    <row r="165" spans="1:24" ht="15.75" customHeight="1">
      <c r="A165" s="102"/>
      <c r="B165" s="102"/>
      <c r="C165" s="270"/>
      <c r="D165" s="221"/>
      <c r="E165" s="221"/>
      <c r="F165" s="102"/>
      <c r="G165" s="115"/>
      <c r="H165" s="135"/>
      <c r="I165" s="102"/>
      <c r="J165" s="102"/>
      <c r="K165" s="102"/>
      <c r="L165" s="562"/>
      <c r="M165" s="102"/>
      <c r="N165" s="102"/>
      <c r="O165" s="562"/>
      <c r="P165" s="102"/>
      <c r="Q165" s="102"/>
      <c r="R165" s="102"/>
      <c r="S165" s="102"/>
      <c r="T165" s="102"/>
      <c r="U165" s="102"/>
      <c r="V165" s="102"/>
      <c r="W165" s="102"/>
      <c r="X165" s="102"/>
    </row>
    <row r="166" spans="1:24" ht="15.75" customHeight="1">
      <c r="A166" s="102"/>
      <c r="B166" s="102"/>
      <c r="C166" s="270"/>
      <c r="D166" s="221"/>
      <c r="E166" s="221"/>
      <c r="F166" s="102"/>
      <c r="G166" s="115"/>
      <c r="H166" s="135"/>
      <c r="I166" s="102"/>
      <c r="J166" s="102"/>
      <c r="K166" s="102"/>
      <c r="L166" s="562"/>
      <c r="M166" s="102"/>
      <c r="N166" s="102"/>
      <c r="O166" s="562"/>
      <c r="P166" s="102"/>
      <c r="Q166" s="102"/>
      <c r="R166" s="102"/>
      <c r="S166" s="102"/>
      <c r="T166" s="102"/>
      <c r="U166" s="102"/>
      <c r="V166" s="102"/>
      <c r="W166" s="102"/>
      <c r="X166" s="102"/>
    </row>
    <row r="167" spans="1:24" ht="15.75" customHeight="1">
      <c r="A167" s="102"/>
      <c r="B167" s="102"/>
      <c r="C167" s="270"/>
      <c r="D167" s="221"/>
      <c r="E167" s="221"/>
      <c r="F167" s="102"/>
      <c r="G167" s="115"/>
      <c r="H167" s="135"/>
      <c r="I167" s="102"/>
      <c r="J167" s="102"/>
      <c r="K167" s="102"/>
      <c r="L167" s="562"/>
      <c r="M167" s="102"/>
      <c r="N167" s="102"/>
      <c r="O167" s="562"/>
      <c r="P167" s="102"/>
      <c r="Q167" s="102"/>
      <c r="R167" s="102"/>
      <c r="S167" s="102"/>
      <c r="T167" s="102"/>
      <c r="U167" s="102"/>
      <c r="V167" s="102"/>
      <c r="W167" s="102"/>
      <c r="X167" s="102"/>
    </row>
    <row r="168" spans="1:24" ht="15.75" customHeight="1">
      <c r="A168" s="102"/>
      <c r="B168" s="102"/>
      <c r="C168" s="270"/>
      <c r="D168" s="221"/>
      <c r="E168" s="221"/>
      <c r="F168" s="102"/>
      <c r="G168" s="115"/>
      <c r="H168" s="135"/>
      <c r="I168" s="102"/>
      <c r="J168" s="102"/>
      <c r="K168" s="102"/>
      <c r="L168" s="562"/>
      <c r="M168" s="102"/>
      <c r="N168" s="102"/>
      <c r="O168" s="562"/>
      <c r="P168" s="102"/>
      <c r="Q168" s="102"/>
      <c r="R168" s="102"/>
      <c r="S168" s="102"/>
      <c r="T168" s="102"/>
      <c r="U168" s="102"/>
      <c r="V168" s="102"/>
      <c r="W168" s="102"/>
      <c r="X168" s="102"/>
    </row>
    <row r="169" spans="1:24" ht="15.75" customHeight="1">
      <c r="A169" s="102"/>
      <c r="B169" s="102"/>
      <c r="C169" s="270"/>
      <c r="D169" s="221"/>
      <c r="E169" s="221"/>
      <c r="F169" s="102"/>
      <c r="G169" s="115"/>
      <c r="H169" s="135"/>
      <c r="I169" s="102"/>
      <c r="J169" s="102"/>
      <c r="K169" s="102"/>
      <c r="L169" s="562"/>
      <c r="M169" s="102"/>
      <c r="N169" s="102"/>
      <c r="O169" s="562"/>
      <c r="P169" s="102"/>
      <c r="Q169" s="102"/>
      <c r="R169" s="102"/>
      <c r="S169" s="102"/>
      <c r="T169" s="102"/>
      <c r="U169" s="102"/>
      <c r="V169" s="102"/>
      <c r="W169" s="102"/>
      <c r="X169" s="102"/>
    </row>
    <row r="170" spans="1:24" ht="15.75" customHeight="1">
      <c r="A170" s="102"/>
      <c r="B170" s="102"/>
      <c r="C170" s="270"/>
      <c r="D170" s="221"/>
      <c r="E170" s="221"/>
      <c r="F170" s="102"/>
      <c r="G170" s="115"/>
      <c r="H170" s="135"/>
      <c r="I170" s="102"/>
      <c r="J170" s="102"/>
      <c r="K170" s="102"/>
      <c r="L170" s="562"/>
      <c r="M170" s="102"/>
      <c r="N170" s="102"/>
      <c r="O170" s="562"/>
      <c r="P170" s="102"/>
      <c r="Q170" s="102"/>
      <c r="R170" s="102"/>
      <c r="S170" s="102"/>
      <c r="T170" s="102"/>
      <c r="U170" s="102"/>
      <c r="V170" s="102"/>
      <c r="W170" s="102"/>
      <c r="X170" s="102"/>
    </row>
    <row r="171" spans="1:24" ht="15.75" customHeight="1">
      <c r="A171" s="102"/>
      <c r="B171" s="102"/>
      <c r="C171" s="270"/>
      <c r="D171" s="221"/>
      <c r="E171" s="221"/>
      <c r="F171" s="102"/>
      <c r="G171" s="115"/>
      <c r="H171" s="135"/>
      <c r="I171" s="102"/>
      <c r="J171" s="102"/>
      <c r="K171" s="102"/>
      <c r="L171" s="562"/>
      <c r="M171" s="102"/>
      <c r="N171" s="102"/>
      <c r="O171" s="562"/>
      <c r="P171" s="102"/>
      <c r="Q171" s="102"/>
      <c r="R171" s="102"/>
      <c r="S171" s="102"/>
      <c r="T171" s="102"/>
      <c r="U171" s="102"/>
      <c r="V171" s="102"/>
      <c r="W171" s="102"/>
      <c r="X171" s="102"/>
    </row>
    <row r="172" spans="1:24" ht="15.75" customHeight="1">
      <c r="A172" s="102"/>
      <c r="B172" s="102"/>
      <c r="C172" s="270"/>
      <c r="D172" s="221"/>
      <c r="E172" s="221"/>
      <c r="F172" s="102"/>
      <c r="G172" s="115"/>
      <c r="H172" s="135"/>
      <c r="I172" s="102"/>
      <c r="J172" s="102"/>
      <c r="K172" s="102"/>
      <c r="L172" s="562"/>
      <c r="M172" s="102"/>
      <c r="N172" s="102"/>
      <c r="O172" s="562"/>
      <c r="P172" s="102"/>
      <c r="Q172" s="102"/>
      <c r="R172" s="102"/>
      <c r="S172" s="102"/>
      <c r="T172" s="102"/>
      <c r="U172" s="102"/>
      <c r="V172" s="102"/>
      <c r="W172" s="102"/>
      <c r="X172" s="102"/>
    </row>
  </sheetData>
  <conditionalFormatting sqref="M1:N1 R1 U1:X1">
    <cfRule type="containsText" dxfId="2041" priority="13" operator="containsText" text="ответ субподрядчика">
      <formula>NOT(ISERROR(SEARCH(("ответ субподрядчика"),(M1))))</formula>
    </cfRule>
  </conditionalFormatting>
  <conditionalFormatting sqref="G10:G172">
    <cfRule type="cellIs" dxfId="2040" priority="12" operator="equal">
      <formula>1</formula>
    </cfRule>
  </conditionalFormatting>
  <conditionalFormatting sqref="G12">
    <cfRule type="cellIs" dxfId="2039" priority="14" operator="equal">
      <formula>1</formula>
    </cfRule>
  </conditionalFormatting>
  <conditionalFormatting sqref="G11">
    <cfRule type="cellIs" dxfId="2038" priority="15" operator="equal">
      <formula>1</formula>
    </cfRule>
  </conditionalFormatting>
  <conditionalFormatting sqref="G14">
    <cfRule type="cellIs" dxfId="2037" priority="16" operator="equal">
      <formula>1</formula>
    </cfRule>
  </conditionalFormatting>
  <conditionalFormatting sqref="G14">
    <cfRule type="cellIs" dxfId="2036" priority="17" operator="equal">
      <formula>1</formula>
    </cfRule>
  </conditionalFormatting>
  <conditionalFormatting sqref="G19">
    <cfRule type="cellIs" dxfId="2035" priority="18" operator="equal">
      <formula>1</formula>
    </cfRule>
  </conditionalFormatting>
  <conditionalFormatting sqref="G19">
    <cfRule type="cellIs" dxfId="2034" priority="19" operator="equal">
      <formula>1</formula>
    </cfRule>
  </conditionalFormatting>
  <conditionalFormatting sqref="G20">
    <cfRule type="cellIs" dxfId="2033" priority="20" operator="equal">
      <formula>1</formula>
    </cfRule>
  </conditionalFormatting>
  <conditionalFormatting sqref="G20">
    <cfRule type="cellIs" dxfId="2032" priority="21" operator="equal">
      <formula>1</formula>
    </cfRule>
  </conditionalFormatting>
  <conditionalFormatting sqref="G17">
    <cfRule type="cellIs" dxfId="2031" priority="22" operator="equal">
      <formula>1</formula>
    </cfRule>
  </conditionalFormatting>
  <conditionalFormatting sqref="G18">
    <cfRule type="cellIs" dxfId="2030" priority="23" operator="equal">
      <formula>1</formula>
    </cfRule>
  </conditionalFormatting>
  <conditionalFormatting sqref="G18">
    <cfRule type="cellIs" dxfId="2029" priority="24" operator="equal">
      <formula>1</formula>
    </cfRule>
  </conditionalFormatting>
  <conditionalFormatting sqref="G19">
    <cfRule type="cellIs" dxfId="2028" priority="25" operator="equal">
      <formula>1</formula>
    </cfRule>
  </conditionalFormatting>
  <conditionalFormatting sqref="G10">
    <cfRule type="cellIs" dxfId="2027" priority="26" operator="equal">
      <formula>1</formula>
    </cfRule>
  </conditionalFormatting>
  <conditionalFormatting sqref="G11">
    <cfRule type="cellIs" dxfId="2026" priority="27" operator="equal">
      <formula>1</formula>
    </cfRule>
  </conditionalFormatting>
  <conditionalFormatting sqref="G11">
    <cfRule type="cellIs" dxfId="2025" priority="28" operator="equal">
      <formula>1</formula>
    </cfRule>
  </conditionalFormatting>
  <conditionalFormatting sqref="F12">
    <cfRule type="cellIs" dxfId="2024" priority="29" operator="equal">
      <formula>1</formula>
    </cfRule>
  </conditionalFormatting>
  <conditionalFormatting sqref="F12">
    <cfRule type="cellIs" dxfId="2023" priority="30" operator="equal">
      <formula>1</formula>
    </cfRule>
  </conditionalFormatting>
  <conditionalFormatting sqref="F12">
    <cfRule type="cellIs" dxfId="2022" priority="31" operator="equal">
      <formula>1</formula>
    </cfRule>
  </conditionalFormatting>
  <conditionalFormatting sqref="G12">
    <cfRule type="cellIs" dxfId="2021" priority="32" operator="equal">
      <formula>1</formula>
    </cfRule>
  </conditionalFormatting>
  <conditionalFormatting sqref="G12">
    <cfRule type="cellIs" dxfId="2020" priority="33" operator="equal">
      <formula>1</formula>
    </cfRule>
  </conditionalFormatting>
  <conditionalFormatting sqref="G12">
    <cfRule type="cellIs" dxfId="2019" priority="34" operator="equal">
      <formula>1</formula>
    </cfRule>
  </conditionalFormatting>
  <conditionalFormatting sqref="G14">
    <cfRule type="cellIs" dxfId="2018" priority="35" operator="equal">
      <formula>1</formula>
    </cfRule>
  </conditionalFormatting>
  <conditionalFormatting sqref="G14">
    <cfRule type="cellIs" dxfId="2017" priority="36" operator="equal">
      <formula>1</formula>
    </cfRule>
  </conditionalFormatting>
  <conditionalFormatting sqref="G17">
    <cfRule type="cellIs" dxfId="2016" priority="37" operator="equal">
      <formula>1</formula>
    </cfRule>
  </conditionalFormatting>
  <conditionalFormatting sqref="G17">
    <cfRule type="cellIs" dxfId="2015" priority="38" operator="equal">
      <formula>1</formula>
    </cfRule>
  </conditionalFormatting>
  <conditionalFormatting sqref="G17">
    <cfRule type="cellIs" dxfId="2014" priority="39" operator="equal">
      <formula>1</formula>
    </cfRule>
  </conditionalFormatting>
  <conditionalFormatting sqref="G17">
    <cfRule type="cellIs" dxfId="2013" priority="40" operator="equal">
      <formula>1</formula>
    </cfRule>
  </conditionalFormatting>
  <conditionalFormatting sqref="G19">
    <cfRule type="cellIs" dxfId="2012" priority="41" operator="equal">
      <formula>1</formula>
    </cfRule>
  </conditionalFormatting>
  <conditionalFormatting sqref="G19">
    <cfRule type="cellIs" dxfId="2011" priority="42" operator="equal">
      <formula>1</formula>
    </cfRule>
  </conditionalFormatting>
  <conditionalFormatting sqref="G19">
    <cfRule type="cellIs" dxfId="2010" priority="43" operator="equal">
      <formula>1</formula>
    </cfRule>
  </conditionalFormatting>
  <conditionalFormatting sqref="G19">
    <cfRule type="cellIs" dxfId="2009" priority="44" operator="equal">
      <formula>1</formula>
    </cfRule>
  </conditionalFormatting>
  <conditionalFormatting sqref="G15">
    <cfRule type="cellIs" dxfId="2008" priority="45" operator="equal">
      <formula>1</formula>
    </cfRule>
  </conditionalFormatting>
  <conditionalFormatting sqref="G15">
    <cfRule type="cellIs" dxfId="2007" priority="46" operator="equal">
      <formula>1</formula>
    </cfRule>
  </conditionalFormatting>
  <conditionalFormatting sqref="G15">
    <cfRule type="cellIs" dxfId="2006" priority="47" operator="equal">
      <formula>1</formula>
    </cfRule>
  </conditionalFormatting>
  <conditionalFormatting sqref="G20">
    <cfRule type="cellIs" dxfId="2005" priority="48" operator="equal">
      <formula>1</formula>
    </cfRule>
  </conditionalFormatting>
  <conditionalFormatting sqref="G17">
    <cfRule type="cellIs" dxfId="2004" priority="49" operator="equal">
      <formula>1</formula>
    </cfRule>
  </conditionalFormatting>
  <conditionalFormatting sqref="G17">
    <cfRule type="cellIs" dxfId="2003" priority="50" operator="equal">
      <formula>1</formula>
    </cfRule>
  </conditionalFormatting>
  <conditionalFormatting sqref="G17">
    <cfRule type="cellIs" dxfId="2002" priority="51" operator="equal">
      <formula>1</formula>
    </cfRule>
  </conditionalFormatting>
  <conditionalFormatting sqref="G17">
    <cfRule type="cellIs" dxfId="2001" priority="52" operator="equal">
      <formula>1</formula>
    </cfRule>
  </conditionalFormatting>
  <conditionalFormatting sqref="G17">
    <cfRule type="cellIs" dxfId="2000" priority="53" operator="equal">
      <formula>1</formula>
    </cfRule>
  </conditionalFormatting>
  <conditionalFormatting sqref="G18">
    <cfRule type="cellIs" dxfId="1999" priority="54" operator="equal">
      <formula>1</formula>
    </cfRule>
  </conditionalFormatting>
  <conditionalFormatting sqref="G18">
    <cfRule type="cellIs" dxfId="1998" priority="55" operator="equal">
      <formula>1</formula>
    </cfRule>
  </conditionalFormatting>
  <conditionalFormatting sqref="G18">
    <cfRule type="cellIs" dxfId="1997" priority="56" operator="equal">
      <formula>1</formula>
    </cfRule>
  </conditionalFormatting>
  <conditionalFormatting sqref="G18">
    <cfRule type="cellIs" dxfId="1996" priority="57" operator="equal">
      <formula>1</formula>
    </cfRule>
  </conditionalFormatting>
  <conditionalFormatting sqref="G18">
    <cfRule type="cellIs" dxfId="1995" priority="58" operator="equal">
      <formula>1</formula>
    </cfRule>
  </conditionalFormatting>
  <conditionalFormatting sqref="G16">
    <cfRule type="cellIs" dxfId="1994" priority="59" operator="equal">
      <formula>1</formula>
    </cfRule>
  </conditionalFormatting>
  <conditionalFormatting sqref="G16">
    <cfRule type="cellIs" dxfId="1993" priority="60" operator="equal">
      <formula>1</formula>
    </cfRule>
  </conditionalFormatting>
  <conditionalFormatting sqref="G16">
    <cfRule type="cellIs" dxfId="1992" priority="61" operator="equal">
      <formula>1</formula>
    </cfRule>
  </conditionalFormatting>
  <conditionalFormatting sqref="G13">
    <cfRule type="cellIs" dxfId="1991" priority="62" operator="equal">
      <formula>1</formula>
    </cfRule>
  </conditionalFormatting>
  <conditionalFormatting sqref="G13">
    <cfRule type="cellIs" dxfId="1990" priority="63" operator="equal">
      <formula>1</formula>
    </cfRule>
  </conditionalFormatting>
  <conditionalFormatting sqref="G21">
    <cfRule type="cellIs" dxfId="1989" priority="64" operator="equal">
      <formula>1</formula>
    </cfRule>
  </conditionalFormatting>
  <conditionalFormatting sqref="G21">
    <cfRule type="cellIs" dxfId="1988" priority="65" operator="equal">
      <formula>1</formula>
    </cfRule>
  </conditionalFormatting>
  <conditionalFormatting sqref="G21">
    <cfRule type="cellIs" dxfId="1987" priority="66" operator="equal">
      <formula>1</formula>
    </cfRule>
  </conditionalFormatting>
  <conditionalFormatting sqref="G10:G172">
    <cfRule type="cellIs" dxfId="1986" priority="11" operator="equal">
      <formula>0.5</formula>
    </cfRule>
  </conditionalFormatting>
  <conditionalFormatting sqref="G12">
    <cfRule type="cellIs" dxfId="1985" priority="67" operator="equal">
      <formula>0.5</formula>
    </cfRule>
  </conditionalFormatting>
  <conditionalFormatting sqref="G11">
    <cfRule type="cellIs" dxfId="1984" priority="68" operator="equal">
      <formula>0.5</formula>
    </cfRule>
  </conditionalFormatting>
  <conditionalFormatting sqref="G14">
    <cfRule type="cellIs" dxfId="1983" priority="69" operator="equal">
      <formula>0.5</formula>
    </cfRule>
  </conditionalFormatting>
  <conditionalFormatting sqref="G14">
    <cfRule type="cellIs" dxfId="1982" priority="70" operator="equal">
      <formula>0.5</formula>
    </cfRule>
  </conditionalFormatting>
  <conditionalFormatting sqref="G19">
    <cfRule type="cellIs" dxfId="1981" priority="71" operator="equal">
      <formula>0.5</formula>
    </cfRule>
  </conditionalFormatting>
  <conditionalFormatting sqref="G19">
    <cfRule type="cellIs" dxfId="1980" priority="72" operator="equal">
      <formula>0.5</formula>
    </cfRule>
  </conditionalFormatting>
  <conditionalFormatting sqref="G20">
    <cfRule type="cellIs" dxfId="1979" priority="73" operator="equal">
      <formula>0.5</formula>
    </cfRule>
  </conditionalFormatting>
  <conditionalFormatting sqref="G20">
    <cfRule type="cellIs" dxfId="1978" priority="74" operator="equal">
      <formula>0.5</formula>
    </cfRule>
  </conditionalFormatting>
  <conditionalFormatting sqref="G17">
    <cfRule type="cellIs" dxfId="1977" priority="75" operator="equal">
      <formula>0.5</formula>
    </cfRule>
  </conditionalFormatting>
  <conditionalFormatting sqref="G18">
    <cfRule type="cellIs" dxfId="1976" priority="76" operator="equal">
      <formula>0.5</formula>
    </cfRule>
  </conditionalFormatting>
  <conditionalFormatting sqref="G18">
    <cfRule type="cellIs" dxfId="1975" priority="77" operator="equal">
      <formula>0.5</formula>
    </cfRule>
  </conditionalFormatting>
  <conditionalFormatting sqref="G19">
    <cfRule type="cellIs" dxfId="1974" priority="78" operator="equal">
      <formula>0.5</formula>
    </cfRule>
  </conditionalFormatting>
  <conditionalFormatting sqref="G19">
    <cfRule type="cellIs" dxfId="1973" priority="79" operator="equal">
      <formula>0.5</formula>
    </cfRule>
  </conditionalFormatting>
  <conditionalFormatting sqref="G10">
    <cfRule type="cellIs" dxfId="1972" priority="80" operator="equal">
      <formula>0.5</formula>
    </cfRule>
  </conditionalFormatting>
  <conditionalFormatting sqref="G11">
    <cfRule type="cellIs" dxfId="1971" priority="81" operator="equal">
      <formula>0.5</formula>
    </cfRule>
  </conditionalFormatting>
  <conditionalFormatting sqref="G11">
    <cfRule type="cellIs" dxfId="1970" priority="82" operator="equal">
      <formula>0.5</formula>
    </cfRule>
  </conditionalFormatting>
  <conditionalFormatting sqref="F12">
    <cfRule type="cellIs" dxfId="1969" priority="83" operator="equal">
      <formula>0.5</formula>
    </cfRule>
  </conditionalFormatting>
  <conditionalFormatting sqref="F12">
    <cfRule type="cellIs" dxfId="1968" priority="84" operator="equal">
      <formula>0.5</formula>
    </cfRule>
  </conditionalFormatting>
  <conditionalFormatting sqref="F12">
    <cfRule type="cellIs" dxfId="1967" priority="85" operator="equal">
      <formula>0.5</formula>
    </cfRule>
  </conditionalFormatting>
  <conditionalFormatting sqref="G12">
    <cfRule type="cellIs" dxfId="1966" priority="86" operator="equal">
      <formula>0.5</formula>
    </cfRule>
  </conditionalFormatting>
  <conditionalFormatting sqref="G12">
    <cfRule type="cellIs" dxfId="1965" priority="87" operator="equal">
      <formula>0.5</formula>
    </cfRule>
  </conditionalFormatting>
  <conditionalFormatting sqref="G12">
    <cfRule type="cellIs" dxfId="1964" priority="88" operator="equal">
      <formula>0.5</formula>
    </cfRule>
  </conditionalFormatting>
  <conditionalFormatting sqref="G14">
    <cfRule type="cellIs" dxfId="1963" priority="89" operator="equal">
      <formula>0.5</formula>
    </cfRule>
  </conditionalFormatting>
  <conditionalFormatting sqref="G14">
    <cfRule type="cellIs" dxfId="1962" priority="90" operator="equal">
      <formula>0.5</formula>
    </cfRule>
  </conditionalFormatting>
  <conditionalFormatting sqref="G17">
    <cfRule type="cellIs" dxfId="1961" priority="91" operator="equal">
      <formula>0.5</formula>
    </cfRule>
  </conditionalFormatting>
  <conditionalFormatting sqref="G17">
    <cfRule type="cellIs" dxfId="1960" priority="92" operator="equal">
      <formula>0.5</formula>
    </cfRule>
  </conditionalFormatting>
  <conditionalFormatting sqref="G17">
    <cfRule type="cellIs" dxfId="1959" priority="93" operator="equal">
      <formula>0.5</formula>
    </cfRule>
  </conditionalFormatting>
  <conditionalFormatting sqref="G17">
    <cfRule type="cellIs" dxfId="1958" priority="94" operator="equal">
      <formula>0.5</formula>
    </cfRule>
  </conditionalFormatting>
  <conditionalFormatting sqref="G17">
    <cfRule type="cellIs" dxfId="1957" priority="95" operator="equal">
      <formula>0.5</formula>
    </cfRule>
  </conditionalFormatting>
  <conditionalFormatting sqref="G19">
    <cfRule type="cellIs" dxfId="1956" priority="96" operator="equal">
      <formula>0.5</formula>
    </cfRule>
  </conditionalFormatting>
  <conditionalFormatting sqref="G19">
    <cfRule type="cellIs" dxfId="1955" priority="97" operator="equal">
      <formula>0.5</formula>
    </cfRule>
  </conditionalFormatting>
  <conditionalFormatting sqref="G19">
    <cfRule type="cellIs" dxfId="1954" priority="98" operator="equal">
      <formula>0.5</formula>
    </cfRule>
  </conditionalFormatting>
  <conditionalFormatting sqref="G19">
    <cfRule type="cellIs" dxfId="1953" priority="99" operator="equal">
      <formula>0.5</formula>
    </cfRule>
  </conditionalFormatting>
  <conditionalFormatting sqref="G15">
    <cfRule type="cellIs" dxfId="1952" priority="100" operator="equal">
      <formula>0.5</formula>
    </cfRule>
  </conditionalFormatting>
  <conditionalFormatting sqref="G15">
    <cfRule type="cellIs" dxfId="1951" priority="101" operator="equal">
      <formula>0.5</formula>
    </cfRule>
  </conditionalFormatting>
  <conditionalFormatting sqref="G15">
    <cfRule type="cellIs" dxfId="1950" priority="102" operator="equal">
      <formula>0.5</formula>
    </cfRule>
  </conditionalFormatting>
  <conditionalFormatting sqref="G20">
    <cfRule type="cellIs" dxfId="1949" priority="103" operator="equal">
      <formula>0.5</formula>
    </cfRule>
  </conditionalFormatting>
  <conditionalFormatting sqref="G17">
    <cfRule type="cellIs" dxfId="1948" priority="104" operator="equal">
      <formula>0.5</formula>
    </cfRule>
  </conditionalFormatting>
  <conditionalFormatting sqref="G17">
    <cfRule type="cellIs" dxfId="1947" priority="105" operator="equal">
      <formula>0.5</formula>
    </cfRule>
  </conditionalFormatting>
  <conditionalFormatting sqref="G17">
    <cfRule type="cellIs" dxfId="1946" priority="106" operator="equal">
      <formula>0.5</formula>
    </cfRule>
  </conditionalFormatting>
  <conditionalFormatting sqref="G17">
    <cfRule type="cellIs" dxfId="1945" priority="107" operator="equal">
      <formula>0.5</formula>
    </cfRule>
  </conditionalFormatting>
  <conditionalFormatting sqref="G17">
    <cfRule type="cellIs" dxfId="1944" priority="108" operator="equal">
      <formula>0.5</formula>
    </cfRule>
  </conditionalFormatting>
  <conditionalFormatting sqref="G17">
    <cfRule type="cellIs" dxfId="1943" priority="109" operator="equal">
      <formula>0.5</formula>
    </cfRule>
  </conditionalFormatting>
  <conditionalFormatting sqref="G18">
    <cfRule type="cellIs" dxfId="1942" priority="110" operator="equal">
      <formula>0.5</formula>
    </cfRule>
  </conditionalFormatting>
  <conditionalFormatting sqref="G18">
    <cfRule type="cellIs" dxfId="1941" priority="111" operator="equal">
      <formula>0.5</formula>
    </cfRule>
  </conditionalFormatting>
  <conditionalFormatting sqref="G18">
    <cfRule type="cellIs" dxfId="1940" priority="112" operator="equal">
      <formula>0.5</formula>
    </cfRule>
  </conditionalFormatting>
  <conditionalFormatting sqref="G18">
    <cfRule type="cellIs" dxfId="1939" priority="113" operator="equal">
      <formula>0.5</formula>
    </cfRule>
  </conditionalFormatting>
  <conditionalFormatting sqref="G18">
    <cfRule type="cellIs" dxfId="1938" priority="114" operator="equal">
      <formula>0.5</formula>
    </cfRule>
  </conditionalFormatting>
  <conditionalFormatting sqref="G18">
    <cfRule type="cellIs" dxfId="1937" priority="115" operator="equal">
      <formula>0.5</formula>
    </cfRule>
  </conditionalFormatting>
  <conditionalFormatting sqref="G16">
    <cfRule type="cellIs" dxfId="1936" priority="116" operator="equal">
      <formula>0.5</formula>
    </cfRule>
  </conditionalFormatting>
  <conditionalFormatting sqref="G16">
    <cfRule type="cellIs" dxfId="1935" priority="117" operator="equal">
      <formula>0.5</formula>
    </cfRule>
  </conditionalFormatting>
  <conditionalFormatting sqref="G16">
    <cfRule type="cellIs" dxfId="1934" priority="118" operator="equal">
      <formula>0.5</formula>
    </cfRule>
  </conditionalFormatting>
  <conditionalFormatting sqref="G13">
    <cfRule type="cellIs" dxfId="1933" priority="119" operator="equal">
      <formula>0.5</formula>
    </cfRule>
  </conditionalFormatting>
  <conditionalFormatting sqref="G13">
    <cfRule type="cellIs" dxfId="1932" priority="120" operator="equal">
      <formula>0.5</formula>
    </cfRule>
  </conditionalFormatting>
  <conditionalFormatting sqref="G21">
    <cfRule type="cellIs" dxfId="1931" priority="121" operator="equal">
      <formula>0.5</formula>
    </cfRule>
  </conditionalFormatting>
  <conditionalFormatting sqref="G21">
    <cfRule type="cellIs" dxfId="1930" priority="122" operator="equal">
      <formula>0.5</formula>
    </cfRule>
  </conditionalFormatting>
  <conditionalFormatting sqref="G21">
    <cfRule type="cellIs" dxfId="1929" priority="123" operator="equal">
      <formula>0.5</formula>
    </cfRule>
  </conditionalFormatting>
  <conditionalFormatting sqref="G10:G172">
    <cfRule type="cellIs" dxfId="1928" priority="10" operator="equal">
      <formula>0.2</formula>
    </cfRule>
  </conditionalFormatting>
  <conditionalFormatting sqref="G12">
    <cfRule type="cellIs" dxfId="1927" priority="124" operator="equal">
      <formula>0.2</formula>
    </cfRule>
  </conditionalFormatting>
  <conditionalFormatting sqref="G11">
    <cfRule type="cellIs" dxfId="1926" priority="125" operator="equal">
      <formula>0.2</formula>
    </cfRule>
  </conditionalFormatting>
  <conditionalFormatting sqref="G14">
    <cfRule type="cellIs" dxfId="1925" priority="126" operator="equal">
      <formula>0.2</formula>
    </cfRule>
  </conditionalFormatting>
  <conditionalFormatting sqref="G14">
    <cfRule type="cellIs" dxfId="1924" priority="127" operator="equal">
      <formula>0.2</formula>
    </cfRule>
  </conditionalFormatting>
  <conditionalFormatting sqref="G19">
    <cfRule type="cellIs" dxfId="1923" priority="128" operator="equal">
      <formula>0.2</formula>
    </cfRule>
  </conditionalFormatting>
  <conditionalFormatting sqref="G19">
    <cfRule type="cellIs" dxfId="1922" priority="129" operator="equal">
      <formula>0.2</formula>
    </cfRule>
  </conditionalFormatting>
  <conditionalFormatting sqref="G20">
    <cfRule type="cellIs" dxfId="1921" priority="130" operator="equal">
      <formula>0.2</formula>
    </cfRule>
  </conditionalFormatting>
  <conditionalFormatting sqref="G20">
    <cfRule type="cellIs" dxfId="1920" priority="131" operator="equal">
      <formula>0.2</formula>
    </cfRule>
  </conditionalFormatting>
  <conditionalFormatting sqref="G17">
    <cfRule type="cellIs" dxfId="1919" priority="132" operator="equal">
      <formula>0.2</formula>
    </cfRule>
  </conditionalFormatting>
  <conditionalFormatting sqref="G18">
    <cfRule type="cellIs" dxfId="1918" priority="133" operator="equal">
      <formula>0.2</formula>
    </cfRule>
  </conditionalFormatting>
  <conditionalFormatting sqref="G18">
    <cfRule type="cellIs" dxfId="1917" priority="134" operator="equal">
      <formula>0.2</formula>
    </cfRule>
  </conditionalFormatting>
  <conditionalFormatting sqref="G19">
    <cfRule type="cellIs" dxfId="1916" priority="135" operator="equal">
      <formula>0.2</formula>
    </cfRule>
  </conditionalFormatting>
  <conditionalFormatting sqref="G10">
    <cfRule type="cellIs" dxfId="1915" priority="136" operator="equal">
      <formula>0.2</formula>
    </cfRule>
  </conditionalFormatting>
  <conditionalFormatting sqref="G11">
    <cfRule type="cellIs" dxfId="1914" priority="137" operator="equal">
      <formula>0.2</formula>
    </cfRule>
  </conditionalFormatting>
  <conditionalFormatting sqref="G11">
    <cfRule type="cellIs" dxfId="1913" priority="138" operator="equal">
      <formula>0.2</formula>
    </cfRule>
  </conditionalFormatting>
  <conditionalFormatting sqref="F12">
    <cfRule type="cellIs" dxfId="1912" priority="139" operator="equal">
      <formula>0.2</formula>
    </cfRule>
  </conditionalFormatting>
  <conditionalFormatting sqref="F12">
    <cfRule type="cellIs" dxfId="1911" priority="140" operator="equal">
      <formula>0.2</formula>
    </cfRule>
  </conditionalFormatting>
  <conditionalFormatting sqref="F12">
    <cfRule type="cellIs" dxfId="1910" priority="141" operator="equal">
      <formula>0.2</formula>
    </cfRule>
  </conditionalFormatting>
  <conditionalFormatting sqref="G12">
    <cfRule type="cellIs" dxfId="1909" priority="142" operator="equal">
      <formula>0.2</formula>
    </cfRule>
  </conditionalFormatting>
  <conditionalFormatting sqref="G12">
    <cfRule type="cellIs" dxfId="1908" priority="143" operator="equal">
      <formula>0.2</formula>
    </cfRule>
  </conditionalFormatting>
  <conditionalFormatting sqref="G12">
    <cfRule type="cellIs" dxfId="1907" priority="144" operator="equal">
      <formula>0.2</formula>
    </cfRule>
  </conditionalFormatting>
  <conditionalFormatting sqref="G14">
    <cfRule type="cellIs" dxfId="1906" priority="145" operator="equal">
      <formula>0.2</formula>
    </cfRule>
  </conditionalFormatting>
  <conditionalFormatting sqref="G14">
    <cfRule type="cellIs" dxfId="1905" priority="146" operator="equal">
      <formula>0.2</formula>
    </cfRule>
  </conditionalFormatting>
  <conditionalFormatting sqref="G17">
    <cfRule type="cellIs" dxfId="1904" priority="147" operator="equal">
      <formula>0.2</formula>
    </cfRule>
  </conditionalFormatting>
  <conditionalFormatting sqref="G17">
    <cfRule type="cellIs" dxfId="1903" priority="148" operator="equal">
      <formula>0.2</formula>
    </cfRule>
  </conditionalFormatting>
  <conditionalFormatting sqref="G17">
    <cfRule type="cellIs" dxfId="1902" priority="149" operator="equal">
      <formula>0.2</formula>
    </cfRule>
  </conditionalFormatting>
  <conditionalFormatting sqref="G17">
    <cfRule type="cellIs" dxfId="1901" priority="150" operator="equal">
      <formula>0.2</formula>
    </cfRule>
  </conditionalFormatting>
  <conditionalFormatting sqref="G19">
    <cfRule type="cellIs" dxfId="1900" priority="151" operator="equal">
      <formula>0.2</formula>
    </cfRule>
  </conditionalFormatting>
  <conditionalFormatting sqref="G19">
    <cfRule type="cellIs" dxfId="1899" priority="152" operator="equal">
      <formula>0.2</formula>
    </cfRule>
  </conditionalFormatting>
  <conditionalFormatting sqref="G19">
    <cfRule type="cellIs" dxfId="1898" priority="153" operator="equal">
      <formula>0.2</formula>
    </cfRule>
  </conditionalFormatting>
  <conditionalFormatting sqref="G19">
    <cfRule type="cellIs" dxfId="1897" priority="154" operator="equal">
      <formula>0.2</formula>
    </cfRule>
  </conditionalFormatting>
  <conditionalFormatting sqref="G15">
    <cfRule type="cellIs" dxfId="1896" priority="155" operator="equal">
      <formula>0.2</formula>
    </cfRule>
  </conditionalFormatting>
  <conditionalFormatting sqref="G15">
    <cfRule type="cellIs" dxfId="1895" priority="156" operator="equal">
      <formula>0.2</formula>
    </cfRule>
  </conditionalFormatting>
  <conditionalFormatting sqref="G15">
    <cfRule type="cellIs" dxfId="1894" priority="157" operator="equal">
      <formula>0.2</formula>
    </cfRule>
  </conditionalFormatting>
  <conditionalFormatting sqref="G20">
    <cfRule type="cellIs" dxfId="1893" priority="158" operator="equal">
      <formula>0.2</formula>
    </cfRule>
  </conditionalFormatting>
  <conditionalFormatting sqref="G17">
    <cfRule type="cellIs" dxfId="1892" priority="159" operator="equal">
      <formula>0.2</formula>
    </cfRule>
  </conditionalFormatting>
  <conditionalFormatting sqref="G17">
    <cfRule type="cellIs" dxfId="1891" priority="160" operator="equal">
      <formula>0.2</formula>
    </cfRule>
  </conditionalFormatting>
  <conditionalFormatting sqref="G17">
    <cfRule type="cellIs" dxfId="1890" priority="161" operator="equal">
      <formula>0.2</formula>
    </cfRule>
  </conditionalFormatting>
  <conditionalFormatting sqref="G17">
    <cfRule type="cellIs" dxfId="1889" priority="162" operator="equal">
      <formula>0.2</formula>
    </cfRule>
  </conditionalFormatting>
  <conditionalFormatting sqref="G17">
    <cfRule type="cellIs" dxfId="1888" priority="163" operator="equal">
      <formula>0.2</formula>
    </cfRule>
  </conditionalFormatting>
  <conditionalFormatting sqref="G18">
    <cfRule type="cellIs" dxfId="1887" priority="164" operator="equal">
      <formula>0.2</formula>
    </cfRule>
  </conditionalFormatting>
  <conditionalFormatting sqref="G18">
    <cfRule type="cellIs" dxfId="1886" priority="165" operator="equal">
      <formula>0.2</formula>
    </cfRule>
  </conditionalFormatting>
  <conditionalFormatting sqref="G18">
    <cfRule type="cellIs" dxfId="1885" priority="166" operator="equal">
      <formula>0.2</formula>
    </cfRule>
  </conditionalFormatting>
  <conditionalFormatting sqref="G18">
    <cfRule type="cellIs" dxfId="1884" priority="167" operator="equal">
      <formula>0.2</formula>
    </cfRule>
  </conditionalFormatting>
  <conditionalFormatting sqref="G18">
    <cfRule type="cellIs" dxfId="1883" priority="168" operator="equal">
      <formula>0.2</formula>
    </cfRule>
  </conditionalFormatting>
  <conditionalFormatting sqref="G16">
    <cfRule type="cellIs" dxfId="1882" priority="169" operator="equal">
      <formula>0.2</formula>
    </cfRule>
  </conditionalFormatting>
  <conditionalFormatting sqref="G16">
    <cfRule type="cellIs" dxfId="1881" priority="170" operator="equal">
      <formula>0.2</formula>
    </cfRule>
  </conditionalFormatting>
  <conditionalFormatting sqref="G16">
    <cfRule type="cellIs" dxfId="1880" priority="171" operator="equal">
      <formula>0.2</formula>
    </cfRule>
  </conditionalFormatting>
  <conditionalFormatting sqref="G13">
    <cfRule type="cellIs" dxfId="1879" priority="172" operator="equal">
      <formula>0.2</formula>
    </cfRule>
  </conditionalFormatting>
  <conditionalFormatting sqref="G13">
    <cfRule type="cellIs" dxfId="1878" priority="173" operator="equal">
      <formula>0.2</formula>
    </cfRule>
  </conditionalFormatting>
  <conditionalFormatting sqref="G21">
    <cfRule type="cellIs" dxfId="1877" priority="174" operator="equal">
      <formula>0.2</formula>
    </cfRule>
  </conditionalFormatting>
  <conditionalFormatting sqref="G21">
    <cfRule type="cellIs" dxfId="1876" priority="175" operator="equal">
      <formula>0.2</formula>
    </cfRule>
  </conditionalFormatting>
  <conditionalFormatting sqref="G21">
    <cfRule type="cellIs" dxfId="1875" priority="176" operator="equal">
      <formula>0.2</formula>
    </cfRule>
  </conditionalFormatting>
  <conditionalFormatting sqref="K3 K5:K172">
    <cfRule type="containsText" dxfId="1874" priority="9" operator="containsText" text="ПД">
      <formula>NOT(ISERROR(SEARCH(("ПД"),(K3))))</formula>
    </cfRule>
  </conditionalFormatting>
  <conditionalFormatting sqref="K3 K5:K172">
    <cfRule type="containsText" dxfId="1873" priority="8" operator="containsText" text="отменено">
      <formula>NOT(ISERROR(SEARCH(("отменено"),(K3))))</formula>
    </cfRule>
  </conditionalFormatting>
  <conditionalFormatting sqref="G1:H1 H3:X3 H5:H172 A9:G9">
    <cfRule type="cellIs" dxfId="1872" priority="7" operator="equal">
      <formula>"5 - Несоответствие решений ПД и РД"</formula>
    </cfRule>
  </conditionalFormatting>
  <conditionalFormatting sqref="H12">
    <cfRule type="cellIs" dxfId="1871" priority="177" operator="equal">
      <formula>"5 - Несоответствие решений ПД и РД"</formula>
    </cfRule>
  </conditionalFormatting>
  <conditionalFormatting sqref="H11">
    <cfRule type="cellIs" dxfId="1870" priority="178" operator="equal">
      <formula>"5 - Несоответствие решений ПД и РД"</formula>
    </cfRule>
  </conditionalFormatting>
  <conditionalFormatting sqref="H14">
    <cfRule type="cellIs" dxfId="1869" priority="179" operator="equal">
      <formula>"5 - Несоответствие решений ПД и РД"</formula>
    </cfRule>
  </conditionalFormatting>
  <conditionalFormatting sqref="H14">
    <cfRule type="cellIs" dxfId="1868" priority="180" operator="equal">
      <formula>"5 - Несоответствие решений ПД и РД"</formula>
    </cfRule>
  </conditionalFormatting>
  <conditionalFormatting sqref="H19">
    <cfRule type="cellIs" dxfId="1867" priority="181" operator="equal">
      <formula>"5 - Несоответствие решений ПД и РД"</formula>
    </cfRule>
  </conditionalFormatting>
  <conditionalFormatting sqref="H19">
    <cfRule type="cellIs" dxfId="1866" priority="182" operator="equal">
      <formula>"5 - Несоответствие решений ПД и РД"</formula>
    </cfRule>
  </conditionalFormatting>
  <conditionalFormatting sqref="H20">
    <cfRule type="cellIs" dxfId="1865" priority="183" operator="equal">
      <formula>"5 - Несоответствие решений ПД и РД"</formula>
    </cfRule>
  </conditionalFormatting>
  <conditionalFormatting sqref="H20">
    <cfRule type="cellIs" dxfId="1864" priority="184" operator="equal">
      <formula>"5 - Несоответствие решений ПД и РД"</formula>
    </cfRule>
  </conditionalFormatting>
  <conditionalFormatting sqref="H17">
    <cfRule type="cellIs" dxfId="1863" priority="185" operator="equal">
      <formula>"5 - Несоответствие решений ПД и РД"</formula>
    </cfRule>
  </conditionalFormatting>
  <conditionalFormatting sqref="H18">
    <cfRule type="cellIs" dxfId="1862" priority="186" operator="equal">
      <formula>"5 - Несоответствие решений ПД и РД"</formula>
    </cfRule>
  </conditionalFormatting>
  <conditionalFormatting sqref="H18">
    <cfRule type="cellIs" dxfId="1861" priority="187" operator="equal">
      <formula>"5 - Несоответствие решений ПД и РД"</formula>
    </cfRule>
  </conditionalFormatting>
  <conditionalFormatting sqref="H19">
    <cfRule type="cellIs" dxfId="1860" priority="188" operator="equal">
      <formula>"5 - Несоответствие решений ПД и РД"</formula>
    </cfRule>
  </conditionalFormatting>
  <conditionalFormatting sqref="H19">
    <cfRule type="cellIs" dxfId="1859" priority="189" operator="equal">
      <formula>"5 - Несоответствие решений ПД и РД"</formula>
    </cfRule>
  </conditionalFormatting>
  <conditionalFormatting sqref="H10">
    <cfRule type="cellIs" dxfId="1858" priority="190" operator="equal">
      <formula>"5 - Несоответствие решений ПД и РД"</formula>
    </cfRule>
  </conditionalFormatting>
  <conditionalFormatting sqref="H11">
    <cfRule type="cellIs" dxfId="1857" priority="191" operator="equal">
      <formula>"5 - Несоответствие решений ПД и РД"</formula>
    </cfRule>
  </conditionalFormatting>
  <conditionalFormatting sqref="H11">
    <cfRule type="cellIs" dxfId="1856" priority="192" operator="equal">
      <formula>"5 - Несоответствие решений ПД и РД"</formula>
    </cfRule>
  </conditionalFormatting>
  <conditionalFormatting sqref="G12">
    <cfRule type="cellIs" dxfId="1855" priority="193" operator="equal">
      <formula>"5 - Несоответствие решений ПД и РД"</formula>
    </cfRule>
  </conditionalFormatting>
  <conditionalFormatting sqref="G12">
    <cfRule type="cellIs" dxfId="1854" priority="194" operator="equal">
      <formula>"5 - Несоответствие решений ПД и РД"</formula>
    </cfRule>
  </conditionalFormatting>
  <conditionalFormatting sqref="G12">
    <cfRule type="cellIs" dxfId="1853" priority="195" operator="equal">
      <formula>"5 - Несоответствие решений ПД и РД"</formula>
    </cfRule>
  </conditionalFormatting>
  <conditionalFormatting sqref="H12">
    <cfRule type="cellIs" dxfId="1852" priority="196" operator="equal">
      <formula>"5 - Несоответствие решений ПД и РД"</formula>
    </cfRule>
  </conditionalFormatting>
  <conditionalFormatting sqref="H12">
    <cfRule type="cellIs" dxfId="1851" priority="197" operator="equal">
      <formula>"5 - Несоответствие решений ПД и РД"</formula>
    </cfRule>
  </conditionalFormatting>
  <conditionalFormatting sqref="H12">
    <cfRule type="cellIs" dxfId="1850" priority="198" operator="equal">
      <formula>"5 - Несоответствие решений ПД и РД"</formula>
    </cfRule>
  </conditionalFormatting>
  <conditionalFormatting sqref="H14">
    <cfRule type="cellIs" dxfId="1849" priority="199" operator="equal">
      <formula>"5 - Несоответствие решений ПД и РД"</formula>
    </cfRule>
  </conditionalFormatting>
  <conditionalFormatting sqref="H14">
    <cfRule type="cellIs" dxfId="1848" priority="200" operator="equal">
      <formula>"5 - Несоответствие решений ПД и РД"</formula>
    </cfRule>
  </conditionalFormatting>
  <conditionalFormatting sqref="H17">
    <cfRule type="cellIs" dxfId="1847" priority="201" operator="equal">
      <formula>"5 - Несоответствие решений ПД и РД"</formula>
    </cfRule>
  </conditionalFormatting>
  <conditionalFormatting sqref="H17">
    <cfRule type="cellIs" dxfId="1846" priority="202" operator="equal">
      <formula>"5 - Несоответствие решений ПД и РД"</formula>
    </cfRule>
  </conditionalFormatting>
  <conditionalFormatting sqref="H17">
    <cfRule type="cellIs" dxfId="1845" priority="203" operator="equal">
      <formula>"5 - Несоответствие решений ПД и РД"</formula>
    </cfRule>
  </conditionalFormatting>
  <conditionalFormatting sqref="H17">
    <cfRule type="cellIs" dxfId="1844" priority="204" operator="equal">
      <formula>"5 - Несоответствие решений ПД и РД"</formula>
    </cfRule>
  </conditionalFormatting>
  <conditionalFormatting sqref="H17">
    <cfRule type="cellIs" dxfId="1843" priority="205" operator="equal">
      <formula>"5 - Несоответствие решений ПД и РД"</formula>
    </cfRule>
  </conditionalFormatting>
  <conditionalFormatting sqref="H19">
    <cfRule type="cellIs" dxfId="1842" priority="206" operator="equal">
      <formula>"5 - Несоответствие решений ПД и РД"</formula>
    </cfRule>
  </conditionalFormatting>
  <conditionalFormatting sqref="H19">
    <cfRule type="cellIs" dxfId="1841" priority="207" operator="equal">
      <formula>"5 - Несоответствие решений ПД и РД"</formula>
    </cfRule>
  </conditionalFormatting>
  <conditionalFormatting sqref="H19">
    <cfRule type="cellIs" dxfId="1840" priority="208" operator="equal">
      <formula>"5 - Несоответствие решений ПД и РД"</formula>
    </cfRule>
  </conditionalFormatting>
  <conditionalFormatting sqref="H19">
    <cfRule type="cellIs" dxfId="1839" priority="209" operator="equal">
      <formula>"5 - Несоответствие решений ПД и РД"</formula>
    </cfRule>
  </conditionalFormatting>
  <conditionalFormatting sqref="H15">
    <cfRule type="cellIs" dxfId="1838" priority="210" operator="equal">
      <formula>"5 - Несоответствие решений ПД и РД"</formula>
    </cfRule>
  </conditionalFormatting>
  <conditionalFormatting sqref="H15">
    <cfRule type="cellIs" dxfId="1837" priority="211" operator="equal">
      <formula>"5 - Несоответствие решений ПД и РД"</formula>
    </cfRule>
  </conditionalFormatting>
  <conditionalFormatting sqref="H15">
    <cfRule type="cellIs" dxfId="1836" priority="212" operator="equal">
      <formula>"5 - Несоответствие решений ПД и РД"</formula>
    </cfRule>
  </conditionalFormatting>
  <conditionalFormatting sqref="H20">
    <cfRule type="cellIs" dxfId="1835" priority="213" operator="equal">
      <formula>"5 - Несоответствие решений ПД и РД"</formula>
    </cfRule>
  </conditionalFormatting>
  <conditionalFormatting sqref="H17">
    <cfRule type="cellIs" dxfId="1834" priority="214" operator="equal">
      <formula>"5 - Несоответствие решений ПД и РД"</formula>
    </cfRule>
  </conditionalFormatting>
  <conditionalFormatting sqref="H17">
    <cfRule type="cellIs" dxfId="1833" priority="215" operator="equal">
      <formula>"5 - Несоответствие решений ПД и РД"</formula>
    </cfRule>
  </conditionalFormatting>
  <conditionalFormatting sqref="H17">
    <cfRule type="cellIs" dxfId="1832" priority="216" operator="equal">
      <formula>"5 - Несоответствие решений ПД и РД"</formula>
    </cfRule>
  </conditionalFormatting>
  <conditionalFormatting sqref="H17">
    <cfRule type="cellIs" dxfId="1831" priority="217" operator="equal">
      <formula>"5 - Несоответствие решений ПД и РД"</formula>
    </cfRule>
  </conditionalFormatting>
  <conditionalFormatting sqref="H17">
    <cfRule type="cellIs" dxfId="1830" priority="218" operator="equal">
      <formula>"5 - Несоответствие решений ПД и РД"</formula>
    </cfRule>
  </conditionalFormatting>
  <conditionalFormatting sqref="H17">
    <cfRule type="cellIs" dxfId="1829" priority="219" operator="equal">
      <formula>"5 - Несоответствие решений ПД и РД"</formula>
    </cfRule>
  </conditionalFormatting>
  <conditionalFormatting sqref="H18">
    <cfRule type="cellIs" dxfId="1828" priority="220" operator="equal">
      <formula>"5 - Несоответствие решений ПД и РД"</formula>
    </cfRule>
  </conditionalFormatting>
  <conditionalFormatting sqref="H18">
    <cfRule type="cellIs" dxfId="1827" priority="221" operator="equal">
      <formula>"5 - Несоответствие решений ПД и РД"</formula>
    </cfRule>
  </conditionalFormatting>
  <conditionalFormatting sqref="H18">
    <cfRule type="cellIs" dxfId="1826" priority="222" operator="equal">
      <formula>"5 - Несоответствие решений ПД и РД"</formula>
    </cfRule>
  </conditionalFormatting>
  <conditionalFormatting sqref="H18">
    <cfRule type="cellIs" dxfId="1825" priority="223" operator="equal">
      <formula>"5 - Несоответствие решений ПД и РД"</formula>
    </cfRule>
  </conditionalFormatting>
  <conditionalFormatting sqref="H18">
    <cfRule type="cellIs" dxfId="1824" priority="224" operator="equal">
      <formula>"5 - Несоответствие решений ПД и РД"</formula>
    </cfRule>
  </conditionalFormatting>
  <conditionalFormatting sqref="H18">
    <cfRule type="cellIs" dxfId="1823" priority="225" operator="equal">
      <formula>"5 - Несоответствие решений ПД и РД"</formula>
    </cfRule>
  </conditionalFormatting>
  <conditionalFormatting sqref="H16">
    <cfRule type="cellIs" dxfId="1822" priority="226" operator="equal">
      <formula>"5 - Несоответствие решений ПД и РД"</formula>
    </cfRule>
  </conditionalFormatting>
  <conditionalFormatting sqref="H16">
    <cfRule type="cellIs" dxfId="1821" priority="227" operator="equal">
      <formula>"5 - Несоответствие решений ПД и РД"</formula>
    </cfRule>
  </conditionalFormatting>
  <conditionalFormatting sqref="H16">
    <cfRule type="cellIs" dxfId="1820" priority="228" operator="equal">
      <formula>"5 - Несоответствие решений ПД и РД"</formula>
    </cfRule>
  </conditionalFormatting>
  <conditionalFormatting sqref="H13">
    <cfRule type="cellIs" dxfId="1819" priority="229" operator="equal">
      <formula>"5 - Несоответствие решений ПД и РД"</formula>
    </cfRule>
  </conditionalFormatting>
  <conditionalFormatting sqref="H13">
    <cfRule type="cellIs" dxfId="1818" priority="230" operator="equal">
      <formula>"5 - Несоответствие решений ПД и РД"</formula>
    </cfRule>
  </conditionalFormatting>
  <conditionalFormatting sqref="H21">
    <cfRule type="cellIs" dxfId="1817" priority="231" operator="equal">
      <formula>"5 - Несоответствие решений ПД и РД"</formula>
    </cfRule>
  </conditionalFormatting>
  <conditionalFormatting sqref="H21">
    <cfRule type="cellIs" dxfId="1816" priority="232" operator="equal">
      <formula>"5 - Несоответствие решений ПД и РД"</formula>
    </cfRule>
  </conditionalFormatting>
  <conditionalFormatting sqref="H21">
    <cfRule type="cellIs" dxfId="1815" priority="233" operator="equal">
      <formula>"5 - Несоответствие решений ПД и РД"</formula>
    </cfRule>
  </conditionalFormatting>
  <conditionalFormatting sqref="G1:H1 H3:X3 H5:H172 A9:G9">
    <cfRule type="cellIs" dxfId="1814" priority="6" operator="equal">
      <formula>"4 - Несоответствие типовым решениям"</formula>
    </cfRule>
  </conditionalFormatting>
  <conditionalFormatting sqref="H12">
    <cfRule type="cellIs" dxfId="1813" priority="234" operator="equal">
      <formula>"4 - Несоответствие типовым решениям"</formula>
    </cfRule>
  </conditionalFormatting>
  <conditionalFormatting sqref="H11">
    <cfRule type="cellIs" dxfId="1812" priority="235" operator="equal">
      <formula>"4 - Несоответствие типовым решениям"</formula>
    </cfRule>
  </conditionalFormatting>
  <conditionalFormatting sqref="H14">
    <cfRule type="cellIs" dxfId="1811" priority="236" operator="equal">
      <formula>"4 - Несоответствие типовым решениям"</formula>
    </cfRule>
  </conditionalFormatting>
  <conditionalFormatting sqref="H14">
    <cfRule type="cellIs" dxfId="1810" priority="237" operator="equal">
      <formula>"4 - Несоответствие типовым решениям"</formula>
    </cfRule>
  </conditionalFormatting>
  <conditionalFormatting sqref="H19">
    <cfRule type="cellIs" dxfId="1809" priority="238" operator="equal">
      <formula>"4 - Несоответствие типовым решениям"</formula>
    </cfRule>
  </conditionalFormatting>
  <conditionalFormatting sqref="H19">
    <cfRule type="cellIs" dxfId="1808" priority="239" operator="equal">
      <formula>"4 - Несоответствие типовым решениям"</formula>
    </cfRule>
  </conditionalFormatting>
  <conditionalFormatting sqref="H20">
    <cfRule type="cellIs" dxfId="1807" priority="240" operator="equal">
      <formula>"4 - Несоответствие типовым решениям"</formula>
    </cfRule>
  </conditionalFormatting>
  <conditionalFormatting sqref="H20">
    <cfRule type="cellIs" dxfId="1806" priority="241" operator="equal">
      <formula>"4 - Несоответствие типовым решениям"</formula>
    </cfRule>
  </conditionalFormatting>
  <conditionalFormatting sqref="H17">
    <cfRule type="cellIs" dxfId="1805" priority="242" operator="equal">
      <formula>"4 - Несоответствие типовым решениям"</formula>
    </cfRule>
  </conditionalFormatting>
  <conditionalFormatting sqref="H18">
    <cfRule type="cellIs" dxfId="1804" priority="243" operator="equal">
      <formula>"4 - Несоответствие типовым решениям"</formula>
    </cfRule>
  </conditionalFormatting>
  <conditionalFormatting sqref="H18">
    <cfRule type="cellIs" dxfId="1803" priority="244" operator="equal">
      <formula>"4 - Несоответствие типовым решениям"</formula>
    </cfRule>
  </conditionalFormatting>
  <conditionalFormatting sqref="H19">
    <cfRule type="cellIs" dxfId="1802" priority="245" operator="equal">
      <formula>"4 - Несоответствие типовым решениям"</formula>
    </cfRule>
  </conditionalFormatting>
  <conditionalFormatting sqref="H10">
    <cfRule type="cellIs" dxfId="1801" priority="246" operator="equal">
      <formula>"4 - Несоответствие типовым решениям"</formula>
    </cfRule>
  </conditionalFormatting>
  <conditionalFormatting sqref="H11">
    <cfRule type="cellIs" dxfId="1800" priority="247" operator="equal">
      <formula>"4 - Несоответствие типовым решениям"</formula>
    </cfRule>
  </conditionalFormatting>
  <conditionalFormatting sqref="H11">
    <cfRule type="cellIs" dxfId="1799" priority="248" operator="equal">
      <formula>"4 - Несоответствие типовым решениям"</formula>
    </cfRule>
  </conditionalFormatting>
  <conditionalFormatting sqref="G12">
    <cfRule type="cellIs" dxfId="1798" priority="249" operator="equal">
      <formula>"4 - Несоответствие типовым решениям"</formula>
    </cfRule>
  </conditionalFormatting>
  <conditionalFormatting sqref="G12">
    <cfRule type="cellIs" dxfId="1797" priority="250" operator="equal">
      <formula>"4 - Несоответствие типовым решениям"</formula>
    </cfRule>
  </conditionalFormatting>
  <conditionalFormatting sqref="G12">
    <cfRule type="cellIs" dxfId="1796" priority="251" operator="equal">
      <formula>"4 - Несоответствие типовым решениям"</formula>
    </cfRule>
  </conditionalFormatting>
  <conditionalFormatting sqref="H12">
    <cfRule type="cellIs" dxfId="1795" priority="252" operator="equal">
      <formula>"4 - Несоответствие типовым решениям"</formula>
    </cfRule>
  </conditionalFormatting>
  <conditionalFormatting sqref="H12">
    <cfRule type="cellIs" dxfId="1794" priority="253" operator="equal">
      <formula>"4 - Несоответствие типовым решениям"</formula>
    </cfRule>
  </conditionalFormatting>
  <conditionalFormatting sqref="H12">
    <cfRule type="cellIs" dxfId="1793" priority="254" operator="equal">
      <formula>"4 - Несоответствие типовым решениям"</formula>
    </cfRule>
  </conditionalFormatting>
  <conditionalFormatting sqref="H14">
    <cfRule type="cellIs" dxfId="1792" priority="255" operator="equal">
      <formula>"4 - Несоответствие типовым решениям"</formula>
    </cfRule>
  </conditionalFormatting>
  <conditionalFormatting sqref="H14">
    <cfRule type="cellIs" dxfId="1791" priority="256" operator="equal">
      <formula>"4 - Несоответствие типовым решениям"</formula>
    </cfRule>
  </conditionalFormatting>
  <conditionalFormatting sqref="H17">
    <cfRule type="cellIs" dxfId="1790" priority="257" operator="equal">
      <formula>"4 - Несоответствие типовым решениям"</formula>
    </cfRule>
  </conditionalFormatting>
  <conditionalFormatting sqref="H17">
    <cfRule type="cellIs" dxfId="1789" priority="258" operator="equal">
      <formula>"4 - Несоответствие типовым решениям"</formula>
    </cfRule>
  </conditionalFormatting>
  <conditionalFormatting sqref="H17">
    <cfRule type="cellIs" dxfId="1788" priority="259" operator="equal">
      <formula>"4 - Несоответствие типовым решениям"</formula>
    </cfRule>
  </conditionalFormatting>
  <conditionalFormatting sqref="H17">
    <cfRule type="cellIs" dxfId="1787" priority="260" operator="equal">
      <formula>"4 - Несоответствие типовым решениям"</formula>
    </cfRule>
  </conditionalFormatting>
  <conditionalFormatting sqref="H19">
    <cfRule type="cellIs" dxfId="1786" priority="261" operator="equal">
      <formula>"4 - Несоответствие типовым решениям"</formula>
    </cfRule>
  </conditionalFormatting>
  <conditionalFormatting sqref="H19">
    <cfRule type="cellIs" dxfId="1785" priority="262" operator="equal">
      <formula>"4 - Несоответствие типовым решениям"</formula>
    </cfRule>
  </conditionalFormatting>
  <conditionalFormatting sqref="H19">
    <cfRule type="cellIs" dxfId="1784" priority="263" operator="equal">
      <formula>"4 - Несоответствие типовым решениям"</formula>
    </cfRule>
  </conditionalFormatting>
  <conditionalFormatting sqref="H19">
    <cfRule type="cellIs" dxfId="1783" priority="264" operator="equal">
      <formula>"4 - Несоответствие типовым решениям"</formula>
    </cfRule>
  </conditionalFormatting>
  <conditionalFormatting sqref="H15">
    <cfRule type="cellIs" dxfId="1782" priority="265" operator="equal">
      <formula>"4 - Несоответствие типовым решениям"</formula>
    </cfRule>
  </conditionalFormatting>
  <conditionalFormatting sqref="H15">
    <cfRule type="cellIs" dxfId="1781" priority="266" operator="equal">
      <formula>"4 - Несоответствие типовым решениям"</formula>
    </cfRule>
  </conditionalFormatting>
  <conditionalFormatting sqref="H15">
    <cfRule type="cellIs" dxfId="1780" priority="267" operator="equal">
      <formula>"4 - Несоответствие типовым решениям"</formula>
    </cfRule>
  </conditionalFormatting>
  <conditionalFormatting sqref="H20">
    <cfRule type="cellIs" dxfId="1779" priority="268" operator="equal">
      <formula>"4 - Несоответствие типовым решениям"</formula>
    </cfRule>
  </conditionalFormatting>
  <conditionalFormatting sqref="H17">
    <cfRule type="cellIs" dxfId="1778" priority="269" operator="equal">
      <formula>"4 - Несоответствие типовым решениям"</formula>
    </cfRule>
  </conditionalFormatting>
  <conditionalFormatting sqref="H17">
    <cfRule type="cellIs" dxfId="1777" priority="270" operator="equal">
      <formula>"4 - Несоответствие типовым решениям"</formula>
    </cfRule>
  </conditionalFormatting>
  <conditionalFormatting sqref="H17">
    <cfRule type="cellIs" dxfId="1776" priority="271" operator="equal">
      <formula>"4 - Несоответствие типовым решениям"</formula>
    </cfRule>
  </conditionalFormatting>
  <conditionalFormatting sqref="H17">
    <cfRule type="cellIs" dxfId="1775" priority="272" operator="equal">
      <formula>"4 - Несоответствие типовым решениям"</formula>
    </cfRule>
  </conditionalFormatting>
  <conditionalFormatting sqref="H17">
    <cfRule type="cellIs" dxfId="1774" priority="273" operator="equal">
      <formula>"4 - Несоответствие типовым решениям"</formula>
    </cfRule>
  </conditionalFormatting>
  <conditionalFormatting sqref="H18">
    <cfRule type="cellIs" dxfId="1773" priority="274" operator="equal">
      <formula>"4 - Несоответствие типовым решениям"</formula>
    </cfRule>
  </conditionalFormatting>
  <conditionalFormatting sqref="H18">
    <cfRule type="cellIs" dxfId="1772" priority="275" operator="equal">
      <formula>"4 - Несоответствие типовым решениям"</formula>
    </cfRule>
  </conditionalFormatting>
  <conditionalFormatting sqref="H18">
    <cfRule type="cellIs" dxfId="1771" priority="276" operator="equal">
      <formula>"4 - Несоответствие типовым решениям"</formula>
    </cfRule>
  </conditionalFormatting>
  <conditionalFormatting sqref="H18">
    <cfRule type="cellIs" dxfId="1770" priority="277" operator="equal">
      <formula>"4 - Несоответствие типовым решениям"</formula>
    </cfRule>
  </conditionalFormatting>
  <conditionalFormatting sqref="H18">
    <cfRule type="cellIs" dxfId="1769" priority="278" operator="equal">
      <formula>"4 - Несоответствие типовым решениям"</formula>
    </cfRule>
  </conditionalFormatting>
  <conditionalFormatting sqref="H16">
    <cfRule type="cellIs" dxfId="1768" priority="279" operator="equal">
      <formula>"4 - Несоответствие типовым решениям"</formula>
    </cfRule>
  </conditionalFormatting>
  <conditionalFormatting sqref="H16">
    <cfRule type="cellIs" dxfId="1767" priority="280" operator="equal">
      <formula>"4 - Несоответствие типовым решениям"</formula>
    </cfRule>
  </conditionalFormatting>
  <conditionalFormatting sqref="H16">
    <cfRule type="cellIs" dxfId="1766" priority="281" operator="equal">
      <formula>"4 - Несоответствие типовым решениям"</formula>
    </cfRule>
  </conditionalFormatting>
  <conditionalFormatting sqref="H13">
    <cfRule type="cellIs" dxfId="1765" priority="282" operator="equal">
      <formula>"4 - Несоответствие типовым решениям"</formula>
    </cfRule>
  </conditionalFormatting>
  <conditionalFormatting sqref="H13">
    <cfRule type="cellIs" dxfId="1764" priority="283" operator="equal">
      <formula>"4 - Несоответствие типовым решениям"</formula>
    </cfRule>
  </conditionalFormatting>
  <conditionalFormatting sqref="H21">
    <cfRule type="cellIs" dxfId="1763" priority="284" operator="equal">
      <formula>"4 - Несоответствие типовым решениям"</formula>
    </cfRule>
  </conditionalFormatting>
  <conditionalFormatting sqref="H21">
    <cfRule type="cellIs" dxfId="1762" priority="285" operator="equal">
      <formula>"4 - Несоответствие типовым решениям"</formula>
    </cfRule>
  </conditionalFormatting>
  <conditionalFormatting sqref="H21">
    <cfRule type="cellIs" dxfId="1761" priority="286" operator="equal">
      <formula>"4 - Несоответствие типовым решениям"</formula>
    </cfRule>
  </conditionalFormatting>
  <conditionalFormatting sqref="G1:H1 H3:X3 H5:H172 A9:G9">
    <cfRule type="cellIs" dxfId="1760" priority="5" operator="equal">
      <formula>"3 - Повторяющиеся замечания МФР"</formula>
    </cfRule>
  </conditionalFormatting>
  <conditionalFormatting sqref="H12">
    <cfRule type="cellIs" dxfId="1759" priority="287" operator="equal">
      <formula>"3 - Повторяющиеся замечания МФР"</formula>
    </cfRule>
  </conditionalFormatting>
  <conditionalFormatting sqref="H11">
    <cfRule type="cellIs" dxfId="1758" priority="288" operator="equal">
      <formula>"3 - Повторяющиеся замечания МФР"</formula>
    </cfRule>
  </conditionalFormatting>
  <conditionalFormatting sqref="H14">
    <cfRule type="cellIs" dxfId="1757" priority="289" operator="equal">
      <formula>"3 - Повторяющиеся замечания МФР"</formula>
    </cfRule>
  </conditionalFormatting>
  <conditionalFormatting sqref="H14">
    <cfRule type="cellIs" dxfId="1756" priority="290" operator="equal">
      <formula>"3 - Повторяющиеся замечания МФР"</formula>
    </cfRule>
  </conditionalFormatting>
  <conditionalFormatting sqref="H19">
    <cfRule type="cellIs" dxfId="1755" priority="291" operator="equal">
      <formula>"3 - Повторяющиеся замечания МФР"</formula>
    </cfRule>
  </conditionalFormatting>
  <conditionalFormatting sqref="H19">
    <cfRule type="cellIs" dxfId="1754" priority="292" operator="equal">
      <formula>"3 - Повторяющиеся замечания МФР"</formula>
    </cfRule>
  </conditionalFormatting>
  <conditionalFormatting sqref="H20">
    <cfRule type="cellIs" dxfId="1753" priority="293" operator="equal">
      <formula>"3 - Повторяющиеся замечания МФР"</formula>
    </cfRule>
  </conditionalFormatting>
  <conditionalFormatting sqref="H20">
    <cfRule type="cellIs" dxfId="1752" priority="294" operator="equal">
      <formula>"3 - Повторяющиеся замечания МФР"</formula>
    </cfRule>
  </conditionalFormatting>
  <conditionalFormatting sqref="H17">
    <cfRule type="cellIs" dxfId="1751" priority="295" operator="equal">
      <formula>"3 - Повторяющиеся замечания МФР"</formula>
    </cfRule>
  </conditionalFormatting>
  <conditionalFormatting sqref="H18">
    <cfRule type="cellIs" dxfId="1750" priority="296" operator="equal">
      <formula>"3 - Повторяющиеся замечания МФР"</formula>
    </cfRule>
  </conditionalFormatting>
  <conditionalFormatting sqref="H18">
    <cfRule type="cellIs" dxfId="1749" priority="297" operator="equal">
      <formula>"3 - Повторяющиеся замечания МФР"</formula>
    </cfRule>
  </conditionalFormatting>
  <conditionalFormatting sqref="H19">
    <cfRule type="cellIs" dxfId="1748" priority="298" operator="equal">
      <formula>"3 - Повторяющиеся замечания МФР"</formula>
    </cfRule>
  </conditionalFormatting>
  <conditionalFormatting sqref="H19">
    <cfRule type="cellIs" dxfId="1747" priority="299" operator="equal">
      <formula>"3 - Повторяющиеся замечания МФР"</formula>
    </cfRule>
  </conditionalFormatting>
  <conditionalFormatting sqref="H10">
    <cfRule type="cellIs" dxfId="1746" priority="300" operator="equal">
      <formula>"3 - Повторяющиеся замечания МФР"</formula>
    </cfRule>
  </conditionalFormatting>
  <conditionalFormatting sqref="H11">
    <cfRule type="cellIs" dxfId="1745" priority="301" operator="equal">
      <formula>"3 - Повторяющиеся замечания МФР"</formula>
    </cfRule>
  </conditionalFormatting>
  <conditionalFormatting sqref="H11">
    <cfRule type="cellIs" dxfId="1744" priority="302" operator="equal">
      <formula>"3 - Повторяющиеся замечания МФР"</formula>
    </cfRule>
  </conditionalFormatting>
  <conditionalFormatting sqref="G12">
    <cfRule type="cellIs" dxfId="1743" priority="303" operator="equal">
      <formula>"3 - Повторяющиеся замечания МФР"</formula>
    </cfRule>
  </conditionalFormatting>
  <conditionalFormatting sqref="G12">
    <cfRule type="cellIs" dxfId="1742" priority="304" operator="equal">
      <formula>"3 - Повторяющиеся замечания МФР"</formula>
    </cfRule>
  </conditionalFormatting>
  <conditionalFormatting sqref="G12">
    <cfRule type="cellIs" dxfId="1741" priority="305" operator="equal">
      <formula>"3 - Повторяющиеся замечания МФР"</formula>
    </cfRule>
  </conditionalFormatting>
  <conditionalFormatting sqref="H12">
    <cfRule type="cellIs" dxfId="1740" priority="306" operator="equal">
      <formula>"3 - Повторяющиеся замечания МФР"</formula>
    </cfRule>
  </conditionalFormatting>
  <conditionalFormatting sqref="H12">
    <cfRule type="cellIs" dxfId="1739" priority="307" operator="equal">
      <formula>"3 - Повторяющиеся замечания МФР"</formula>
    </cfRule>
  </conditionalFormatting>
  <conditionalFormatting sqref="H12">
    <cfRule type="cellIs" dxfId="1738" priority="308" operator="equal">
      <formula>"3 - Повторяющиеся замечания МФР"</formula>
    </cfRule>
  </conditionalFormatting>
  <conditionalFormatting sqref="H14">
    <cfRule type="cellIs" dxfId="1737" priority="309" operator="equal">
      <formula>"3 - Повторяющиеся замечания МФР"</formula>
    </cfRule>
  </conditionalFormatting>
  <conditionalFormatting sqref="H14">
    <cfRule type="cellIs" dxfId="1736" priority="310" operator="equal">
      <formula>"3 - Повторяющиеся замечания МФР"</formula>
    </cfRule>
  </conditionalFormatting>
  <conditionalFormatting sqref="H17">
    <cfRule type="cellIs" dxfId="1735" priority="311" operator="equal">
      <formula>"3 - Повторяющиеся замечания МФР"</formula>
    </cfRule>
  </conditionalFormatting>
  <conditionalFormatting sqref="H17">
    <cfRule type="cellIs" dxfId="1734" priority="312" operator="equal">
      <formula>"3 - Повторяющиеся замечания МФР"</formula>
    </cfRule>
  </conditionalFormatting>
  <conditionalFormatting sqref="H17">
    <cfRule type="cellIs" dxfId="1733" priority="313" operator="equal">
      <formula>"3 - Повторяющиеся замечания МФР"</formula>
    </cfRule>
  </conditionalFormatting>
  <conditionalFormatting sqref="H17">
    <cfRule type="cellIs" dxfId="1732" priority="314" operator="equal">
      <formula>"3 - Повторяющиеся замечания МФР"</formula>
    </cfRule>
  </conditionalFormatting>
  <conditionalFormatting sqref="H17">
    <cfRule type="cellIs" dxfId="1731" priority="315" operator="equal">
      <formula>"3 - Повторяющиеся замечания МФР"</formula>
    </cfRule>
  </conditionalFormatting>
  <conditionalFormatting sqref="H19">
    <cfRule type="cellIs" dxfId="1730" priority="316" operator="equal">
      <formula>"3 - Повторяющиеся замечания МФР"</formula>
    </cfRule>
  </conditionalFormatting>
  <conditionalFormatting sqref="H19">
    <cfRule type="cellIs" dxfId="1729" priority="317" operator="equal">
      <formula>"3 - Повторяющиеся замечания МФР"</formula>
    </cfRule>
  </conditionalFormatting>
  <conditionalFormatting sqref="H19">
    <cfRule type="cellIs" dxfId="1728" priority="318" operator="equal">
      <formula>"3 - Повторяющиеся замечания МФР"</formula>
    </cfRule>
  </conditionalFormatting>
  <conditionalFormatting sqref="H19">
    <cfRule type="cellIs" dxfId="1727" priority="319" operator="equal">
      <formula>"3 - Повторяющиеся замечания МФР"</formula>
    </cfRule>
  </conditionalFormatting>
  <conditionalFormatting sqref="H15">
    <cfRule type="cellIs" dxfId="1726" priority="320" operator="equal">
      <formula>"3 - Повторяющиеся замечания МФР"</formula>
    </cfRule>
  </conditionalFormatting>
  <conditionalFormatting sqref="H15">
    <cfRule type="cellIs" dxfId="1725" priority="321" operator="equal">
      <formula>"3 - Повторяющиеся замечания МФР"</formula>
    </cfRule>
  </conditionalFormatting>
  <conditionalFormatting sqref="H15">
    <cfRule type="cellIs" dxfId="1724" priority="322" operator="equal">
      <formula>"3 - Повторяющиеся замечания МФР"</formula>
    </cfRule>
  </conditionalFormatting>
  <conditionalFormatting sqref="H20">
    <cfRule type="cellIs" dxfId="1723" priority="323" operator="equal">
      <formula>"3 - Повторяющиеся замечания МФР"</formula>
    </cfRule>
  </conditionalFormatting>
  <conditionalFormatting sqref="H17">
    <cfRule type="cellIs" dxfId="1722" priority="324" operator="equal">
      <formula>"3 - Повторяющиеся замечания МФР"</formula>
    </cfRule>
  </conditionalFormatting>
  <conditionalFormatting sqref="H17">
    <cfRule type="cellIs" dxfId="1721" priority="325" operator="equal">
      <formula>"3 - Повторяющиеся замечания МФР"</formula>
    </cfRule>
  </conditionalFormatting>
  <conditionalFormatting sqref="H17">
    <cfRule type="cellIs" dxfId="1720" priority="326" operator="equal">
      <formula>"3 - Повторяющиеся замечания МФР"</formula>
    </cfRule>
  </conditionalFormatting>
  <conditionalFormatting sqref="H17">
    <cfRule type="cellIs" dxfId="1719" priority="327" operator="equal">
      <formula>"3 - Повторяющиеся замечания МФР"</formula>
    </cfRule>
  </conditionalFormatting>
  <conditionalFormatting sqref="H17">
    <cfRule type="cellIs" dxfId="1718" priority="328" operator="equal">
      <formula>"3 - Повторяющиеся замечания МФР"</formula>
    </cfRule>
  </conditionalFormatting>
  <conditionalFormatting sqref="H17">
    <cfRule type="cellIs" dxfId="1717" priority="329" operator="equal">
      <formula>"3 - Повторяющиеся замечания МФР"</formula>
    </cfRule>
  </conditionalFormatting>
  <conditionalFormatting sqref="H18">
    <cfRule type="cellIs" dxfId="1716" priority="330" operator="equal">
      <formula>"3 - Повторяющиеся замечания МФР"</formula>
    </cfRule>
  </conditionalFormatting>
  <conditionalFormatting sqref="H18">
    <cfRule type="cellIs" dxfId="1715" priority="331" operator="equal">
      <formula>"3 - Повторяющиеся замечания МФР"</formula>
    </cfRule>
  </conditionalFormatting>
  <conditionalFormatting sqref="H18">
    <cfRule type="cellIs" dxfId="1714" priority="332" operator="equal">
      <formula>"3 - Повторяющиеся замечания МФР"</formula>
    </cfRule>
  </conditionalFormatting>
  <conditionalFormatting sqref="H18">
    <cfRule type="cellIs" dxfId="1713" priority="333" operator="equal">
      <formula>"3 - Повторяющиеся замечания МФР"</formula>
    </cfRule>
  </conditionalFormatting>
  <conditionalFormatting sqref="H18">
    <cfRule type="cellIs" dxfId="1712" priority="334" operator="equal">
      <formula>"3 - Повторяющиеся замечания МФР"</formula>
    </cfRule>
  </conditionalFormatting>
  <conditionalFormatting sqref="H18">
    <cfRule type="cellIs" dxfId="1711" priority="335" operator="equal">
      <formula>"3 - Повторяющиеся замечания МФР"</formula>
    </cfRule>
  </conditionalFormatting>
  <conditionalFormatting sqref="H16">
    <cfRule type="cellIs" dxfId="1710" priority="336" operator="equal">
      <formula>"3 - Повторяющиеся замечания МФР"</formula>
    </cfRule>
  </conditionalFormatting>
  <conditionalFormatting sqref="H16">
    <cfRule type="cellIs" dxfId="1709" priority="337" operator="equal">
      <formula>"3 - Повторяющиеся замечания МФР"</formula>
    </cfRule>
  </conditionalFormatting>
  <conditionalFormatting sqref="H16">
    <cfRule type="cellIs" dxfId="1708" priority="338" operator="equal">
      <formula>"3 - Повторяющиеся замечания МФР"</formula>
    </cfRule>
  </conditionalFormatting>
  <conditionalFormatting sqref="H13">
    <cfRule type="cellIs" dxfId="1707" priority="339" operator="equal">
      <formula>"3 - Повторяющиеся замечания МФР"</formula>
    </cfRule>
  </conditionalFormatting>
  <conditionalFormatting sqref="H13">
    <cfRule type="cellIs" dxfId="1706" priority="340" operator="equal">
      <formula>"3 - Повторяющиеся замечания МФР"</formula>
    </cfRule>
  </conditionalFormatting>
  <conditionalFormatting sqref="H21">
    <cfRule type="cellIs" dxfId="1705" priority="341" operator="equal">
      <formula>"3 - Повторяющиеся замечания МФР"</formula>
    </cfRule>
  </conditionalFormatting>
  <conditionalFormatting sqref="H21">
    <cfRule type="cellIs" dxfId="1704" priority="342" operator="equal">
      <formula>"3 - Повторяющиеся замечания МФР"</formula>
    </cfRule>
  </conditionalFormatting>
  <conditionalFormatting sqref="H21">
    <cfRule type="cellIs" dxfId="1703" priority="343" operator="equal">
      <formula>"3 - Повторяющиеся замечания МФР"</formula>
    </cfRule>
  </conditionalFormatting>
  <conditionalFormatting sqref="G1:H1 H3:X3 H5:H172 A9:G9">
    <cfRule type="cellIs" dxfId="1702" priority="4" operator="equal">
      <formula>"2 - Несоотвествие смежным разделам"</formula>
    </cfRule>
  </conditionalFormatting>
  <conditionalFormatting sqref="H12">
    <cfRule type="cellIs" dxfId="1701" priority="344" operator="equal">
      <formula>"2 - Несоотвествие смежным разделам"</formula>
    </cfRule>
  </conditionalFormatting>
  <conditionalFormatting sqref="H11">
    <cfRule type="cellIs" dxfId="1700" priority="345" operator="equal">
      <formula>"2 - Несоотвествие смежным разделам"</formula>
    </cfRule>
  </conditionalFormatting>
  <conditionalFormatting sqref="H14">
    <cfRule type="cellIs" dxfId="1699" priority="346" operator="equal">
      <formula>"2 - Несоотвествие смежным разделам"</formula>
    </cfRule>
  </conditionalFormatting>
  <conditionalFormatting sqref="H14">
    <cfRule type="cellIs" dxfId="1698" priority="347" operator="equal">
      <formula>"2 - Несоотвествие смежным разделам"</formula>
    </cfRule>
  </conditionalFormatting>
  <conditionalFormatting sqref="H19">
    <cfRule type="cellIs" dxfId="1697" priority="348" operator="equal">
      <formula>"2 - Несоотвествие смежным разделам"</formula>
    </cfRule>
  </conditionalFormatting>
  <conditionalFormatting sqref="H19">
    <cfRule type="cellIs" dxfId="1696" priority="349" operator="equal">
      <formula>"2 - Несоотвествие смежным разделам"</formula>
    </cfRule>
  </conditionalFormatting>
  <conditionalFormatting sqref="H20">
    <cfRule type="cellIs" dxfId="1695" priority="350" operator="equal">
      <formula>"2 - Несоотвествие смежным разделам"</formula>
    </cfRule>
  </conditionalFormatting>
  <conditionalFormatting sqref="H20">
    <cfRule type="cellIs" dxfId="1694" priority="351" operator="equal">
      <formula>"2 - Несоотвествие смежным разделам"</formula>
    </cfRule>
  </conditionalFormatting>
  <conditionalFormatting sqref="H17">
    <cfRule type="cellIs" dxfId="1693" priority="352" operator="equal">
      <formula>"2 - Несоотвествие смежным разделам"</formula>
    </cfRule>
  </conditionalFormatting>
  <conditionalFormatting sqref="H18">
    <cfRule type="cellIs" dxfId="1692" priority="353" operator="equal">
      <formula>"2 - Несоотвествие смежным разделам"</formula>
    </cfRule>
  </conditionalFormatting>
  <conditionalFormatting sqref="H18">
    <cfRule type="cellIs" dxfId="1691" priority="354" operator="equal">
      <formula>"2 - Несоотвествие смежным разделам"</formula>
    </cfRule>
  </conditionalFormatting>
  <conditionalFormatting sqref="H19">
    <cfRule type="cellIs" dxfId="1690" priority="355" operator="equal">
      <formula>"2 - Несоотвествие смежным разделам"</formula>
    </cfRule>
  </conditionalFormatting>
  <conditionalFormatting sqref="H10">
    <cfRule type="cellIs" dxfId="1689" priority="356" operator="equal">
      <formula>"2 - Несоотвествие смежным разделам"</formula>
    </cfRule>
  </conditionalFormatting>
  <conditionalFormatting sqref="H11">
    <cfRule type="cellIs" dxfId="1688" priority="357" operator="equal">
      <formula>"2 - Несоотвествие смежным разделам"</formula>
    </cfRule>
  </conditionalFormatting>
  <conditionalFormatting sqref="H11">
    <cfRule type="cellIs" dxfId="1687" priority="358" operator="equal">
      <formula>"2 - Несоотвествие смежным разделам"</formula>
    </cfRule>
  </conditionalFormatting>
  <conditionalFormatting sqref="G12">
    <cfRule type="cellIs" dxfId="1686" priority="359" operator="equal">
      <formula>"2 - Несоотвествие смежным разделам"</formula>
    </cfRule>
  </conditionalFormatting>
  <conditionalFormatting sqref="G12">
    <cfRule type="cellIs" dxfId="1685" priority="360" operator="equal">
      <formula>"2 - Несоотвествие смежным разделам"</formula>
    </cfRule>
  </conditionalFormatting>
  <conditionalFormatting sqref="G12">
    <cfRule type="cellIs" dxfId="1684" priority="361" operator="equal">
      <formula>"2 - Несоотвествие смежным разделам"</formula>
    </cfRule>
  </conditionalFormatting>
  <conditionalFormatting sqref="H12">
    <cfRule type="cellIs" dxfId="1683" priority="362" operator="equal">
      <formula>"2 - Несоотвествие смежным разделам"</formula>
    </cfRule>
  </conditionalFormatting>
  <conditionalFormatting sqref="H12">
    <cfRule type="cellIs" dxfId="1682" priority="363" operator="equal">
      <formula>"2 - Несоотвествие смежным разделам"</formula>
    </cfRule>
  </conditionalFormatting>
  <conditionalFormatting sqref="H12">
    <cfRule type="cellIs" dxfId="1681" priority="364" operator="equal">
      <formula>"2 - Несоотвествие смежным разделам"</formula>
    </cfRule>
  </conditionalFormatting>
  <conditionalFormatting sqref="H14">
    <cfRule type="cellIs" dxfId="1680" priority="365" operator="equal">
      <formula>"2 - Несоотвествие смежным разделам"</formula>
    </cfRule>
  </conditionalFormatting>
  <conditionalFormatting sqref="H14">
    <cfRule type="cellIs" dxfId="1679" priority="366" operator="equal">
      <formula>"2 - Несоотвествие смежным разделам"</formula>
    </cfRule>
  </conditionalFormatting>
  <conditionalFormatting sqref="H17">
    <cfRule type="cellIs" dxfId="1678" priority="367" operator="equal">
      <formula>"2 - Несоотвествие смежным разделам"</formula>
    </cfRule>
  </conditionalFormatting>
  <conditionalFormatting sqref="H17">
    <cfRule type="cellIs" dxfId="1677" priority="368" operator="equal">
      <formula>"2 - Несоотвествие смежным разделам"</formula>
    </cfRule>
  </conditionalFormatting>
  <conditionalFormatting sqref="H17">
    <cfRule type="cellIs" dxfId="1676" priority="369" operator="equal">
      <formula>"2 - Несоотвествие смежным разделам"</formula>
    </cfRule>
  </conditionalFormatting>
  <conditionalFormatting sqref="H17">
    <cfRule type="cellIs" dxfId="1675" priority="370" operator="equal">
      <formula>"2 - Несоотвествие смежным разделам"</formula>
    </cfRule>
  </conditionalFormatting>
  <conditionalFormatting sqref="H19">
    <cfRule type="cellIs" dxfId="1674" priority="371" operator="equal">
      <formula>"2 - Несоотвествие смежным разделам"</formula>
    </cfRule>
  </conditionalFormatting>
  <conditionalFormatting sqref="H19">
    <cfRule type="cellIs" dxfId="1673" priority="372" operator="equal">
      <formula>"2 - Несоотвествие смежным разделам"</formula>
    </cfRule>
  </conditionalFormatting>
  <conditionalFormatting sqref="H19">
    <cfRule type="cellIs" dxfId="1672" priority="373" operator="equal">
      <formula>"2 - Несоотвествие смежным разделам"</formula>
    </cfRule>
  </conditionalFormatting>
  <conditionalFormatting sqref="H19">
    <cfRule type="cellIs" dxfId="1671" priority="374" operator="equal">
      <formula>"2 - Несоотвествие смежным разделам"</formula>
    </cfRule>
  </conditionalFormatting>
  <conditionalFormatting sqref="H15">
    <cfRule type="cellIs" dxfId="1670" priority="375" operator="equal">
      <formula>"2 - Несоотвествие смежным разделам"</formula>
    </cfRule>
  </conditionalFormatting>
  <conditionalFormatting sqref="H15">
    <cfRule type="cellIs" dxfId="1669" priority="376" operator="equal">
      <formula>"2 - Несоотвествие смежным разделам"</formula>
    </cfRule>
  </conditionalFormatting>
  <conditionalFormatting sqref="H15">
    <cfRule type="cellIs" dxfId="1668" priority="377" operator="equal">
      <formula>"2 - Несоотвествие смежным разделам"</formula>
    </cfRule>
  </conditionalFormatting>
  <conditionalFormatting sqref="H20">
    <cfRule type="cellIs" dxfId="1667" priority="378" operator="equal">
      <formula>"2 - Несоотвествие смежным разделам"</formula>
    </cfRule>
  </conditionalFormatting>
  <conditionalFormatting sqref="H17">
    <cfRule type="cellIs" dxfId="1666" priority="379" operator="equal">
      <formula>"2 - Несоотвествие смежным разделам"</formula>
    </cfRule>
  </conditionalFormatting>
  <conditionalFormatting sqref="H17">
    <cfRule type="cellIs" dxfId="1665" priority="380" operator="equal">
      <formula>"2 - Несоотвествие смежным разделам"</formula>
    </cfRule>
  </conditionalFormatting>
  <conditionalFormatting sqref="H17">
    <cfRule type="cellIs" dxfId="1664" priority="381" operator="equal">
      <formula>"2 - Несоотвествие смежным разделам"</formula>
    </cfRule>
  </conditionalFormatting>
  <conditionalFormatting sqref="H17">
    <cfRule type="cellIs" dxfId="1663" priority="382" operator="equal">
      <formula>"2 - Несоотвествие смежным разделам"</formula>
    </cfRule>
  </conditionalFormatting>
  <conditionalFormatting sqref="H17">
    <cfRule type="cellIs" dxfId="1662" priority="383" operator="equal">
      <formula>"2 - Несоотвествие смежным разделам"</formula>
    </cfRule>
  </conditionalFormatting>
  <conditionalFormatting sqref="H18">
    <cfRule type="cellIs" dxfId="1661" priority="384" operator="equal">
      <formula>"2 - Несоотвествие смежным разделам"</formula>
    </cfRule>
  </conditionalFormatting>
  <conditionalFormatting sqref="H18">
    <cfRule type="cellIs" dxfId="1660" priority="385" operator="equal">
      <formula>"2 - Несоотвествие смежным разделам"</formula>
    </cfRule>
  </conditionalFormatting>
  <conditionalFormatting sqref="H18">
    <cfRule type="cellIs" dxfId="1659" priority="386" operator="equal">
      <formula>"2 - Несоотвествие смежным разделам"</formula>
    </cfRule>
  </conditionalFormatting>
  <conditionalFormatting sqref="H18">
    <cfRule type="cellIs" dxfId="1658" priority="387" operator="equal">
      <formula>"2 - Несоотвествие смежным разделам"</formula>
    </cfRule>
  </conditionalFormatting>
  <conditionalFormatting sqref="H18">
    <cfRule type="cellIs" dxfId="1657" priority="388" operator="equal">
      <formula>"2 - Несоотвествие смежным разделам"</formula>
    </cfRule>
  </conditionalFormatting>
  <conditionalFormatting sqref="H16">
    <cfRule type="cellIs" dxfId="1656" priority="389" operator="equal">
      <formula>"2 - Несоотвествие смежным разделам"</formula>
    </cfRule>
  </conditionalFormatting>
  <conditionalFormatting sqref="H16">
    <cfRule type="cellIs" dxfId="1655" priority="390" operator="equal">
      <formula>"2 - Несоотвествие смежным разделам"</formula>
    </cfRule>
  </conditionalFormatting>
  <conditionalFormatting sqref="H16">
    <cfRule type="cellIs" dxfId="1654" priority="391" operator="equal">
      <formula>"2 - Несоотвествие смежным разделам"</formula>
    </cfRule>
  </conditionalFormatting>
  <conditionalFormatting sqref="H13">
    <cfRule type="cellIs" dxfId="1653" priority="392" operator="equal">
      <formula>"2 - Несоотвествие смежным разделам"</formula>
    </cfRule>
  </conditionalFormatting>
  <conditionalFormatting sqref="H13">
    <cfRule type="cellIs" dxfId="1652" priority="393" operator="equal">
      <formula>"2 - Несоотвествие смежным разделам"</formula>
    </cfRule>
  </conditionalFormatting>
  <conditionalFormatting sqref="H21">
    <cfRule type="cellIs" dxfId="1651" priority="394" operator="equal">
      <formula>"2 - Несоотвествие смежным разделам"</formula>
    </cfRule>
  </conditionalFormatting>
  <conditionalFormatting sqref="H21">
    <cfRule type="cellIs" dxfId="1650" priority="395" operator="equal">
      <formula>"2 - Несоотвествие смежным разделам"</formula>
    </cfRule>
  </conditionalFormatting>
  <conditionalFormatting sqref="H21">
    <cfRule type="cellIs" dxfId="1649" priority="396" operator="equal">
      <formula>"2 - Несоотвествие смежным разделам"</formula>
    </cfRule>
  </conditionalFormatting>
  <conditionalFormatting sqref="G1:H1 H3:X3 H5:H172 A9:G9">
    <cfRule type="cellIs" dxfId="1648" priority="3" operator="equal">
      <formula>"1 - Ошибка проектировщика"</formula>
    </cfRule>
  </conditionalFormatting>
  <conditionalFormatting sqref="H12">
    <cfRule type="cellIs" dxfId="1647" priority="397" operator="equal">
      <formula>"1 - Ошибка проектировщика"</formula>
    </cfRule>
  </conditionalFormatting>
  <conditionalFormatting sqref="H11">
    <cfRule type="cellIs" dxfId="1646" priority="398" operator="equal">
      <formula>"1 - Ошибка проектировщика"</formula>
    </cfRule>
  </conditionalFormatting>
  <conditionalFormatting sqref="H14">
    <cfRule type="cellIs" dxfId="1645" priority="399" operator="equal">
      <formula>"1 - Ошибка проектировщика"</formula>
    </cfRule>
  </conditionalFormatting>
  <conditionalFormatting sqref="H14">
    <cfRule type="cellIs" dxfId="1644" priority="400" operator="equal">
      <formula>"1 - Ошибка проектировщика"</formula>
    </cfRule>
  </conditionalFormatting>
  <conditionalFormatting sqref="H19">
    <cfRule type="cellIs" dxfId="1643" priority="401" operator="equal">
      <formula>"1 - Ошибка проектировщика"</formula>
    </cfRule>
  </conditionalFormatting>
  <conditionalFormatting sqref="H19">
    <cfRule type="cellIs" dxfId="1642" priority="402" operator="equal">
      <formula>"1 - Ошибка проектировщика"</formula>
    </cfRule>
  </conditionalFormatting>
  <conditionalFormatting sqref="H20">
    <cfRule type="cellIs" dxfId="1641" priority="403" operator="equal">
      <formula>"1 - Ошибка проектировщика"</formula>
    </cfRule>
  </conditionalFormatting>
  <conditionalFormatting sqref="H20">
    <cfRule type="cellIs" dxfId="1640" priority="404" operator="equal">
      <formula>"1 - Ошибка проектировщика"</formula>
    </cfRule>
  </conditionalFormatting>
  <conditionalFormatting sqref="H17">
    <cfRule type="cellIs" dxfId="1639" priority="405" operator="equal">
      <formula>"1 - Ошибка проектировщика"</formula>
    </cfRule>
  </conditionalFormatting>
  <conditionalFormatting sqref="H18">
    <cfRule type="cellIs" dxfId="1638" priority="406" operator="equal">
      <formula>"1 - Ошибка проектировщика"</formula>
    </cfRule>
  </conditionalFormatting>
  <conditionalFormatting sqref="H18">
    <cfRule type="cellIs" dxfId="1637" priority="407" operator="equal">
      <formula>"1 - Ошибка проектировщика"</formula>
    </cfRule>
  </conditionalFormatting>
  <conditionalFormatting sqref="H19">
    <cfRule type="cellIs" dxfId="1636" priority="408" operator="equal">
      <formula>"1 - Ошибка проектировщика"</formula>
    </cfRule>
  </conditionalFormatting>
  <conditionalFormatting sqref="H19">
    <cfRule type="cellIs" dxfId="1635" priority="409" operator="equal">
      <formula>"1 - Ошибка проектировщика"</formula>
    </cfRule>
  </conditionalFormatting>
  <conditionalFormatting sqref="H10">
    <cfRule type="cellIs" dxfId="1634" priority="410" operator="equal">
      <formula>"1 - Ошибка проектировщика"</formula>
    </cfRule>
  </conditionalFormatting>
  <conditionalFormatting sqref="H11">
    <cfRule type="cellIs" dxfId="1633" priority="411" operator="equal">
      <formula>"1 - Ошибка проектировщика"</formula>
    </cfRule>
  </conditionalFormatting>
  <conditionalFormatting sqref="H11">
    <cfRule type="cellIs" dxfId="1632" priority="412" operator="equal">
      <formula>"1 - Ошибка проектировщика"</formula>
    </cfRule>
  </conditionalFormatting>
  <conditionalFormatting sqref="G12">
    <cfRule type="cellIs" dxfId="1631" priority="413" operator="equal">
      <formula>"1 - Ошибка проектировщика"</formula>
    </cfRule>
  </conditionalFormatting>
  <conditionalFormatting sqref="G12">
    <cfRule type="cellIs" dxfId="1630" priority="414" operator="equal">
      <formula>"1 - Ошибка проектировщика"</formula>
    </cfRule>
  </conditionalFormatting>
  <conditionalFormatting sqref="G12">
    <cfRule type="cellIs" dxfId="1629" priority="415" operator="equal">
      <formula>"1 - Ошибка проектировщика"</formula>
    </cfRule>
  </conditionalFormatting>
  <conditionalFormatting sqref="H12">
    <cfRule type="cellIs" dxfId="1628" priority="416" operator="equal">
      <formula>"1 - Ошибка проектировщика"</formula>
    </cfRule>
  </conditionalFormatting>
  <conditionalFormatting sqref="H12">
    <cfRule type="cellIs" dxfId="1627" priority="417" operator="equal">
      <formula>"1 - Ошибка проектировщика"</formula>
    </cfRule>
  </conditionalFormatting>
  <conditionalFormatting sqref="H12">
    <cfRule type="cellIs" dxfId="1626" priority="418" operator="equal">
      <formula>"1 - Ошибка проектировщика"</formula>
    </cfRule>
  </conditionalFormatting>
  <conditionalFormatting sqref="H14">
    <cfRule type="cellIs" dxfId="1625" priority="419" operator="equal">
      <formula>"1 - Ошибка проектировщика"</formula>
    </cfRule>
  </conditionalFormatting>
  <conditionalFormatting sqref="H14">
    <cfRule type="cellIs" dxfId="1624" priority="420" operator="equal">
      <formula>"1 - Ошибка проектировщика"</formula>
    </cfRule>
  </conditionalFormatting>
  <conditionalFormatting sqref="H17">
    <cfRule type="cellIs" dxfId="1623" priority="421" operator="equal">
      <formula>"1 - Ошибка проектировщика"</formula>
    </cfRule>
  </conditionalFormatting>
  <conditionalFormatting sqref="H17">
    <cfRule type="cellIs" dxfId="1622" priority="422" operator="equal">
      <formula>"1 - Ошибка проектировщика"</formula>
    </cfRule>
  </conditionalFormatting>
  <conditionalFormatting sqref="H17">
    <cfRule type="cellIs" dxfId="1621" priority="423" operator="equal">
      <formula>"1 - Ошибка проектировщика"</formula>
    </cfRule>
  </conditionalFormatting>
  <conditionalFormatting sqref="H17">
    <cfRule type="cellIs" dxfId="1620" priority="424" operator="equal">
      <formula>"1 - Ошибка проектировщика"</formula>
    </cfRule>
  </conditionalFormatting>
  <conditionalFormatting sqref="H17">
    <cfRule type="cellIs" dxfId="1619" priority="425" operator="equal">
      <formula>"1 - Ошибка проектировщика"</formula>
    </cfRule>
  </conditionalFormatting>
  <conditionalFormatting sqref="H19">
    <cfRule type="cellIs" dxfId="1618" priority="426" operator="equal">
      <formula>"1 - Ошибка проектировщика"</formula>
    </cfRule>
  </conditionalFormatting>
  <conditionalFormatting sqref="H19">
    <cfRule type="cellIs" dxfId="1617" priority="427" operator="equal">
      <formula>"1 - Ошибка проектировщика"</formula>
    </cfRule>
  </conditionalFormatting>
  <conditionalFormatting sqref="H19">
    <cfRule type="cellIs" dxfId="1616" priority="428" operator="equal">
      <formula>"1 - Ошибка проектировщика"</formula>
    </cfRule>
  </conditionalFormatting>
  <conditionalFormatting sqref="H19">
    <cfRule type="cellIs" dxfId="1615" priority="429" operator="equal">
      <formula>"1 - Ошибка проектировщика"</formula>
    </cfRule>
  </conditionalFormatting>
  <conditionalFormatting sqref="H15">
    <cfRule type="cellIs" dxfId="1614" priority="430" operator="equal">
      <formula>"1 - Ошибка проектировщика"</formula>
    </cfRule>
  </conditionalFormatting>
  <conditionalFormatting sqref="H15">
    <cfRule type="cellIs" dxfId="1613" priority="431" operator="equal">
      <formula>"1 - Ошибка проектировщика"</formula>
    </cfRule>
  </conditionalFormatting>
  <conditionalFormatting sqref="H15">
    <cfRule type="cellIs" dxfId="1612" priority="432" operator="equal">
      <formula>"1 - Ошибка проектировщика"</formula>
    </cfRule>
  </conditionalFormatting>
  <conditionalFormatting sqref="H20">
    <cfRule type="cellIs" dxfId="1611" priority="433" operator="equal">
      <formula>"1 - Ошибка проектировщика"</formula>
    </cfRule>
  </conditionalFormatting>
  <conditionalFormatting sqref="H17">
    <cfRule type="cellIs" dxfId="1610" priority="434" operator="equal">
      <formula>"1 - Ошибка проектировщика"</formula>
    </cfRule>
  </conditionalFormatting>
  <conditionalFormatting sqref="H17">
    <cfRule type="cellIs" dxfId="1609" priority="435" operator="equal">
      <formula>"1 - Ошибка проектировщика"</formula>
    </cfRule>
  </conditionalFormatting>
  <conditionalFormatting sqref="H17">
    <cfRule type="cellIs" dxfId="1608" priority="436" operator="equal">
      <formula>"1 - Ошибка проектировщика"</formula>
    </cfRule>
  </conditionalFormatting>
  <conditionalFormatting sqref="H17">
    <cfRule type="cellIs" dxfId="1607" priority="437" operator="equal">
      <formula>"1 - Ошибка проектировщика"</formula>
    </cfRule>
  </conditionalFormatting>
  <conditionalFormatting sqref="H17">
    <cfRule type="cellIs" dxfId="1606" priority="438" operator="equal">
      <formula>"1 - Ошибка проектировщика"</formula>
    </cfRule>
  </conditionalFormatting>
  <conditionalFormatting sqref="H17">
    <cfRule type="cellIs" dxfId="1605" priority="439" operator="equal">
      <formula>"1 - Ошибка проектировщика"</formula>
    </cfRule>
  </conditionalFormatting>
  <conditionalFormatting sqref="H18">
    <cfRule type="cellIs" dxfId="1604" priority="440" operator="equal">
      <formula>"1 - Ошибка проектировщика"</formula>
    </cfRule>
  </conditionalFormatting>
  <conditionalFormatting sqref="H18">
    <cfRule type="cellIs" dxfId="1603" priority="441" operator="equal">
      <formula>"1 - Ошибка проектировщика"</formula>
    </cfRule>
  </conditionalFormatting>
  <conditionalFormatting sqref="H18">
    <cfRule type="cellIs" dxfId="1602" priority="442" operator="equal">
      <formula>"1 - Ошибка проектировщика"</formula>
    </cfRule>
  </conditionalFormatting>
  <conditionalFormatting sqref="H18">
    <cfRule type="cellIs" dxfId="1601" priority="443" operator="equal">
      <formula>"1 - Ошибка проектировщика"</formula>
    </cfRule>
  </conditionalFormatting>
  <conditionalFormatting sqref="H18">
    <cfRule type="cellIs" dxfId="1600" priority="444" operator="equal">
      <formula>"1 - Ошибка проектировщика"</formula>
    </cfRule>
  </conditionalFormatting>
  <conditionalFormatting sqref="H18">
    <cfRule type="cellIs" dxfId="1599" priority="445" operator="equal">
      <formula>"1 - Ошибка проектировщика"</formula>
    </cfRule>
  </conditionalFormatting>
  <conditionalFormatting sqref="H16">
    <cfRule type="cellIs" dxfId="1598" priority="446" operator="equal">
      <formula>"1 - Ошибка проектировщика"</formula>
    </cfRule>
  </conditionalFormatting>
  <conditionalFormatting sqref="H16">
    <cfRule type="cellIs" dxfId="1597" priority="447" operator="equal">
      <formula>"1 - Ошибка проектировщика"</formula>
    </cfRule>
  </conditionalFormatting>
  <conditionalFormatting sqref="H16">
    <cfRule type="cellIs" dxfId="1596" priority="448" operator="equal">
      <formula>"1 - Ошибка проектировщика"</formula>
    </cfRule>
  </conditionalFormatting>
  <conditionalFormatting sqref="H13">
    <cfRule type="cellIs" dxfId="1595" priority="449" operator="equal">
      <formula>"1 - Ошибка проектировщика"</formula>
    </cfRule>
  </conditionalFormatting>
  <conditionalFormatting sqref="H13">
    <cfRule type="cellIs" dxfId="1594" priority="450" operator="equal">
      <formula>"1 - Ошибка проектировщика"</formula>
    </cfRule>
  </conditionalFormatting>
  <conditionalFormatting sqref="H21">
    <cfRule type="cellIs" dxfId="1593" priority="451" operator="equal">
      <formula>"1 - Ошибка проектировщика"</formula>
    </cfRule>
  </conditionalFormatting>
  <conditionalFormatting sqref="H21">
    <cfRule type="cellIs" dxfId="1592" priority="452" operator="equal">
      <formula>"1 - Ошибка проектировщика"</formula>
    </cfRule>
  </conditionalFormatting>
  <conditionalFormatting sqref="H21">
    <cfRule type="cellIs" dxfId="1591" priority="453" operator="equal">
      <formula>"1 - Ошибка проектировщика"</formula>
    </cfRule>
  </conditionalFormatting>
  <conditionalFormatting sqref="K3 K5:K172">
    <cfRule type="containsText" dxfId="1590" priority="2" operator="containsText" text="повторно">
      <formula>NOT(ISERROR(SEARCH(("повторно"),(K3))))</formula>
    </cfRule>
  </conditionalFormatting>
  <conditionalFormatting sqref="K3 K5:K172">
    <cfRule type="containsText" dxfId="1589"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28">
        <x14:dataValidation type="list" allowBlank="1">
          <x14:formula1>
            <xm:f>Списки!$G$2:$G$4</xm:f>
          </x14:formula1>
          <xm:sqref>G22:G172</xm:sqref>
        </x14:dataValidation>
        <x14:dataValidation type="list" allowBlank="1">
          <x14:formula1>
            <xm:f>Списки!$O:$O</xm:f>
          </x14:formula1>
          <xm:sqref>R1 U1 X1</xm:sqref>
        </x14:dataValidation>
        <x14:dataValidation type="list" allowBlank="1">
          <x14:formula1>
            <xm:f>Списки!$E$2:$E$1002</xm:f>
          </x14:formula1>
          <xm:sqref>H22:H172</xm:sqref>
        </x14:dataValidation>
        <x14:dataValidation type="list" allowBlank="1">
          <x14:formula1>
            <xm:f>Списки!$A$2:$A$1002</xm:f>
          </x14:formula1>
          <xm:sqref>K10:K172</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8"/>
  <sheetViews>
    <sheetView workbookViewId="0">
      <pane ySplit="1" topLeftCell="A23" activePane="bottomLeft" state="frozen"/>
      <selection activeCell="D11" sqref="D11"/>
      <selection pane="bottomLeft" activeCell="D25" sqref="D25"/>
    </sheetView>
  </sheetViews>
  <sheetFormatPr defaultColWidth="12.5703125" defaultRowHeight="15.75" customHeight="1" outlineLevelRow="1" outlineLevelCol="1"/>
  <cols>
    <col min="1" max="1" width="10" style="723" customWidth="1"/>
    <col min="2" max="2" width="18.5703125" style="723" customWidth="1"/>
    <col min="3" max="3" width="12.5703125" style="726"/>
    <col min="4" max="4" width="56.7109375" style="731" customWidth="1"/>
    <col min="5" max="5" width="55.28515625" style="723" customWidth="1"/>
    <col min="6" max="6" width="21.42578125" style="723" customWidth="1" collapsed="1"/>
    <col min="7" max="8" width="14.140625" style="723" hidden="1" customWidth="1" outlineLevel="1"/>
    <col min="9" max="9" width="13.5703125" style="723" customWidth="1"/>
    <col min="10" max="11" width="12.5703125" style="723"/>
    <col min="12" max="12" width="31.85546875" style="723" customWidth="1"/>
    <col min="13" max="13" width="12.5703125" style="723"/>
    <col min="14" max="14" width="25" style="723" customWidth="1"/>
    <col min="15" max="15" width="39.140625" style="723" customWidth="1"/>
    <col min="16" max="16" width="16.42578125" style="723" customWidth="1"/>
    <col min="17" max="17" width="26.85546875" style="723" customWidth="1"/>
    <col min="18" max="18" width="22" style="723" customWidth="1"/>
    <col min="19" max="19" width="14.42578125" style="723" customWidth="1"/>
    <col min="20" max="20" width="26.85546875" style="723" customWidth="1"/>
    <col min="21" max="24" width="25.5703125" style="723" customWidth="1"/>
    <col min="25" max="16384" width="12.5703125" style="723"/>
  </cols>
  <sheetData>
    <row r="1" spans="1:24" ht="89.25" collapsed="1">
      <c r="A1" s="712" t="s">
        <v>235</v>
      </c>
      <c r="B1" s="712" t="s">
        <v>236</v>
      </c>
      <c r="C1" s="713" t="s">
        <v>237</v>
      </c>
      <c r="D1" s="712" t="s">
        <v>238</v>
      </c>
      <c r="E1" s="712" t="s">
        <v>239</v>
      </c>
      <c r="F1" s="712" t="s">
        <v>240</v>
      </c>
      <c r="G1" s="714" t="s">
        <v>241</v>
      </c>
      <c r="H1" s="714" t="s">
        <v>242</v>
      </c>
      <c r="I1" s="714" t="s">
        <v>5</v>
      </c>
      <c r="J1" s="712" t="s">
        <v>243</v>
      </c>
      <c r="K1" s="712"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497" t="s">
        <v>52</v>
      </c>
      <c r="E2" s="113"/>
      <c r="F2" s="110"/>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498" t="s">
        <v>35</v>
      </c>
      <c r="E3" s="18"/>
      <c r="F3" s="18"/>
      <c r="G3" s="115"/>
      <c r="H3" s="499">
        <f>COUNTIF($H10:$H168,"1 - Несоответствие продуктовым требованиям ПИК-Стандарт")</f>
        <v>7</v>
      </c>
      <c r="I3" s="499">
        <f>COUNTIF($H10:$H168,"2 - Несоответствие Бренд-листам ПИК")</f>
        <v>0</v>
      </c>
      <c r="J3" s="499">
        <f>COUNTIF($H10:$H168,"3 - Несоответствие Каталогу отделки")</f>
        <v>0</v>
      </c>
      <c r="K3" s="499">
        <f>COUNTIF($H10:$H168,"5 - Ошибка в применении СТМ")</f>
        <v>0</v>
      </c>
      <c r="L3" s="499">
        <f>COUNTIF($H10:$H168,"4 - Несоответствие Каталогу оборудования")</f>
        <v>0</v>
      </c>
      <c r="M3" s="499">
        <f>COUNTIF($H10:$H168,"6 - Ошибка в применении сборных ЛМ")</f>
        <v>0</v>
      </c>
      <c r="N3" s="499">
        <f>COUNTIF($H10:$H168,"7 - Ошибка в применении шкаф-пакетов")</f>
        <v>0</v>
      </c>
      <c r="O3" s="499">
        <f>COUNTIF($H10:$H168,"8 - Ошибка в применении шахт-пакетов")</f>
        <v>0</v>
      </c>
      <c r="P3" s="499">
        <f>COUNTIF($H10:$H168,"9 - Несоответствие типологическим требованиям ПИК-Стандарт")</f>
        <v>4</v>
      </c>
      <c r="Q3" s="499">
        <f>COUNTIF($H10:$H168,"10 - Несоответствие НТД РФ")</f>
        <v>0</v>
      </c>
      <c r="R3" s="499">
        <f>COUNTIF($H10:$H168,"11 - Несоответствие ИРД (кроме ТУ, СТУ), АПР, ПД")</f>
        <v>0</v>
      </c>
      <c r="S3" s="499">
        <f>COUNTIF($H10:$H168,"12 - Несоответствие требованиям ТУ, СТУ")</f>
        <v>0</v>
      </c>
      <c r="T3" s="499">
        <f>COUNTIF($H10:$H168,"13 - Ошибка в технических решениях")</f>
        <v>0</v>
      </c>
      <c r="U3" s="499">
        <f>COUNTIF($H10:$H168,"14 - Неувязка м/у собой комплектов РД")</f>
        <v>6</v>
      </c>
      <c r="V3" s="499">
        <f>COUNTIF($H10:$H168,"15 - Недостаточность информации влияющей на СМР")</f>
        <v>11</v>
      </c>
      <c r="W3" s="499">
        <f>COUNTIF($H10:$H168,"16 - Нерациональное решение")</f>
        <v>0</v>
      </c>
      <c r="X3" s="499">
        <f>COUNTIF($H10:$H168,"17 - Оформление")</f>
        <v>0</v>
      </c>
    </row>
    <row r="4" spans="1:24" ht="25.5" hidden="1" outlineLevel="1">
      <c r="A4" s="111" t="s">
        <v>249</v>
      </c>
      <c r="B4" s="119">
        <v>39</v>
      </c>
      <c r="C4" s="259" t="s">
        <v>2604</v>
      </c>
      <c r="D4" s="120">
        <f>C4/B4</f>
        <v>0.66666666666666663</v>
      </c>
      <c r="E4" s="218"/>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221"/>
      <c r="E5" s="102"/>
      <c r="G5" s="112" t="s">
        <v>52</v>
      </c>
      <c r="H5" s="500"/>
      <c r="I5" s="102"/>
      <c r="J5" s="223"/>
      <c r="K5" s="102"/>
      <c r="L5" s="223"/>
      <c r="M5" s="223"/>
      <c r="N5" s="102"/>
      <c r="O5" s="223"/>
      <c r="P5" s="223"/>
      <c r="Q5" s="102"/>
      <c r="R5" s="223"/>
      <c r="S5" s="223"/>
      <c r="T5" s="102"/>
      <c r="U5" s="102"/>
      <c r="V5" s="102"/>
      <c r="W5" s="102"/>
      <c r="X5" s="102"/>
    </row>
    <row r="6" spans="1:24" ht="22.5" hidden="1" outlineLevel="1">
      <c r="A6" s="18">
        <v>0.2</v>
      </c>
      <c r="B6" s="18">
        <v>0.5</v>
      </c>
      <c r="C6" s="256">
        <v>1</v>
      </c>
      <c r="D6" s="498" t="s">
        <v>39</v>
      </c>
      <c r="E6" s="18"/>
      <c r="F6" s="18" t="s">
        <v>253</v>
      </c>
      <c r="G6" s="125">
        <f>COUNTIFS(G10:G135,"0,2")</f>
        <v>0</v>
      </c>
      <c r="H6" s="500"/>
      <c r="I6" s="102"/>
      <c r="J6" s="223"/>
      <c r="K6" s="102"/>
      <c r="L6" s="223"/>
      <c r="M6" s="223"/>
      <c r="N6" s="102"/>
      <c r="O6" s="223"/>
      <c r="P6" s="223"/>
      <c r="Q6" s="102"/>
      <c r="R6" s="223"/>
      <c r="S6" s="223"/>
      <c r="T6" s="102"/>
      <c r="U6" s="102"/>
      <c r="V6" s="102"/>
      <c r="W6" s="102"/>
      <c r="X6" s="102"/>
    </row>
    <row r="7" spans="1:24" ht="22.5" hidden="1" outlineLevel="1">
      <c r="A7" s="126">
        <f>G6*0.2/B4</f>
        <v>0</v>
      </c>
      <c r="B7" s="126">
        <f>G7*0.5/B4</f>
        <v>0.17948717948717949</v>
      </c>
      <c r="C7" s="259">
        <f>G8*1/B4</f>
        <v>0.35897435897435898</v>
      </c>
      <c r="D7" s="127">
        <f>(G6*A6+G7*B6+G8*C6)/SUM(G6:G8)</f>
        <v>0.75</v>
      </c>
      <c r="E7" s="224"/>
      <c r="F7" s="129" t="s">
        <v>254</v>
      </c>
      <c r="G7" s="125">
        <f>COUNTIFS(G10:G135,"0,5")</f>
        <v>14</v>
      </c>
      <c r="H7" s="500"/>
      <c r="I7" s="225"/>
      <c r="J7" s="225"/>
      <c r="K7" s="225"/>
      <c r="L7" s="225"/>
      <c r="M7" s="225"/>
      <c r="N7" s="225"/>
      <c r="O7" s="225"/>
      <c r="P7" s="225"/>
      <c r="Q7" s="225"/>
      <c r="R7" s="225"/>
      <c r="S7" s="225"/>
      <c r="T7" s="225"/>
      <c r="U7" s="225"/>
      <c r="V7" s="225"/>
      <c r="W7" s="225"/>
      <c r="X7" s="225"/>
    </row>
    <row r="8" spans="1:24" ht="22.5" hidden="1" outlineLevel="1">
      <c r="A8" s="112" t="s">
        <v>52</v>
      </c>
      <c r="B8" s="112" t="s">
        <v>52</v>
      </c>
      <c r="C8" s="266" t="s">
        <v>52</v>
      </c>
      <c r="D8" s="497" t="s">
        <v>52</v>
      </c>
      <c r="E8" s="112"/>
      <c r="F8" s="18" t="s">
        <v>255</v>
      </c>
      <c r="G8" s="125">
        <f>COUNTIFS(G10:G135,"1")</f>
        <v>14</v>
      </c>
      <c r="H8" s="500"/>
      <c r="I8" s="102"/>
      <c r="J8" s="223"/>
      <c r="K8" s="102"/>
      <c r="L8" s="223"/>
      <c r="M8" s="223"/>
      <c r="N8" s="102"/>
      <c r="O8" s="223"/>
      <c r="P8" s="223"/>
      <c r="Q8" s="102"/>
      <c r="R8" s="223"/>
      <c r="S8" s="223"/>
      <c r="T8" s="102"/>
      <c r="U8" s="102"/>
      <c r="V8" s="102"/>
      <c r="W8" s="102"/>
      <c r="X8" s="102"/>
    </row>
    <row r="9" spans="1:24" ht="12.75">
      <c r="A9" s="131"/>
      <c r="B9" s="131"/>
      <c r="C9" s="267"/>
      <c r="D9" s="430"/>
      <c r="E9" s="131"/>
      <c r="F9" s="131"/>
      <c r="G9" s="131"/>
      <c r="H9" s="131"/>
      <c r="I9" s="226"/>
      <c r="J9" s="227"/>
      <c r="K9" s="226"/>
      <c r="L9" s="227"/>
      <c r="M9" s="227"/>
      <c r="N9" s="226"/>
      <c r="O9" s="227"/>
      <c r="P9" s="227"/>
      <c r="Q9" s="226"/>
      <c r="R9" s="227"/>
      <c r="S9" s="227"/>
      <c r="T9" s="226"/>
      <c r="U9" s="226"/>
      <c r="V9" s="226"/>
      <c r="W9" s="226"/>
      <c r="X9" s="226"/>
    </row>
    <row r="10" spans="1:24" ht="45" customHeight="1">
      <c r="A10" s="431">
        <v>1</v>
      </c>
      <c r="B10" s="436" t="s">
        <v>2605</v>
      </c>
      <c r="C10" s="665" t="s">
        <v>2606</v>
      </c>
      <c r="D10" s="433" t="s">
        <v>2607</v>
      </c>
      <c r="E10" s="431"/>
      <c r="F10" s="436" t="s">
        <v>2608</v>
      </c>
      <c r="G10" s="435">
        <v>1</v>
      </c>
      <c r="H10" s="436" t="s">
        <v>28</v>
      </c>
      <c r="I10" s="431" t="s">
        <v>72</v>
      </c>
      <c r="J10" s="437">
        <v>45463</v>
      </c>
      <c r="K10" s="431"/>
      <c r="L10" s="437"/>
      <c r="M10" s="437"/>
      <c r="N10" s="431"/>
      <c r="O10" s="437"/>
      <c r="P10" s="223"/>
      <c r="Q10" s="102"/>
      <c r="R10" s="223"/>
      <c r="S10" s="223"/>
      <c r="T10" s="102"/>
      <c r="U10" s="102"/>
      <c r="V10" s="102"/>
      <c r="W10" s="102"/>
      <c r="X10" s="102"/>
    </row>
    <row r="11" spans="1:24" ht="114" customHeight="1">
      <c r="A11" s="431">
        <f t="shared" ref="A11:A37" si="0">A10+1</f>
        <v>2</v>
      </c>
      <c r="B11" s="436" t="s">
        <v>2605</v>
      </c>
      <c r="C11" s="665" t="s">
        <v>2609</v>
      </c>
      <c r="D11" s="749" t="s">
        <v>2610</v>
      </c>
      <c r="E11" s="431"/>
      <c r="F11" s="436" t="s">
        <v>2611</v>
      </c>
      <c r="G11" s="435">
        <v>1</v>
      </c>
      <c r="H11" s="436" t="s">
        <v>250</v>
      </c>
      <c r="I11" s="431" t="s">
        <v>72</v>
      </c>
      <c r="J11" s="437">
        <v>45463</v>
      </c>
      <c r="K11" s="431"/>
      <c r="L11" s="762" t="s">
        <v>2710</v>
      </c>
      <c r="M11" s="431"/>
      <c r="N11" s="431"/>
      <c r="O11" s="431"/>
      <c r="P11" s="102"/>
      <c r="Q11" s="102"/>
      <c r="R11" s="102"/>
      <c r="S11" s="102"/>
      <c r="T11" s="102"/>
      <c r="U11" s="102"/>
      <c r="V11" s="102"/>
      <c r="W11" s="102"/>
      <c r="X11" s="102"/>
    </row>
    <row r="12" spans="1:24" ht="109.5" customHeight="1">
      <c r="A12" s="431">
        <f t="shared" si="0"/>
        <v>3</v>
      </c>
      <c r="B12" s="436" t="s">
        <v>2605</v>
      </c>
      <c r="C12" s="665" t="s">
        <v>2609</v>
      </c>
      <c r="D12" s="788" t="s">
        <v>2612</v>
      </c>
      <c r="E12" s="431"/>
      <c r="F12" s="436" t="s">
        <v>2611</v>
      </c>
      <c r="G12" s="435">
        <v>1</v>
      </c>
      <c r="H12" s="436" t="s">
        <v>250</v>
      </c>
      <c r="I12" s="431" t="s">
        <v>72</v>
      </c>
      <c r="J12" s="437">
        <v>45463</v>
      </c>
      <c r="K12" s="431"/>
      <c r="L12" s="762" t="s">
        <v>2711</v>
      </c>
      <c r="M12" s="431"/>
      <c r="N12" s="431"/>
      <c r="O12" s="431"/>
      <c r="P12" s="102"/>
      <c r="Q12" s="102"/>
      <c r="R12" s="102"/>
      <c r="S12" s="102"/>
      <c r="T12" s="102"/>
      <c r="U12" s="102"/>
      <c r="V12" s="102"/>
      <c r="W12" s="102"/>
      <c r="X12" s="102"/>
    </row>
    <row r="13" spans="1:24" ht="81" customHeight="1">
      <c r="A13" s="431">
        <f t="shared" si="0"/>
        <v>4</v>
      </c>
      <c r="B13" s="436" t="s">
        <v>2605</v>
      </c>
      <c r="C13" s="665" t="s">
        <v>2613</v>
      </c>
      <c r="D13" s="749" t="s">
        <v>2614</v>
      </c>
      <c r="E13" s="431"/>
      <c r="F13" s="431"/>
      <c r="G13" s="435">
        <v>1</v>
      </c>
      <c r="H13" s="436" t="s">
        <v>250</v>
      </c>
      <c r="I13" s="431" t="s">
        <v>72</v>
      </c>
      <c r="J13" s="437">
        <v>45463</v>
      </c>
      <c r="K13" s="431"/>
      <c r="L13" s="762" t="s">
        <v>2710</v>
      </c>
      <c r="M13" s="431"/>
      <c r="N13" s="431"/>
      <c r="O13" s="431"/>
      <c r="P13" s="102"/>
      <c r="Q13" s="102"/>
      <c r="R13" s="102"/>
      <c r="S13" s="102"/>
      <c r="T13" s="102"/>
      <c r="U13" s="102"/>
      <c r="V13" s="102"/>
      <c r="W13" s="102"/>
      <c r="X13" s="102"/>
    </row>
    <row r="14" spans="1:24" ht="114" customHeight="1">
      <c r="A14" s="431">
        <f t="shared" si="0"/>
        <v>5</v>
      </c>
      <c r="B14" s="436" t="s">
        <v>2605</v>
      </c>
      <c r="C14" s="665" t="s">
        <v>2613</v>
      </c>
      <c r="D14" s="749" t="s">
        <v>2615</v>
      </c>
      <c r="E14" s="431"/>
      <c r="F14" s="436" t="s">
        <v>2611</v>
      </c>
      <c r="G14" s="435">
        <v>1</v>
      </c>
      <c r="H14" s="436" t="s">
        <v>250</v>
      </c>
      <c r="I14" s="431" t="s">
        <v>72</v>
      </c>
      <c r="J14" s="437">
        <v>45463</v>
      </c>
      <c r="K14" s="431"/>
      <c r="L14" s="762" t="s">
        <v>2710</v>
      </c>
      <c r="M14" s="431"/>
      <c r="N14" s="431"/>
      <c r="O14" s="431"/>
      <c r="P14" s="102"/>
      <c r="Q14" s="102"/>
      <c r="R14" s="102"/>
      <c r="S14" s="102"/>
      <c r="T14" s="102"/>
      <c r="U14" s="102"/>
      <c r="V14" s="102"/>
      <c r="W14" s="102"/>
      <c r="X14" s="102"/>
    </row>
    <row r="15" spans="1:24" ht="92.25" customHeight="1">
      <c r="A15" s="431">
        <f t="shared" si="0"/>
        <v>6</v>
      </c>
      <c r="B15" s="436" t="s">
        <v>2605</v>
      </c>
      <c r="C15" s="665" t="s">
        <v>2613</v>
      </c>
      <c r="D15" s="788" t="s">
        <v>2616</v>
      </c>
      <c r="E15" s="431"/>
      <c r="F15" s="431"/>
      <c r="G15" s="435">
        <v>0.5</v>
      </c>
      <c r="H15" s="436" t="s">
        <v>21</v>
      </c>
      <c r="I15" s="431" t="s">
        <v>72</v>
      </c>
      <c r="J15" s="437">
        <v>45463</v>
      </c>
      <c r="K15" s="431"/>
      <c r="L15" s="762" t="s">
        <v>2712</v>
      </c>
      <c r="M15" s="431"/>
      <c r="N15" s="431"/>
      <c r="O15" s="431"/>
      <c r="P15" s="102"/>
      <c r="Q15" s="102"/>
      <c r="R15" s="102"/>
      <c r="S15" s="102"/>
      <c r="T15" s="102"/>
      <c r="U15" s="102"/>
      <c r="V15" s="102"/>
      <c r="W15" s="102"/>
      <c r="X15" s="102"/>
    </row>
    <row r="16" spans="1:24" ht="76.5">
      <c r="A16" s="431">
        <f t="shared" si="0"/>
        <v>7</v>
      </c>
      <c r="B16" s="436" t="s">
        <v>2605</v>
      </c>
      <c r="C16" s="665" t="s">
        <v>2613</v>
      </c>
      <c r="D16" s="749" t="s">
        <v>2617</v>
      </c>
      <c r="E16" s="431"/>
      <c r="F16" s="431"/>
      <c r="G16" s="435">
        <v>1</v>
      </c>
      <c r="H16" s="436" t="s">
        <v>250</v>
      </c>
      <c r="I16" s="431" t="s">
        <v>72</v>
      </c>
      <c r="J16" s="437">
        <v>45463</v>
      </c>
      <c r="K16" s="431"/>
      <c r="L16" s="762" t="s">
        <v>2713</v>
      </c>
      <c r="M16" s="431"/>
      <c r="N16" s="431"/>
      <c r="O16" s="431"/>
      <c r="P16" s="102"/>
      <c r="Q16" s="102"/>
      <c r="R16" s="102"/>
      <c r="S16" s="102"/>
      <c r="T16" s="102"/>
      <c r="U16" s="102"/>
      <c r="V16" s="102"/>
      <c r="W16" s="102"/>
      <c r="X16" s="102"/>
    </row>
    <row r="17" spans="1:24" ht="81.75" customHeight="1">
      <c r="A17" s="431">
        <f t="shared" si="0"/>
        <v>8</v>
      </c>
      <c r="B17" s="436" t="s">
        <v>2605</v>
      </c>
      <c r="C17" s="665" t="s">
        <v>2618</v>
      </c>
      <c r="D17" s="749" t="s">
        <v>2619</v>
      </c>
      <c r="E17" s="431"/>
      <c r="F17" s="431"/>
      <c r="G17" s="435">
        <v>0.5</v>
      </c>
      <c r="H17" s="436" t="s">
        <v>29</v>
      </c>
      <c r="I17" s="431" t="s">
        <v>72</v>
      </c>
      <c r="J17" s="437">
        <v>45463</v>
      </c>
      <c r="K17" s="431"/>
      <c r="L17" s="762" t="s">
        <v>2714</v>
      </c>
      <c r="M17" s="431"/>
      <c r="N17" s="431"/>
      <c r="O17" s="431"/>
      <c r="P17" s="102"/>
      <c r="Q17" s="102"/>
      <c r="R17" s="102"/>
      <c r="S17" s="102"/>
      <c r="T17" s="102"/>
      <c r="U17" s="102"/>
      <c r="V17" s="102"/>
      <c r="W17" s="102"/>
      <c r="X17" s="102"/>
    </row>
    <row r="18" spans="1:24" ht="133.5" customHeight="1">
      <c r="A18" s="431">
        <f t="shared" si="0"/>
        <v>9</v>
      </c>
      <c r="B18" s="436" t="s">
        <v>2605</v>
      </c>
      <c r="C18" s="665" t="s">
        <v>2613</v>
      </c>
      <c r="D18" s="788" t="s">
        <v>2620</v>
      </c>
      <c r="E18" s="431"/>
      <c r="F18" s="431"/>
      <c r="G18" s="435">
        <v>0.5</v>
      </c>
      <c r="H18" s="436" t="s">
        <v>29</v>
      </c>
      <c r="I18" s="431" t="s">
        <v>72</v>
      </c>
      <c r="J18" s="437">
        <v>45463</v>
      </c>
      <c r="K18" s="431"/>
      <c r="L18" s="762" t="s">
        <v>2715</v>
      </c>
      <c r="M18" s="431"/>
      <c r="N18" s="431"/>
      <c r="O18" s="431"/>
      <c r="P18" s="102"/>
      <c r="Q18" s="102"/>
      <c r="R18" s="102"/>
      <c r="S18" s="102"/>
      <c r="T18" s="102"/>
      <c r="U18" s="102"/>
      <c r="V18" s="102"/>
      <c r="W18" s="102"/>
      <c r="X18" s="102"/>
    </row>
    <row r="19" spans="1:24" ht="103.5" customHeight="1">
      <c r="A19" s="431">
        <f t="shared" si="0"/>
        <v>10</v>
      </c>
      <c r="B19" s="436" t="s">
        <v>2605</v>
      </c>
      <c r="C19" s="665" t="s">
        <v>2621</v>
      </c>
      <c r="D19" s="749" t="s">
        <v>2622</v>
      </c>
      <c r="E19" s="431"/>
      <c r="F19" s="431"/>
      <c r="G19" s="435">
        <v>0.5</v>
      </c>
      <c r="H19" s="436" t="s">
        <v>29</v>
      </c>
      <c r="I19" s="431" t="s">
        <v>72</v>
      </c>
      <c r="J19" s="437">
        <v>45463</v>
      </c>
      <c r="K19" s="431"/>
      <c r="L19" s="762" t="s">
        <v>2716</v>
      </c>
      <c r="M19" s="431"/>
      <c r="N19" s="431"/>
      <c r="O19" s="431"/>
      <c r="P19" s="102"/>
      <c r="Q19" s="102"/>
      <c r="R19" s="102"/>
      <c r="S19" s="102"/>
      <c r="T19" s="102"/>
      <c r="U19" s="102"/>
      <c r="V19" s="102"/>
      <c r="W19" s="102"/>
      <c r="X19" s="102"/>
    </row>
    <row r="20" spans="1:24" ht="102.75" customHeight="1">
      <c r="A20" s="431">
        <f t="shared" si="0"/>
        <v>11</v>
      </c>
      <c r="B20" s="436" t="s">
        <v>2605</v>
      </c>
      <c r="C20" s="665" t="s">
        <v>2623</v>
      </c>
      <c r="D20" s="749" t="s">
        <v>2624</v>
      </c>
      <c r="E20" s="431"/>
      <c r="F20" s="431"/>
      <c r="G20" s="435">
        <v>0.5</v>
      </c>
      <c r="H20" s="436" t="s">
        <v>21</v>
      </c>
      <c r="I20" s="431" t="s">
        <v>72</v>
      </c>
      <c r="J20" s="437">
        <v>45463</v>
      </c>
      <c r="K20" s="431"/>
      <c r="L20" s="762" t="s">
        <v>2717</v>
      </c>
      <c r="M20" s="431"/>
      <c r="N20" s="431"/>
      <c r="O20" s="431"/>
      <c r="P20" s="102"/>
      <c r="Q20" s="102"/>
      <c r="R20" s="102"/>
      <c r="S20" s="102"/>
      <c r="T20" s="102"/>
      <c r="U20" s="102"/>
      <c r="V20" s="102"/>
      <c r="W20" s="102"/>
      <c r="X20" s="102"/>
    </row>
    <row r="21" spans="1:24" ht="111" customHeight="1">
      <c r="A21" s="431">
        <f t="shared" si="0"/>
        <v>12</v>
      </c>
      <c r="B21" s="436" t="s">
        <v>2605</v>
      </c>
      <c r="C21" s="665" t="s">
        <v>2625</v>
      </c>
      <c r="D21" s="792" t="s">
        <v>2626</v>
      </c>
      <c r="E21" s="431"/>
      <c r="F21" s="431"/>
      <c r="G21" s="435">
        <v>0.5</v>
      </c>
      <c r="H21" s="436" t="s">
        <v>21</v>
      </c>
      <c r="I21" s="431" t="s">
        <v>72</v>
      </c>
      <c r="J21" s="437">
        <v>45463</v>
      </c>
      <c r="K21" s="431"/>
      <c r="L21" s="762" t="s">
        <v>2726</v>
      </c>
      <c r="M21" s="431"/>
      <c r="N21" s="431"/>
      <c r="O21" s="431"/>
      <c r="P21" s="102"/>
      <c r="Q21" s="102"/>
      <c r="R21" s="102"/>
      <c r="S21" s="102"/>
      <c r="T21" s="102"/>
      <c r="U21" s="102"/>
      <c r="V21" s="102"/>
      <c r="W21" s="102"/>
      <c r="X21" s="102"/>
    </row>
    <row r="22" spans="1:24" ht="66.75" customHeight="1">
      <c r="A22" s="431">
        <f t="shared" si="0"/>
        <v>13</v>
      </c>
      <c r="B22" s="436" t="s">
        <v>2605</v>
      </c>
      <c r="C22" s="665" t="s">
        <v>2627</v>
      </c>
      <c r="D22" s="433" t="s">
        <v>2628</v>
      </c>
      <c r="E22" s="431"/>
      <c r="F22" s="432" t="s">
        <v>2629</v>
      </c>
      <c r="G22" s="435">
        <v>0.5</v>
      </c>
      <c r="H22" s="436" t="s">
        <v>29</v>
      </c>
      <c r="I22" s="431" t="s">
        <v>72</v>
      </c>
      <c r="J22" s="437">
        <v>45463</v>
      </c>
      <c r="K22" s="431"/>
      <c r="L22" s="431"/>
      <c r="M22" s="431"/>
      <c r="N22" s="431"/>
      <c r="O22" s="431"/>
      <c r="P22" s="102"/>
      <c r="Q22" s="102"/>
      <c r="R22" s="102"/>
      <c r="S22" s="102"/>
      <c r="T22" s="102"/>
      <c r="U22" s="102"/>
      <c r="V22" s="102"/>
      <c r="W22" s="102"/>
      <c r="X22" s="102"/>
    </row>
    <row r="23" spans="1:24" ht="155.25" customHeight="1">
      <c r="A23" s="431">
        <f t="shared" si="0"/>
        <v>14</v>
      </c>
      <c r="B23" s="436" t="s">
        <v>2605</v>
      </c>
      <c r="C23" s="665" t="s">
        <v>2630</v>
      </c>
      <c r="D23" s="763" t="s">
        <v>2631</v>
      </c>
      <c r="E23" s="431"/>
      <c r="F23" s="436" t="s">
        <v>1378</v>
      </c>
      <c r="G23" s="435">
        <v>1</v>
      </c>
      <c r="H23" s="436" t="s">
        <v>28</v>
      </c>
      <c r="I23" s="431" t="s">
        <v>72</v>
      </c>
      <c r="J23" s="437">
        <v>45463</v>
      </c>
      <c r="K23" s="431"/>
      <c r="L23" s="436" t="s">
        <v>2718</v>
      </c>
      <c r="M23" s="431"/>
      <c r="N23" s="436"/>
      <c r="O23" s="431"/>
      <c r="P23" s="436"/>
      <c r="Q23" s="431"/>
      <c r="R23" s="436"/>
      <c r="S23" s="431"/>
      <c r="T23" s="436"/>
      <c r="U23" s="431"/>
      <c r="V23" s="436"/>
      <c r="W23" s="431"/>
      <c r="X23" s="436"/>
    </row>
    <row r="24" spans="1:24" ht="119.25" customHeight="1">
      <c r="A24" s="431">
        <f t="shared" si="0"/>
        <v>15</v>
      </c>
      <c r="B24" s="436" t="s">
        <v>2605</v>
      </c>
      <c r="C24" s="665" t="s">
        <v>2627</v>
      </c>
      <c r="D24" s="749" t="s">
        <v>2632</v>
      </c>
      <c r="E24" s="431"/>
      <c r="F24" s="436" t="s">
        <v>1378</v>
      </c>
      <c r="G24" s="435">
        <v>1</v>
      </c>
      <c r="H24" s="436" t="s">
        <v>250</v>
      </c>
      <c r="I24" s="431" t="s">
        <v>72</v>
      </c>
      <c r="J24" s="437">
        <v>45463</v>
      </c>
      <c r="K24" s="431"/>
      <c r="L24" s="762" t="s">
        <v>2719</v>
      </c>
      <c r="M24" s="431"/>
      <c r="N24" s="431"/>
      <c r="O24" s="431"/>
      <c r="P24" s="102"/>
      <c r="Q24" s="102"/>
      <c r="R24" s="102"/>
      <c r="S24" s="102"/>
      <c r="T24" s="102"/>
      <c r="U24" s="102"/>
      <c r="V24" s="102"/>
      <c r="W24" s="102"/>
      <c r="X24" s="102"/>
    </row>
    <row r="25" spans="1:24" ht="122.25" customHeight="1">
      <c r="A25" s="431">
        <f t="shared" si="0"/>
        <v>16</v>
      </c>
      <c r="B25" s="436" t="s">
        <v>2605</v>
      </c>
      <c r="C25" s="665" t="s">
        <v>2627</v>
      </c>
      <c r="D25" s="788" t="s">
        <v>2633</v>
      </c>
      <c r="E25" s="431"/>
      <c r="F25" s="431" t="s">
        <v>2634</v>
      </c>
      <c r="G25" s="435">
        <v>0.5</v>
      </c>
      <c r="H25" s="436" t="s">
        <v>29</v>
      </c>
      <c r="I25" s="431" t="s">
        <v>72</v>
      </c>
      <c r="J25" s="437">
        <v>45463</v>
      </c>
      <c r="K25" s="431"/>
      <c r="L25" s="762" t="s">
        <v>2725</v>
      </c>
      <c r="M25" s="622"/>
      <c r="N25" s="431"/>
      <c r="O25" s="431"/>
      <c r="P25" s="102"/>
      <c r="Q25" s="102"/>
      <c r="R25" s="102"/>
      <c r="S25" s="102"/>
      <c r="T25" s="102"/>
      <c r="U25" s="102"/>
      <c r="V25" s="102"/>
      <c r="W25" s="102"/>
      <c r="X25" s="102"/>
    </row>
    <row r="26" spans="1:24" ht="120" customHeight="1">
      <c r="A26" s="431">
        <f t="shared" si="0"/>
        <v>17</v>
      </c>
      <c r="B26" s="436" t="s">
        <v>2605</v>
      </c>
      <c r="C26" s="665" t="s">
        <v>2635</v>
      </c>
      <c r="D26" s="749" t="s">
        <v>2636</v>
      </c>
      <c r="E26" s="431"/>
      <c r="F26" s="431"/>
      <c r="G26" s="435">
        <v>0.5</v>
      </c>
      <c r="H26" s="436" t="s">
        <v>29</v>
      </c>
      <c r="I26" s="431" t="s">
        <v>72</v>
      </c>
      <c r="J26" s="437">
        <v>45463</v>
      </c>
      <c r="K26" s="431"/>
      <c r="L26" s="762" t="s">
        <v>2720</v>
      </c>
      <c r="M26" s="431"/>
      <c r="N26" s="431"/>
      <c r="O26" s="431"/>
      <c r="P26" s="102"/>
      <c r="Q26" s="102"/>
      <c r="R26" s="102"/>
      <c r="S26" s="102"/>
      <c r="T26" s="102"/>
      <c r="U26" s="102"/>
      <c r="V26" s="102"/>
      <c r="W26" s="102"/>
      <c r="X26" s="102"/>
    </row>
    <row r="27" spans="1:24" ht="54" customHeight="1">
      <c r="A27" s="431">
        <f t="shared" si="0"/>
        <v>18</v>
      </c>
      <c r="B27" s="436" t="s">
        <v>2605</v>
      </c>
      <c r="C27" s="665" t="s">
        <v>2637</v>
      </c>
      <c r="D27" s="648" t="s">
        <v>2638</v>
      </c>
      <c r="E27" s="431"/>
      <c r="F27" s="431" t="s">
        <v>2560</v>
      </c>
      <c r="G27" s="435">
        <v>1</v>
      </c>
      <c r="H27" s="436" t="s">
        <v>28</v>
      </c>
      <c r="I27" s="431" t="s">
        <v>72</v>
      </c>
      <c r="J27" s="437">
        <v>45463</v>
      </c>
      <c r="K27" s="431"/>
      <c r="L27" s="431"/>
      <c r="M27" s="431"/>
      <c r="N27" s="431"/>
      <c r="O27" s="431"/>
      <c r="P27" s="102"/>
      <c r="Q27" s="102"/>
      <c r="R27" s="102"/>
      <c r="S27" s="102"/>
      <c r="T27" s="102"/>
      <c r="U27" s="102"/>
      <c r="V27" s="102"/>
      <c r="W27" s="102"/>
      <c r="X27" s="102"/>
    </row>
    <row r="28" spans="1:24" ht="82.5" customHeight="1">
      <c r="A28" s="431">
        <f t="shared" si="0"/>
        <v>19</v>
      </c>
      <c r="B28" s="436" t="s">
        <v>2605</v>
      </c>
      <c r="C28" s="665" t="s">
        <v>2639</v>
      </c>
      <c r="D28" s="788" t="s">
        <v>2640</v>
      </c>
      <c r="E28" s="431"/>
      <c r="F28" s="436" t="s">
        <v>2641</v>
      </c>
      <c r="G28" s="435">
        <v>1</v>
      </c>
      <c r="H28" s="436" t="s">
        <v>250</v>
      </c>
      <c r="I28" s="431" t="s">
        <v>72</v>
      </c>
      <c r="J28" s="437">
        <v>45463</v>
      </c>
      <c r="K28" s="431"/>
      <c r="L28" s="762" t="s">
        <v>2711</v>
      </c>
      <c r="M28" s="431"/>
      <c r="N28" s="431"/>
      <c r="O28" s="431"/>
      <c r="P28" s="102"/>
      <c r="Q28" s="102"/>
      <c r="R28" s="102"/>
      <c r="S28" s="102"/>
      <c r="T28" s="102"/>
      <c r="U28" s="102"/>
      <c r="V28" s="102"/>
      <c r="W28" s="102"/>
      <c r="X28" s="102"/>
    </row>
    <row r="29" spans="1:24" ht="63.75" customHeight="1">
      <c r="A29" s="431">
        <f t="shared" si="0"/>
        <v>20</v>
      </c>
      <c r="B29" s="436" t="s">
        <v>2605</v>
      </c>
      <c r="C29" s="665" t="s">
        <v>2639</v>
      </c>
      <c r="D29" s="788" t="s">
        <v>2642</v>
      </c>
      <c r="E29" s="431"/>
      <c r="F29" s="436" t="s">
        <v>2643</v>
      </c>
      <c r="G29" s="435">
        <v>1</v>
      </c>
      <c r="H29" s="436" t="s">
        <v>21</v>
      </c>
      <c r="I29" s="431" t="s">
        <v>72</v>
      </c>
      <c r="J29" s="437">
        <v>45463</v>
      </c>
      <c r="K29" s="431"/>
      <c r="L29" s="762" t="s">
        <v>2711</v>
      </c>
      <c r="M29" s="431"/>
      <c r="N29" s="431"/>
      <c r="O29" s="431"/>
      <c r="P29" s="102"/>
      <c r="Q29" s="102"/>
      <c r="R29" s="102"/>
      <c r="S29" s="102"/>
      <c r="T29" s="102"/>
      <c r="U29" s="102"/>
      <c r="V29" s="102"/>
      <c r="W29" s="102"/>
      <c r="X29" s="102"/>
    </row>
    <row r="30" spans="1:24" ht="53.25" customHeight="1">
      <c r="A30" s="431">
        <f t="shared" si="0"/>
        <v>21</v>
      </c>
      <c r="B30" s="436" t="s">
        <v>2605</v>
      </c>
      <c r="C30" s="665" t="s">
        <v>2639</v>
      </c>
      <c r="D30" s="749" t="s">
        <v>2644</v>
      </c>
      <c r="E30" s="431"/>
      <c r="F30" s="431"/>
      <c r="G30" s="435">
        <v>0.5</v>
      </c>
      <c r="H30" s="436" t="s">
        <v>29</v>
      </c>
      <c r="I30" s="431" t="s">
        <v>72</v>
      </c>
      <c r="J30" s="437">
        <v>45463</v>
      </c>
      <c r="K30" s="431"/>
      <c r="L30" s="762" t="s">
        <v>2714</v>
      </c>
      <c r="M30" s="431"/>
      <c r="N30" s="431"/>
      <c r="O30" s="431"/>
      <c r="P30" s="102"/>
      <c r="Q30" s="102"/>
      <c r="R30" s="102"/>
      <c r="S30" s="102"/>
      <c r="T30" s="102"/>
      <c r="U30" s="102"/>
      <c r="V30" s="102"/>
      <c r="W30" s="102"/>
      <c r="X30" s="102"/>
    </row>
    <row r="31" spans="1:24" ht="124.5" customHeight="1">
      <c r="A31" s="431">
        <f t="shared" si="0"/>
        <v>22</v>
      </c>
      <c r="B31" s="436" t="s">
        <v>2605</v>
      </c>
      <c r="C31" s="665" t="s">
        <v>2639</v>
      </c>
      <c r="D31" s="749" t="s">
        <v>2645</v>
      </c>
      <c r="E31" s="431"/>
      <c r="F31" s="431"/>
      <c r="G31" s="435">
        <v>0.5</v>
      </c>
      <c r="H31" s="436" t="s">
        <v>29</v>
      </c>
      <c r="I31" s="431" t="s">
        <v>72</v>
      </c>
      <c r="J31" s="437">
        <v>45463</v>
      </c>
      <c r="K31" s="431"/>
      <c r="L31" s="762" t="s">
        <v>2721</v>
      </c>
      <c r="M31" s="431"/>
      <c r="N31" s="431"/>
      <c r="O31" s="431"/>
      <c r="P31" s="102"/>
      <c r="Q31" s="102"/>
      <c r="R31" s="102"/>
      <c r="S31" s="102"/>
      <c r="T31" s="102"/>
      <c r="U31" s="102"/>
      <c r="V31" s="102"/>
      <c r="W31" s="102"/>
      <c r="X31" s="102"/>
    </row>
    <row r="32" spans="1:24" ht="122.25" customHeight="1">
      <c r="A32" s="431">
        <f t="shared" si="0"/>
        <v>23</v>
      </c>
      <c r="B32" s="436" t="s">
        <v>2605</v>
      </c>
      <c r="C32" s="665" t="s">
        <v>2639</v>
      </c>
      <c r="D32" s="749" t="s">
        <v>2646</v>
      </c>
      <c r="E32" s="431"/>
      <c r="F32" s="431" t="s">
        <v>2560</v>
      </c>
      <c r="G32" s="435">
        <v>1</v>
      </c>
      <c r="H32" s="436" t="s">
        <v>28</v>
      </c>
      <c r="I32" s="431" t="s">
        <v>72</v>
      </c>
      <c r="J32" s="437">
        <v>45463</v>
      </c>
      <c r="K32" s="431"/>
      <c r="L32" s="762" t="s">
        <v>2722</v>
      </c>
      <c r="M32" s="431"/>
      <c r="N32" s="431"/>
      <c r="O32" s="431"/>
      <c r="P32" s="102"/>
      <c r="Q32" s="102"/>
      <c r="R32" s="102"/>
      <c r="S32" s="102"/>
      <c r="T32" s="102"/>
      <c r="U32" s="102"/>
      <c r="V32" s="102"/>
      <c r="W32" s="102"/>
      <c r="X32" s="102"/>
    </row>
    <row r="33" spans="1:24" ht="115.5" customHeight="1">
      <c r="A33" s="431">
        <f t="shared" si="0"/>
        <v>24</v>
      </c>
      <c r="B33" s="436" t="s">
        <v>2605</v>
      </c>
      <c r="C33" s="665" t="s">
        <v>489</v>
      </c>
      <c r="D33" s="788" t="s">
        <v>2647</v>
      </c>
      <c r="E33" s="433"/>
      <c r="F33" s="433"/>
      <c r="G33" s="435">
        <v>1</v>
      </c>
      <c r="H33" s="436" t="s">
        <v>28</v>
      </c>
      <c r="I33" s="431" t="s">
        <v>72</v>
      </c>
      <c r="J33" s="437">
        <v>45463</v>
      </c>
      <c r="K33" s="431"/>
      <c r="L33" s="762" t="s">
        <v>610</v>
      </c>
      <c r="M33" s="431"/>
      <c r="N33" s="431"/>
      <c r="O33" s="431"/>
      <c r="P33" s="102"/>
      <c r="Q33" s="102"/>
      <c r="R33" s="102"/>
      <c r="S33" s="102"/>
      <c r="T33" s="102"/>
      <c r="U33" s="102"/>
      <c r="V33" s="102"/>
      <c r="W33" s="102"/>
      <c r="X33" s="102"/>
    </row>
    <row r="34" spans="1:24" ht="133.5" customHeight="1">
      <c r="A34" s="431">
        <f t="shared" si="0"/>
        <v>25</v>
      </c>
      <c r="B34" s="436" t="s">
        <v>2605</v>
      </c>
      <c r="C34" s="665" t="s">
        <v>2648</v>
      </c>
      <c r="D34" s="749" t="s">
        <v>2649</v>
      </c>
      <c r="E34" s="431"/>
      <c r="F34" s="431"/>
      <c r="G34" s="435">
        <v>0.5</v>
      </c>
      <c r="H34" s="436" t="s">
        <v>29</v>
      </c>
      <c r="I34" s="431" t="s">
        <v>72</v>
      </c>
      <c r="J34" s="437">
        <v>45463</v>
      </c>
      <c r="K34" s="431"/>
      <c r="L34" s="762" t="s">
        <v>2723</v>
      </c>
      <c r="M34" s="431"/>
      <c r="N34" s="431"/>
      <c r="O34" s="431"/>
      <c r="P34" s="102"/>
      <c r="Q34" s="102"/>
      <c r="R34" s="102"/>
      <c r="S34" s="102"/>
      <c r="T34" s="102"/>
      <c r="U34" s="102"/>
      <c r="V34" s="102"/>
      <c r="W34" s="102"/>
      <c r="X34" s="102"/>
    </row>
    <row r="35" spans="1:24" ht="63.75">
      <c r="A35" s="431">
        <f t="shared" si="0"/>
        <v>26</v>
      </c>
      <c r="B35" s="436" t="s">
        <v>2605</v>
      </c>
      <c r="C35" s="665"/>
      <c r="D35" s="750" t="s">
        <v>2650</v>
      </c>
      <c r="E35" s="431"/>
      <c r="F35" s="431"/>
      <c r="G35" s="435">
        <v>1</v>
      </c>
      <c r="H35" s="436" t="s">
        <v>28</v>
      </c>
      <c r="I35" s="431" t="s">
        <v>72</v>
      </c>
      <c r="J35" s="437">
        <v>45463</v>
      </c>
      <c r="K35" s="431"/>
      <c r="L35" s="762" t="s">
        <v>2724</v>
      </c>
      <c r="M35" s="431"/>
      <c r="N35" s="431"/>
      <c r="O35" s="431"/>
      <c r="P35" s="102"/>
      <c r="Q35" s="102"/>
      <c r="R35" s="102"/>
      <c r="S35" s="102"/>
      <c r="T35" s="102"/>
      <c r="U35" s="102"/>
      <c r="V35" s="102"/>
      <c r="W35" s="102"/>
      <c r="X35" s="102"/>
    </row>
    <row r="36" spans="1:24" ht="56.25">
      <c r="A36" s="431">
        <f t="shared" si="0"/>
        <v>27</v>
      </c>
      <c r="B36" s="436" t="s">
        <v>2605</v>
      </c>
      <c r="C36" s="665"/>
      <c r="D36" s="433" t="s">
        <v>2651</v>
      </c>
      <c r="E36" s="431"/>
      <c r="F36" s="431"/>
      <c r="G36" s="435">
        <v>0.5</v>
      </c>
      <c r="H36" s="436" t="s">
        <v>29</v>
      </c>
      <c r="I36" s="431" t="s">
        <v>72</v>
      </c>
      <c r="J36" s="437">
        <v>45463</v>
      </c>
      <c r="K36" s="431"/>
      <c r="L36" s="762" t="s">
        <v>2727</v>
      </c>
      <c r="M36" s="431"/>
      <c r="N36" s="431"/>
      <c r="O36" s="431"/>
      <c r="P36" s="102"/>
      <c r="Q36" s="102"/>
      <c r="R36" s="102"/>
      <c r="S36" s="102"/>
      <c r="T36" s="102"/>
      <c r="U36" s="102"/>
      <c r="V36" s="102"/>
      <c r="W36" s="102"/>
      <c r="X36" s="102"/>
    </row>
    <row r="37" spans="1:24" ht="89.25">
      <c r="A37" s="431">
        <f t="shared" si="0"/>
        <v>28</v>
      </c>
      <c r="B37" s="436" t="s">
        <v>2605</v>
      </c>
      <c r="C37" s="431"/>
      <c r="D37" s="648" t="s">
        <v>2652</v>
      </c>
      <c r="E37" s="431"/>
      <c r="F37" s="431"/>
      <c r="G37" s="435">
        <v>0.5</v>
      </c>
      <c r="H37" s="436" t="s">
        <v>29</v>
      </c>
      <c r="I37" s="431" t="s">
        <v>72</v>
      </c>
      <c r="J37" s="437">
        <v>45463</v>
      </c>
      <c r="K37" s="211"/>
      <c r="L37" s="768" t="s">
        <v>2734</v>
      </c>
      <c r="M37" s="211"/>
      <c r="N37" s="211"/>
      <c r="O37" s="211"/>
    </row>
    <row r="38" spans="1:24" ht="12.75">
      <c r="A38" s="102"/>
      <c r="B38" s="102"/>
      <c r="C38" s="270"/>
      <c r="D38" s="221"/>
      <c r="E38" s="102"/>
      <c r="F38" s="102"/>
      <c r="G38" s="115"/>
      <c r="H38" s="135"/>
      <c r="I38" s="102"/>
      <c r="J38" s="102"/>
      <c r="K38" s="102"/>
      <c r="L38" s="102"/>
      <c r="M38" s="102"/>
      <c r="N38" s="102"/>
      <c r="O38" s="102"/>
      <c r="P38" s="102"/>
      <c r="Q38" s="102"/>
      <c r="R38" s="102"/>
      <c r="S38" s="102"/>
      <c r="T38" s="102"/>
      <c r="U38" s="102"/>
      <c r="V38" s="102"/>
      <c r="W38" s="102"/>
      <c r="X38" s="102"/>
    </row>
    <row r="39" spans="1:24" ht="12.75">
      <c r="A39" s="102"/>
      <c r="B39" s="102"/>
      <c r="C39" s="270"/>
      <c r="D39" s="221"/>
      <c r="E39" s="102"/>
      <c r="F39" s="102"/>
      <c r="G39" s="115"/>
      <c r="H39" s="135"/>
      <c r="I39" s="102"/>
      <c r="J39" s="102"/>
      <c r="K39" s="102"/>
      <c r="L39" s="102"/>
      <c r="M39" s="102"/>
      <c r="N39" s="102"/>
      <c r="O39" s="102"/>
      <c r="P39" s="102"/>
      <c r="Q39" s="102"/>
      <c r="R39" s="102"/>
      <c r="S39" s="102"/>
      <c r="T39" s="102"/>
      <c r="U39" s="102"/>
      <c r="V39" s="102"/>
      <c r="W39" s="102"/>
      <c r="X39" s="102"/>
    </row>
    <row r="40" spans="1:24" ht="12.75">
      <c r="A40" s="102"/>
      <c r="B40" s="102"/>
      <c r="C40" s="270"/>
      <c r="D40" s="221"/>
      <c r="E40" s="102"/>
      <c r="F40" s="102"/>
      <c r="G40" s="115"/>
      <c r="H40" s="135"/>
      <c r="I40" s="102"/>
      <c r="J40" s="102"/>
      <c r="K40" s="102"/>
      <c r="L40" s="102"/>
      <c r="M40" s="102"/>
      <c r="N40" s="102"/>
      <c r="O40" s="102"/>
      <c r="P40" s="102"/>
      <c r="Q40" s="102"/>
      <c r="R40" s="102"/>
      <c r="S40" s="102"/>
      <c r="T40" s="102"/>
      <c r="U40" s="102"/>
      <c r="V40" s="102"/>
      <c r="W40" s="102"/>
      <c r="X40" s="102"/>
    </row>
    <row r="41" spans="1:24" ht="12.75">
      <c r="A41" s="102"/>
      <c r="B41" s="102"/>
      <c r="C41" s="270"/>
      <c r="D41" s="221"/>
      <c r="E41" s="102"/>
      <c r="F41" s="102"/>
      <c r="G41" s="115"/>
      <c r="H41" s="135"/>
      <c r="I41" s="102"/>
      <c r="J41" s="102"/>
      <c r="K41" s="102"/>
      <c r="L41" s="102"/>
      <c r="M41" s="102"/>
      <c r="N41" s="102"/>
      <c r="O41" s="102"/>
      <c r="P41" s="102"/>
      <c r="Q41" s="102"/>
      <c r="R41" s="102"/>
      <c r="S41" s="102"/>
      <c r="T41" s="102"/>
      <c r="U41" s="102"/>
      <c r="V41" s="102"/>
      <c r="W41" s="102"/>
      <c r="X41" s="102"/>
    </row>
    <row r="42" spans="1:24" ht="12.75">
      <c r="A42" s="102"/>
      <c r="B42" s="102"/>
      <c r="C42" s="270"/>
      <c r="D42" s="221"/>
      <c r="E42" s="102"/>
      <c r="F42" s="102"/>
      <c r="G42" s="115"/>
      <c r="H42" s="135"/>
      <c r="I42" s="102"/>
      <c r="J42" s="102"/>
      <c r="K42" s="102"/>
      <c r="L42" s="102"/>
      <c r="M42" s="102"/>
      <c r="N42" s="102"/>
      <c r="O42" s="102"/>
      <c r="P42" s="102"/>
      <c r="Q42" s="102"/>
      <c r="R42" s="102"/>
      <c r="S42" s="102"/>
      <c r="T42" s="102"/>
      <c r="U42" s="102"/>
      <c r="V42" s="102"/>
      <c r="W42" s="102"/>
      <c r="X42" s="102"/>
    </row>
    <row r="43" spans="1:24" ht="12.75">
      <c r="A43" s="102"/>
      <c r="B43" s="102"/>
      <c r="C43" s="270"/>
      <c r="D43" s="221"/>
      <c r="E43" s="102"/>
      <c r="F43" s="102"/>
      <c r="G43" s="115"/>
      <c r="H43" s="135"/>
      <c r="I43" s="102"/>
      <c r="J43" s="102"/>
      <c r="K43" s="102"/>
      <c r="L43" s="102"/>
      <c r="M43" s="102"/>
      <c r="N43" s="102"/>
      <c r="O43" s="102"/>
      <c r="P43" s="102"/>
      <c r="Q43" s="102"/>
      <c r="R43" s="102"/>
      <c r="S43" s="102"/>
      <c r="T43" s="102"/>
      <c r="U43" s="102"/>
      <c r="V43" s="102"/>
      <c r="W43" s="102"/>
      <c r="X43" s="102"/>
    </row>
    <row r="44" spans="1:24" ht="12.75">
      <c r="A44" s="102"/>
      <c r="B44" s="102"/>
      <c r="C44" s="270"/>
      <c r="D44" s="221"/>
      <c r="E44" s="102"/>
      <c r="F44" s="102"/>
      <c r="G44" s="115"/>
      <c r="H44" s="135"/>
      <c r="I44" s="102"/>
      <c r="J44" s="102"/>
      <c r="K44" s="102"/>
      <c r="L44" s="102"/>
      <c r="M44" s="102"/>
      <c r="N44" s="102"/>
      <c r="O44" s="102"/>
      <c r="P44" s="102"/>
      <c r="Q44" s="102"/>
      <c r="R44" s="102"/>
      <c r="S44" s="102"/>
      <c r="T44" s="102"/>
      <c r="U44" s="102"/>
      <c r="V44" s="102"/>
      <c r="W44" s="102"/>
      <c r="X44" s="102"/>
    </row>
    <row r="45" spans="1:24" ht="12.75">
      <c r="A45" s="102"/>
      <c r="B45" s="102"/>
      <c r="C45" s="270"/>
      <c r="D45" s="221"/>
      <c r="E45" s="102"/>
      <c r="F45" s="102"/>
      <c r="G45" s="115"/>
      <c r="H45" s="135"/>
      <c r="I45" s="102"/>
      <c r="J45" s="102"/>
      <c r="K45" s="102"/>
      <c r="L45" s="102"/>
      <c r="M45" s="102"/>
      <c r="N45" s="102"/>
      <c r="O45" s="102"/>
      <c r="P45" s="102"/>
      <c r="Q45" s="102"/>
      <c r="R45" s="102"/>
      <c r="S45" s="102"/>
      <c r="T45" s="102"/>
      <c r="U45" s="102"/>
      <c r="V45" s="102"/>
      <c r="W45" s="102"/>
      <c r="X45" s="102"/>
    </row>
    <row r="46" spans="1:24" ht="12.75">
      <c r="A46" s="102"/>
      <c r="B46" s="102"/>
      <c r="C46" s="270"/>
      <c r="D46" s="221"/>
      <c r="E46" s="102"/>
      <c r="F46" s="102"/>
      <c r="G46" s="115"/>
      <c r="H46" s="135"/>
      <c r="I46" s="102"/>
      <c r="J46" s="102"/>
      <c r="K46" s="102"/>
      <c r="L46" s="102"/>
      <c r="M46" s="102"/>
      <c r="N46" s="102"/>
      <c r="O46" s="102"/>
      <c r="P46" s="102"/>
      <c r="Q46" s="102"/>
      <c r="R46" s="102"/>
      <c r="S46" s="102"/>
      <c r="T46" s="102"/>
      <c r="U46" s="102"/>
      <c r="V46" s="102"/>
      <c r="W46" s="102"/>
      <c r="X46" s="102"/>
    </row>
    <row r="47" spans="1:24" ht="12.75">
      <c r="A47" s="102"/>
      <c r="B47" s="102"/>
      <c r="C47" s="270"/>
      <c r="D47" s="221"/>
      <c r="E47" s="102"/>
      <c r="F47" s="102"/>
      <c r="G47" s="115"/>
      <c r="H47" s="135"/>
      <c r="I47" s="102"/>
      <c r="J47" s="102"/>
      <c r="K47" s="102"/>
      <c r="L47" s="102"/>
      <c r="M47" s="102"/>
      <c r="N47" s="102"/>
      <c r="O47" s="102"/>
      <c r="P47" s="102"/>
      <c r="Q47" s="102"/>
      <c r="R47" s="102"/>
      <c r="S47" s="102"/>
      <c r="T47" s="102"/>
      <c r="U47" s="102"/>
      <c r="V47" s="102"/>
      <c r="W47" s="102"/>
      <c r="X47" s="102"/>
    </row>
    <row r="48" spans="1:24" ht="12.75">
      <c r="A48" s="102"/>
      <c r="B48" s="102"/>
      <c r="C48" s="270"/>
      <c r="D48" s="221"/>
      <c r="E48" s="102"/>
      <c r="F48" s="102"/>
      <c r="G48" s="115"/>
      <c r="H48" s="135"/>
      <c r="I48" s="102"/>
      <c r="J48" s="102"/>
      <c r="K48" s="102"/>
      <c r="L48" s="102"/>
      <c r="M48" s="102"/>
      <c r="N48" s="102"/>
      <c r="O48" s="102"/>
      <c r="P48" s="102"/>
      <c r="Q48" s="102"/>
      <c r="R48" s="102"/>
      <c r="S48" s="102"/>
      <c r="T48" s="102"/>
      <c r="U48" s="102"/>
      <c r="V48" s="102"/>
      <c r="W48" s="102"/>
      <c r="X48" s="102"/>
    </row>
    <row r="49" spans="1:24" ht="12.75">
      <c r="A49" s="102"/>
      <c r="B49" s="102"/>
      <c r="C49" s="270"/>
      <c r="D49" s="221"/>
      <c r="E49" s="102"/>
      <c r="F49" s="102"/>
      <c r="G49" s="115"/>
      <c r="H49" s="135"/>
      <c r="I49" s="102"/>
      <c r="J49" s="102"/>
      <c r="K49" s="102"/>
      <c r="L49" s="102"/>
      <c r="M49" s="102"/>
      <c r="N49" s="102"/>
      <c r="O49" s="102"/>
      <c r="P49" s="102"/>
      <c r="Q49" s="102"/>
      <c r="R49" s="102"/>
      <c r="S49" s="102"/>
      <c r="T49" s="102"/>
      <c r="U49" s="102"/>
      <c r="V49" s="102"/>
      <c r="W49" s="102"/>
      <c r="X49" s="102"/>
    </row>
    <row r="50" spans="1:24" ht="12.75">
      <c r="A50" s="102"/>
      <c r="B50" s="102"/>
      <c r="C50" s="270"/>
      <c r="D50" s="221"/>
      <c r="E50" s="102"/>
      <c r="F50" s="102"/>
      <c r="G50" s="115"/>
      <c r="H50" s="135"/>
      <c r="I50" s="102"/>
      <c r="J50" s="102"/>
      <c r="K50" s="102"/>
      <c r="L50" s="102"/>
      <c r="M50" s="102"/>
      <c r="N50" s="102"/>
      <c r="O50" s="102"/>
      <c r="P50" s="102"/>
      <c r="Q50" s="102"/>
      <c r="R50" s="102"/>
      <c r="S50" s="102"/>
      <c r="T50" s="102"/>
      <c r="U50" s="102"/>
      <c r="V50" s="102"/>
      <c r="W50" s="102"/>
      <c r="X50" s="102"/>
    </row>
    <row r="51" spans="1:24" ht="12.75">
      <c r="A51" s="102"/>
      <c r="B51" s="102"/>
      <c r="C51" s="270"/>
      <c r="D51" s="221"/>
      <c r="E51" s="102"/>
      <c r="F51" s="102"/>
      <c r="G51" s="115"/>
      <c r="H51" s="135"/>
      <c r="I51" s="102"/>
      <c r="J51" s="102"/>
      <c r="K51" s="102"/>
      <c r="L51" s="102"/>
      <c r="M51" s="102"/>
      <c r="N51" s="102"/>
      <c r="O51" s="102"/>
      <c r="P51" s="102"/>
      <c r="Q51" s="102"/>
      <c r="R51" s="102"/>
      <c r="S51" s="102"/>
      <c r="T51" s="102"/>
      <c r="U51" s="102"/>
      <c r="V51" s="102"/>
      <c r="W51" s="102"/>
      <c r="X51" s="102"/>
    </row>
    <row r="52" spans="1:24" ht="12.75">
      <c r="A52" s="102"/>
      <c r="B52" s="102"/>
      <c r="C52" s="270"/>
      <c r="D52" s="221"/>
      <c r="E52" s="102"/>
      <c r="F52" s="102"/>
      <c r="G52" s="115"/>
      <c r="H52" s="135"/>
      <c r="I52" s="102"/>
      <c r="J52" s="102"/>
      <c r="K52" s="102"/>
      <c r="L52" s="102"/>
      <c r="M52" s="102"/>
      <c r="N52" s="102"/>
      <c r="O52" s="102"/>
      <c r="P52" s="102"/>
      <c r="Q52" s="102"/>
      <c r="R52" s="102"/>
      <c r="S52" s="102"/>
      <c r="T52" s="102"/>
      <c r="U52" s="102"/>
      <c r="V52" s="102"/>
      <c r="W52" s="102"/>
      <c r="X52" s="102"/>
    </row>
    <row r="53" spans="1:24" ht="12.75">
      <c r="A53" s="102"/>
      <c r="B53" s="102"/>
      <c r="C53" s="270"/>
      <c r="D53" s="221"/>
      <c r="E53" s="102"/>
      <c r="F53" s="102"/>
      <c r="G53" s="115"/>
      <c r="H53" s="135"/>
      <c r="I53" s="102"/>
      <c r="J53" s="102"/>
      <c r="K53" s="102"/>
      <c r="L53" s="102"/>
      <c r="M53" s="102"/>
      <c r="N53" s="102"/>
      <c r="O53" s="102"/>
      <c r="P53" s="102"/>
      <c r="Q53" s="102"/>
      <c r="R53" s="102"/>
      <c r="S53" s="102"/>
      <c r="T53" s="102"/>
      <c r="U53" s="102"/>
      <c r="V53" s="102"/>
      <c r="W53" s="102"/>
      <c r="X53" s="102"/>
    </row>
    <row r="54" spans="1:24" ht="12.75">
      <c r="A54" s="102"/>
      <c r="B54" s="102"/>
      <c r="C54" s="270"/>
      <c r="D54" s="221"/>
      <c r="E54" s="102"/>
      <c r="F54" s="102"/>
      <c r="G54" s="115"/>
      <c r="H54" s="135"/>
      <c r="I54" s="102"/>
      <c r="J54" s="102"/>
      <c r="K54" s="102"/>
      <c r="L54" s="102"/>
      <c r="M54" s="102"/>
      <c r="N54" s="102"/>
      <c r="O54" s="102"/>
      <c r="P54" s="102"/>
      <c r="Q54" s="102"/>
      <c r="R54" s="102"/>
      <c r="S54" s="102"/>
      <c r="T54" s="102"/>
      <c r="U54" s="102"/>
      <c r="V54" s="102"/>
      <c r="W54" s="102"/>
      <c r="X54" s="102"/>
    </row>
    <row r="55" spans="1:24" ht="12.75">
      <c r="A55" s="102"/>
      <c r="B55" s="102"/>
      <c r="C55" s="270"/>
      <c r="D55" s="221"/>
      <c r="E55" s="102"/>
      <c r="F55" s="102"/>
      <c r="G55" s="115"/>
      <c r="H55" s="135"/>
      <c r="I55" s="102"/>
      <c r="J55" s="102"/>
      <c r="K55" s="102"/>
      <c r="L55" s="102"/>
      <c r="M55" s="102"/>
      <c r="N55" s="102"/>
      <c r="O55" s="102"/>
      <c r="P55" s="102"/>
      <c r="Q55" s="102"/>
      <c r="R55" s="102"/>
      <c r="S55" s="102"/>
      <c r="T55" s="102"/>
      <c r="U55" s="102"/>
      <c r="V55" s="102"/>
      <c r="W55" s="102"/>
      <c r="X55" s="102"/>
    </row>
    <row r="56" spans="1:24" ht="12.75">
      <c r="A56" s="102"/>
      <c r="B56" s="102"/>
      <c r="C56" s="270"/>
      <c r="D56" s="221"/>
      <c r="E56" s="102"/>
      <c r="F56" s="102"/>
      <c r="G56" s="115"/>
      <c r="H56" s="135"/>
      <c r="I56" s="102"/>
      <c r="J56" s="102"/>
      <c r="K56" s="102"/>
      <c r="L56" s="102"/>
      <c r="M56" s="102"/>
      <c r="N56" s="102"/>
      <c r="O56" s="102"/>
      <c r="P56" s="102"/>
      <c r="Q56" s="102"/>
      <c r="R56" s="102"/>
      <c r="S56" s="102"/>
      <c r="T56" s="102"/>
      <c r="U56" s="102"/>
      <c r="V56" s="102"/>
      <c r="W56" s="102"/>
      <c r="X56" s="102"/>
    </row>
    <row r="57" spans="1:24" ht="12.75">
      <c r="A57" s="102"/>
      <c r="B57" s="102"/>
      <c r="C57" s="270"/>
      <c r="D57" s="221"/>
      <c r="E57" s="102"/>
      <c r="F57" s="102"/>
      <c r="G57" s="115"/>
      <c r="H57" s="135"/>
      <c r="I57" s="102"/>
      <c r="J57" s="102"/>
      <c r="K57" s="102"/>
      <c r="L57" s="102"/>
      <c r="M57" s="102"/>
      <c r="N57" s="102"/>
      <c r="O57" s="102"/>
      <c r="P57" s="102"/>
      <c r="Q57" s="102"/>
      <c r="R57" s="102"/>
      <c r="S57" s="102"/>
      <c r="T57" s="102"/>
      <c r="U57" s="102"/>
      <c r="V57" s="102"/>
      <c r="W57" s="102"/>
      <c r="X57" s="102"/>
    </row>
    <row r="58" spans="1:24" ht="12.75">
      <c r="A58" s="102"/>
      <c r="B58" s="102"/>
      <c r="C58" s="270"/>
      <c r="D58" s="221"/>
      <c r="E58" s="102"/>
      <c r="F58" s="102"/>
      <c r="G58" s="115"/>
      <c r="H58" s="135"/>
      <c r="I58" s="102"/>
      <c r="J58" s="102"/>
      <c r="K58" s="102"/>
      <c r="L58" s="102"/>
      <c r="M58" s="102"/>
      <c r="N58" s="102"/>
      <c r="O58" s="102"/>
      <c r="P58" s="102"/>
      <c r="Q58" s="102"/>
      <c r="R58" s="102"/>
      <c r="S58" s="102"/>
      <c r="T58" s="102"/>
      <c r="U58" s="102"/>
      <c r="V58" s="102"/>
      <c r="W58" s="102"/>
      <c r="X58" s="102"/>
    </row>
    <row r="59" spans="1:24" ht="12.75">
      <c r="A59" s="102"/>
      <c r="B59" s="102"/>
      <c r="C59" s="270"/>
      <c r="D59" s="221"/>
      <c r="E59" s="102"/>
      <c r="F59" s="102"/>
      <c r="G59" s="115"/>
      <c r="H59" s="135"/>
      <c r="I59" s="102"/>
      <c r="J59" s="102"/>
      <c r="K59" s="102"/>
      <c r="L59" s="102"/>
      <c r="M59" s="102"/>
      <c r="N59" s="102"/>
      <c r="O59" s="102"/>
      <c r="P59" s="102"/>
      <c r="Q59" s="102"/>
      <c r="R59" s="102"/>
      <c r="S59" s="102"/>
      <c r="T59" s="102"/>
      <c r="U59" s="102"/>
      <c r="V59" s="102"/>
      <c r="W59" s="102"/>
      <c r="X59" s="102"/>
    </row>
    <row r="60" spans="1:24" ht="12.75">
      <c r="A60" s="102"/>
      <c r="B60" s="102"/>
      <c r="C60" s="270"/>
      <c r="D60" s="221"/>
      <c r="E60" s="102"/>
      <c r="F60" s="102"/>
      <c r="G60" s="115"/>
      <c r="H60" s="135"/>
      <c r="I60" s="102"/>
      <c r="J60" s="102"/>
      <c r="K60" s="102"/>
      <c r="L60" s="102"/>
      <c r="M60" s="102"/>
      <c r="N60" s="102"/>
      <c r="O60" s="102"/>
      <c r="P60" s="102"/>
      <c r="Q60" s="102"/>
      <c r="R60" s="102"/>
      <c r="S60" s="102"/>
      <c r="T60" s="102"/>
      <c r="U60" s="102"/>
      <c r="V60" s="102"/>
      <c r="W60" s="102"/>
      <c r="X60" s="102"/>
    </row>
    <row r="61" spans="1:24" ht="12.75">
      <c r="A61" s="102"/>
      <c r="B61" s="102"/>
      <c r="C61" s="270"/>
      <c r="D61" s="221"/>
      <c r="E61" s="102"/>
      <c r="F61" s="102"/>
      <c r="G61" s="115"/>
      <c r="H61" s="135"/>
      <c r="I61" s="102"/>
      <c r="J61" s="102"/>
      <c r="K61" s="102"/>
      <c r="L61" s="102"/>
      <c r="M61" s="102"/>
      <c r="N61" s="102"/>
      <c r="O61" s="102"/>
      <c r="P61" s="102"/>
      <c r="Q61" s="102"/>
      <c r="R61" s="102"/>
      <c r="S61" s="102"/>
      <c r="T61" s="102"/>
      <c r="U61" s="102"/>
      <c r="V61" s="102"/>
      <c r="W61" s="102"/>
      <c r="X61" s="102"/>
    </row>
    <row r="62" spans="1:24" ht="12.75">
      <c r="A62" s="102"/>
      <c r="B62" s="102"/>
      <c r="C62" s="270"/>
      <c r="D62" s="221"/>
      <c r="E62" s="102"/>
      <c r="F62" s="102"/>
      <c r="G62" s="115"/>
      <c r="H62" s="135"/>
      <c r="I62" s="102"/>
      <c r="J62" s="102"/>
      <c r="K62" s="102"/>
      <c r="L62" s="102"/>
      <c r="M62" s="102"/>
      <c r="N62" s="102"/>
      <c r="O62" s="102"/>
      <c r="P62" s="102"/>
      <c r="Q62" s="102"/>
      <c r="R62" s="102"/>
      <c r="S62" s="102"/>
      <c r="T62" s="102"/>
      <c r="U62" s="102"/>
      <c r="V62" s="102"/>
      <c r="W62" s="102"/>
      <c r="X62" s="102"/>
    </row>
    <row r="63" spans="1:24" ht="12.75">
      <c r="A63" s="102"/>
      <c r="B63" s="102"/>
      <c r="C63" s="270"/>
      <c r="D63" s="221"/>
      <c r="E63" s="102"/>
      <c r="F63" s="102"/>
      <c r="G63" s="115"/>
      <c r="H63" s="135"/>
      <c r="I63" s="102"/>
      <c r="J63" s="102"/>
      <c r="K63" s="102"/>
      <c r="L63" s="102"/>
      <c r="M63" s="102"/>
      <c r="N63" s="102"/>
      <c r="O63" s="102"/>
      <c r="P63" s="102"/>
      <c r="Q63" s="102"/>
      <c r="R63" s="102"/>
      <c r="S63" s="102"/>
      <c r="T63" s="102"/>
      <c r="U63" s="102"/>
      <c r="V63" s="102"/>
      <c r="W63" s="102"/>
      <c r="X63" s="102"/>
    </row>
    <row r="64" spans="1:24" ht="12.75">
      <c r="A64" s="102"/>
      <c r="B64" s="102"/>
      <c r="C64" s="270"/>
      <c r="D64" s="221"/>
      <c r="E64" s="102"/>
      <c r="F64" s="102"/>
      <c r="G64" s="115"/>
      <c r="H64" s="135"/>
      <c r="I64" s="102"/>
      <c r="J64" s="102"/>
      <c r="K64" s="102"/>
      <c r="L64" s="102"/>
      <c r="M64" s="102"/>
      <c r="N64" s="102"/>
      <c r="O64" s="102"/>
      <c r="P64" s="102"/>
      <c r="Q64" s="102"/>
      <c r="R64" s="102"/>
      <c r="S64" s="102"/>
      <c r="T64" s="102"/>
      <c r="U64" s="102"/>
      <c r="V64" s="102"/>
      <c r="W64" s="102"/>
      <c r="X64" s="102"/>
    </row>
    <row r="65" spans="1:24" ht="12.75">
      <c r="A65" s="102"/>
      <c r="B65" s="102"/>
      <c r="C65" s="270"/>
      <c r="D65" s="221"/>
      <c r="E65" s="102"/>
      <c r="F65" s="102"/>
      <c r="G65" s="115"/>
      <c r="H65" s="135"/>
      <c r="I65" s="102"/>
      <c r="J65" s="102"/>
      <c r="K65" s="102"/>
      <c r="L65" s="102"/>
      <c r="M65" s="102"/>
      <c r="N65" s="102"/>
      <c r="O65" s="102"/>
      <c r="P65" s="102"/>
      <c r="Q65" s="102"/>
      <c r="R65" s="102"/>
      <c r="S65" s="102"/>
      <c r="T65" s="102"/>
      <c r="U65" s="102"/>
      <c r="V65" s="102"/>
      <c r="W65" s="102"/>
      <c r="X65" s="102"/>
    </row>
    <row r="66" spans="1:24" ht="12.75">
      <c r="A66" s="102"/>
      <c r="B66" s="102"/>
      <c r="C66" s="270"/>
      <c r="D66" s="221"/>
      <c r="E66" s="102"/>
      <c r="F66" s="102"/>
      <c r="G66" s="115"/>
      <c r="H66" s="135"/>
      <c r="I66" s="102"/>
      <c r="J66" s="102"/>
      <c r="K66" s="102"/>
      <c r="L66" s="102"/>
      <c r="M66" s="102"/>
      <c r="N66" s="102"/>
      <c r="O66" s="102"/>
      <c r="P66" s="102"/>
      <c r="Q66" s="102"/>
      <c r="R66" s="102"/>
      <c r="S66" s="102"/>
      <c r="T66" s="102"/>
      <c r="U66" s="102"/>
      <c r="V66" s="102"/>
      <c r="W66" s="102"/>
      <c r="X66" s="102"/>
    </row>
    <row r="67" spans="1:24" ht="12.75">
      <c r="A67" s="102"/>
      <c r="B67" s="102"/>
      <c r="C67" s="270"/>
      <c r="D67" s="221"/>
      <c r="E67" s="102"/>
      <c r="F67" s="102"/>
      <c r="G67" s="115"/>
      <c r="H67" s="135"/>
      <c r="I67" s="102"/>
      <c r="J67" s="102"/>
      <c r="K67" s="102"/>
      <c r="L67" s="102"/>
      <c r="M67" s="102"/>
      <c r="N67" s="102"/>
      <c r="O67" s="102"/>
      <c r="P67" s="102"/>
      <c r="Q67" s="102"/>
      <c r="R67" s="102"/>
      <c r="S67" s="102"/>
      <c r="T67" s="102"/>
      <c r="U67" s="102"/>
      <c r="V67" s="102"/>
      <c r="W67" s="102"/>
      <c r="X67" s="102"/>
    </row>
    <row r="68" spans="1:24" ht="12.75">
      <c r="A68" s="102"/>
      <c r="B68" s="102"/>
      <c r="C68" s="270"/>
      <c r="D68" s="221"/>
      <c r="E68" s="102"/>
      <c r="F68" s="102"/>
      <c r="G68" s="115"/>
      <c r="H68" s="135"/>
      <c r="I68" s="102"/>
      <c r="J68" s="102"/>
      <c r="K68" s="102"/>
      <c r="L68" s="102"/>
      <c r="M68" s="102"/>
      <c r="N68" s="102"/>
      <c r="O68" s="102"/>
      <c r="P68" s="102"/>
      <c r="Q68" s="102"/>
      <c r="R68" s="102"/>
      <c r="S68" s="102"/>
      <c r="T68" s="102"/>
      <c r="U68" s="102"/>
      <c r="V68" s="102"/>
      <c r="W68" s="102"/>
      <c r="X68" s="102"/>
    </row>
    <row r="69" spans="1:24" ht="12.75">
      <c r="A69" s="102"/>
      <c r="B69" s="102"/>
      <c r="C69" s="270"/>
      <c r="D69" s="221"/>
      <c r="E69" s="102"/>
      <c r="F69" s="102"/>
      <c r="G69" s="115"/>
      <c r="H69" s="135"/>
      <c r="I69" s="102"/>
      <c r="J69" s="102"/>
      <c r="K69" s="102"/>
      <c r="L69" s="102"/>
      <c r="M69" s="102"/>
      <c r="N69" s="102"/>
      <c r="O69" s="102"/>
      <c r="P69" s="102"/>
      <c r="Q69" s="102"/>
      <c r="R69" s="102"/>
      <c r="S69" s="102"/>
      <c r="T69" s="102"/>
      <c r="U69" s="102"/>
      <c r="V69" s="102"/>
      <c r="W69" s="102"/>
      <c r="X69" s="102"/>
    </row>
    <row r="70" spans="1:24" ht="12.75">
      <c r="A70" s="102"/>
      <c r="B70" s="102"/>
      <c r="C70" s="270"/>
      <c r="D70" s="221"/>
      <c r="E70" s="102"/>
      <c r="F70" s="102"/>
      <c r="G70" s="115"/>
      <c r="H70" s="135"/>
      <c r="I70" s="102"/>
      <c r="J70" s="102"/>
      <c r="K70" s="102"/>
      <c r="L70" s="102"/>
      <c r="M70" s="102"/>
      <c r="N70" s="102"/>
      <c r="O70" s="102"/>
      <c r="P70" s="102"/>
      <c r="Q70" s="102"/>
      <c r="R70" s="102"/>
      <c r="S70" s="102"/>
      <c r="T70" s="102"/>
      <c r="U70" s="102"/>
      <c r="V70" s="102"/>
      <c r="W70" s="102"/>
      <c r="X70" s="102"/>
    </row>
    <row r="71" spans="1:24" ht="12.75">
      <c r="A71" s="102"/>
      <c r="B71" s="102"/>
      <c r="C71" s="270"/>
      <c r="D71" s="221"/>
      <c r="E71" s="102"/>
      <c r="F71" s="102"/>
      <c r="G71" s="115"/>
      <c r="H71" s="135"/>
      <c r="I71" s="102"/>
      <c r="J71" s="102"/>
      <c r="K71" s="102"/>
      <c r="L71" s="102"/>
      <c r="M71" s="102"/>
      <c r="N71" s="102"/>
      <c r="O71" s="102"/>
      <c r="P71" s="102"/>
      <c r="Q71" s="102"/>
      <c r="R71" s="102"/>
      <c r="S71" s="102"/>
      <c r="T71" s="102"/>
      <c r="U71" s="102"/>
      <c r="V71" s="102"/>
      <c r="W71" s="102"/>
      <c r="X71" s="102"/>
    </row>
    <row r="72" spans="1:24" ht="12.75">
      <c r="A72" s="102"/>
      <c r="B72" s="102"/>
      <c r="C72" s="270"/>
      <c r="D72" s="221"/>
      <c r="E72" s="102"/>
      <c r="F72" s="102"/>
      <c r="G72" s="115"/>
      <c r="H72" s="135"/>
      <c r="I72" s="102"/>
      <c r="J72" s="102"/>
      <c r="K72" s="102"/>
      <c r="L72" s="102"/>
      <c r="M72" s="102"/>
      <c r="N72" s="102"/>
      <c r="O72" s="102"/>
      <c r="P72" s="102"/>
      <c r="Q72" s="102"/>
      <c r="R72" s="102"/>
      <c r="S72" s="102"/>
      <c r="T72" s="102"/>
      <c r="U72" s="102"/>
      <c r="V72" s="102"/>
      <c r="W72" s="102"/>
      <c r="X72" s="102"/>
    </row>
    <row r="73" spans="1:24" ht="12.75">
      <c r="A73" s="102"/>
      <c r="B73" s="102"/>
      <c r="C73" s="270"/>
      <c r="D73" s="221"/>
      <c r="E73" s="102"/>
      <c r="F73" s="102"/>
      <c r="G73" s="115"/>
      <c r="H73" s="135"/>
      <c r="I73" s="102"/>
      <c r="J73" s="102"/>
      <c r="K73" s="102"/>
      <c r="L73" s="102"/>
      <c r="M73" s="102"/>
      <c r="N73" s="102"/>
      <c r="O73" s="102"/>
      <c r="P73" s="102"/>
      <c r="Q73" s="102"/>
      <c r="R73" s="102"/>
      <c r="S73" s="102"/>
      <c r="T73" s="102"/>
      <c r="U73" s="102"/>
      <c r="V73" s="102"/>
      <c r="W73" s="102"/>
      <c r="X73" s="102"/>
    </row>
    <row r="74" spans="1:24" ht="12.75">
      <c r="A74" s="102"/>
      <c r="B74" s="102"/>
      <c r="C74" s="270"/>
      <c r="D74" s="221"/>
      <c r="E74" s="102"/>
      <c r="F74" s="102"/>
      <c r="G74" s="115"/>
      <c r="H74" s="135"/>
      <c r="I74" s="102"/>
      <c r="J74" s="102"/>
      <c r="K74" s="102"/>
      <c r="L74" s="102"/>
      <c r="M74" s="102"/>
      <c r="N74" s="102"/>
      <c r="O74" s="102"/>
      <c r="P74" s="102"/>
      <c r="Q74" s="102"/>
      <c r="R74" s="102"/>
      <c r="S74" s="102"/>
      <c r="T74" s="102"/>
      <c r="U74" s="102"/>
      <c r="V74" s="102"/>
      <c r="W74" s="102"/>
      <c r="X74" s="102"/>
    </row>
    <row r="75" spans="1:24" ht="12.75">
      <c r="A75" s="102"/>
      <c r="B75" s="102"/>
      <c r="C75" s="270"/>
      <c r="D75" s="221"/>
      <c r="E75" s="102"/>
      <c r="F75" s="102"/>
      <c r="G75" s="115"/>
      <c r="H75" s="135"/>
      <c r="I75" s="102"/>
      <c r="J75" s="102"/>
      <c r="K75" s="102"/>
      <c r="L75" s="102"/>
      <c r="M75" s="102"/>
      <c r="N75" s="102"/>
      <c r="O75" s="102"/>
      <c r="P75" s="102"/>
      <c r="Q75" s="102"/>
      <c r="R75" s="102"/>
      <c r="S75" s="102"/>
      <c r="T75" s="102"/>
      <c r="U75" s="102"/>
      <c r="V75" s="102"/>
      <c r="W75" s="102"/>
      <c r="X75" s="102"/>
    </row>
    <row r="76" spans="1:24" ht="12.75">
      <c r="A76" s="102"/>
      <c r="B76" s="102"/>
      <c r="C76" s="270"/>
      <c r="D76" s="221"/>
      <c r="E76" s="102"/>
      <c r="F76" s="102"/>
      <c r="G76" s="115"/>
      <c r="H76" s="135"/>
      <c r="I76" s="102"/>
      <c r="J76" s="102"/>
      <c r="K76" s="102"/>
      <c r="L76" s="102"/>
      <c r="M76" s="102"/>
      <c r="N76" s="102"/>
      <c r="O76" s="102"/>
      <c r="P76" s="102"/>
      <c r="Q76" s="102"/>
      <c r="R76" s="102"/>
      <c r="S76" s="102"/>
      <c r="T76" s="102"/>
      <c r="U76" s="102"/>
      <c r="V76" s="102"/>
      <c r="W76" s="102"/>
      <c r="X76" s="102"/>
    </row>
    <row r="77" spans="1:24" ht="12.75">
      <c r="A77" s="102"/>
      <c r="B77" s="102"/>
      <c r="C77" s="270"/>
      <c r="D77" s="221"/>
      <c r="E77" s="102"/>
      <c r="F77" s="102"/>
      <c r="G77" s="115"/>
      <c r="H77" s="135"/>
      <c r="I77" s="102"/>
      <c r="J77" s="102"/>
      <c r="K77" s="102"/>
      <c r="L77" s="102"/>
      <c r="M77" s="102"/>
      <c r="N77" s="102"/>
      <c r="O77" s="102"/>
      <c r="P77" s="102"/>
      <c r="Q77" s="102"/>
      <c r="R77" s="102"/>
      <c r="S77" s="102"/>
      <c r="T77" s="102"/>
      <c r="U77" s="102"/>
      <c r="V77" s="102"/>
      <c r="W77" s="102"/>
      <c r="X77" s="102"/>
    </row>
    <row r="78" spans="1:24" ht="12.75">
      <c r="A78" s="102"/>
      <c r="B78" s="102"/>
      <c r="C78" s="270"/>
      <c r="D78" s="221"/>
      <c r="E78" s="102"/>
      <c r="F78" s="102"/>
      <c r="G78" s="115"/>
      <c r="H78" s="135"/>
      <c r="I78" s="102"/>
      <c r="J78" s="102"/>
      <c r="K78" s="102"/>
      <c r="L78" s="102"/>
      <c r="M78" s="102"/>
      <c r="N78" s="102"/>
      <c r="O78" s="102"/>
      <c r="P78" s="102"/>
      <c r="Q78" s="102"/>
      <c r="R78" s="102"/>
      <c r="S78" s="102"/>
      <c r="T78" s="102"/>
      <c r="U78" s="102"/>
      <c r="V78" s="102"/>
      <c r="W78" s="102"/>
      <c r="X78" s="102"/>
    </row>
    <row r="79" spans="1:24" ht="12.75">
      <c r="A79" s="102"/>
      <c r="B79" s="102"/>
      <c r="C79" s="270"/>
      <c r="D79" s="221"/>
      <c r="E79" s="102"/>
      <c r="F79" s="102"/>
      <c r="G79" s="115"/>
      <c r="H79" s="135"/>
      <c r="I79" s="102"/>
      <c r="J79" s="102"/>
      <c r="K79" s="102"/>
      <c r="L79" s="102"/>
      <c r="M79" s="102"/>
      <c r="N79" s="102"/>
      <c r="O79" s="102"/>
      <c r="P79" s="102"/>
      <c r="Q79" s="102"/>
      <c r="R79" s="102"/>
      <c r="S79" s="102"/>
      <c r="T79" s="102"/>
      <c r="U79" s="102"/>
      <c r="V79" s="102"/>
      <c r="W79" s="102"/>
      <c r="X79" s="102"/>
    </row>
    <row r="80" spans="1:24" ht="12.75">
      <c r="A80" s="102"/>
      <c r="B80" s="102"/>
      <c r="C80" s="270"/>
      <c r="D80" s="221"/>
      <c r="E80" s="102"/>
      <c r="F80" s="102"/>
      <c r="G80" s="115"/>
      <c r="H80" s="135"/>
      <c r="I80" s="102"/>
      <c r="J80" s="102"/>
      <c r="K80" s="102"/>
      <c r="L80" s="102"/>
      <c r="M80" s="102"/>
      <c r="N80" s="102"/>
      <c r="O80" s="102"/>
      <c r="P80" s="102"/>
      <c r="Q80" s="102"/>
      <c r="R80" s="102"/>
      <c r="S80" s="102"/>
      <c r="T80" s="102"/>
      <c r="U80" s="102"/>
      <c r="V80" s="102"/>
      <c r="W80" s="102"/>
      <c r="X80" s="102"/>
    </row>
    <row r="81" spans="1:24" ht="12.75">
      <c r="A81" s="102"/>
      <c r="B81" s="102"/>
      <c r="C81" s="270"/>
      <c r="D81" s="221"/>
      <c r="E81" s="102"/>
      <c r="F81" s="102"/>
      <c r="G81" s="115"/>
      <c r="H81" s="135"/>
      <c r="I81" s="102"/>
      <c r="J81" s="102"/>
      <c r="K81" s="102"/>
      <c r="L81" s="102"/>
      <c r="M81" s="102"/>
      <c r="N81" s="102"/>
      <c r="O81" s="102"/>
      <c r="P81" s="102"/>
      <c r="Q81" s="102"/>
      <c r="R81" s="102"/>
      <c r="S81" s="102"/>
      <c r="T81" s="102"/>
      <c r="U81" s="102"/>
      <c r="V81" s="102"/>
      <c r="W81" s="102"/>
      <c r="X81" s="102"/>
    </row>
    <row r="82" spans="1:24" ht="12.75">
      <c r="A82" s="102"/>
      <c r="B82" s="102"/>
      <c r="C82" s="270"/>
      <c r="D82" s="221"/>
      <c r="E82" s="102"/>
      <c r="F82" s="102"/>
      <c r="G82" s="115"/>
      <c r="H82" s="135"/>
      <c r="I82" s="102"/>
      <c r="J82" s="102"/>
      <c r="K82" s="102"/>
      <c r="L82" s="102"/>
      <c r="M82" s="102"/>
      <c r="N82" s="102"/>
      <c r="O82" s="102"/>
      <c r="P82" s="102"/>
      <c r="Q82" s="102"/>
      <c r="R82" s="102"/>
      <c r="S82" s="102"/>
      <c r="T82" s="102"/>
      <c r="U82" s="102"/>
      <c r="V82" s="102"/>
      <c r="W82" s="102"/>
      <c r="X82" s="102"/>
    </row>
    <row r="83" spans="1:24" ht="12.75">
      <c r="A83" s="102"/>
      <c r="B83" s="102"/>
      <c r="C83" s="270"/>
      <c r="D83" s="221"/>
      <c r="E83" s="102"/>
      <c r="F83" s="102"/>
      <c r="G83" s="115"/>
      <c r="H83" s="135"/>
      <c r="I83" s="102"/>
      <c r="J83" s="102"/>
      <c r="K83" s="102"/>
      <c r="L83" s="102"/>
      <c r="M83" s="102"/>
      <c r="N83" s="102"/>
      <c r="O83" s="102"/>
      <c r="P83" s="102"/>
      <c r="Q83" s="102"/>
      <c r="R83" s="102"/>
      <c r="S83" s="102"/>
      <c r="T83" s="102"/>
      <c r="U83" s="102"/>
      <c r="V83" s="102"/>
      <c r="W83" s="102"/>
      <c r="X83" s="102"/>
    </row>
    <row r="84" spans="1:24" ht="12.75">
      <c r="A84" s="102"/>
      <c r="B84" s="102"/>
      <c r="C84" s="270"/>
      <c r="D84" s="221"/>
      <c r="E84" s="102"/>
      <c r="F84" s="102"/>
      <c r="G84" s="115"/>
      <c r="H84" s="135"/>
      <c r="I84" s="102"/>
      <c r="J84" s="102"/>
      <c r="K84" s="102"/>
      <c r="L84" s="102"/>
      <c r="M84" s="102"/>
      <c r="N84" s="102"/>
      <c r="O84" s="102"/>
      <c r="P84" s="102"/>
      <c r="Q84" s="102"/>
      <c r="R84" s="102"/>
      <c r="S84" s="102"/>
      <c r="T84" s="102"/>
      <c r="U84" s="102"/>
      <c r="V84" s="102"/>
      <c r="W84" s="102"/>
      <c r="X84" s="102"/>
    </row>
    <row r="85" spans="1:24" ht="12.75">
      <c r="A85" s="102"/>
      <c r="B85" s="102"/>
      <c r="C85" s="270"/>
      <c r="D85" s="221"/>
      <c r="E85" s="102"/>
      <c r="F85" s="102"/>
      <c r="G85" s="115"/>
      <c r="H85" s="135"/>
      <c r="I85" s="102"/>
      <c r="J85" s="102"/>
      <c r="K85" s="102"/>
      <c r="L85" s="102"/>
      <c r="M85" s="102"/>
      <c r="N85" s="102"/>
      <c r="O85" s="102"/>
      <c r="P85" s="102"/>
      <c r="Q85" s="102"/>
      <c r="R85" s="102"/>
      <c r="S85" s="102"/>
      <c r="T85" s="102"/>
      <c r="U85" s="102"/>
      <c r="V85" s="102"/>
      <c r="W85" s="102"/>
      <c r="X85" s="102"/>
    </row>
    <row r="86" spans="1:24" ht="12.75">
      <c r="A86" s="102"/>
      <c r="B86" s="102"/>
      <c r="C86" s="270"/>
      <c r="D86" s="221"/>
      <c r="E86" s="102"/>
      <c r="F86" s="102"/>
      <c r="G86" s="115"/>
      <c r="H86" s="135"/>
      <c r="I86" s="102"/>
      <c r="J86" s="102"/>
      <c r="K86" s="102"/>
      <c r="L86" s="102"/>
      <c r="M86" s="102"/>
      <c r="N86" s="102"/>
      <c r="O86" s="102"/>
      <c r="P86" s="102"/>
      <c r="Q86" s="102"/>
      <c r="R86" s="102"/>
      <c r="S86" s="102"/>
      <c r="T86" s="102"/>
      <c r="U86" s="102"/>
      <c r="V86" s="102"/>
      <c r="W86" s="102"/>
      <c r="X86" s="102"/>
    </row>
    <row r="87" spans="1:24" ht="12.75">
      <c r="A87" s="102"/>
      <c r="B87" s="102"/>
      <c r="C87" s="270"/>
      <c r="D87" s="221"/>
      <c r="E87" s="102"/>
      <c r="F87" s="102"/>
      <c r="G87" s="115"/>
      <c r="H87" s="135"/>
      <c r="I87" s="102"/>
      <c r="J87" s="102"/>
      <c r="K87" s="102"/>
      <c r="L87" s="102"/>
      <c r="M87" s="102"/>
      <c r="N87" s="102"/>
      <c r="O87" s="102"/>
      <c r="P87" s="102"/>
      <c r="Q87" s="102"/>
      <c r="R87" s="102"/>
      <c r="S87" s="102"/>
      <c r="T87" s="102"/>
      <c r="U87" s="102"/>
      <c r="V87" s="102"/>
      <c r="W87" s="102"/>
      <c r="X87" s="102"/>
    </row>
    <row r="88" spans="1:24" ht="12.75">
      <c r="A88" s="102"/>
      <c r="B88" s="102"/>
      <c r="C88" s="270"/>
      <c r="D88" s="221"/>
      <c r="E88" s="102"/>
      <c r="F88" s="102"/>
      <c r="G88" s="115"/>
      <c r="H88" s="135"/>
      <c r="I88" s="102"/>
      <c r="J88" s="102"/>
      <c r="K88" s="102"/>
      <c r="L88" s="102"/>
      <c r="M88" s="102"/>
      <c r="N88" s="102"/>
      <c r="O88" s="102"/>
      <c r="P88" s="102"/>
      <c r="Q88" s="102"/>
      <c r="R88" s="102"/>
      <c r="S88" s="102"/>
      <c r="T88" s="102"/>
      <c r="U88" s="102"/>
      <c r="V88" s="102"/>
      <c r="W88" s="102"/>
      <c r="X88" s="102"/>
    </row>
    <row r="89" spans="1:24" ht="12.75">
      <c r="A89" s="102"/>
      <c r="B89" s="102"/>
      <c r="C89" s="270"/>
      <c r="D89" s="221"/>
      <c r="E89" s="102"/>
      <c r="F89" s="102"/>
      <c r="G89" s="115"/>
      <c r="H89" s="135"/>
      <c r="I89" s="102"/>
      <c r="J89" s="102"/>
      <c r="K89" s="102"/>
      <c r="L89" s="102"/>
      <c r="M89" s="102"/>
      <c r="N89" s="102"/>
      <c r="O89" s="102"/>
      <c r="P89" s="102"/>
      <c r="Q89" s="102"/>
      <c r="R89" s="102"/>
      <c r="S89" s="102"/>
      <c r="T89" s="102"/>
      <c r="U89" s="102"/>
      <c r="V89" s="102"/>
      <c r="W89" s="102"/>
      <c r="X89" s="102"/>
    </row>
    <row r="90" spans="1:24" ht="12.75">
      <c r="A90" s="102"/>
      <c r="B90" s="102"/>
      <c r="C90" s="270"/>
      <c r="D90" s="221"/>
      <c r="E90" s="102"/>
      <c r="F90" s="102"/>
      <c r="G90" s="115"/>
      <c r="H90" s="135"/>
      <c r="I90" s="102"/>
      <c r="J90" s="102"/>
      <c r="K90" s="102"/>
      <c r="L90" s="102"/>
      <c r="M90" s="102"/>
      <c r="N90" s="102"/>
      <c r="O90" s="102"/>
      <c r="P90" s="102"/>
      <c r="Q90" s="102"/>
      <c r="R90" s="102"/>
      <c r="S90" s="102"/>
      <c r="T90" s="102"/>
      <c r="U90" s="102"/>
      <c r="V90" s="102"/>
      <c r="W90" s="102"/>
      <c r="X90" s="102"/>
    </row>
    <row r="91" spans="1:24" ht="12.75">
      <c r="A91" s="102"/>
      <c r="B91" s="102"/>
      <c r="C91" s="270"/>
      <c r="D91" s="221"/>
      <c r="E91" s="102"/>
      <c r="F91" s="102"/>
      <c r="G91" s="115"/>
      <c r="H91" s="135"/>
      <c r="I91" s="102"/>
      <c r="J91" s="102"/>
      <c r="K91" s="102"/>
      <c r="L91" s="102"/>
      <c r="M91" s="102"/>
      <c r="N91" s="102"/>
      <c r="O91" s="102"/>
      <c r="P91" s="102"/>
      <c r="Q91" s="102"/>
      <c r="R91" s="102"/>
      <c r="S91" s="102"/>
      <c r="T91" s="102"/>
      <c r="U91" s="102"/>
      <c r="V91" s="102"/>
      <c r="W91" s="102"/>
      <c r="X91" s="102"/>
    </row>
    <row r="92" spans="1:24" ht="12.75">
      <c r="A92" s="102"/>
      <c r="B92" s="102"/>
      <c r="C92" s="270"/>
      <c r="D92" s="221"/>
      <c r="E92" s="102"/>
      <c r="F92" s="102"/>
      <c r="G92" s="115"/>
      <c r="H92" s="135"/>
      <c r="I92" s="102"/>
      <c r="J92" s="102"/>
      <c r="K92" s="102"/>
      <c r="L92" s="102"/>
      <c r="M92" s="102"/>
      <c r="N92" s="102"/>
      <c r="O92" s="102"/>
      <c r="P92" s="102"/>
      <c r="Q92" s="102"/>
      <c r="R92" s="102"/>
      <c r="S92" s="102"/>
      <c r="T92" s="102"/>
      <c r="U92" s="102"/>
      <c r="V92" s="102"/>
      <c r="W92" s="102"/>
      <c r="X92" s="102"/>
    </row>
    <row r="93" spans="1:24" ht="12.75">
      <c r="A93" s="102"/>
      <c r="B93" s="102"/>
      <c r="C93" s="270"/>
      <c r="D93" s="221"/>
      <c r="E93" s="102"/>
      <c r="F93" s="102"/>
      <c r="G93" s="115"/>
      <c r="H93" s="135"/>
      <c r="I93" s="102"/>
      <c r="J93" s="102"/>
      <c r="K93" s="102"/>
      <c r="L93" s="102"/>
      <c r="M93" s="102"/>
      <c r="N93" s="102"/>
      <c r="O93" s="102"/>
      <c r="P93" s="102"/>
      <c r="Q93" s="102"/>
      <c r="R93" s="102"/>
      <c r="S93" s="102"/>
      <c r="T93" s="102"/>
      <c r="U93" s="102"/>
      <c r="V93" s="102"/>
      <c r="W93" s="102"/>
      <c r="X93" s="102"/>
    </row>
    <row r="94" spans="1:24" ht="12.75">
      <c r="A94" s="102"/>
      <c r="B94" s="102"/>
      <c r="C94" s="270"/>
      <c r="D94" s="221"/>
      <c r="E94" s="102"/>
      <c r="F94" s="102"/>
      <c r="G94" s="115"/>
      <c r="H94" s="135"/>
      <c r="I94" s="102"/>
      <c r="J94" s="102"/>
      <c r="K94" s="102"/>
      <c r="L94" s="102"/>
      <c r="M94" s="102"/>
      <c r="N94" s="102"/>
      <c r="O94" s="102"/>
      <c r="P94" s="102"/>
      <c r="Q94" s="102"/>
      <c r="R94" s="102"/>
      <c r="S94" s="102"/>
      <c r="T94" s="102"/>
      <c r="U94" s="102"/>
      <c r="V94" s="102"/>
      <c r="W94" s="102"/>
      <c r="X94" s="102"/>
    </row>
    <row r="95" spans="1:24" ht="12.75">
      <c r="A95" s="102"/>
      <c r="B95" s="102"/>
      <c r="C95" s="270"/>
      <c r="D95" s="221"/>
      <c r="E95" s="102"/>
      <c r="F95" s="102"/>
      <c r="G95" s="115"/>
      <c r="H95" s="135"/>
      <c r="I95" s="102"/>
      <c r="J95" s="102"/>
      <c r="K95" s="102"/>
      <c r="L95" s="102"/>
      <c r="M95" s="102"/>
      <c r="N95" s="102"/>
      <c r="O95" s="102"/>
      <c r="P95" s="102"/>
      <c r="Q95" s="102"/>
      <c r="R95" s="102"/>
      <c r="S95" s="102"/>
      <c r="T95" s="102"/>
      <c r="U95" s="102"/>
      <c r="V95" s="102"/>
      <c r="W95" s="102"/>
      <c r="X95" s="102"/>
    </row>
    <row r="96" spans="1:24" ht="12.75">
      <c r="A96" s="102"/>
      <c r="B96" s="102"/>
      <c r="C96" s="270"/>
      <c r="D96" s="221"/>
      <c r="E96" s="102"/>
      <c r="F96" s="102"/>
      <c r="G96" s="115"/>
      <c r="H96" s="135"/>
      <c r="I96" s="102"/>
      <c r="J96" s="102"/>
      <c r="K96" s="102"/>
      <c r="L96" s="102"/>
      <c r="M96" s="102"/>
      <c r="N96" s="102"/>
      <c r="O96" s="102"/>
      <c r="P96" s="102"/>
      <c r="Q96" s="102"/>
      <c r="R96" s="102"/>
      <c r="S96" s="102"/>
      <c r="T96" s="102"/>
      <c r="U96" s="102"/>
      <c r="V96" s="102"/>
      <c r="W96" s="102"/>
      <c r="X96" s="102"/>
    </row>
    <row r="97" spans="1:24" ht="12.75">
      <c r="A97" s="102"/>
      <c r="B97" s="102"/>
      <c r="C97" s="270"/>
      <c r="D97" s="221"/>
      <c r="E97" s="102"/>
      <c r="F97" s="102"/>
      <c r="G97" s="115"/>
      <c r="H97" s="135"/>
      <c r="I97" s="102"/>
      <c r="J97" s="102"/>
      <c r="K97" s="102"/>
      <c r="L97" s="102"/>
      <c r="M97" s="102"/>
      <c r="N97" s="102"/>
      <c r="O97" s="102"/>
      <c r="P97" s="102"/>
      <c r="Q97" s="102"/>
      <c r="R97" s="102"/>
      <c r="S97" s="102"/>
      <c r="T97" s="102"/>
      <c r="U97" s="102"/>
      <c r="V97" s="102"/>
      <c r="W97" s="102"/>
      <c r="X97" s="102"/>
    </row>
    <row r="98" spans="1:24" ht="12.75">
      <c r="A98" s="102"/>
      <c r="B98" s="102"/>
      <c r="C98" s="270"/>
      <c r="D98" s="221"/>
      <c r="E98" s="102"/>
      <c r="F98" s="102"/>
      <c r="G98" s="115"/>
      <c r="H98" s="135"/>
      <c r="I98" s="102"/>
      <c r="J98" s="102"/>
      <c r="K98" s="102"/>
      <c r="L98" s="102"/>
      <c r="M98" s="102"/>
      <c r="N98" s="102"/>
      <c r="O98" s="102"/>
      <c r="P98" s="102"/>
      <c r="Q98" s="102"/>
      <c r="R98" s="102"/>
      <c r="S98" s="102"/>
      <c r="T98" s="102"/>
      <c r="U98" s="102"/>
      <c r="V98" s="102"/>
      <c r="W98" s="102"/>
      <c r="X98" s="102"/>
    </row>
    <row r="99" spans="1:24" ht="12.75">
      <c r="A99" s="102"/>
      <c r="B99" s="102"/>
      <c r="C99" s="270"/>
      <c r="D99" s="221"/>
      <c r="E99" s="102"/>
      <c r="F99" s="102"/>
      <c r="G99" s="115"/>
      <c r="H99" s="135"/>
      <c r="I99" s="102"/>
      <c r="J99" s="102"/>
      <c r="K99" s="102"/>
      <c r="L99" s="102"/>
      <c r="M99" s="102"/>
      <c r="N99" s="102"/>
      <c r="O99" s="102"/>
      <c r="P99" s="102"/>
      <c r="Q99" s="102"/>
      <c r="R99" s="102"/>
      <c r="S99" s="102"/>
      <c r="T99" s="102"/>
      <c r="U99" s="102"/>
      <c r="V99" s="102"/>
      <c r="W99" s="102"/>
      <c r="X99" s="102"/>
    </row>
    <row r="100" spans="1:24" ht="12.75">
      <c r="A100" s="102"/>
      <c r="B100" s="102"/>
      <c r="C100" s="270"/>
      <c r="D100" s="221"/>
      <c r="E100" s="102"/>
      <c r="F100" s="102"/>
      <c r="G100" s="115"/>
      <c r="H100" s="135"/>
      <c r="I100" s="102"/>
      <c r="J100" s="102"/>
      <c r="K100" s="102"/>
      <c r="L100" s="102"/>
      <c r="M100" s="102"/>
      <c r="N100" s="102"/>
      <c r="O100" s="102"/>
      <c r="P100" s="102"/>
      <c r="Q100" s="102"/>
      <c r="R100" s="102"/>
      <c r="S100" s="102"/>
      <c r="T100" s="102"/>
      <c r="U100" s="102"/>
      <c r="V100" s="102"/>
      <c r="W100" s="102"/>
      <c r="X100" s="102"/>
    </row>
    <row r="101" spans="1:24" ht="12.75">
      <c r="A101" s="102"/>
      <c r="B101" s="102"/>
      <c r="C101" s="270"/>
      <c r="D101" s="221"/>
      <c r="E101" s="102"/>
      <c r="F101" s="102"/>
      <c r="G101" s="115"/>
      <c r="H101" s="135"/>
      <c r="I101" s="102"/>
      <c r="J101" s="102"/>
      <c r="K101" s="102"/>
      <c r="L101" s="102"/>
      <c r="M101" s="102"/>
      <c r="N101" s="102"/>
      <c r="O101" s="102"/>
      <c r="P101" s="102"/>
      <c r="Q101" s="102"/>
      <c r="R101" s="102"/>
      <c r="S101" s="102"/>
      <c r="T101" s="102"/>
      <c r="U101" s="102"/>
      <c r="V101" s="102"/>
      <c r="W101" s="102"/>
      <c r="X101" s="102"/>
    </row>
    <row r="102" spans="1:24" ht="12.75">
      <c r="A102" s="102"/>
      <c r="B102" s="102"/>
      <c r="C102" s="270"/>
      <c r="D102" s="221"/>
      <c r="E102" s="102"/>
      <c r="F102" s="102"/>
      <c r="G102" s="115"/>
      <c r="H102" s="135"/>
      <c r="I102" s="102"/>
      <c r="J102" s="102"/>
      <c r="K102" s="102"/>
      <c r="L102" s="102"/>
      <c r="M102" s="102"/>
      <c r="N102" s="102"/>
      <c r="O102" s="102"/>
      <c r="P102" s="102"/>
      <c r="Q102" s="102"/>
      <c r="R102" s="102"/>
      <c r="S102" s="102"/>
      <c r="T102" s="102"/>
      <c r="U102" s="102"/>
      <c r="V102" s="102"/>
      <c r="W102" s="102"/>
      <c r="X102" s="102"/>
    </row>
    <row r="103" spans="1:24" ht="12.75">
      <c r="A103" s="102"/>
      <c r="B103" s="102"/>
      <c r="C103" s="270"/>
      <c r="D103" s="221"/>
      <c r="E103" s="102"/>
      <c r="F103" s="102"/>
      <c r="G103" s="115"/>
      <c r="H103" s="135"/>
      <c r="I103" s="102"/>
      <c r="J103" s="102"/>
      <c r="K103" s="102"/>
      <c r="L103" s="102"/>
      <c r="M103" s="102"/>
      <c r="N103" s="102"/>
      <c r="O103" s="102"/>
      <c r="P103" s="102"/>
      <c r="Q103" s="102"/>
      <c r="R103" s="102"/>
      <c r="S103" s="102"/>
      <c r="T103" s="102"/>
      <c r="U103" s="102"/>
      <c r="V103" s="102"/>
      <c r="W103" s="102"/>
      <c r="X103" s="102"/>
    </row>
    <row r="104" spans="1:24" ht="12.75">
      <c r="A104" s="102"/>
      <c r="B104" s="102"/>
      <c r="C104" s="270"/>
      <c r="D104" s="221"/>
      <c r="E104" s="102"/>
      <c r="F104" s="102"/>
      <c r="G104" s="115"/>
      <c r="H104" s="135"/>
      <c r="I104" s="102"/>
      <c r="J104" s="102"/>
      <c r="K104" s="102"/>
      <c r="L104" s="102"/>
      <c r="M104" s="102"/>
      <c r="N104" s="102"/>
      <c r="O104" s="102"/>
      <c r="P104" s="102"/>
      <c r="Q104" s="102"/>
      <c r="R104" s="102"/>
      <c r="S104" s="102"/>
      <c r="T104" s="102"/>
      <c r="U104" s="102"/>
      <c r="V104" s="102"/>
      <c r="W104" s="102"/>
      <c r="X104" s="102"/>
    </row>
    <row r="105" spans="1:24" ht="12.75">
      <c r="A105" s="102"/>
      <c r="B105" s="102"/>
      <c r="C105" s="270"/>
      <c r="D105" s="221"/>
      <c r="E105" s="102"/>
      <c r="F105" s="102"/>
      <c r="G105" s="115"/>
      <c r="H105" s="135"/>
      <c r="I105" s="102"/>
      <c r="J105" s="102"/>
      <c r="K105" s="102"/>
      <c r="L105" s="102"/>
      <c r="M105" s="102"/>
      <c r="N105" s="102"/>
      <c r="O105" s="102"/>
      <c r="P105" s="102"/>
      <c r="Q105" s="102"/>
      <c r="R105" s="102"/>
      <c r="S105" s="102"/>
      <c r="T105" s="102"/>
      <c r="U105" s="102"/>
      <c r="V105" s="102"/>
      <c r="W105" s="102"/>
      <c r="X105" s="102"/>
    </row>
    <row r="106" spans="1:24" ht="12.75">
      <c r="A106" s="102"/>
      <c r="B106" s="102"/>
      <c r="C106" s="270"/>
      <c r="D106" s="221"/>
      <c r="E106" s="102"/>
      <c r="F106" s="102"/>
      <c r="G106" s="115"/>
      <c r="H106" s="135"/>
      <c r="I106" s="102"/>
      <c r="J106" s="102"/>
      <c r="K106" s="102"/>
      <c r="L106" s="102"/>
      <c r="M106" s="102"/>
      <c r="N106" s="102"/>
      <c r="O106" s="102"/>
      <c r="P106" s="102"/>
      <c r="Q106" s="102"/>
      <c r="R106" s="102"/>
      <c r="S106" s="102"/>
      <c r="T106" s="102"/>
      <c r="U106" s="102"/>
      <c r="V106" s="102"/>
      <c r="W106" s="102"/>
      <c r="X106" s="102"/>
    </row>
    <row r="107" spans="1:24" ht="12.75">
      <c r="A107" s="102"/>
      <c r="B107" s="102"/>
      <c r="C107" s="270"/>
      <c r="D107" s="221"/>
      <c r="E107" s="102"/>
      <c r="F107" s="102"/>
      <c r="G107" s="115"/>
      <c r="H107" s="135"/>
      <c r="I107" s="102"/>
      <c r="J107" s="102"/>
      <c r="K107" s="102"/>
      <c r="L107" s="102"/>
      <c r="M107" s="102"/>
      <c r="N107" s="102"/>
      <c r="O107" s="102"/>
      <c r="P107" s="102"/>
      <c r="Q107" s="102"/>
      <c r="R107" s="102"/>
      <c r="S107" s="102"/>
      <c r="T107" s="102"/>
      <c r="U107" s="102"/>
      <c r="V107" s="102"/>
      <c r="W107" s="102"/>
      <c r="X107" s="102"/>
    </row>
    <row r="108" spans="1:24" ht="12.75">
      <c r="A108" s="102"/>
      <c r="B108" s="102"/>
      <c r="C108" s="270"/>
      <c r="D108" s="221"/>
      <c r="E108" s="102"/>
      <c r="F108" s="102"/>
      <c r="G108" s="115"/>
      <c r="H108" s="135"/>
      <c r="I108" s="102"/>
      <c r="J108" s="102"/>
      <c r="K108" s="102"/>
      <c r="L108" s="102"/>
      <c r="M108" s="102"/>
      <c r="N108" s="102"/>
      <c r="O108" s="102"/>
      <c r="P108" s="102"/>
      <c r="Q108" s="102"/>
      <c r="R108" s="102"/>
      <c r="S108" s="102"/>
      <c r="T108" s="102"/>
      <c r="U108" s="102"/>
      <c r="V108" s="102"/>
      <c r="W108" s="102"/>
      <c r="X108" s="102"/>
    </row>
    <row r="109" spans="1:24" ht="12.75">
      <c r="A109" s="102"/>
      <c r="B109" s="102"/>
      <c r="C109" s="270"/>
      <c r="D109" s="221"/>
      <c r="E109" s="102"/>
      <c r="F109" s="102"/>
      <c r="G109" s="115"/>
      <c r="H109" s="135"/>
      <c r="I109" s="102"/>
      <c r="J109" s="102"/>
      <c r="K109" s="102"/>
      <c r="L109" s="102"/>
      <c r="M109" s="102"/>
      <c r="N109" s="102"/>
      <c r="O109" s="102"/>
      <c r="P109" s="102"/>
      <c r="Q109" s="102"/>
      <c r="R109" s="102"/>
      <c r="S109" s="102"/>
      <c r="T109" s="102"/>
      <c r="U109" s="102"/>
      <c r="V109" s="102"/>
      <c r="W109" s="102"/>
      <c r="X109" s="102"/>
    </row>
    <row r="110" spans="1:24" ht="12.75">
      <c r="A110" s="102"/>
      <c r="B110" s="102"/>
      <c r="C110" s="270"/>
      <c r="D110" s="221"/>
      <c r="E110" s="102"/>
      <c r="F110" s="102"/>
      <c r="G110" s="115"/>
      <c r="H110" s="135"/>
      <c r="I110" s="102"/>
      <c r="J110" s="102"/>
      <c r="K110" s="102"/>
      <c r="L110" s="102"/>
      <c r="M110" s="102"/>
      <c r="N110" s="102"/>
      <c r="O110" s="102"/>
      <c r="P110" s="102"/>
      <c r="Q110" s="102"/>
      <c r="R110" s="102"/>
      <c r="S110" s="102"/>
      <c r="T110" s="102"/>
      <c r="U110" s="102"/>
      <c r="V110" s="102"/>
      <c r="W110" s="102"/>
      <c r="X110" s="102"/>
    </row>
    <row r="111" spans="1:24" ht="12.75">
      <c r="A111" s="102"/>
      <c r="B111" s="102"/>
      <c r="C111" s="270"/>
      <c r="D111" s="221"/>
      <c r="E111" s="102"/>
      <c r="F111" s="102"/>
      <c r="G111" s="115"/>
      <c r="H111" s="135"/>
      <c r="I111" s="102"/>
      <c r="J111" s="102"/>
      <c r="K111" s="102"/>
      <c r="L111" s="102"/>
      <c r="M111" s="102"/>
      <c r="N111" s="102"/>
      <c r="O111" s="102"/>
      <c r="P111" s="102"/>
      <c r="Q111" s="102"/>
      <c r="R111" s="102"/>
      <c r="S111" s="102"/>
      <c r="T111" s="102"/>
      <c r="U111" s="102"/>
      <c r="V111" s="102"/>
      <c r="W111" s="102"/>
      <c r="X111" s="102"/>
    </row>
    <row r="112" spans="1:24" ht="12.75">
      <c r="A112" s="102"/>
      <c r="B112" s="102"/>
      <c r="C112" s="270"/>
      <c r="D112" s="221"/>
      <c r="E112" s="102"/>
      <c r="F112" s="102"/>
      <c r="G112" s="115"/>
      <c r="H112" s="135"/>
      <c r="I112" s="102"/>
      <c r="J112" s="102"/>
      <c r="K112" s="102"/>
      <c r="L112" s="102"/>
      <c r="M112" s="102"/>
      <c r="N112" s="102"/>
      <c r="O112" s="102"/>
      <c r="P112" s="102"/>
      <c r="Q112" s="102"/>
      <c r="R112" s="102"/>
      <c r="S112" s="102"/>
      <c r="T112" s="102"/>
      <c r="U112" s="102"/>
      <c r="V112" s="102"/>
      <c r="W112" s="102"/>
      <c r="X112" s="102"/>
    </row>
    <row r="113" spans="1:24" ht="12.75">
      <c r="A113" s="102"/>
      <c r="B113" s="102"/>
      <c r="C113" s="270"/>
      <c r="D113" s="221"/>
      <c r="E113" s="102"/>
      <c r="F113" s="102"/>
      <c r="G113" s="115"/>
      <c r="H113" s="135"/>
      <c r="I113" s="102"/>
      <c r="J113" s="102"/>
      <c r="K113" s="102"/>
      <c r="L113" s="102"/>
      <c r="M113" s="102"/>
      <c r="N113" s="102"/>
      <c r="O113" s="102"/>
      <c r="P113" s="102"/>
      <c r="Q113" s="102"/>
      <c r="R113" s="102"/>
      <c r="S113" s="102"/>
      <c r="T113" s="102"/>
      <c r="U113" s="102"/>
      <c r="V113" s="102"/>
      <c r="W113" s="102"/>
      <c r="X113" s="102"/>
    </row>
    <row r="114" spans="1:24" ht="12.75">
      <c r="A114" s="102"/>
      <c r="B114" s="102"/>
      <c r="C114" s="270"/>
      <c r="D114" s="221"/>
      <c r="E114" s="102"/>
      <c r="F114" s="102"/>
      <c r="G114" s="115"/>
      <c r="H114" s="135"/>
      <c r="I114" s="102"/>
      <c r="J114" s="102"/>
      <c r="K114" s="102"/>
      <c r="L114" s="102"/>
      <c r="M114" s="102"/>
      <c r="N114" s="102"/>
      <c r="O114" s="102"/>
      <c r="P114" s="102"/>
      <c r="Q114" s="102"/>
      <c r="R114" s="102"/>
      <c r="S114" s="102"/>
      <c r="T114" s="102"/>
      <c r="U114" s="102"/>
      <c r="V114" s="102"/>
      <c r="W114" s="102"/>
      <c r="X114" s="102"/>
    </row>
    <row r="115" spans="1:24" ht="12.75">
      <c r="A115" s="102"/>
      <c r="B115" s="102"/>
      <c r="C115" s="270"/>
      <c r="D115" s="221"/>
      <c r="E115" s="102"/>
      <c r="F115" s="102"/>
      <c r="G115" s="115"/>
      <c r="H115" s="135"/>
      <c r="I115" s="102"/>
      <c r="J115" s="102"/>
      <c r="K115" s="102"/>
      <c r="L115" s="102"/>
      <c r="M115" s="102"/>
      <c r="N115" s="102"/>
      <c r="O115" s="102"/>
      <c r="P115" s="102"/>
      <c r="Q115" s="102"/>
      <c r="R115" s="102"/>
      <c r="S115" s="102"/>
      <c r="T115" s="102"/>
      <c r="U115" s="102"/>
      <c r="V115" s="102"/>
      <c r="W115" s="102"/>
      <c r="X115" s="102"/>
    </row>
    <row r="116" spans="1:24" ht="12.75">
      <c r="A116" s="102"/>
      <c r="B116" s="102"/>
      <c r="C116" s="270"/>
      <c r="D116" s="221"/>
      <c r="E116" s="102"/>
      <c r="F116" s="102"/>
      <c r="G116" s="115"/>
      <c r="H116" s="135"/>
      <c r="I116" s="102"/>
      <c r="J116" s="102"/>
      <c r="K116" s="102"/>
      <c r="L116" s="102"/>
      <c r="M116" s="102"/>
      <c r="N116" s="102"/>
      <c r="O116" s="102"/>
      <c r="P116" s="102"/>
      <c r="Q116" s="102"/>
      <c r="R116" s="102"/>
      <c r="S116" s="102"/>
      <c r="T116" s="102"/>
      <c r="U116" s="102"/>
      <c r="V116" s="102"/>
      <c r="W116" s="102"/>
      <c r="X116" s="102"/>
    </row>
    <row r="117" spans="1:24" ht="12.75">
      <c r="A117" s="102"/>
      <c r="B117" s="102"/>
      <c r="C117" s="270"/>
      <c r="D117" s="221"/>
      <c r="E117" s="102"/>
      <c r="F117" s="102"/>
      <c r="G117" s="115"/>
      <c r="H117" s="135"/>
      <c r="I117" s="102"/>
      <c r="J117" s="102"/>
      <c r="K117" s="102"/>
      <c r="L117" s="102"/>
      <c r="M117" s="102"/>
      <c r="N117" s="102"/>
      <c r="O117" s="102"/>
      <c r="P117" s="102"/>
      <c r="Q117" s="102"/>
      <c r="R117" s="102"/>
      <c r="S117" s="102"/>
      <c r="T117" s="102"/>
      <c r="U117" s="102"/>
      <c r="V117" s="102"/>
      <c r="W117" s="102"/>
      <c r="X117" s="102"/>
    </row>
    <row r="118" spans="1:24" ht="12.75">
      <c r="A118" s="102"/>
      <c r="B118" s="102"/>
      <c r="C118" s="270"/>
      <c r="D118" s="221"/>
      <c r="E118" s="102"/>
      <c r="F118" s="102"/>
      <c r="G118" s="115"/>
      <c r="H118" s="135"/>
      <c r="I118" s="102"/>
      <c r="J118" s="102"/>
      <c r="K118" s="102"/>
      <c r="L118" s="102"/>
      <c r="M118" s="102"/>
      <c r="N118" s="102"/>
      <c r="O118" s="102"/>
      <c r="P118" s="102"/>
      <c r="Q118" s="102"/>
      <c r="R118" s="102"/>
      <c r="S118" s="102"/>
      <c r="T118" s="102"/>
      <c r="U118" s="102"/>
      <c r="V118" s="102"/>
      <c r="W118" s="102"/>
      <c r="X118" s="102"/>
    </row>
    <row r="119" spans="1:24" ht="12.75">
      <c r="A119" s="102"/>
      <c r="B119" s="102"/>
      <c r="C119" s="270"/>
      <c r="D119" s="221"/>
      <c r="E119" s="102"/>
      <c r="F119" s="102"/>
      <c r="G119" s="115"/>
      <c r="H119" s="135"/>
      <c r="I119" s="102"/>
      <c r="J119" s="102"/>
      <c r="K119" s="102"/>
      <c r="L119" s="102"/>
      <c r="M119" s="102"/>
      <c r="N119" s="102"/>
      <c r="O119" s="102"/>
      <c r="P119" s="102"/>
      <c r="Q119" s="102"/>
      <c r="R119" s="102"/>
      <c r="S119" s="102"/>
      <c r="T119" s="102"/>
      <c r="U119" s="102"/>
      <c r="V119" s="102"/>
      <c r="W119" s="102"/>
      <c r="X119" s="102"/>
    </row>
    <row r="120" spans="1:24" ht="12.75">
      <c r="A120" s="102"/>
      <c r="B120" s="102"/>
      <c r="C120" s="270"/>
      <c r="D120" s="221"/>
      <c r="E120" s="102"/>
      <c r="F120" s="102"/>
      <c r="G120" s="115"/>
      <c r="H120" s="135"/>
      <c r="I120" s="102"/>
      <c r="J120" s="102"/>
      <c r="K120" s="102"/>
      <c r="L120" s="102"/>
      <c r="M120" s="102"/>
      <c r="N120" s="102"/>
      <c r="O120" s="102"/>
      <c r="P120" s="102"/>
      <c r="Q120" s="102"/>
      <c r="R120" s="102"/>
      <c r="S120" s="102"/>
      <c r="T120" s="102"/>
      <c r="U120" s="102"/>
      <c r="V120" s="102"/>
      <c r="W120" s="102"/>
      <c r="X120" s="102"/>
    </row>
    <row r="121" spans="1:24" ht="12.75">
      <c r="A121" s="102"/>
      <c r="B121" s="102"/>
      <c r="C121" s="270"/>
      <c r="D121" s="221"/>
      <c r="E121" s="102"/>
      <c r="F121" s="102"/>
      <c r="G121" s="115"/>
      <c r="H121" s="135"/>
      <c r="I121" s="102"/>
      <c r="J121" s="102"/>
      <c r="K121" s="102"/>
      <c r="L121" s="102"/>
      <c r="M121" s="102"/>
      <c r="N121" s="102"/>
      <c r="O121" s="102"/>
      <c r="P121" s="102"/>
      <c r="Q121" s="102"/>
      <c r="R121" s="102"/>
      <c r="S121" s="102"/>
      <c r="T121" s="102"/>
      <c r="U121" s="102"/>
      <c r="V121" s="102"/>
      <c r="W121" s="102"/>
      <c r="X121" s="102"/>
    </row>
    <row r="122" spans="1:24" ht="12.75">
      <c r="A122" s="102"/>
      <c r="B122" s="102"/>
      <c r="C122" s="270"/>
      <c r="D122" s="221"/>
      <c r="E122" s="102"/>
      <c r="F122" s="102"/>
      <c r="G122" s="115"/>
      <c r="H122" s="135"/>
      <c r="I122" s="102"/>
      <c r="J122" s="102"/>
      <c r="K122" s="102"/>
      <c r="L122" s="102"/>
      <c r="M122" s="102"/>
      <c r="N122" s="102"/>
      <c r="O122" s="102"/>
      <c r="P122" s="102"/>
      <c r="Q122" s="102"/>
      <c r="R122" s="102"/>
      <c r="S122" s="102"/>
      <c r="T122" s="102"/>
      <c r="U122" s="102"/>
      <c r="V122" s="102"/>
      <c r="W122" s="102"/>
      <c r="X122" s="102"/>
    </row>
    <row r="123" spans="1:24" ht="12.75">
      <c r="A123" s="102"/>
      <c r="B123" s="102"/>
      <c r="C123" s="270"/>
      <c r="D123" s="221"/>
      <c r="E123" s="102"/>
      <c r="F123" s="102"/>
      <c r="G123" s="115"/>
      <c r="H123" s="135"/>
      <c r="I123" s="102"/>
      <c r="J123" s="102"/>
      <c r="K123" s="102"/>
      <c r="L123" s="102"/>
      <c r="M123" s="102"/>
      <c r="N123" s="102"/>
      <c r="O123" s="102"/>
      <c r="P123" s="102"/>
      <c r="Q123" s="102"/>
      <c r="R123" s="102"/>
      <c r="S123" s="102"/>
      <c r="T123" s="102"/>
      <c r="U123" s="102"/>
      <c r="V123" s="102"/>
      <c r="W123" s="102"/>
      <c r="X123" s="102"/>
    </row>
    <row r="124" spans="1:24" ht="12.75">
      <c r="A124" s="102"/>
      <c r="B124" s="102"/>
      <c r="C124" s="270"/>
      <c r="D124" s="221"/>
      <c r="E124" s="102"/>
      <c r="F124" s="102"/>
      <c r="G124" s="115"/>
      <c r="H124" s="135"/>
      <c r="I124" s="102"/>
      <c r="J124" s="102"/>
      <c r="K124" s="102"/>
      <c r="L124" s="102"/>
      <c r="M124" s="102"/>
      <c r="N124" s="102"/>
      <c r="O124" s="102"/>
      <c r="P124" s="102"/>
      <c r="Q124" s="102"/>
      <c r="R124" s="102"/>
      <c r="S124" s="102"/>
      <c r="T124" s="102"/>
      <c r="U124" s="102"/>
      <c r="V124" s="102"/>
      <c r="W124" s="102"/>
      <c r="X124" s="102"/>
    </row>
    <row r="125" spans="1:24" ht="12.75">
      <c r="A125" s="102"/>
      <c r="B125" s="102"/>
      <c r="C125" s="270"/>
      <c r="D125" s="221"/>
      <c r="E125" s="102"/>
      <c r="F125" s="102"/>
      <c r="G125" s="115"/>
      <c r="H125" s="135"/>
      <c r="I125" s="102"/>
      <c r="J125" s="102"/>
      <c r="K125" s="102"/>
      <c r="L125" s="102"/>
      <c r="M125" s="102"/>
      <c r="N125" s="102"/>
      <c r="O125" s="102"/>
      <c r="P125" s="102"/>
      <c r="Q125" s="102"/>
      <c r="R125" s="102"/>
      <c r="S125" s="102"/>
      <c r="T125" s="102"/>
      <c r="U125" s="102"/>
      <c r="V125" s="102"/>
      <c r="W125" s="102"/>
      <c r="X125" s="102"/>
    </row>
    <row r="126" spans="1:24" ht="12.75">
      <c r="A126" s="102"/>
      <c r="B126" s="102"/>
      <c r="C126" s="270"/>
      <c r="D126" s="221"/>
      <c r="E126" s="102"/>
      <c r="F126" s="102"/>
      <c r="G126" s="115"/>
      <c r="H126" s="135"/>
      <c r="I126" s="102"/>
      <c r="J126" s="102"/>
      <c r="K126" s="102"/>
      <c r="L126" s="102"/>
      <c r="M126" s="102"/>
      <c r="N126" s="102"/>
      <c r="O126" s="102"/>
      <c r="P126" s="102"/>
      <c r="Q126" s="102"/>
      <c r="R126" s="102"/>
      <c r="S126" s="102"/>
      <c r="T126" s="102"/>
      <c r="U126" s="102"/>
      <c r="V126" s="102"/>
      <c r="W126" s="102"/>
      <c r="X126" s="102"/>
    </row>
    <row r="127" spans="1:24" ht="12.75">
      <c r="A127" s="102"/>
      <c r="B127" s="102"/>
      <c r="C127" s="270"/>
      <c r="D127" s="221"/>
      <c r="E127" s="102"/>
      <c r="F127" s="102"/>
      <c r="G127" s="115"/>
      <c r="H127" s="135"/>
      <c r="I127" s="102"/>
      <c r="J127" s="102"/>
      <c r="K127" s="102"/>
      <c r="L127" s="102"/>
      <c r="M127" s="102"/>
      <c r="N127" s="102"/>
      <c r="O127" s="102"/>
      <c r="P127" s="102"/>
      <c r="Q127" s="102"/>
      <c r="R127" s="102"/>
      <c r="S127" s="102"/>
      <c r="T127" s="102"/>
      <c r="U127" s="102"/>
      <c r="V127" s="102"/>
      <c r="W127" s="102"/>
      <c r="X127" s="102"/>
    </row>
    <row r="128" spans="1:24" ht="12.75">
      <c r="A128" s="102"/>
      <c r="B128" s="102"/>
      <c r="C128" s="270"/>
      <c r="D128" s="221"/>
      <c r="E128" s="102"/>
      <c r="F128" s="102"/>
      <c r="G128" s="115"/>
      <c r="H128" s="135"/>
      <c r="I128" s="102"/>
      <c r="J128" s="102"/>
      <c r="K128" s="102"/>
      <c r="L128" s="102"/>
      <c r="M128" s="102"/>
      <c r="N128" s="102"/>
      <c r="O128" s="102"/>
      <c r="P128" s="102"/>
      <c r="Q128" s="102"/>
      <c r="R128" s="102"/>
      <c r="S128" s="102"/>
      <c r="T128" s="102"/>
      <c r="U128" s="102"/>
      <c r="V128" s="102"/>
      <c r="W128" s="102"/>
      <c r="X128" s="102"/>
    </row>
    <row r="129" spans="1:24" ht="12.75">
      <c r="A129" s="102"/>
      <c r="B129" s="102"/>
      <c r="C129" s="270"/>
      <c r="D129" s="221"/>
      <c r="E129" s="102"/>
      <c r="F129" s="102"/>
      <c r="G129" s="115"/>
      <c r="H129" s="135"/>
      <c r="I129" s="102"/>
      <c r="J129" s="102"/>
      <c r="K129" s="102"/>
      <c r="L129" s="102"/>
      <c r="M129" s="102"/>
      <c r="N129" s="102"/>
      <c r="O129" s="102"/>
      <c r="P129" s="102"/>
      <c r="Q129" s="102"/>
      <c r="R129" s="102"/>
      <c r="S129" s="102"/>
      <c r="T129" s="102"/>
      <c r="U129" s="102"/>
      <c r="V129" s="102"/>
      <c r="W129" s="102"/>
      <c r="X129" s="102"/>
    </row>
    <row r="130" spans="1:24" ht="12.75">
      <c r="A130" s="102"/>
      <c r="B130" s="102"/>
      <c r="C130" s="270"/>
      <c r="D130" s="221"/>
      <c r="E130" s="102"/>
      <c r="F130" s="102"/>
      <c r="G130" s="115"/>
      <c r="H130" s="135"/>
      <c r="I130" s="102"/>
      <c r="J130" s="102"/>
      <c r="K130" s="102"/>
      <c r="L130" s="102"/>
      <c r="M130" s="102"/>
      <c r="N130" s="102"/>
      <c r="O130" s="102"/>
      <c r="P130" s="102"/>
      <c r="Q130" s="102"/>
      <c r="R130" s="102"/>
      <c r="S130" s="102"/>
      <c r="T130" s="102"/>
      <c r="U130" s="102"/>
      <c r="V130" s="102"/>
      <c r="W130" s="102"/>
      <c r="X130" s="102"/>
    </row>
    <row r="131" spans="1:24" ht="12.75">
      <c r="A131" s="102"/>
      <c r="B131" s="102"/>
      <c r="C131" s="270"/>
      <c r="D131" s="221"/>
      <c r="E131" s="102"/>
      <c r="F131" s="102"/>
      <c r="G131" s="115"/>
      <c r="H131" s="135"/>
      <c r="I131" s="102"/>
      <c r="J131" s="102"/>
      <c r="K131" s="102"/>
      <c r="L131" s="102"/>
      <c r="M131" s="102"/>
      <c r="N131" s="102"/>
      <c r="O131" s="102"/>
      <c r="P131" s="102"/>
      <c r="Q131" s="102"/>
      <c r="R131" s="102"/>
      <c r="S131" s="102"/>
      <c r="T131" s="102"/>
      <c r="U131" s="102"/>
      <c r="V131" s="102"/>
      <c r="W131" s="102"/>
      <c r="X131" s="102"/>
    </row>
    <row r="132" spans="1:24" ht="12.75">
      <c r="A132" s="102"/>
      <c r="B132" s="102"/>
      <c r="C132" s="270"/>
      <c r="D132" s="221"/>
      <c r="E132" s="102"/>
      <c r="F132" s="102"/>
      <c r="G132" s="115"/>
      <c r="H132" s="135"/>
      <c r="I132" s="102"/>
      <c r="J132" s="102"/>
      <c r="K132" s="102"/>
      <c r="L132" s="102"/>
      <c r="M132" s="102"/>
      <c r="N132" s="102"/>
      <c r="O132" s="102"/>
      <c r="P132" s="102"/>
      <c r="Q132" s="102"/>
      <c r="R132" s="102"/>
      <c r="S132" s="102"/>
      <c r="T132" s="102"/>
      <c r="U132" s="102"/>
      <c r="V132" s="102"/>
      <c r="W132" s="102"/>
      <c r="X132" s="102"/>
    </row>
    <row r="133" spans="1:24" ht="12.75">
      <c r="A133" s="102"/>
      <c r="B133" s="102"/>
      <c r="C133" s="270"/>
      <c r="D133" s="221"/>
      <c r="E133" s="102"/>
      <c r="F133" s="102"/>
      <c r="G133" s="115"/>
      <c r="H133" s="135"/>
      <c r="I133" s="102"/>
      <c r="J133" s="102"/>
      <c r="K133" s="102"/>
      <c r="L133" s="102"/>
      <c r="M133" s="102"/>
      <c r="N133" s="102"/>
      <c r="O133" s="102"/>
      <c r="P133" s="102"/>
      <c r="Q133" s="102"/>
      <c r="R133" s="102"/>
      <c r="S133" s="102"/>
      <c r="T133" s="102"/>
      <c r="U133" s="102"/>
      <c r="V133" s="102"/>
      <c r="W133" s="102"/>
      <c r="X133" s="102"/>
    </row>
    <row r="134" spans="1:24" ht="12.75">
      <c r="A134" s="102"/>
      <c r="B134" s="102"/>
      <c r="C134" s="270"/>
      <c r="D134" s="221"/>
      <c r="E134" s="102"/>
      <c r="F134" s="102"/>
      <c r="G134" s="115"/>
      <c r="H134" s="135"/>
      <c r="I134" s="102"/>
      <c r="J134" s="102"/>
      <c r="K134" s="102"/>
      <c r="L134" s="102"/>
      <c r="M134" s="102"/>
      <c r="N134" s="102"/>
      <c r="O134" s="102"/>
      <c r="P134" s="102"/>
      <c r="Q134" s="102"/>
      <c r="R134" s="102"/>
      <c r="S134" s="102"/>
      <c r="T134" s="102"/>
      <c r="U134" s="102"/>
      <c r="V134" s="102"/>
      <c r="W134" s="102"/>
      <c r="X134" s="102"/>
    </row>
    <row r="135" spans="1:24" ht="12.75">
      <c r="A135" s="102"/>
      <c r="B135" s="102"/>
      <c r="C135" s="270"/>
      <c r="D135" s="221"/>
      <c r="E135" s="102"/>
      <c r="F135" s="102"/>
      <c r="G135" s="115"/>
      <c r="H135" s="135"/>
      <c r="I135" s="102"/>
      <c r="J135" s="102"/>
      <c r="K135" s="102"/>
      <c r="L135" s="102"/>
      <c r="M135" s="102"/>
      <c r="N135" s="102"/>
      <c r="O135" s="102"/>
      <c r="P135" s="102"/>
      <c r="Q135" s="102"/>
      <c r="R135" s="102"/>
      <c r="S135" s="102"/>
      <c r="T135" s="102"/>
      <c r="U135" s="102"/>
      <c r="V135" s="102"/>
      <c r="W135" s="102"/>
      <c r="X135" s="102"/>
    </row>
    <row r="136" spans="1:24" ht="12.75">
      <c r="A136" s="102"/>
      <c r="B136" s="102"/>
      <c r="C136" s="270"/>
      <c r="D136" s="221"/>
      <c r="E136" s="102"/>
      <c r="F136" s="102"/>
      <c r="G136" s="115"/>
      <c r="H136" s="135"/>
      <c r="I136" s="102"/>
      <c r="J136" s="102"/>
      <c r="K136" s="102"/>
      <c r="L136" s="102"/>
      <c r="M136" s="102"/>
      <c r="N136" s="102"/>
      <c r="O136" s="102"/>
      <c r="P136" s="102"/>
      <c r="Q136" s="102"/>
      <c r="R136" s="102"/>
      <c r="S136" s="102"/>
      <c r="T136" s="102"/>
      <c r="U136" s="102"/>
      <c r="V136" s="102"/>
      <c r="W136" s="102"/>
      <c r="X136" s="102"/>
    </row>
    <row r="137" spans="1:24" ht="12.75">
      <c r="A137" s="102"/>
      <c r="B137" s="102"/>
      <c r="C137" s="270"/>
      <c r="D137" s="221"/>
      <c r="E137" s="102"/>
      <c r="F137" s="102"/>
      <c r="G137" s="115"/>
      <c r="H137" s="135"/>
      <c r="I137" s="102"/>
      <c r="J137" s="102"/>
      <c r="K137" s="102"/>
      <c r="L137" s="102"/>
      <c r="M137" s="102"/>
      <c r="N137" s="102"/>
      <c r="O137" s="102"/>
      <c r="P137" s="102"/>
      <c r="Q137" s="102"/>
      <c r="R137" s="102"/>
      <c r="S137" s="102"/>
      <c r="T137" s="102"/>
      <c r="U137" s="102"/>
      <c r="V137" s="102"/>
      <c r="W137" s="102"/>
      <c r="X137" s="102"/>
    </row>
    <row r="138" spans="1:24" ht="12.75">
      <c r="A138" s="102"/>
      <c r="B138" s="102"/>
      <c r="C138" s="270"/>
      <c r="D138" s="221"/>
      <c r="E138" s="102"/>
      <c r="F138" s="102"/>
      <c r="G138" s="115"/>
      <c r="H138" s="135"/>
      <c r="I138" s="102"/>
      <c r="J138" s="102"/>
      <c r="K138" s="102"/>
      <c r="L138" s="102"/>
      <c r="M138" s="102"/>
      <c r="N138" s="102"/>
      <c r="O138" s="102"/>
      <c r="P138" s="102"/>
      <c r="Q138" s="102"/>
      <c r="R138" s="102"/>
      <c r="S138" s="102"/>
      <c r="T138" s="102"/>
      <c r="U138" s="102"/>
      <c r="V138" s="102"/>
      <c r="W138" s="102"/>
      <c r="X138" s="102"/>
    </row>
    <row r="139" spans="1:24" ht="12.75">
      <c r="A139" s="102"/>
      <c r="B139" s="102"/>
      <c r="C139" s="270"/>
      <c r="D139" s="221"/>
      <c r="E139" s="102"/>
      <c r="F139" s="102"/>
      <c r="G139" s="115"/>
      <c r="H139" s="135"/>
      <c r="I139" s="102"/>
      <c r="J139" s="102"/>
      <c r="K139" s="102"/>
      <c r="L139" s="102"/>
      <c r="M139" s="102"/>
      <c r="N139" s="102"/>
      <c r="O139" s="102"/>
      <c r="P139" s="102"/>
      <c r="Q139" s="102"/>
      <c r="R139" s="102"/>
      <c r="S139" s="102"/>
      <c r="T139" s="102"/>
      <c r="U139" s="102"/>
      <c r="V139" s="102"/>
      <c r="W139" s="102"/>
      <c r="X139" s="102"/>
    </row>
    <row r="140" spans="1:24" ht="12.75">
      <c r="A140" s="102"/>
      <c r="B140" s="102"/>
      <c r="C140" s="270"/>
      <c r="D140" s="221"/>
      <c r="E140" s="102"/>
      <c r="F140" s="102"/>
      <c r="G140" s="115"/>
      <c r="H140" s="135"/>
      <c r="I140" s="102"/>
      <c r="J140" s="102"/>
      <c r="K140" s="102"/>
      <c r="L140" s="102"/>
      <c r="M140" s="102"/>
      <c r="N140" s="102"/>
      <c r="O140" s="102"/>
      <c r="P140" s="102"/>
      <c r="Q140" s="102"/>
      <c r="R140" s="102"/>
      <c r="S140" s="102"/>
      <c r="T140" s="102"/>
      <c r="U140" s="102"/>
      <c r="V140" s="102"/>
      <c r="W140" s="102"/>
      <c r="X140" s="102"/>
    </row>
    <row r="141" spans="1:24" ht="12.75">
      <c r="A141" s="102"/>
      <c r="B141" s="102"/>
      <c r="C141" s="270"/>
      <c r="D141" s="221"/>
      <c r="E141" s="102"/>
      <c r="F141" s="102"/>
      <c r="G141" s="115"/>
      <c r="H141" s="135"/>
      <c r="I141" s="102"/>
      <c r="J141" s="102"/>
      <c r="K141" s="102"/>
      <c r="L141" s="102"/>
      <c r="M141" s="102"/>
      <c r="N141" s="102"/>
      <c r="O141" s="102"/>
      <c r="P141" s="102"/>
      <c r="Q141" s="102"/>
      <c r="R141" s="102"/>
      <c r="S141" s="102"/>
      <c r="T141" s="102"/>
      <c r="U141" s="102"/>
      <c r="V141" s="102"/>
      <c r="W141" s="102"/>
      <c r="X141" s="102"/>
    </row>
    <row r="142" spans="1:24" ht="12.75">
      <c r="A142" s="102"/>
      <c r="B142" s="102"/>
      <c r="C142" s="270"/>
      <c r="D142" s="221"/>
      <c r="E142" s="102"/>
      <c r="F142" s="102"/>
      <c r="G142" s="115"/>
      <c r="H142" s="135"/>
      <c r="I142" s="102"/>
      <c r="J142" s="102"/>
      <c r="K142" s="102"/>
      <c r="L142" s="102"/>
      <c r="M142" s="102"/>
      <c r="N142" s="102"/>
      <c r="O142" s="102"/>
      <c r="P142" s="102"/>
      <c r="Q142" s="102"/>
      <c r="R142" s="102"/>
      <c r="S142" s="102"/>
      <c r="T142" s="102"/>
      <c r="U142" s="102"/>
      <c r="V142" s="102"/>
      <c r="W142" s="102"/>
      <c r="X142" s="102"/>
    </row>
    <row r="143" spans="1:24" ht="12.75">
      <c r="A143" s="102"/>
      <c r="B143" s="102"/>
      <c r="C143" s="270"/>
      <c r="D143" s="221"/>
      <c r="E143" s="102"/>
      <c r="F143" s="102"/>
      <c r="G143" s="115"/>
      <c r="H143" s="135"/>
      <c r="I143" s="102"/>
      <c r="J143" s="102"/>
      <c r="K143" s="102"/>
      <c r="L143" s="102"/>
      <c r="M143" s="102"/>
      <c r="N143" s="102"/>
      <c r="O143" s="102"/>
      <c r="P143" s="102"/>
      <c r="Q143" s="102"/>
      <c r="R143" s="102"/>
      <c r="S143" s="102"/>
      <c r="T143" s="102"/>
      <c r="U143" s="102"/>
      <c r="V143" s="102"/>
      <c r="W143" s="102"/>
      <c r="X143" s="102"/>
    </row>
    <row r="144" spans="1:24" ht="12.75">
      <c r="A144" s="102"/>
      <c r="B144" s="102"/>
      <c r="C144" s="270"/>
      <c r="D144" s="221"/>
      <c r="E144" s="102"/>
      <c r="F144" s="102"/>
      <c r="G144" s="115"/>
      <c r="H144" s="135"/>
      <c r="I144" s="102"/>
      <c r="J144" s="102"/>
      <c r="K144" s="102"/>
      <c r="L144" s="102"/>
      <c r="M144" s="102"/>
      <c r="N144" s="102"/>
      <c r="O144" s="102"/>
      <c r="P144" s="102"/>
      <c r="Q144" s="102"/>
      <c r="R144" s="102"/>
      <c r="S144" s="102"/>
      <c r="T144" s="102"/>
      <c r="U144" s="102"/>
      <c r="V144" s="102"/>
      <c r="W144" s="102"/>
      <c r="X144" s="102"/>
    </row>
    <row r="145" spans="1:24" ht="12.75">
      <c r="A145" s="102"/>
      <c r="B145" s="102"/>
      <c r="C145" s="270"/>
      <c r="D145" s="221"/>
      <c r="E145" s="102"/>
      <c r="F145" s="102"/>
      <c r="G145" s="115"/>
      <c r="H145" s="135"/>
      <c r="I145" s="102"/>
      <c r="J145" s="102"/>
      <c r="K145" s="102"/>
      <c r="L145" s="102"/>
      <c r="M145" s="102"/>
      <c r="N145" s="102"/>
      <c r="O145" s="102"/>
      <c r="P145" s="102"/>
      <c r="Q145" s="102"/>
      <c r="R145" s="102"/>
      <c r="S145" s="102"/>
      <c r="T145" s="102"/>
      <c r="U145" s="102"/>
      <c r="V145" s="102"/>
      <c r="W145" s="102"/>
      <c r="X145" s="102"/>
    </row>
    <row r="146" spans="1:24" ht="12.75">
      <c r="A146" s="102"/>
      <c r="B146" s="102"/>
      <c r="C146" s="270"/>
      <c r="D146" s="221"/>
      <c r="E146" s="102"/>
      <c r="F146" s="102"/>
      <c r="G146" s="115"/>
      <c r="H146" s="135"/>
      <c r="I146" s="102"/>
      <c r="J146" s="102"/>
      <c r="K146" s="102"/>
      <c r="L146" s="102"/>
      <c r="M146" s="102"/>
      <c r="N146" s="102"/>
      <c r="O146" s="102"/>
      <c r="P146" s="102"/>
      <c r="Q146" s="102"/>
      <c r="R146" s="102"/>
      <c r="S146" s="102"/>
      <c r="T146" s="102"/>
      <c r="U146" s="102"/>
      <c r="V146" s="102"/>
      <c r="W146" s="102"/>
      <c r="X146" s="102"/>
    </row>
    <row r="147" spans="1:24" ht="12.75">
      <c r="A147" s="102"/>
      <c r="B147" s="102"/>
      <c r="C147" s="270"/>
      <c r="D147" s="221"/>
      <c r="E147" s="102"/>
      <c r="F147" s="102"/>
      <c r="G147" s="115"/>
      <c r="H147" s="135"/>
      <c r="I147" s="102"/>
      <c r="J147" s="102"/>
      <c r="K147" s="102"/>
      <c r="L147" s="102"/>
      <c r="M147" s="102"/>
      <c r="N147" s="102"/>
      <c r="O147" s="102"/>
      <c r="P147" s="102"/>
      <c r="Q147" s="102"/>
      <c r="R147" s="102"/>
      <c r="S147" s="102"/>
      <c r="T147" s="102"/>
      <c r="U147" s="102"/>
      <c r="V147" s="102"/>
      <c r="W147" s="102"/>
      <c r="X147" s="102"/>
    </row>
    <row r="148" spans="1:24" ht="12.75">
      <c r="A148" s="102"/>
      <c r="B148" s="102"/>
      <c r="C148" s="270"/>
      <c r="D148" s="221"/>
      <c r="E148" s="102"/>
      <c r="F148" s="102"/>
      <c r="G148" s="115"/>
      <c r="H148" s="135"/>
      <c r="I148" s="102"/>
      <c r="J148" s="102"/>
      <c r="K148" s="102"/>
      <c r="L148" s="102"/>
      <c r="M148" s="102"/>
      <c r="N148" s="102"/>
      <c r="O148" s="102"/>
      <c r="P148" s="102"/>
      <c r="Q148" s="102"/>
      <c r="R148" s="102"/>
      <c r="S148" s="102"/>
      <c r="T148" s="102"/>
      <c r="U148" s="102"/>
      <c r="V148" s="102"/>
      <c r="W148" s="102"/>
      <c r="X148" s="102"/>
    </row>
    <row r="149" spans="1:24" ht="12.75">
      <c r="A149" s="102"/>
      <c r="B149" s="102"/>
      <c r="C149" s="270"/>
      <c r="D149" s="221"/>
      <c r="E149" s="102"/>
      <c r="F149" s="102"/>
      <c r="G149" s="115"/>
      <c r="H149" s="135"/>
      <c r="I149" s="102"/>
      <c r="J149" s="102"/>
      <c r="K149" s="102"/>
      <c r="L149" s="102"/>
      <c r="M149" s="102"/>
      <c r="N149" s="102"/>
      <c r="O149" s="102"/>
      <c r="P149" s="102"/>
      <c r="Q149" s="102"/>
      <c r="R149" s="102"/>
      <c r="S149" s="102"/>
      <c r="T149" s="102"/>
      <c r="U149" s="102"/>
      <c r="V149" s="102"/>
      <c r="W149" s="102"/>
      <c r="X149" s="102"/>
    </row>
    <row r="150" spans="1:24" ht="12.75">
      <c r="A150" s="102"/>
      <c r="B150" s="102"/>
      <c r="C150" s="270"/>
      <c r="D150" s="221"/>
      <c r="E150" s="102"/>
      <c r="F150" s="102"/>
      <c r="G150" s="115"/>
      <c r="H150" s="135"/>
      <c r="I150" s="102"/>
      <c r="J150" s="102"/>
      <c r="K150" s="102"/>
      <c r="L150" s="102"/>
      <c r="M150" s="102"/>
      <c r="N150" s="102"/>
      <c r="O150" s="102"/>
      <c r="P150" s="102"/>
      <c r="Q150" s="102"/>
      <c r="R150" s="102"/>
      <c r="S150" s="102"/>
      <c r="T150" s="102"/>
      <c r="U150" s="102"/>
      <c r="V150" s="102"/>
      <c r="W150" s="102"/>
      <c r="X150" s="102"/>
    </row>
    <row r="151" spans="1:24" ht="12.75">
      <c r="A151" s="102"/>
      <c r="B151" s="102"/>
      <c r="C151" s="270"/>
      <c r="D151" s="221"/>
      <c r="E151" s="102"/>
      <c r="F151" s="102"/>
      <c r="G151" s="115"/>
      <c r="H151" s="135"/>
      <c r="I151" s="102"/>
      <c r="J151" s="102"/>
      <c r="K151" s="102"/>
      <c r="L151" s="102"/>
      <c r="M151" s="102"/>
      <c r="N151" s="102"/>
      <c r="O151" s="102"/>
      <c r="P151" s="102"/>
      <c r="Q151" s="102"/>
      <c r="R151" s="102"/>
      <c r="S151" s="102"/>
      <c r="T151" s="102"/>
      <c r="U151" s="102"/>
      <c r="V151" s="102"/>
      <c r="W151" s="102"/>
      <c r="X151" s="102"/>
    </row>
    <row r="152" spans="1:24" ht="12.75">
      <c r="A152" s="102"/>
      <c r="B152" s="102"/>
      <c r="C152" s="270"/>
      <c r="D152" s="221"/>
      <c r="E152" s="102"/>
      <c r="F152" s="102"/>
      <c r="G152" s="115"/>
      <c r="H152" s="135"/>
      <c r="I152" s="102"/>
      <c r="J152" s="102"/>
      <c r="K152" s="102"/>
      <c r="L152" s="102"/>
      <c r="M152" s="102"/>
      <c r="N152" s="102"/>
      <c r="O152" s="102"/>
      <c r="P152" s="102"/>
      <c r="Q152" s="102"/>
      <c r="R152" s="102"/>
      <c r="S152" s="102"/>
      <c r="T152" s="102"/>
      <c r="U152" s="102"/>
      <c r="V152" s="102"/>
      <c r="W152" s="102"/>
      <c r="X152" s="102"/>
    </row>
    <row r="153" spans="1:24" ht="12.75">
      <c r="A153" s="102"/>
      <c r="B153" s="102"/>
      <c r="C153" s="270"/>
      <c r="D153" s="221"/>
      <c r="E153" s="102"/>
      <c r="F153" s="102"/>
      <c r="G153" s="115"/>
      <c r="H153" s="135"/>
      <c r="I153" s="102"/>
      <c r="J153" s="102"/>
      <c r="K153" s="102"/>
      <c r="L153" s="102"/>
      <c r="M153" s="102"/>
      <c r="N153" s="102"/>
      <c r="O153" s="102"/>
      <c r="P153" s="102"/>
      <c r="Q153" s="102"/>
      <c r="R153" s="102"/>
      <c r="S153" s="102"/>
      <c r="T153" s="102"/>
      <c r="U153" s="102"/>
      <c r="V153" s="102"/>
      <c r="W153" s="102"/>
      <c r="X153" s="102"/>
    </row>
    <row r="154" spans="1:24" ht="12.75">
      <c r="A154" s="102"/>
      <c r="B154" s="102"/>
      <c r="C154" s="270"/>
      <c r="D154" s="221"/>
      <c r="E154" s="102"/>
      <c r="F154" s="102"/>
      <c r="G154" s="115"/>
      <c r="H154" s="135"/>
      <c r="I154" s="102"/>
      <c r="J154" s="102"/>
      <c r="K154" s="102"/>
      <c r="L154" s="102"/>
      <c r="M154" s="102"/>
      <c r="N154" s="102"/>
      <c r="O154" s="102"/>
      <c r="P154" s="102"/>
      <c r="Q154" s="102"/>
      <c r="R154" s="102"/>
      <c r="S154" s="102"/>
      <c r="T154" s="102"/>
      <c r="U154" s="102"/>
      <c r="V154" s="102"/>
      <c r="W154" s="102"/>
      <c r="X154" s="102"/>
    </row>
    <row r="155" spans="1:24" ht="12.75">
      <c r="A155" s="102"/>
      <c r="B155" s="102"/>
      <c r="C155" s="270"/>
      <c r="D155" s="221"/>
      <c r="E155" s="102"/>
      <c r="F155" s="102"/>
      <c r="G155" s="115"/>
      <c r="H155" s="135"/>
      <c r="I155" s="102"/>
      <c r="J155" s="102"/>
      <c r="K155" s="102"/>
      <c r="L155" s="102"/>
      <c r="M155" s="102"/>
      <c r="N155" s="102"/>
      <c r="O155" s="102"/>
      <c r="P155" s="102"/>
      <c r="Q155" s="102"/>
      <c r="R155" s="102"/>
      <c r="S155" s="102"/>
      <c r="T155" s="102"/>
      <c r="U155" s="102"/>
      <c r="V155" s="102"/>
      <c r="W155" s="102"/>
      <c r="X155" s="102"/>
    </row>
    <row r="156" spans="1:24" ht="12.75">
      <c r="A156" s="102"/>
      <c r="B156" s="102"/>
      <c r="C156" s="270"/>
      <c r="D156" s="221"/>
      <c r="E156" s="102"/>
      <c r="F156" s="102"/>
      <c r="G156" s="115"/>
      <c r="H156" s="135"/>
      <c r="I156" s="102"/>
      <c r="J156" s="102"/>
      <c r="K156" s="102"/>
      <c r="L156" s="102"/>
      <c r="M156" s="102"/>
      <c r="N156" s="102"/>
      <c r="O156" s="102"/>
      <c r="P156" s="102"/>
      <c r="Q156" s="102"/>
      <c r="R156" s="102"/>
      <c r="S156" s="102"/>
      <c r="T156" s="102"/>
      <c r="U156" s="102"/>
      <c r="V156" s="102"/>
      <c r="W156" s="102"/>
      <c r="X156" s="102"/>
    </row>
    <row r="157" spans="1:24" ht="12.75">
      <c r="A157" s="102"/>
      <c r="B157" s="102"/>
      <c r="C157" s="270"/>
      <c r="D157" s="221"/>
      <c r="E157" s="102"/>
      <c r="F157" s="102"/>
      <c r="G157" s="115"/>
      <c r="H157" s="135"/>
      <c r="I157" s="102"/>
      <c r="J157" s="102"/>
      <c r="K157" s="102"/>
      <c r="L157" s="102"/>
      <c r="M157" s="102"/>
      <c r="N157" s="102"/>
      <c r="O157" s="102"/>
      <c r="P157" s="102"/>
      <c r="Q157" s="102"/>
      <c r="R157" s="102"/>
      <c r="S157" s="102"/>
      <c r="T157" s="102"/>
      <c r="U157" s="102"/>
      <c r="V157" s="102"/>
      <c r="W157" s="102"/>
      <c r="X157" s="102"/>
    </row>
    <row r="158" spans="1:24" ht="12.75">
      <c r="A158" s="102"/>
      <c r="B158" s="102"/>
      <c r="C158" s="270"/>
      <c r="D158" s="221"/>
      <c r="E158" s="102"/>
      <c r="F158" s="102"/>
      <c r="G158" s="115"/>
      <c r="H158" s="135"/>
      <c r="I158" s="102"/>
      <c r="J158" s="102"/>
      <c r="K158" s="102"/>
      <c r="L158" s="102"/>
      <c r="M158" s="102"/>
      <c r="N158" s="102"/>
      <c r="O158" s="102"/>
      <c r="P158" s="102"/>
      <c r="Q158" s="102"/>
      <c r="R158" s="102"/>
      <c r="S158" s="102"/>
      <c r="T158" s="102"/>
      <c r="U158" s="102"/>
      <c r="V158" s="102"/>
      <c r="W158" s="102"/>
      <c r="X158" s="102"/>
    </row>
    <row r="159" spans="1:24" ht="12.75">
      <c r="A159" s="102"/>
      <c r="B159" s="102"/>
      <c r="C159" s="270"/>
      <c r="D159" s="221"/>
      <c r="E159" s="102"/>
      <c r="F159" s="102"/>
      <c r="G159" s="115"/>
      <c r="H159" s="135"/>
      <c r="I159" s="102"/>
      <c r="J159" s="102"/>
      <c r="K159" s="102"/>
      <c r="L159" s="102"/>
      <c r="M159" s="102"/>
      <c r="N159" s="102"/>
      <c r="O159" s="102"/>
      <c r="P159" s="102"/>
      <c r="Q159" s="102"/>
      <c r="R159" s="102"/>
      <c r="S159" s="102"/>
      <c r="T159" s="102"/>
      <c r="U159" s="102"/>
      <c r="V159" s="102"/>
      <c r="W159" s="102"/>
      <c r="X159" s="102"/>
    </row>
    <row r="160" spans="1:24" ht="12.75">
      <c r="A160" s="102"/>
      <c r="B160" s="102"/>
      <c r="C160" s="270"/>
      <c r="D160" s="221"/>
      <c r="E160" s="102"/>
      <c r="F160" s="102"/>
      <c r="G160" s="115"/>
      <c r="H160" s="135"/>
      <c r="I160" s="102"/>
      <c r="J160" s="102"/>
      <c r="K160" s="102"/>
      <c r="L160" s="102"/>
      <c r="M160" s="102"/>
      <c r="N160" s="102"/>
      <c r="O160" s="102"/>
      <c r="P160" s="102"/>
      <c r="Q160" s="102"/>
      <c r="R160" s="102"/>
      <c r="S160" s="102"/>
      <c r="T160" s="102"/>
      <c r="U160" s="102"/>
      <c r="V160" s="102"/>
      <c r="W160" s="102"/>
      <c r="X160" s="102"/>
    </row>
    <row r="161" spans="1:24" ht="12.75">
      <c r="A161" s="102"/>
      <c r="B161" s="102"/>
      <c r="C161" s="270"/>
      <c r="D161" s="221"/>
      <c r="E161" s="102"/>
      <c r="F161" s="102"/>
      <c r="G161" s="115"/>
      <c r="H161" s="135"/>
      <c r="I161" s="102"/>
      <c r="J161" s="102"/>
      <c r="K161" s="102"/>
      <c r="L161" s="102"/>
      <c r="M161" s="102"/>
      <c r="N161" s="102"/>
      <c r="O161" s="102"/>
      <c r="P161" s="102"/>
      <c r="Q161" s="102"/>
      <c r="R161" s="102"/>
      <c r="S161" s="102"/>
      <c r="T161" s="102"/>
      <c r="U161" s="102"/>
      <c r="V161" s="102"/>
      <c r="W161" s="102"/>
      <c r="X161" s="102"/>
    </row>
    <row r="162" spans="1:24" ht="12.75">
      <c r="A162" s="102"/>
      <c r="B162" s="102"/>
      <c r="C162" s="270"/>
      <c r="D162" s="221"/>
      <c r="E162" s="102"/>
      <c r="F162" s="102"/>
      <c r="G162" s="115"/>
      <c r="H162" s="135"/>
      <c r="I162" s="102"/>
      <c r="J162" s="102"/>
      <c r="K162" s="102"/>
      <c r="L162" s="102"/>
      <c r="M162" s="102"/>
      <c r="N162" s="102"/>
      <c r="O162" s="102"/>
      <c r="P162" s="102"/>
      <c r="Q162" s="102"/>
      <c r="R162" s="102"/>
      <c r="S162" s="102"/>
      <c r="T162" s="102"/>
      <c r="U162" s="102"/>
      <c r="V162" s="102"/>
      <c r="W162" s="102"/>
      <c r="X162" s="102"/>
    </row>
    <row r="163" spans="1:24" ht="12.75">
      <c r="A163" s="102"/>
      <c r="B163" s="102"/>
      <c r="C163" s="270"/>
      <c r="D163" s="221"/>
      <c r="E163" s="102"/>
      <c r="F163" s="102"/>
      <c r="G163" s="115"/>
      <c r="H163" s="135"/>
      <c r="I163" s="102"/>
      <c r="J163" s="102"/>
      <c r="K163" s="102"/>
      <c r="L163" s="102"/>
      <c r="M163" s="102"/>
      <c r="N163" s="102"/>
      <c r="O163" s="102"/>
      <c r="P163" s="102"/>
      <c r="Q163" s="102"/>
      <c r="R163" s="102"/>
      <c r="S163" s="102"/>
      <c r="T163" s="102"/>
      <c r="U163" s="102"/>
      <c r="V163" s="102"/>
      <c r="W163" s="102"/>
      <c r="X163" s="102"/>
    </row>
    <row r="164" spans="1:24" ht="12.75">
      <c r="A164" s="102"/>
      <c r="B164" s="102"/>
      <c r="C164" s="270"/>
      <c r="D164" s="221"/>
      <c r="E164" s="102"/>
      <c r="F164" s="102"/>
      <c r="G164" s="115"/>
      <c r="H164" s="135"/>
      <c r="I164" s="102"/>
      <c r="J164" s="102"/>
      <c r="K164" s="102"/>
      <c r="L164" s="102"/>
      <c r="M164" s="102"/>
      <c r="N164" s="102"/>
      <c r="O164" s="102"/>
      <c r="P164" s="102"/>
      <c r="Q164" s="102"/>
      <c r="R164" s="102"/>
      <c r="S164" s="102"/>
      <c r="T164" s="102"/>
      <c r="U164" s="102"/>
      <c r="V164" s="102"/>
      <c r="W164" s="102"/>
      <c r="X164" s="102"/>
    </row>
    <row r="165" spans="1:24" ht="12.75">
      <c r="A165" s="102"/>
      <c r="B165" s="102"/>
      <c r="C165" s="270"/>
      <c r="D165" s="221"/>
      <c r="E165" s="102"/>
      <c r="F165" s="102"/>
      <c r="G165" s="115"/>
      <c r="H165" s="135"/>
      <c r="I165" s="102"/>
      <c r="J165" s="102"/>
      <c r="K165" s="102"/>
      <c r="L165" s="102"/>
      <c r="M165" s="102"/>
      <c r="N165" s="102"/>
      <c r="O165" s="102"/>
      <c r="P165" s="102"/>
      <c r="Q165" s="102"/>
      <c r="R165" s="102"/>
      <c r="S165" s="102"/>
      <c r="T165" s="102"/>
      <c r="U165" s="102"/>
      <c r="V165" s="102"/>
      <c r="W165" s="102"/>
      <c r="X165" s="102"/>
    </row>
    <row r="166" spans="1:24" ht="15.75" customHeight="1">
      <c r="A166" s="102"/>
      <c r="B166" s="102"/>
      <c r="C166" s="270"/>
      <c r="D166" s="221"/>
      <c r="E166" s="102"/>
      <c r="F166" s="102"/>
      <c r="G166" s="115"/>
      <c r="H166" s="135"/>
      <c r="I166" s="102"/>
      <c r="J166" s="102"/>
      <c r="K166" s="102"/>
      <c r="L166" s="102"/>
      <c r="M166" s="102"/>
      <c r="N166" s="102"/>
      <c r="O166" s="102"/>
      <c r="P166" s="102"/>
      <c r="Q166" s="102"/>
      <c r="R166" s="102"/>
      <c r="S166" s="102"/>
      <c r="T166" s="102"/>
      <c r="U166" s="102"/>
      <c r="V166" s="102"/>
      <c r="W166" s="102"/>
      <c r="X166" s="102"/>
    </row>
    <row r="167" spans="1:24" ht="15.75" customHeight="1">
      <c r="A167" s="102"/>
      <c r="B167" s="102"/>
      <c r="C167" s="270"/>
      <c r="D167" s="221"/>
      <c r="E167" s="102"/>
      <c r="F167" s="102"/>
      <c r="G167" s="115"/>
      <c r="H167" s="135"/>
      <c r="I167" s="102"/>
      <c r="J167" s="102"/>
      <c r="K167" s="102"/>
      <c r="L167" s="102"/>
      <c r="M167" s="102"/>
      <c r="N167" s="102"/>
      <c r="O167" s="102"/>
      <c r="P167" s="102"/>
      <c r="Q167" s="102"/>
      <c r="R167" s="102"/>
      <c r="S167" s="102"/>
      <c r="T167" s="102"/>
      <c r="U167" s="102"/>
      <c r="V167" s="102"/>
      <c r="W167" s="102"/>
      <c r="X167" s="102"/>
    </row>
    <row r="168" spans="1:24" ht="15.75" customHeight="1">
      <c r="A168" s="102"/>
      <c r="B168" s="102"/>
      <c r="C168" s="270"/>
      <c r="D168" s="221"/>
      <c r="E168" s="102"/>
      <c r="F168" s="102"/>
      <c r="G168" s="115"/>
      <c r="H168" s="135"/>
      <c r="I168" s="102"/>
      <c r="J168" s="102"/>
      <c r="K168" s="102"/>
      <c r="L168" s="102"/>
      <c r="M168" s="102"/>
      <c r="N168" s="102"/>
      <c r="O168" s="102"/>
      <c r="P168" s="102"/>
      <c r="Q168" s="102"/>
      <c r="R168" s="102"/>
      <c r="S168" s="102"/>
      <c r="T168" s="102"/>
      <c r="U168" s="102"/>
      <c r="V168" s="102"/>
      <c r="W168" s="102"/>
      <c r="X168" s="102"/>
    </row>
  </sheetData>
  <conditionalFormatting sqref="M1:N1 R1 U1:X1">
    <cfRule type="containsText" dxfId="1588" priority="13" operator="containsText" text="ответ субподрядчика">
      <formula>NOT(ISERROR(SEARCH(("ответ субподрядчика"),(M1))))</formula>
    </cfRule>
  </conditionalFormatting>
  <conditionalFormatting sqref="G10:G22 G25:G36 G38:G168">
    <cfRule type="cellIs" dxfId="1587" priority="12" operator="equal">
      <formula>1</formula>
    </cfRule>
  </conditionalFormatting>
  <conditionalFormatting sqref="G11">
    <cfRule type="cellIs" dxfId="1586" priority="14" operator="equal">
      <formula>1</formula>
    </cfRule>
  </conditionalFormatting>
  <conditionalFormatting sqref="G11:G15">
    <cfRule type="cellIs" dxfId="1585" priority="15" operator="equal">
      <formula>1</formula>
    </cfRule>
  </conditionalFormatting>
  <conditionalFormatting sqref="G12">
    <cfRule type="cellIs" dxfId="1584" priority="16" operator="equal">
      <formula>1</formula>
    </cfRule>
  </conditionalFormatting>
  <conditionalFormatting sqref="G12">
    <cfRule type="cellIs" dxfId="1583" priority="17" operator="equal">
      <formula>1</formula>
    </cfRule>
  </conditionalFormatting>
  <conditionalFormatting sqref="G12">
    <cfRule type="cellIs" dxfId="1582" priority="18" operator="equal">
      <formula>1</formula>
    </cfRule>
  </conditionalFormatting>
  <conditionalFormatting sqref="G13">
    <cfRule type="cellIs" dxfId="1581" priority="19" operator="equal">
      <formula>1</formula>
    </cfRule>
  </conditionalFormatting>
  <conditionalFormatting sqref="G13">
    <cfRule type="cellIs" dxfId="1580" priority="20" operator="equal">
      <formula>1</formula>
    </cfRule>
  </conditionalFormatting>
  <conditionalFormatting sqref="G13">
    <cfRule type="cellIs" dxfId="1579" priority="21" operator="equal">
      <formula>1</formula>
    </cfRule>
  </conditionalFormatting>
  <conditionalFormatting sqref="G16">
    <cfRule type="cellIs" dxfId="1578" priority="22" operator="equal">
      <formula>1</formula>
    </cfRule>
  </conditionalFormatting>
  <conditionalFormatting sqref="G16">
    <cfRule type="cellIs" dxfId="1577" priority="23" operator="equal">
      <formula>1</formula>
    </cfRule>
  </conditionalFormatting>
  <conditionalFormatting sqref="G16">
    <cfRule type="cellIs" dxfId="1576" priority="24" operator="equal">
      <formula>1</formula>
    </cfRule>
  </conditionalFormatting>
  <conditionalFormatting sqref="G16">
    <cfRule type="cellIs" dxfId="1575" priority="25" operator="equal">
      <formula>1</formula>
    </cfRule>
  </conditionalFormatting>
  <conditionalFormatting sqref="G16">
    <cfRule type="cellIs" dxfId="1574" priority="26" operator="equal">
      <formula>1</formula>
    </cfRule>
  </conditionalFormatting>
  <conditionalFormatting sqref="G18">
    <cfRule type="cellIs" dxfId="1573" priority="27" operator="equal">
      <formula>1</formula>
    </cfRule>
  </conditionalFormatting>
  <conditionalFormatting sqref="G19">
    <cfRule type="cellIs" dxfId="1572" priority="28" operator="equal">
      <formula>1</formula>
    </cfRule>
  </conditionalFormatting>
  <conditionalFormatting sqref="G22">
    <cfRule type="cellIs" dxfId="1571" priority="29" operator="equal">
      <formula>1</formula>
    </cfRule>
  </conditionalFormatting>
  <conditionalFormatting sqref="G23">
    <cfRule type="cellIs" dxfId="1570" priority="30" operator="equal">
      <formula>1</formula>
    </cfRule>
  </conditionalFormatting>
  <conditionalFormatting sqref="G24">
    <cfRule type="cellIs" dxfId="1569" priority="31" operator="equal">
      <formula>1</formula>
    </cfRule>
  </conditionalFormatting>
  <conditionalFormatting sqref="G24">
    <cfRule type="cellIs" dxfId="1568" priority="32" operator="equal">
      <formula>1</formula>
    </cfRule>
  </conditionalFormatting>
  <conditionalFormatting sqref="G24">
    <cfRule type="cellIs" dxfId="1567" priority="33" operator="equal">
      <formula>1</formula>
    </cfRule>
  </conditionalFormatting>
  <conditionalFormatting sqref="G25">
    <cfRule type="cellIs" dxfId="1566" priority="34" operator="equal">
      <formula>1</formula>
    </cfRule>
  </conditionalFormatting>
  <conditionalFormatting sqref="G25">
    <cfRule type="cellIs" dxfId="1565" priority="35" operator="equal">
      <formula>1</formula>
    </cfRule>
  </conditionalFormatting>
  <conditionalFormatting sqref="G26">
    <cfRule type="cellIs" dxfId="1564" priority="36" operator="equal">
      <formula>1</formula>
    </cfRule>
  </conditionalFormatting>
  <conditionalFormatting sqref="G26">
    <cfRule type="cellIs" dxfId="1563" priority="37" operator="equal">
      <formula>1</formula>
    </cfRule>
  </conditionalFormatting>
  <conditionalFormatting sqref="G26">
    <cfRule type="cellIs" dxfId="1562" priority="38" operator="equal">
      <formula>1</formula>
    </cfRule>
  </conditionalFormatting>
  <conditionalFormatting sqref="G31">
    <cfRule type="cellIs" dxfId="1561" priority="39" operator="equal">
      <formula>1</formula>
    </cfRule>
  </conditionalFormatting>
  <conditionalFormatting sqref="G34">
    <cfRule type="cellIs" dxfId="1560" priority="40" operator="equal">
      <formula>1</formula>
    </cfRule>
  </conditionalFormatting>
  <conditionalFormatting sqref="G34">
    <cfRule type="cellIs" dxfId="1559" priority="41" operator="equal">
      <formula>1</formula>
    </cfRule>
  </conditionalFormatting>
  <conditionalFormatting sqref="G20">
    <cfRule type="cellIs" dxfId="1558" priority="42" operator="equal">
      <formula>1</formula>
    </cfRule>
  </conditionalFormatting>
  <conditionalFormatting sqref="G20">
    <cfRule type="cellIs" dxfId="1557" priority="43" operator="equal">
      <formula>1</formula>
    </cfRule>
  </conditionalFormatting>
  <conditionalFormatting sqref="G21">
    <cfRule type="cellIs" dxfId="1556" priority="44" operator="equal">
      <formula>1</formula>
    </cfRule>
  </conditionalFormatting>
  <conditionalFormatting sqref="G21">
    <cfRule type="cellIs" dxfId="1555" priority="45" operator="equal">
      <formula>1</formula>
    </cfRule>
  </conditionalFormatting>
  <conditionalFormatting sqref="G36">
    <cfRule type="cellIs" dxfId="1554" priority="46" operator="equal">
      <formula>1</formula>
    </cfRule>
  </conditionalFormatting>
  <conditionalFormatting sqref="G36">
    <cfRule type="cellIs" dxfId="1553" priority="47" operator="equal">
      <formula>1</formula>
    </cfRule>
  </conditionalFormatting>
  <conditionalFormatting sqref="G36">
    <cfRule type="cellIs" dxfId="1552" priority="48" operator="equal">
      <formula>1</formula>
    </cfRule>
  </conditionalFormatting>
  <conditionalFormatting sqref="G37">
    <cfRule type="cellIs" dxfId="1551" priority="49" operator="equal">
      <formula>1</formula>
    </cfRule>
  </conditionalFormatting>
  <conditionalFormatting sqref="G37">
    <cfRule type="cellIs" dxfId="1550" priority="50" operator="equal">
      <formula>1</formula>
    </cfRule>
  </conditionalFormatting>
  <conditionalFormatting sqref="G37">
    <cfRule type="cellIs" dxfId="1549" priority="51" operator="equal">
      <formula>1</formula>
    </cfRule>
  </conditionalFormatting>
  <conditionalFormatting sqref="G37">
    <cfRule type="cellIs" dxfId="1548" priority="52" operator="equal">
      <formula>1</formula>
    </cfRule>
  </conditionalFormatting>
  <conditionalFormatting sqref="G35">
    <cfRule type="cellIs" dxfId="1547" priority="53" operator="equal">
      <formula>1</formula>
    </cfRule>
  </conditionalFormatting>
  <conditionalFormatting sqref="G35">
    <cfRule type="cellIs" dxfId="1546" priority="54" operator="equal">
      <formula>1</formula>
    </cfRule>
  </conditionalFormatting>
  <conditionalFormatting sqref="G35">
    <cfRule type="cellIs" dxfId="1545" priority="55" operator="equal">
      <formula>1</formula>
    </cfRule>
  </conditionalFormatting>
  <conditionalFormatting sqref="G35">
    <cfRule type="cellIs" dxfId="1544" priority="56" operator="equal">
      <formula>1</formula>
    </cfRule>
  </conditionalFormatting>
  <conditionalFormatting sqref="G33">
    <cfRule type="cellIs" dxfId="1543" priority="57" operator="equal">
      <formula>1</formula>
    </cfRule>
  </conditionalFormatting>
  <conditionalFormatting sqref="G14">
    <cfRule type="cellIs" dxfId="1542" priority="58" operator="equal">
      <formula>1</formula>
    </cfRule>
  </conditionalFormatting>
  <conditionalFormatting sqref="G14">
    <cfRule type="cellIs" dxfId="1541" priority="59" operator="equal">
      <formula>1</formula>
    </cfRule>
  </conditionalFormatting>
  <conditionalFormatting sqref="G14">
    <cfRule type="cellIs" dxfId="1540" priority="60" operator="equal">
      <formula>1</formula>
    </cfRule>
  </conditionalFormatting>
  <conditionalFormatting sqref="G14">
    <cfRule type="cellIs" dxfId="1539" priority="61" operator="equal">
      <formula>1</formula>
    </cfRule>
  </conditionalFormatting>
  <conditionalFormatting sqref="G14">
    <cfRule type="cellIs" dxfId="1538" priority="62" operator="equal">
      <formula>1</formula>
    </cfRule>
  </conditionalFormatting>
  <conditionalFormatting sqref="G10:G22 G25:G36 G38:G168">
    <cfRule type="cellIs" dxfId="1537" priority="11" operator="equal">
      <formula>0.5</formula>
    </cfRule>
  </conditionalFormatting>
  <conditionalFormatting sqref="G11">
    <cfRule type="cellIs" dxfId="1536" priority="63" operator="equal">
      <formula>0.5</formula>
    </cfRule>
  </conditionalFormatting>
  <conditionalFormatting sqref="G11:G15">
    <cfRule type="cellIs" dxfId="1535" priority="64" operator="equal">
      <formula>0.5</formula>
    </cfRule>
  </conditionalFormatting>
  <conditionalFormatting sqref="G12">
    <cfRule type="cellIs" dxfId="1534" priority="65" operator="equal">
      <formula>0.5</formula>
    </cfRule>
  </conditionalFormatting>
  <conditionalFormatting sqref="G12">
    <cfRule type="cellIs" dxfId="1533" priority="66" operator="equal">
      <formula>0.5</formula>
    </cfRule>
  </conditionalFormatting>
  <conditionalFormatting sqref="G12">
    <cfRule type="cellIs" dxfId="1532" priority="67" operator="equal">
      <formula>0.5</formula>
    </cfRule>
  </conditionalFormatting>
  <conditionalFormatting sqref="G13">
    <cfRule type="cellIs" dxfId="1531" priority="68" operator="equal">
      <formula>0.5</formula>
    </cfRule>
  </conditionalFormatting>
  <conditionalFormatting sqref="G13">
    <cfRule type="cellIs" dxfId="1530" priority="69" operator="equal">
      <formula>0.5</formula>
    </cfRule>
  </conditionalFormatting>
  <conditionalFormatting sqref="G13">
    <cfRule type="cellIs" dxfId="1529" priority="70" operator="equal">
      <formula>0.5</formula>
    </cfRule>
  </conditionalFormatting>
  <conditionalFormatting sqref="G16">
    <cfRule type="cellIs" dxfId="1528" priority="71" operator="equal">
      <formula>0.5</formula>
    </cfRule>
  </conditionalFormatting>
  <conditionalFormatting sqref="G16">
    <cfRule type="cellIs" dxfId="1527" priority="72" operator="equal">
      <formula>0.5</formula>
    </cfRule>
  </conditionalFormatting>
  <conditionalFormatting sqref="G16">
    <cfRule type="cellIs" dxfId="1526" priority="73" operator="equal">
      <formula>0.5</formula>
    </cfRule>
  </conditionalFormatting>
  <conditionalFormatting sqref="G16">
    <cfRule type="cellIs" dxfId="1525" priority="74" operator="equal">
      <formula>0.5</formula>
    </cfRule>
  </conditionalFormatting>
  <conditionalFormatting sqref="G16">
    <cfRule type="cellIs" dxfId="1524" priority="75" operator="equal">
      <formula>0.5</formula>
    </cfRule>
  </conditionalFormatting>
  <conditionalFormatting sqref="G18">
    <cfRule type="cellIs" dxfId="1523" priority="76" operator="equal">
      <formula>0.5</formula>
    </cfRule>
  </conditionalFormatting>
  <conditionalFormatting sqref="G19">
    <cfRule type="cellIs" dxfId="1522" priority="77" operator="equal">
      <formula>0.5</formula>
    </cfRule>
  </conditionalFormatting>
  <conditionalFormatting sqref="G22">
    <cfRule type="cellIs" dxfId="1521" priority="78" operator="equal">
      <formula>0.5</formula>
    </cfRule>
  </conditionalFormatting>
  <conditionalFormatting sqref="G23">
    <cfRule type="cellIs" dxfId="1520" priority="79" operator="equal">
      <formula>0.5</formula>
    </cfRule>
  </conditionalFormatting>
  <conditionalFormatting sqref="G24">
    <cfRule type="cellIs" dxfId="1519" priority="80" operator="equal">
      <formula>0.5</formula>
    </cfRule>
  </conditionalFormatting>
  <conditionalFormatting sqref="G24">
    <cfRule type="cellIs" dxfId="1518" priority="81" operator="equal">
      <formula>0.5</formula>
    </cfRule>
  </conditionalFormatting>
  <conditionalFormatting sqref="G24">
    <cfRule type="cellIs" dxfId="1517" priority="82" operator="equal">
      <formula>0.5</formula>
    </cfRule>
  </conditionalFormatting>
  <conditionalFormatting sqref="G25">
    <cfRule type="cellIs" dxfId="1516" priority="83" operator="equal">
      <formula>0.5</formula>
    </cfRule>
  </conditionalFormatting>
  <conditionalFormatting sqref="G25">
    <cfRule type="cellIs" dxfId="1515" priority="84" operator="equal">
      <formula>0.5</formula>
    </cfRule>
  </conditionalFormatting>
  <conditionalFormatting sqref="G26">
    <cfRule type="cellIs" dxfId="1514" priority="85" operator="equal">
      <formula>0.5</formula>
    </cfRule>
  </conditionalFormatting>
  <conditionalFormatting sqref="G26">
    <cfRule type="cellIs" dxfId="1513" priority="86" operator="equal">
      <formula>0.5</formula>
    </cfRule>
  </conditionalFormatting>
  <conditionalFormatting sqref="G26">
    <cfRule type="cellIs" dxfId="1512" priority="87" operator="equal">
      <formula>0.5</formula>
    </cfRule>
  </conditionalFormatting>
  <conditionalFormatting sqref="G30">
    <cfRule type="cellIs" dxfId="1511" priority="88" operator="equal">
      <formula>0.5</formula>
    </cfRule>
  </conditionalFormatting>
  <conditionalFormatting sqref="G31">
    <cfRule type="cellIs" dxfId="1510" priority="89" operator="equal">
      <formula>0.5</formula>
    </cfRule>
  </conditionalFormatting>
  <conditionalFormatting sqref="G34">
    <cfRule type="cellIs" dxfId="1509" priority="90" operator="equal">
      <formula>0.5</formula>
    </cfRule>
  </conditionalFormatting>
  <conditionalFormatting sqref="G34">
    <cfRule type="cellIs" dxfId="1508" priority="91" operator="equal">
      <formula>0.5</formula>
    </cfRule>
  </conditionalFormatting>
  <conditionalFormatting sqref="G20">
    <cfRule type="cellIs" dxfId="1507" priority="92" operator="equal">
      <formula>0.5</formula>
    </cfRule>
  </conditionalFormatting>
  <conditionalFormatting sqref="G20">
    <cfRule type="cellIs" dxfId="1506" priority="93" operator="equal">
      <formula>0.5</formula>
    </cfRule>
  </conditionalFormatting>
  <conditionalFormatting sqref="G21">
    <cfRule type="cellIs" dxfId="1505" priority="94" operator="equal">
      <formula>0.5</formula>
    </cfRule>
  </conditionalFormatting>
  <conditionalFormatting sqref="G21">
    <cfRule type="cellIs" dxfId="1504" priority="95" operator="equal">
      <formula>0.5</formula>
    </cfRule>
  </conditionalFormatting>
  <conditionalFormatting sqref="G36">
    <cfRule type="cellIs" dxfId="1503" priority="96" operator="equal">
      <formula>0.5</formula>
    </cfRule>
  </conditionalFormatting>
  <conditionalFormatting sqref="G36">
    <cfRule type="cellIs" dxfId="1502" priority="97" operator="equal">
      <formula>0.5</formula>
    </cfRule>
  </conditionalFormatting>
  <conditionalFormatting sqref="G36">
    <cfRule type="cellIs" dxfId="1501" priority="98" operator="equal">
      <formula>0.5</formula>
    </cfRule>
  </conditionalFormatting>
  <conditionalFormatting sqref="G37">
    <cfRule type="cellIs" dxfId="1500" priority="99" operator="equal">
      <formula>0.5</formula>
    </cfRule>
  </conditionalFormatting>
  <conditionalFormatting sqref="G37">
    <cfRule type="cellIs" dxfId="1499" priority="100" operator="equal">
      <formula>0.5</formula>
    </cfRule>
  </conditionalFormatting>
  <conditionalFormatting sqref="G37">
    <cfRule type="cellIs" dxfId="1498" priority="101" operator="equal">
      <formula>0.5</formula>
    </cfRule>
  </conditionalFormatting>
  <conditionalFormatting sqref="G37">
    <cfRule type="cellIs" dxfId="1497" priority="102" operator="equal">
      <formula>0.5</formula>
    </cfRule>
  </conditionalFormatting>
  <conditionalFormatting sqref="G35">
    <cfRule type="cellIs" dxfId="1496" priority="103" operator="equal">
      <formula>0.5</formula>
    </cfRule>
  </conditionalFormatting>
  <conditionalFormatting sqref="G35">
    <cfRule type="cellIs" dxfId="1495" priority="104" operator="equal">
      <formula>0.5</formula>
    </cfRule>
  </conditionalFormatting>
  <conditionalFormatting sqref="G35">
    <cfRule type="cellIs" dxfId="1494" priority="105" operator="equal">
      <formula>0.5</formula>
    </cfRule>
  </conditionalFormatting>
  <conditionalFormatting sqref="G35">
    <cfRule type="cellIs" dxfId="1493" priority="106" operator="equal">
      <formula>0.5</formula>
    </cfRule>
  </conditionalFormatting>
  <conditionalFormatting sqref="G33">
    <cfRule type="cellIs" dxfId="1492" priority="107" operator="equal">
      <formula>0.5</formula>
    </cfRule>
  </conditionalFormatting>
  <conditionalFormatting sqref="G14">
    <cfRule type="cellIs" dxfId="1491" priority="108" operator="equal">
      <formula>0.5</formula>
    </cfRule>
  </conditionalFormatting>
  <conditionalFormatting sqref="G14">
    <cfRule type="cellIs" dxfId="1490" priority="109" operator="equal">
      <formula>0.5</formula>
    </cfRule>
  </conditionalFormatting>
  <conditionalFormatting sqref="G14">
    <cfRule type="cellIs" dxfId="1489" priority="110" operator="equal">
      <formula>0.5</formula>
    </cfRule>
  </conditionalFormatting>
  <conditionalFormatting sqref="G14">
    <cfRule type="cellIs" dxfId="1488" priority="111" operator="equal">
      <formula>0.5</formula>
    </cfRule>
  </conditionalFormatting>
  <conditionalFormatting sqref="G14">
    <cfRule type="cellIs" dxfId="1487" priority="112" operator="equal">
      <formula>0.5</formula>
    </cfRule>
  </conditionalFormatting>
  <conditionalFormatting sqref="G10:G22 G25:G36 G38:G168">
    <cfRule type="cellIs" dxfId="1486" priority="10" operator="equal">
      <formula>0.2</formula>
    </cfRule>
  </conditionalFormatting>
  <conditionalFormatting sqref="G11">
    <cfRule type="cellIs" dxfId="1485" priority="113" operator="equal">
      <formula>0.2</formula>
    </cfRule>
  </conditionalFormatting>
  <conditionalFormatting sqref="G11:G15">
    <cfRule type="cellIs" dxfId="1484" priority="114" operator="equal">
      <formula>0.2</formula>
    </cfRule>
  </conditionalFormatting>
  <conditionalFormatting sqref="G12">
    <cfRule type="cellIs" dxfId="1483" priority="115" operator="equal">
      <formula>0.2</formula>
    </cfRule>
  </conditionalFormatting>
  <conditionalFormatting sqref="G12">
    <cfRule type="cellIs" dxfId="1482" priority="116" operator="equal">
      <formula>0.2</formula>
    </cfRule>
  </conditionalFormatting>
  <conditionalFormatting sqref="G12">
    <cfRule type="cellIs" dxfId="1481" priority="117" operator="equal">
      <formula>0.2</formula>
    </cfRule>
  </conditionalFormatting>
  <conditionalFormatting sqref="G13">
    <cfRule type="cellIs" dxfId="1480" priority="118" operator="equal">
      <formula>0.2</formula>
    </cfRule>
  </conditionalFormatting>
  <conditionalFormatting sqref="G13">
    <cfRule type="cellIs" dxfId="1479" priority="119" operator="equal">
      <formula>0.2</formula>
    </cfRule>
  </conditionalFormatting>
  <conditionalFormatting sqref="G13">
    <cfRule type="cellIs" dxfId="1478" priority="120" operator="equal">
      <formula>0.2</formula>
    </cfRule>
  </conditionalFormatting>
  <conditionalFormatting sqref="G16">
    <cfRule type="cellIs" dxfId="1477" priority="121" operator="equal">
      <formula>0.2</formula>
    </cfRule>
  </conditionalFormatting>
  <conditionalFormatting sqref="G16">
    <cfRule type="cellIs" dxfId="1476" priority="122" operator="equal">
      <formula>0.2</formula>
    </cfRule>
  </conditionalFormatting>
  <conditionalFormatting sqref="G16">
    <cfRule type="cellIs" dxfId="1475" priority="123" operator="equal">
      <formula>0.2</formula>
    </cfRule>
  </conditionalFormatting>
  <conditionalFormatting sqref="G16">
    <cfRule type="cellIs" dxfId="1474" priority="124" operator="equal">
      <formula>0.2</formula>
    </cfRule>
  </conditionalFormatting>
  <conditionalFormatting sqref="G16">
    <cfRule type="cellIs" dxfId="1473" priority="125" operator="equal">
      <formula>0.2</formula>
    </cfRule>
  </conditionalFormatting>
  <conditionalFormatting sqref="G18">
    <cfRule type="cellIs" dxfId="1472" priority="126" operator="equal">
      <formula>0.2</formula>
    </cfRule>
  </conditionalFormatting>
  <conditionalFormatting sqref="G19">
    <cfRule type="cellIs" dxfId="1471" priority="127" operator="equal">
      <formula>0.2</formula>
    </cfRule>
  </conditionalFormatting>
  <conditionalFormatting sqref="G22">
    <cfRule type="cellIs" dxfId="1470" priority="128" operator="equal">
      <formula>0.2</formula>
    </cfRule>
  </conditionalFormatting>
  <conditionalFormatting sqref="G23">
    <cfRule type="cellIs" dxfId="1469" priority="129" operator="equal">
      <formula>0.2</formula>
    </cfRule>
  </conditionalFormatting>
  <conditionalFormatting sqref="G24">
    <cfRule type="cellIs" dxfId="1468" priority="130" operator="equal">
      <formula>0.2</formula>
    </cfRule>
  </conditionalFormatting>
  <conditionalFormatting sqref="G24">
    <cfRule type="cellIs" dxfId="1467" priority="131" operator="equal">
      <formula>0.2</formula>
    </cfRule>
  </conditionalFormatting>
  <conditionalFormatting sqref="G24">
    <cfRule type="cellIs" dxfId="1466" priority="132" operator="equal">
      <formula>0.2</formula>
    </cfRule>
  </conditionalFormatting>
  <conditionalFormatting sqref="G25">
    <cfRule type="cellIs" dxfId="1465" priority="133" operator="equal">
      <formula>0.2</formula>
    </cfRule>
  </conditionalFormatting>
  <conditionalFormatting sqref="G25">
    <cfRule type="cellIs" dxfId="1464" priority="134" operator="equal">
      <formula>0.2</formula>
    </cfRule>
  </conditionalFormatting>
  <conditionalFormatting sqref="G26">
    <cfRule type="cellIs" dxfId="1463" priority="135" operator="equal">
      <formula>0.2</formula>
    </cfRule>
  </conditionalFormatting>
  <conditionalFormatting sqref="G26">
    <cfRule type="cellIs" dxfId="1462" priority="136" operator="equal">
      <formula>0.2</formula>
    </cfRule>
  </conditionalFormatting>
  <conditionalFormatting sqref="G26">
    <cfRule type="cellIs" dxfId="1461" priority="137" operator="equal">
      <formula>0.2</formula>
    </cfRule>
  </conditionalFormatting>
  <conditionalFormatting sqref="G31">
    <cfRule type="cellIs" dxfId="1460" priority="138" operator="equal">
      <formula>0.2</formula>
    </cfRule>
  </conditionalFormatting>
  <conditionalFormatting sqref="G34">
    <cfRule type="cellIs" dxfId="1459" priority="139" operator="equal">
      <formula>0.2</formula>
    </cfRule>
  </conditionalFormatting>
  <conditionalFormatting sqref="G34">
    <cfRule type="cellIs" dxfId="1458" priority="140" operator="equal">
      <formula>0.2</formula>
    </cfRule>
  </conditionalFormatting>
  <conditionalFormatting sqref="G20">
    <cfRule type="cellIs" dxfId="1457" priority="141" operator="equal">
      <formula>0.2</formula>
    </cfRule>
  </conditionalFormatting>
  <conditionalFormatting sqref="G20">
    <cfRule type="cellIs" dxfId="1456" priority="142" operator="equal">
      <formula>0.2</formula>
    </cfRule>
  </conditionalFormatting>
  <conditionalFormatting sqref="G21">
    <cfRule type="cellIs" dxfId="1455" priority="143" operator="equal">
      <formula>0.2</formula>
    </cfRule>
  </conditionalFormatting>
  <conditionalFormatting sqref="G21">
    <cfRule type="cellIs" dxfId="1454" priority="144" operator="equal">
      <formula>0.2</formula>
    </cfRule>
  </conditionalFormatting>
  <conditionalFormatting sqref="G36">
    <cfRule type="cellIs" dxfId="1453" priority="145" operator="equal">
      <formula>0.2</formula>
    </cfRule>
  </conditionalFormatting>
  <conditionalFormatting sqref="G36">
    <cfRule type="cellIs" dxfId="1452" priority="146" operator="equal">
      <formula>0.2</formula>
    </cfRule>
  </conditionalFormatting>
  <conditionalFormatting sqref="G36">
    <cfRule type="cellIs" dxfId="1451" priority="147" operator="equal">
      <formula>0.2</formula>
    </cfRule>
  </conditionalFormatting>
  <conditionalFormatting sqref="G37">
    <cfRule type="cellIs" dxfId="1450" priority="148" operator="equal">
      <formula>0.2</formula>
    </cfRule>
  </conditionalFormatting>
  <conditionalFormatting sqref="G37">
    <cfRule type="cellIs" dxfId="1449" priority="149" operator="equal">
      <formula>0.2</formula>
    </cfRule>
  </conditionalFormatting>
  <conditionalFormatting sqref="G37">
    <cfRule type="cellIs" dxfId="1448" priority="150" operator="equal">
      <formula>0.2</formula>
    </cfRule>
  </conditionalFormatting>
  <conditionalFormatting sqref="G37">
    <cfRule type="cellIs" dxfId="1447" priority="151" operator="equal">
      <formula>0.2</formula>
    </cfRule>
  </conditionalFormatting>
  <conditionalFormatting sqref="G35">
    <cfRule type="cellIs" dxfId="1446" priority="152" operator="equal">
      <formula>0.2</formula>
    </cfRule>
  </conditionalFormatting>
  <conditionalFormatting sqref="G35">
    <cfRule type="cellIs" dxfId="1445" priority="153" operator="equal">
      <formula>0.2</formula>
    </cfRule>
  </conditionalFormatting>
  <conditionalFormatting sqref="G35">
    <cfRule type="cellIs" dxfId="1444" priority="154" operator="equal">
      <formula>0.2</formula>
    </cfRule>
  </conditionalFormatting>
  <conditionalFormatting sqref="G35">
    <cfRule type="cellIs" dxfId="1443" priority="155" operator="equal">
      <formula>0.2</formula>
    </cfRule>
  </conditionalFormatting>
  <conditionalFormatting sqref="G33">
    <cfRule type="cellIs" dxfId="1442" priority="156" operator="equal">
      <formula>0.2</formula>
    </cfRule>
  </conditionalFormatting>
  <conditionalFormatting sqref="G14">
    <cfRule type="cellIs" dxfId="1441" priority="157" operator="equal">
      <formula>0.2</formula>
    </cfRule>
  </conditionalFormatting>
  <conditionalFormatting sqref="G14">
    <cfRule type="cellIs" dxfId="1440" priority="158" operator="equal">
      <formula>0.2</formula>
    </cfRule>
  </conditionalFormatting>
  <conditionalFormatting sqref="G14">
    <cfRule type="cellIs" dxfId="1439" priority="159" operator="equal">
      <formula>0.2</formula>
    </cfRule>
  </conditionalFormatting>
  <conditionalFormatting sqref="G14">
    <cfRule type="cellIs" dxfId="1438" priority="160" operator="equal">
      <formula>0.2</formula>
    </cfRule>
  </conditionalFormatting>
  <conditionalFormatting sqref="G14">
    <cfRule type="cellIs" dxfId="1437" priority="161" operator="equal">
      <formula>0.2</formula>
    </cfRule>
  </conditionalFormatting>
  <conditionalFormatting sqref="K3 K5:K22 K24:K36 K38:K168">
    <cfRule type="containsText" dxfId="1436" priority="9" operator="containsText" text="ПД">
      <formula>NOT(ISERROR(SEARCH(("ПД"),(K3))))</formula>
    </cfRule>
  </conditionalFormatting>
  <conditionalFormatting sqref="K3 K5:K22 K24:K36 K38:K168">
    <cfRule type="containsText" dxfId="1435" priority="8" operator="containsText" text="отменено">
      <formula>NOT(ISERROR(SEARCH(("отменено"),(K3))))</formula>
    </cfRule>
  </conditionalFormatting>
  <conditionalFormatting sqref="G1:H1 H3:X3 H5:H22 H25:H36 H38:H168 A9:G9">
    <cfRule type="cellIs" dxfId="1434" priority="7" operator="equal">
      <formula>"5 - Несоответствие решений ПД и РД"</formula>
    </cfRule>
  </conditionalFormatting>
  <conditionalFormatting sqref="H11">
    <cfRule type="cellIs" dxfId="1433" priority="162" operator="equal">
      <formula>"5 - Несоответствие решений ПД и РД"</formula>
    </cfRule>
  </conditionalFormatting>
  <conditionalFormatting sqref="H11:H15">
    <cfRule type="cellIs" dxfId="1432" priority="163" operator="equal">
      <formula>"5 - Несоответствие решений ПД и РД"</formula>
    </cfRule>
  </conditionalFormatting>
  <conditionalFormatting sqref="H12">
    <cfRule type="cellIs" dxfId="1431" priority="164" operator="equal">
      <formula>"5 - Несоответствие решений ПД и РД"</formula>
    </cfRule>
  </conditionalFormatting>
  <conditionalFormatting sqref="H12">
    <cfRule type="cellIs" dxfId="1430" priority="165" operator="equal">
      <formula>"5 - Несоответствие решений ПД и РД"</formula>
    </cfRule>
  </conditionalFormatting>
  <conditionalFormatting sqref="H12">
    <cfRule type="cellIs" dxfId="1429" priority="166" operator="equal">
      <formula>"5 - Несоответствие решений ПД и РД"</formula>
    </cfRule>
  </conditionalFormatting>
  <conditionalFormatting sqref="H13">
    <cfRule type="cellIs" dxfId="1428" priority="167" operator="equal">
      <formula>"5 - Несоответствие решений ПД и РД"</formula>
    </cfRule>
  </conditionalFormatting>
  <conditionalFormatting sqref="H13">
    <cfRule type="cellIs" dxfId="1427" priority="168" operator="equal">
      <formula>"5 - Несоответствие решений ПД и РД"</formula>
    </cfRule>
  </conditionalFormatting>
  <conditionalFormatting sqref="H13">
    <cfRule type="cellIs" dxfId="1426" priority="169" operator="equal">
      <formula>"5 - Несоответствие решений ПД и РД"</formula>
    </cfRule>
  </conditionalFormatting>
  <conditionalFormatting sqref="H16">
    <cfRule type="cellIs" dxfId="1425" priority="170" operator="equal">
      <formula>"5 - Несоответствие решений ПД и РД"</formula>
    </cfRule>
  </conditionalFormatting>
  <conditionalFormatting sqref="H16">
    <cfRule type="cellIs" dxfId="1424" priority="171" operator="equal">
      <formula>"5 - Несоответствие решений ПД и РД"</formula>
    </cfRule>
  </conditionalFormatting>
  <conditionalFormatting sqref="H16">
    <cfRule type="cellIs" dxfId="1423" priority="172" operator="equal">
      <formula>"5 - Несоответствие решений ПД и РД"</formula>
    </cfRule>
  </conditionalFormatting>
  <conditionalFormatting sqref="H16">
    <cfRule type="cellIs" dxfId="1422" priority="173" operator="equal">
      <formula>"5 - Несоответствие решений ПД и РД"</formula>
    </cfRule>
  </conditionalFormatting>
  <conditionalFormatting sqref="H16">
    <cfRule type="cellIs" dxfId="1421" priority="174" operator="equal">
      <formula>"5 - Несоответствие решений ПД и РД"</formula>
    </cfRule>
  </conditionalFormatting>
  <conditionalFormatting sqref="H18">
    <cfRule type="cellIs" dxfId="1420" priority="175" operator="equal">
      <formula>"5 - Несоответствие решений ПД и РД"</formula>
    </cfRule>
  </conditionalFormatting>
  <conditionalFormatting sqref="H19">
    <cfRule type="cellIs" dxfId="1419" priority="176" operator="equal">
      <formula>"5 - Несоответствие решений ПД и РД"</formula>
    </cfRule>
  </conditionalFormatting>
  <conditionalFormatting sqref="H22">
    <cfRule type="cellIs" dxfId="1418" priority="177" operator="equal">
      <formula>"5 - Несоответствие решений ПД и РД"</formula>
    </cfRule>
  </conditionalFormatting>
  <conditionalFormatting sqref="H23">
    <cfRule type="cellIs" dxfId="1417" priority="178" operator="equal">
      <formula>"5 - Несоответствие решений ПД и РД"</formula>
    </cfRule>
  </conditionalFormatting>
  <conditionalFormatting sqref="H24">
    <cfRule type="cellIs" dxfId="1416" priority="179" operator="equal">
      <formula>"5 - Несоответствие решений ПД и РД"</formula>
    </cfRule>
  </conditionalFormatting>
  <conditionalFormatting sqref="H24">
    <cfRule type="cellIs" dxfId="1415" priority="180" operator="equal">
      <formula>"5 - Несоответствие решений ПД и РД"</formula>
    </cfRule>
  </conditionalFormatting>
  <conditionalFormatting sqref="H24">
    <cfRule type="cellIs" dxfId="1414" priority="181" operator="equal">
      <formula>"5 - Несоответствие решений ПД и РД"</formula>
    </cfRule>
  </conditionalFormatting>
  <conditionalFormatting sqref="H25">
    <cfRule type="cellIs" dxfId="1413" priority="182" operator="equal">
      <formula>"5 - Несоответствие решений ПД и РД"</formula>
    </cfRule>
  </conditionalFormatting>
  <conditionalFormatting sqref="H25">
    <cfRule type="cellIs" dxfId="1412" priority="183" operator="equal">
      <formula>"5 - Несоответствие решений ПД и РД"</formula>
    </cfRule>
  </conditionalFormatting>
  <conditionalFormatting sqref="H26">
    <cfRule type="cellIs" dxfId="1411" priority="184" operator="equal">
      <formula>"5 - Несоответствие решений ПД и РД"</formula>
    </cfRule>
  </conditionalFormatting>
  <conditionalFormatting sqref="H26">
    <cfRule type="cellIs" dxfId="1410" priority="185" operator="equal">
      <formula>"5 - Несоответствие решений ПД и РД"</formula>
    </cfRule>
  </conditionalFormatting>
  <conditionalFormatting sqref="H26">
    <cfRule type="cellIs" dxfId="1409" priority="186" operator="equal">
      <formula>"5 - Несоответствие решений ПД и РД"</formula>
    </cfRule>
  </conditionalFormatting>
  <conditionalFormatting sqref="H30">
    <cfRule type="cellIs" dxfId="1408" priority="187" operator="equal">
      <formula>"5 - Несоответствие решений ПД и РД"</formula>
    </cfRule>
  </conditionalFormatting>
  <conditionalFormatting sqref="H31">
    <cfRule type="cellIs" dxfId="1407" priority="188" operator="equal">
      <formula>"5 - Несоответствие решений ПД и РД"</formula>
    </cfRule>
  </conditionalFormatting>
  <conditionalFormatting sqref="H34">
    <cfRule type="cellIs" dxfId="1406" priority="189" operator="equal">
      <formula>"5 - Несоответствие решений ПД и РД"</formula>
    </cfRule>
  </conditionalFormatting>
  <conditionalFormatting sqref="H34">
    <cfRule type="cellIs" dxfId="1405" priority="190" operator="equal">
      <formula>"5 - Несоответствие решений ПД и РД"</formula>
    </cfRule>
  </conditionalFormatting>
  <conditionalFormatting sqref="H20">
    <cfRule type="cellIs" dxfId="1404" priority="191" operator="equal">
      <formula>"5 - Несоответствие решений ПД и РД"</formula>
    </cfRule>
  </conditionalFormatting>
  <conditionalFormatting sqref="H20">
    <cfRule type="cellIs" dxfId="1403" priority="192" operator="equal">
      <formula>"5 - Несоответствие решений ПД и РД"</formula>
    </cfRule>
  </conditionalFormatting>
  <conditionalFormatting sqref="H21">
    <cfRule type="cellIs" dxfId="1402" priority="193" operator="equal">
      <formula>"5 - Несоответствие решений ПД и РД"</formula>
    </cfRule>
  </conditionalFormatting>
  <conditionalFormatting sqref="H21">
    <cfRule type="cellIs" dxfId="1401" priority="194" operator="equal">
      <formula>"5 - Несоответствие решений ПД и РД"</formula>
    </cfRule>
  </conditionalFormatting>
  <conditionalFormatting sqref="H36">
    <cfRule type="cellIs" dxfId="1400" priority="195" operator="equal">
      <formula>"5 - Несоответствие решений ПД и РД"</formula>
    </cfRule>
  </conditionalFormatting>
  <conditionalFormatting sqref="H36">
    <cfRule type="cellIs" dxfId="1399" priority="196" operator="equal">
      <formula>"5 - Несоответствие решений ПД и РД"</formula>
    </cfRule>
  </conditionalFormatting>
  <conditionalFormatting sqref="H36">
    <cfRule type="cellIs" dxfId="1398" priority="197" operator="equal">
      <formula>"5 - Несоответствие решений ПД и РД"</formula>
    </cfRule>
  </conditionalFormatting>
  <conditionalFormatting sqref="H37">
    <cfRule type="cellIs" dxfId="1397" priority="198" operator="equal">
      <formula>"5 - Несоответствие решений ПД и РД"</formula>
    </cfRule>
  </conditionalFormatting>
  <conditionalFormatting sqref="H37">
    <cfRule type="cellIs" dxfId="1396" priority="199" operator="equal">
      <formula>"5 - Несоответствие решений ПД и РД"</formula>
    </cfRule>
  </conditionalFormatting>
  <conditionalFormatting sqref="H37">
    <cfRule type="cellIs" dxfId="1395" priority="200" operator="equal">
      <formula>"5 - Несоответствие решений ПД и РД"</formula>
    </cfRule>
  </conditionalFormatting>
  <conditionalFormatting sqref="H37">
    <cfRule type="cellIs" dxfId="1394" priority="201" operator="equal">
      <formula>"5 - Несоответствие решений ПД и РД"</formula>
    </cfRule>
  </conditionalFormatting>
  <conditionalFormatting sqref="H35">
    <cfRule type="cellIs" dxfId="1393" priority="202" operator="equal">
      <formula>"5 - Несоответствие решений ПД и РД"</formula>
    </cfRule>
  </conditionalFormatting>
  <conditionalFormatting sqref="H35">
    <cfRule type="cellIs" dxfId="1392" priority="203" operator="equal">
      <formula>"5 - Несоответствие решений ПД и РД"</formula>
    </cfRule>
  </conditionalFormatting>
  <conditionalFormatting sqref="H35">
    <cfRule type="cellIs" dxfId="1391" priority="204" operator="equal">
      <formula>"5 - Несоответствие решений ПД и РД"</formula>
    </cfRule>
  </conditionalFormatting>
  <conditionalFormatting sqref="H35">
    <cfRule type="cellIs" dxfId="1390" priority="205" operator="equal">
      <formula>"5 - Несоответствие решений ПД и РД"</formula>
    </cfRule>
  </conditionalFormatting>
  <conditionalFormatting sqref="H33">
    <cfRule type="cellIs" dxfId="1389" priority="206" operator="equal">
      <formula>"5 - Несоответствие решений ПД и РД"</formula>
    </cfRule>
  </conditionalFormatting>
  <conditionalFormatting sqref="H14">
    <cfRule type="cellIs" dxfId="1388" priority="207" operator="equal">
      <formula>"5 - Несоответствие решений ПД и РД"</formula>
    </cfRule>
  </conditionalFormatting>
  <conditionalFormatting sqref="H14">
    <cfRule type="cellIs" dxfId="1387" priority="208" operator="equal">
      <formula>"5 - Несоответствие решений ПД и РД"</formula>
    </cfRule>
  </conditionalFormatting>
  <conditionalFormatting sqref="H14">
    <cfRule type="cellIs" dxfId="1386" priority="209" operator="equal">
      <formula>"5 - Несоответствие решений ПД и РД"</formula>
    </cfRule>
  </conditionalFormatting>
  <conditionalFormatting sqref="H14">
    <cfRule type="cellIs" dxfId="1385" priority="210" operator="equal">
      <formula>"5 - Несоответствие решений ПД и РД"</formula>
    </cfRule>
  </conditionalFormatting>
  <conditionalFormatting sqref="H14">
    <cfRule type="cellIs" dxfId="1384" priority="211" operator="equal">
      <formula>"5 - Несоответствие решений ПД и РД"</formula>
    </cfRule>
  </conditionalFormatting>
  <conditionalFormatting sqref="G1:H1 H3:X3 H5:H22 H25:H36 H38:H168 A9:G9">
    <cfRule type="cellIs" dxfId="1383" priority="6" operator="equal">
      <formula>"4 - Несоответствие типовым решениям"</formula>
    </cfRule>
  </conditionalFormatting>
  <conditionalFormatting sqref="H11">
    <cfRule type="cellIs" dxfId="1382" priority="212" operator="equal">
      <formula>"4 - Несоответствие типовым решениям"</formula>
    </cfRule>
  </conditionalFormatting>
  <conditionalFormatting sqref="H11:H15">
    <cfRule type="cellIs" dxfId="1381" priority="213" operator="equal">
      <formula>"4 - Несоответствие типовым решениям"</formula>
    </cfRule>
  </conditionalFormatting>
  <conditionalFormatting sqref="H12">
    <cfRule type="cellIs" dxfId="1380" priority="214" operator="equal">
      <formula>"4 - Несоответствие типовым решениям"</formula>
    </cfRule>
  </conditionalFormatting>
  <conditionalFormatting sqref="H12">
    <cfRule type="cellIs" dxfId="1379" priority="215" operator="equal">
      <formula>"4 - Несоответствие типовым решениям"</formula>
    </cfRule>
  </conditionalFormatting>
  <conditionalFormatting sqref="H12">
    <cfRule type="cellIs" dxfId="1378" priority="216" operator="equal">
      <formula>"4 - Несоответствие типовым решениям"</formula>
    </cfRule>
  </conditionalFormatting>
  <conditionalFormatting sqref="H13">
    <cfRule type="cellIs" dxfId="1377" priority="217" operator="equal">
      <formula>"4 - Несоответствие типовым решениям"</formula>
    </cfRule>
  </conditionalFormatting>
  <conditionalFormatting sqref="H13">
    <cfRule type="cellIs" dxfId="1376" priority="218" operator="equal">
      <formula>"4 - Несоответствие типовым решениям"</formula>
    </cfRule>
  </conditionalFormatting>
  <conditionalFormatting sqref="H13">
    <cfRule type="cellIs" dxfId="1375" priority="219" operator="equal">
      <formula>"4 - Несоответствие типовым решениям"</formula>
    </cfRule>
  </conditionalFormatting>
  <conditionalFormatting sqref="H16">
    <cfRule type="cellIs" dxfId="1374" priority="220" operator="equal">
      <formula>"4 - Несоответствие типовым решениям"</formula>
    </cfRule>
  </conditionalFormatting>
  <conditionalFormatting sqref="H16">
    <cfRule type="cellIs" dxfId="1373" priority="221" operator="equal">
      <formula>"4 - Несоответствие типовым решениям"</formula>
    </cfRule>
  </conditionalFormatting>
  <conditionalFormatting sqref="H16">
    <cfRule type="cellIs" dxfId="1372" priority="222" operator="equal">
      <formula>"4 - Несоответствие типовым решениям"</formula>
    </cfRule>
  </conditionalFormatting>
  <conditionalFormatting sqref="H16">
    <cfRule type="cellIs" dxfId="1371" priority="223" operator="equal">
      <formula>"4 - Несоответствие типовым решениям"</formula>
    </cfRule>
  </conditionalFormatting>
  <conditionalFormatting sqref="H16">
    <cfRule type="cellIs" dxfId="1370" priority="224" operator="equal">
      <formula>"4 - Несоответствие типовым решениям"</formula>
    </cfRule>
  </conditionalFormatting>
  <conditionalFormatting sqref="H18">
    <cfRule type="cellIs" dxfId="1369" priority="225" operator="equal">
      <formula>"4 - Несоответствие типовым решениям"</formula>
    </cfRule>
  </conditionalFormatting>
  <conditionalFormatting sqref="H19">
    <cfRule type="cellIs" dxfId="1368" priority="226" operator="equal">
      <formula>"4 - Несоответствие типовым решениям"</formula>
    </cfRule>
  </conditionalFormatting>
  <conditionalFormatting sqref="H22">
    <cfRule type="cellIs" dxfId="1367" priority="227" operator="equal">
      <formula>"4 - Несоответствие типовым решениям"</formula>
    </cfRule>
  </conditionalFormatting>
  <conditionalFormatting sqref="H23">
    <cfRule type="cellIs" dxfId="1366" priority="228" operator="equal">
      <formula>"4 - Несоответствие типовым решениям"</formula>
    </cfRule>
  </conditionalFormatting>
  <conditionalFormatting sqref="H24">
    <cfRule type="cellIs" dxfId="1365" priority="229" operator="equal">
      <formula>"4 - Несоответствие типовым решениям"</formula>
    </cfRule>
  </conditionalFormatting>
  <conditionalFormatting sqref="H24">
    <cfRule type="cellIs" dxfId="1364" priority="230" operator="equal">
      <formula>"4 - Несоответствие типовым решениям"</formula>
    </cfRule>
  </conditionalFormatting>
  <conditionalFormatting sqref="H24">
    <cfRule type="cellIs" dxfId="1363" priority="231" operator="equal">
      <formula>"4 - Несоответствие типовым решениям"</formula>
    </cfRule>
  </conditionalFormatting>
  <conditionalFormatting sqref="H25">
    <cfRule type="cellIs" dxfId="1362" priority="232" operator="equal">
      <formula>"4 - Несоответствие типовым решениям"</formula>
    </cfRule>
  </conditionalFormatting>
  <conditionalFormatting sqref="H25">
    <cfRule type="cellIs" dxfId="1361" priority="233" operator="equal">
      <formula>"4 - Несоответствие типовым решениям"</formula>
    </cfRule>
  </conditionalFormatting>
  <conditionalFormatting sqref="H26">
    <cfRule type="cellIs" dxfId="1360" priority="234" operator="equal">
      <formula>"4 - Несоответствие типовым решениям"</formula>
    </cfRule>
  </conditionalFormatting>
  <conditionalFormatting sqref="H26">
    <cfRule type="cellIs" dxfId="1359" priority="235" operator="equal">
      <formula>"4 - Несоответствие типовым решениям"</formula>
    </cfRule>
  </conditionalFormatting>
  <conditionalFormatting sqref="H26">
    <cfRule type="cellIs" dxfId="1358" priority="236" operator="equal">
      <formula>"4 - Несоответствие типовым решениям"</formula>
    </cfRule>
  </conditionalFormatting>
  <conditionalFormatting sqref="H31">
    <cfRule type="cellIs" dxfId="1357" priority="237" operator="equal">
      <formula>"4 - Несоответствие типовым решениям"</formula>
    </cfRule>
  </conditionalFormatting>
  <conditionalFormatting sqref="H34">
    <cfRule type="cellIs" dxfId="1356" priority="238" operator="equal">
      <formula>"4 - Несоответствие типовым решениям"</formula>
    </cfRule>
  </conditionalFormatting>
  <conditionalFormatting sqref="H34">
    <cfRule type="cellIs" dxfId="1355" priority="239" operator="equal">
      <formula>"4 - Несоответствие типовым решениям"</formula>
    </cfRule>
  </conditionalFormatting>
  <conditionalFormatting sqref="H20">
    <cfRule type="cellIs" dxfId="1354" priority="240" operator="equal">
      <formula>"4 - Несоответствие типовым решениям"</formula>
    </cfRule>
  </conditionalFormatting>
  <conditionalFormatting sqref="H20">
    <cfRule type="cellIs" dxfId="1353" priority="241" operator="equal">
      <formula>"4 - Несоответствие типовым решениям"</formula>
    </cfRule>
  </conditionalFormatting>
  <conditionalFormatting sqref="H21">
    <cfRule type="cellIs" dxfId="1352" priority="242" operator="equal">
      <formula>"4 - Несоответствие типовым решениям"</formula>
    </cfRule>
  </conditionalFormatting>
  <conditionalFormatting sqref="H21">
    <cfRule type="cellIs" dxfId="1351" priority="243" operator="equal">
      <formula>"4 - Несоответствие типовым решениям"</formula>
    </cfRule>
  </conditionalFormatting>
  <conditionalFormatting sqref="H36">
    <cfRule type="cellIs" dxfId="1350" priority="244" operator="equal">
      <formula>"4 - Несоответствие типовым решениям"</formula>
    </cfRule>
  </conditionalFormatting>
  <conditionalFormatting sqref="H36">
    <cfRule type="cellIs" dxfId="1349" priority="245" operator="equal">
      <formula>"4 - Несоответствие типовым решениям"</formula>
    </cfRule>
  </conditionalFormatting>
  <conditionalFormatting sqref="H36">
    <cfRule type="cellIs" dxfId="1348" priority="246" operator="equal">
      <formula>"4 - Несоответствие типовым решениям"</formula>
    </cfRule>
  </conditionalFormatting>
  <conditionalFormatting sqref="H37">
    <cfRule type="cellIs" dxfId="1347" priority="247" operator="equal">
      <formula>"4 - Несоответствие типовым решениям"</formula>
    </cfRule>
  </conditionalFormatting>
  <conditionalFormatting sqref="H37">
    <cfRule type="cellIs" dxfId="1346" priority="248" operator="equal">
      <formula>"4 - Несоответствие типовым решениям"</formula>
    </cfRule>
  </conditionalFormatting>
  <conditionalFormatting sqref="H37">
    <cfRule type="cellIs" dxfId="1345" priority="249" operator="equal">
      <formula>"4 - Несоответствие типовым решениям"</formula>
    </cfRule>
  </conditionalFormatting>
  <conditionalFormatting sqref="H37">
    <cfRule type="cellIs" dxfId="1344" priority="250" operator="equal">
      <formula>"4 - Несоответствие типовым решениям"</formula>
    </cfRule>
  </conditionalFormatting>
  <conditionalFormatting sqref="H35">
    <cfRule type="cellIs" dxfId="1343" priority="251" operator="equal">
      <formula>"4 - Несоответствие типовым решениям"</formula>
    </cfRule>
  </conditionalFormatting>
  <conditionalFormatting sqref="H35">
    <cfRule type="cellIs" dxfId="1342" priority="252" operator="equal">
      <formula>"4 - Несоответствие типовым решениям"</formula>
    </cfRule>
  </conditionalFormatting>
  <conditionalFormatting sqref="H35">
    <cfRule type="cellIs" dxfId="1341" priority="253" operator="equal">
      <formula>"4 - Несоответствие типовым решениям"</formula>
    </cfRule>
  </conditionalFormatting>
  <conditionalFormatting sqref="H35">
    <cfRule type="cellIs" dxfId="1340" priority="254" operator="equal">
      <formula>"4 - Несоответствие типовым решениям"</formula>
    </cfRule>
  </conditionalFormatting>
  <conditionalFormatting sqref="H33">
    <cfRule type="cellIs" dxfId="1339" priority="255" operator="equal">
      <formula>"4 - Несоответствие типовым решениям"</formula>
    </cfRule>
  </conditionalFormatting>
  <conditionalFormatting sqref="H14">
    <cfRule type="cellIs" dxfId="1338" priority="256" operator="equal">
      <formula>"4 - Несоответствие типовым решениям"</formula>
    </cfRule>
  </conditionalFormatting>
  <conditionalFormatting sqref="H14">
    <cfRule type="cellIs" dxfId="1337" priority="257" operator="equal">
      <formula>"4 - Несоответствие типовым решениям"</formula>
    </cfRule>
  </conditionalFormatting>
  <conditionalFormatting sqref="H14">
    <cfRule type="cellIs" dxfId="1336" priority="258" operator="equal">
      <formula>"4 - Несоответствие типовым решениям"</formula>
    </cfRule>
  </conditionalFormatting>
  <conditionalFormatting sqref="H14">
    <cfRule type="cellIs" dxfId="1335" priority="259" operator="equal">
      <formula>"4 - Несоответствие типовым решениям"</formula>
    </cfRule>
  </conditionalFormatting>
  <conditionalFormatting sqref="H14">
    <cfRule type="cellIs" dxfId="1334" priority="260" operator="equal">
      <formula>"4 - Несоответствие типовым решениям"</formula>
    </cfRule>
  </conditionalFormatting>
  <conditionalFormatting sqref="G1:H1 H3:X3 H5:H22 H25:H36 H38:H168 A9:G9">
    <cfRule type="cellIs" dxfId="1333" priority="5" operator="equal">
      <formula>"3 - Повторяющиеся замечания МФР"</formula>
    </cfRule>
  </conditionalFormatting>
  <conditionalFormatting sqref="H11">
    <cfRule type="cellIs" dxfId="1332" priority="261" operator="equal">
      <formula>"3 - Повторяющиеся замечания МФР"</formula>
    </cfRule>
  </conditionalFormatting>
  <conditionalFormatting sqref="H11:H15">
    <cfRule type="cellIs" dxfId="1331" priority="262" operator="equal">
      <formula>"3 - Повторяющиеся замечания МФР"</formula>
    </cfRule>
  </conditionalFormatting>
  <conditionalFormatting sqref="H12">
    <cfRule type="cellIs" dxfId="1330" priority="263" operator="equal">
      <formula>"3 - Повторяющиеся замечания МФР"</formula>
    </cfRule>
  </conditionalFormatting>
  <conditionalFormatting sqref="H12">
    <cfRule type="cellIs" dxfId="1329" priority="264" operator="equal">
      <formula>"3 - Повторяющиеся замечания МФР"</formula>
    </cfRule>
  </conditionalFormatting>
  <conditionalFormatting sqref="H12">
    <cfRule type="cellIs" dxfId="1328" priority="265" operator="equal">
      <formula>"3 - Повторяющиеся замечания МФР"</formula>
    </cfRule>
  </conditionalFormatting>
  <conditionalFormatting sqref="H13">
    <cfRule type="cellIs" dxfId="1327" priority="266" operator="equal">
      <formula>"3 - Повторяющиеся замечания МФР"</formula>
    </cfRule>
  </conditionalFormatting>
  <conditionalFormatting sqref="H13">
    <cfRule type="cellIs" dxfId="1326" priority="267" operator="equal">
      <formula>"3 - Повторяющиеся замечания МФР"</formula>
    </cfRule>
  </conditionalFormatting>
  <conditionalFormatting sqref="H13">
    <cfRule type="cellIs" dxfId="1325" priority="268" operator="equal">
      <formula>"3 - Повторяющиеся замечания МФР"</formula>
    </cfRule>
  </conditionalFormatting>
  <conditionalFormatting sqref="H16">
    <cfRule type="cellIs" dxfId="1324" priority="269" operator="equal">
      <formula>"3 - Повторяющиеся замечания МФР"</formula>
    </cfRule>
  </conditionalFormatting>
  <conditionalFormatting sqref="H16">
    <cfRule type="cellIs" dxfId="1323" priority="270" operator="equal">
      <formula>"3 - Повторяющиеся замечания МФР"</formula>
    </cfRule>
  </conditionalFormatting>
  <conditionalFormatting sqref="H16">
    <cfRule type="cellIs" dxfId="1322" priority="271" operator="equal">
      <formula>"3 - Повторяющиеся замечания МФР"</formula>
    </cfRule>
  </conditionalFormatting>
  <conditionalFormatting sqref="H16">
    <cfRule type="cellIs" dxfId="1321" priority="272" operator="equal">
      <formula>"3 - Повторяющиеся замечания МФР"</formula>
    </cfRule>
  </conditionalFormatting>
  <conditionalFormatting sqref="H16">
    <cfRule type="cellIs" dxfId="1320" priority="273" operator="equal">
      <formula>"3 - Повторяющиеся замечания МФР"</formula>
    </cfRule>
  </conditionalFormatting>
  <conditionalFormatting sqref="H18">
    <cfRule type="cellIs" dxfId="1319" priority="274" operator="equal">
      <formula>"3 - Повторяющиеся замечания МФР"</formula>
    </cfRule>
  </conditionalFormatting>
  <conditionalFormatting sqref="H19">
    <cfRule type="cellIs" dxfId="1318" priority="275" operator="equal">
      <formula>"3 - Повторяющиеся замечания МФР"</formula>
    </cfRule>
  </conditionalFormatting>
  <conditionalFormatting sqref="H22">
    <cfRule type="cellIs" dxfId="1317" priority="276" operator="equal">
      <formula>"3 - Повторяющиеся замечания МФР"</formula>
    </cfRule>
  </conditionalFormatting>
  <conditionalFormatting sqref="H23">
    <cfRule type="cellIs" dxfId="1316" priority="277" operator="equal">
      <formula>"3 - Повторяющиеся замечания МФР"</formula>
    </cfRule>
  </conditionalFormatting>
  <conditionalFormatting sqref="H24">
    <cfRule type="cellIs" dxfId="1315" priority="278" operator="equal">
      <formula>"3 - Повторяющиеся замечания МФР"</formula>
    </cfRule>
  </conditionalFormatting>
  <conditionalFormatting sqref="H24">
    <cfRule type="cellIs" dxfId="1314" priority="279" operator="equal">
      <formula>"3 - Повторяющиеся замечания МФР"</formula>
    </cfRule>
  </conditionalFormatting>
  <conditionalFormatting sqref="H24">
    <cfRule type="cellIs" dxfId="1313" priority="280" operator="equal">
      <formula>"3 - Повторяющиеся замечания МФР"</formula>
    </cfRule>
  </conditionalFormatting>
  <conditionalFormatting sqref="H25">
    <cfRule type="cellIs" dxfId="1312" priority="281" operator="equal">
      <formula>"3 - Повторяющиеся замечания МФР"</formula>
    </cfRule>
  </conditionalFormatting>
  <conditionalFormatting sqref="H25">
    <cfRule type="cellIs" dxfId="1311" priority="282" operator="equal">
      <formula>"3 - Повторяющиеся замечания МФР"</formula>
    </cfRule>
  </conditionalFormatting>
  <conditionalFormatting sqref="H26">
    <cfRule type="cellIs" dxfId="1310" priority="283" operator="equal">
      <formula>"3 - Повторяющиеся замечания МФР"</formula>
    </cfRule>
  </conditionalFormatting>
  <conditionalFormatting sqref="H26">
    <cfRule type="cellIs" dxfId="1309" priority="284" operator="equal">
      <formula>"3 - Повторяющиеся замечания МФР"</formula>
    </cfRule>
  </conditionalFormatting>
  <conditionalFormatting sqref="H26">
    <cfRule type="cellIs" dxfId="1308" priority="285" operator="equal">
      <formula>"3 - Повторяющиеся замечания МФР"</formula>
    </cfRule>
  </conditionalFormatting>
  <conditionalFormatting sqref="H30">
    <cfRule type="cellIs" dxfId="1307" priority="286" operator="equal">
      <formula>"3 - Повторяющиеся замечания МФР"</formula>
    </cfRule>
  </conditionalFormatting>
  <conditionalFormatting sqref="H31">
    <cfRule type="cellIs" dxfId="1306" priority="287" operator="equal">
      <formula>"3 - Повторяющиеся замечания МФР"</formula>
    </cfRule>
  </conditionalFormatting>
  <conditionalFormatting sqref="H34">
    <cfRule type="cellIs" dxfId="1305" priority="288" operator="equal">
      <formula>"3 - Повторяющиеся замечания МФР"</formula>
    </cfRule>
  </conditionalFormatting>
  <conditionalFormatting sqref="H34">
    <cfRule type="cellIs" dxfId="1304" priority="289" operator="equal">
      <formula>"3 - Повторяющиеся замечания МФР"</formula>
    </cfRule>
  </conditionalFormatting>
  <conditionalFormatting sqref="H20">
    <cfRule type="cellIs" dxfId="1303" priority="290" operator="equal">
      <formula>"3 - Повторяющиеся замечания МФР"</formula>
    </cfRule>
  </conditionalFormatting>
  <conditionalFormatting sqref="H20">
    <cfRule type="cellIs" dxfId="1302" priority="291" operator="equal">
      <formula>"3 - Повторяющиеся замечания МФР"</formula>
    </cfRule>
  </conditionalFormatting>
  <conditionalFormatting sqref="H21">
    <cfRule type="cellIs" dxfId="1301" priority="292" operator="equal">
      <formula>"3 - Повторяющиеся замечания МФР"</formula>
    </cfRule>
  </conditionalFormatting>
  <conditionalFormatting sqref="H21">
    <cfRule type="cellIs" dxfId="1300" priority="293" operator="equal">
      <formula>"3 - Повторяющиеся замечания МФР"</formula>
    </cfRule>
  </conditionalFormatting>
  <conditionalFormatting sqref="H36">
    <cfRule type="cellIs" dxfId="1299" priority="294" operator="equal">
      <formula>"3 - Повторяющиеся замечания МФР"</formula>
    </cfRule>
  </conditionalFormatting>
  <conditionalFormatting sqref="H36">
    <cfRule type="cellIs" dxfId="1298" priority="295" operator="equal">
      <formula>"3 - Повторяющиеся замечания МФР"</formula>
    </cfRule>
  </conditionalFormatting>
  <conditionalFormatting sqref="H36">
    <cfRule type="cellIs" dxfId="1297" priority="296" operator="equal">
      <formula>"3 - Повторяющиеся замечания МФР"</formula>
    </cfRule>
  </conditionalFormatting>
  <conditionalFormatting sqref="H37">
    <cfRule type="cellIs" dxfId="1296" priority="297" operator="equal">
      <formula>"3 - Повторяющиеся замечания МФР"</formula>
    </cfRule>
  </conditionalFormatting>
  <conditionalFormatting sqref="H37">
    <cfRule type="cellIs" dxfId="1295" priority="298" operator="equal">
      <formula>"3 - Повторяющиеся замечания МФР"</formula>
    </cfRule>
  </conditionalFormatting>
  <conditionalFormatting sqref="H37">
    <cfRule type="cellIs" dxfId="1294" priority="299" operator="equal">
      <formula>"3 - Повторяющиеся замечания МФР"</formula>
    </cfRule>
  </conditionalFormatting>
  <conditionalFormatting sqref="H37">
    <cfRule type="cellIs" dxfId="1293" priority="300" operator="equal">
      <formula>"3 - Повторяющиеся замечания МФР"</formula>
    </cfRule>
  </conditionalFormatting>
  <conditionalFormatting sqref="H35">
    <cfRule type="cellIs" dxfId="1292" priority="301" operator="equal">
      <formula>"3 - Повторяющиеся замечания МФР"</formula>
    </cfRule>
  </conditionalFormatting>
  <conditionalFormatting sqref="H35">
    <cfRule type="cellIs" dxfId="1291" priority="302" operator="equal">
      <formula>"3 - Повторяющиеся замечания МФР"</formula>
    </cfRule>
  </conditionalFormatting>
  <conditionalFormatting sqref="H35">
    <cfRule type="cellIs" dxfId="1290" priority="303" operator="equal">
      <formula>"3 - Повторяющиеся замечания МФР"</formula>
    </cfRule>
  </conditionalFormatting>
  <conditionalFormatting sqref="H35">
    <cfRule type="cellIs" dxfId="1289" priority="304" operator="equal">
      <formula>"3 - Повторяющиеся замечания МФР"</formula>
    </cfRule>
  </conditionalFormatting>
  <conditionalFormatting sqref="H33">
    <cfRule type="cellIs" dxfId="1288" priority="305" operator="equal">
      <formula>"3 - Повторяющиеся замечания МФР"</formula>
    </cfRule>
  </conditionalFormatting>
  <conditionalFormatting sqref="H14">
    <cfRule type="cellIs" dxfId="1287" priority="306" operator="equal">
      <formula>"3 - Повторяющиеся замечания МФР"</formula>
    </cfRule>
  </conditionalFormatting>
  <conditionalFormatting sqref="H14">
    <cfRule type="cellIs" dxfId="1286" priority="307" operator="equal">
      <formula>"3 - Повторяющиеся замечания МФР"</formula>
    </cfRule>
  </conditionalFormatting>
  <conditionalFormatting sqref="H14">
    <cfRule type="cellIs" dxfId="1285" priority="308" operator="equal">
      <formula>"3 - Повторяющиеся замечания МФР"</formula>
    </cfRule>
  </conditionalFormatting>
  <conditionalFormatting sqref="H14">
    <cfRule type="cellIs" dxfId="1284" priority="309" operator="equal">
      <formula>"3 - Повторяющиеся замечания МФР"</formula>
    </cfRule>
  </conditionalFormatting>
  <conditionalFormatting sqref="H14">
    <cfRule type="cellIs" dxfId="1283" priority="310" operator="equal">
      <formula>"3 - Повторяющиеся замечания МФР"</formula>
    </cfRule>
  </conditionalFormatting>
  <conditionalFormatting sqref="G1:H1 H3:X3 H5:H22 H25:H36 H38:H168 A9:G9">
    <cfRule type="cellIs" dxfId="1282" priority="4" operator="equal">
      <formula>"2 - Несоотвествие смежным разделам"</formula>
    </cfRule>
  </conditionalFormatting>
  <conditionalFormatting sqref="H11">
    <cfRule type="cellIs" dxfId="1281" priority="311" operator="equal">
      <formula>"2 - Несоотвествие смежным разделам"</formula>
    </cfRule>
  </conditionalFormatting>
  <conditionalFormatting sqref="H11:H15">
    <cfRule type="cellIs" dxfId="1280" priority="312" operator="equal">
      <formula>"2 - Несоотвествие смежным разделам"</formula>
    </cfRule>
  </conditionalFormatting>
  <conditionalFormatting sqref="H12">
    <cfRule type="cellIs" dxfId="1279" priority="313" operator="equal">
      <formula>"2 - Несоотвествие смежным разделам"</formula>
    </cfRule>
  </conditionalFormatting>
  <conditionalFormatting sqref="H12">
    <cfRule type="cellIs" dxfId="1278" priority="314" operator="equal">
      <formula>"2 - Несоотвествие смежным разделам"</formula>
    </cfRule>
  </conditionalFormatting>
  <conditionalFormatting sqref="H12">
    <cfRule type="cellIs" dxfId="1277" priority="315" operator="equal">
      <formula>"2 - Несоотвествие смежным разделам"</formula>
    </cfRule>
  </conditionalFormatting>
  <conditionalFormatting sqref="H13">
    <cfRule type="cellIs" dxfId="1276" priority="316" operator="equal">
      <formula>"2 - Несоотвествие смежным разделам"</formula>
    </cfRule>
  </conditionalFormatting>
  <conditionalFormatting sqref="H13">
    <cfRule type="cellIs" dxfId="1275" priority="317" operator="equal">
      <formula>"2 - Несоотвествие смежным разделам"</formula>
    </cfRule>
  </conditionalFormatting>
  <conditionalFormatting sqref="H13">
    <cfRule type="cellIs" dxfId="1274" priority="318" operator="equal">
      <formula>"2 - Несоотвествие смежным разделам"</formula>
    </cfRule>
  </conditionalFormatting>
  <conditionalFormatting sqref="H16">
    <cfRule type="cellIs" dxfId="1273" priority="319" operator="equal">
      <formula>"2 - Несоотвествие смежным разделам"</formula>
    </cfRule>
  </conditionalFormatting>
  <conditionalFormatting sqref="H16">
    <cfRule type="cellIs" dxfId="1272" priority="320" operator="equal">
      <formula>"2 - Несоотвествие смежным разделам"</formula>
    </cfRule>
  </conditionalFormatting>
  <conditionalFormatting sqref="H16">
    <cfRule type="cellIs" dxfId="1271" priority="321" operator="equal">
      <formula>"2 - Несоотвествие смежным разделам"</formula>
    </cfRule>
  </conditionalFormatting>
  <conditionalFormatting sqref="H16">
    <cfRule type="cellIs" dxfId="1270" priority="322" operator="equal">
      <formula>"2 - Несоотвествие смежным разделам"</formula>
    </cfRule>
  </conditionalFormatting>
  <conditionalFormatting sqref="H16">
    <cfRule type="cellIs" dxfId="1269" priority="323" operator="equal">
      <formula>"2 - Несоотвествие смежным разделам"</formula>
    </cfRule>
  </conditionalFormatting>
  <conditionalFormatting sqref="H18">
    <cfRule type="cellIs" dxfId="1268" priority="324" operator="equal">
      <formula>"2 - Несоотвествие смежным разделам"</formula>
    </cfRule>
  </conditionalFormatting>
  <conditionalFormatting sqref="H19">
    <cfRule type="cellIs" dxfId="1267" priority="325" operator="equal">
      <formula>"2 - Несоотвествие смежным разделам"</formula>
    </cfRule>
  </conditionalFormatting>
  <conditionalFormatting sqref="H22">
    <cfRule type="cellIs" dxfId="1266" priority="326" operator="equal">
      <formula>"2 - Несоотвествие смежным разделам"</formula>
    </cfRule>
  </conditionalFormatting>
  <conditionalFormatting sqref="H23">
    <cfRule type="cellIs" dxfId="1265" priority="327" operator="equal">
      <formula>"2 - Несоотвествие смежным разделам"</formula>
    </cfRule>
  </conditionalFormatting>
  <conditionalFormatting sqref="H24">
    <cfRule type="cellIs" dxfId="1264" priority="328" operator="equal">
      <formula>"2 - Несоотвествие смежным разделам"</formula>
    </cfRule>
  </conditionalFormatting>
  <conditionalFormatting sqref="H24">
    <cfRule type="cellIs" dxfId="1263" priority="329" operator="equal">
      <formula>"2 - Несоотвествие смежным разделам"</formula>
    </cfRule>
  </conditionalFormatting>
  <conditionalFormatting sqref="H24">
    <cfRule type="cellIs" dxfId="1262" priority="330" operator="equal">
      <formula>"2 - Несоотвествие смежным разделам"</formula>
    </cfRule>
  </conditionalFormatting>
  <conditionalFormatting sqref="H25">
    <cfRule type="cellIs" dxfId="1261" priority="331" operator="equal">
      <formula>"2 - Несоотвествие смежным разделам"</formula>
    </cfRule>
  </conditionalFormatting>
  <conditionalFormatting sqref="H25">
    <cfRule type="cellIs" dxfId="1260" priority="332" operator="equal">
      <formula>"2 - Несоотвествие смежным разделам"</formula>
    </cfRule>
  </conditionalFormatting>
  <conditionalFormatting sqref="H26">
    <cfRule type="cellIs" dxfId="1259" priority="333" operator="equal">
      <formula>"2 - Несоотвествие смежным разделам"</formula>
    </cfRule>
  </conditionalFormatting>
  <conditionalFormatting sqref="H26">
    <cfRule type="cellIs" dxfId="1258" priority="334" operator="equal">
      <formula>"2 - Несоотвествие смежным разделам"</formula>
    </cfRule>
  </conditionalFormatting>
  <conditionalFormatting sqref="H26">
    <cfRule type="cellIs" dxfId="1257" priority="335" operator="equal">
      <formula>"2 - Несоотвествие смежным разделам"</formula>
    </cfRule>
  </conditionalFormatting>
  <conditionalFormatting sqref="H31">
    <cfRule type="cellIs" dxfId="1256" priority="336" operator="equal">
      <formula>"2 - Несоотвествие смежным разделам"</formula>
    </cfRule>
  </conditionalFormatting>
  <conditionalFormatting sqref="H34">
    <cfRule type="cellIs" dxfId="1255" priority="337" operator="equal">
      <formula>"2 - Несоотвествие смежным разделам"</formula>
    </cfRule>
  </conditionalFormatting>
  <conditionalFormatting sqref="H34">
    <cfRule type="cellIs" dxfId="1254" priority="338" operator="equal">
      <formula>"2 - Несоотвествие смежным разделам"</formula>
    </cfRule>
  </conditionalFormatting>
  <conditionalFormatting sqref="H20">
    <cfRule type="cellIs" dxfId="1253" priority="339" operator="equal">
      <formula>"2 - Несоотвествие смежным разделам"</formula>
    </cfRule>
  </conditionalFormatting>
  <conditionalFormatting sqref="H20">
    <cfRule type="cellIs" dxfId="1252" priority="340" operator="equal">
      <formula>"2 - Несоотвествие смежным разделам"</formula>
    </cfRule>
  </conditionalFormatting>
  <conditionalFormatting sqref="H21">
    <cfRule type="cellIs" dxfId="1251" priority="341" operator="equal">
      <formula>"2 - Несоотвествие смежным разделам"</formula>
    </cfRule>
  </conditionalFormatting>
  <conditionalFormatting sqref="H21">
    <cfRule type="cellIs" dxfId="1250" priority="342" operator="equal">
      <formula>"2 - Несоотвествие смежным разделам"</formula>
    </cfRule>
  </conditionalFormatting>
  <conditionalFormatting sqref="H36">
    <cfRule type="cellIs" dxfId="1249" priority="343" operator="equal">
      <formula>"2 - Несоотвествие смежным разделам"</formula>
    </cfRule>
  </conditionalFormatting>
  <conditionalFormatting sqref="H36">
    <cfRule type="cellIs" dxfId="1248" priority="344" operator="equal">
      <formula>"2 - Несоотвествие смежным разделам"</formula>
    </cfRule>
  </conditionalFormatting>
  <conditionalFormatting sqref="H36">
    <cfRule type="cellIs" dxfId="1247" priority="345" operator="equal">
      <formula>"2 - Несоотвествие смежным разделам"</formula>
    </cfRule>
  </conditionalFormatting>
  <conditionalFormatting sqref="H37">
    <cfRule type="cellIs" dxfId="1246" priority="346" operator="equal">
      <formula>"2 - Несоотвествие смежным разделам"</formula>
    </cfRule>
  </conditionalFormatting>
  <conditionalFormatting sqref="H37">
    <cfRule type="cellIs" dxfId="1245" priority="347" operator="equal">
      <formula>"2 - Несоотвествие смежным разделам"</formula>
    </cfRule>
  </conditionalFormatting>
  <conditionalFormatting sqref="H37">
    <cfRule type="cellIs" dxfId="1244" priority="348" operator="equal">
      <formula>"2 - Несоотвествие смежным разделам"</formula>
    </cfRule>
  </conditionalFormatting>
  <conditionalFormatting sqref="H37">
    <cfRule type="cellIs" dxfId="1243" priority="349" operator="equal">
      <formula>"2 - Несоотвествие смежным разделам"</formula>
    </cfRule>
  </conditionalFormatting>
  <conditionalFormatting sqref="H35">
    <cfRule type="cellIs" dxfId="1242" priority="350" operator="equal">
      <formula>"2 - Несоотвествие смежным разделам"</formula>
    </cfRule>
  </conditionalFormatting>
  <conditionalFormatting sqref="H35">
    <cfRule type="cellIs" dxfId="1241" priority="351" operator="equal">
      <formula>"2 - Несоотвествие смежным разделам"</formula>
    </cfRule>
  </conditionalFormatting>
  <conditionalFormatting sqref="H35">
    <cfRule type="cellIs" dxfId="1240" priority="352" operator="equal">
      <formula>"2 - Несоотвествие смежным разделам"</formula>
    </cfRule>
  </conditionalFormatting>
  <conditionalFormatting sqref="H35">
    <cfRule type="cellIs" dxfId="1239" priority="353" operator="equal">
      <formula>"2 - Несоотвествие смежным разделам"</formula>
    </cfRule>
  </conditionalFormatting>
  <conditionalFormatting sqref="H33">
    <cfRule type="cellIs" dxfId="1238" priority="354" operator="equal">
      <formula>"2 - Несоотвествие смежным разделам"</formula>
    </cfRule>
  </conditionalFormatting>
  <conditionalFormatting sqref="H14">
    <cfRule type="cellIs" dxfId="1237" priority="355" operator="equal">
      <formula>"2 - Несоотвествие смежным разделам"</formula>
    </cfRule>
  </conditionalFormatting>
  <conditionalFormatting sqref="H14">
    <cfRule type="cellIs" dxfId="1236" priority="356" operator="equal">
      <formula>"2 - Несоотвествие смежным разделам"</formula>
    </cfRule>
  </conditionalFormatting>
  <conditionalFormatting sqref="H14">
    <cfRule type="cellIs" dxfId="1235" priority="357" operator="equal">
      <formula>"2 - Несоотвествие смежным разделам"</formula>
    </cfRule>
  </conditionalFormatting>
  <conditionalFormatting sqref="H14">
    <cfRule type="cellIs" dxfId="1234" priority="358" operator="equal">
      <formula>"2 - Несоотвествие смежным разделам"</formula>
    </cfRule>
  </conditionalFormatting>
  <conditionalFormatting sqref="H14">
    <cfRule type="cellIs" dxfId="1233" priority="359" operator="equal">
      <formula>"2 - Несоотвествие смежным разделам"</formula>
    </cfRule>
  </conditionalFormatting>
  <conditionalFormatting sqref="G1:H1 H3:X3 H5:H22 H25:H36 H38:H168 A9:G9">
    <cfRule type="cellIs" dxfId="1232" priority="3" operator="equal">
      <formula>"1 - Ошибка проектировщика"</formula>
    </cfRule>
  </conditionalFormatting>
  <conditionalFormatting sqref="H11">
    <cfRule type="cellIs" dxfId="1231" priority="360" operator="equal">
      <formula>"1 - Ошибка проектировщика"</formula>
    </cfRule>
  </conditionalFormatting>
  <conditionalFormatting sqref="H11:H15">
    <cfRule type="cellIs" dxfId="1230" priority="361" operator="equal">
      <formula>"1 - Ошибка проектировщика"</formula>
    </cfRule>
  </conditionalFormatting>
  <conditionalFormatting sqref="H12">
    <cfRule type="cellIs" dxfId="1229" priority="362" operator="equal">
      <formula>"1 - Ошибка проектировщика"</formula>
    </cfRule>
  </conditionalFormatting>
  <conditionalFormatting sqref="H12">
    <cfRule type="cellIs" dxfId="1228" priority="363" operator="equal">
      <formula>"1 - Ошибка проектировщика"</formula>
    </cfRule>
  </conditionalFormatting>
  <conditionalFormatting sqref="H12">
    <cfRule type="cellIs" dxfId="1227" priority="364" operator="equal">
      <formula>"1 - Ошибка проектировщика"</formula>
    </cfRule>
  </conditionalFormatting>
  <conditionalFormatting sqref="H13">
    <cfRule type="cellIs" dxfId="1226" priority="365" operator="equal">
      <formula>"1 - Ошибка проектировщика"</formula>
    </cfRule>
  </conditionalFormatting>
  <conditionalFormatting sqref="H13">
    <cfRule type="cellIs" dxfId="1225" priority="366" operator="equal">
      <formula>"1 - Ошибка проектировщика"</formula>
    </cfRule>
  </conditionalFormatting>
  <conditionalFormatting sqref="H13">
    <cfRule type="cellIs" dxfId="1224" priority="367" operator="equal">
      <formula>"1 - Ошибка проектировщика"</formula>
    </cfRule>
  </conditionalFormatting>
  <conditionalFormatting sqref="H16">
    <cfRule type="cellIs" dxfId="1223" priority="368" operator="equal">
      <formula>"1 - Ошибка проектировщика"</formula>
    </cfRule>
  </conditionalFormatting>
  <conditionalFormatting sqref="H16">
    <cfRule type="cellIs" dxfId="1222" priority="369" operator="equal">
      <formula>"1 - Ошибка проектировщика"</formula>
    </cfRule>
  </conditionalFormatting>
  <conditionalFormatting sqref="H16">
    <cfRule type="cellIs" dxfId="1221" priority="370" operator="equal">
      <formula>"1 - Ошибка проектировщика"</formula>
    </cfRule>
  </conditionalFormatting>
  <conditionalFormatting sqref="H16">
    <cfRule type="cellIs" dxfId="1220" priority="371" operator="equal">
      <formula>"1 - Ошибка проектировщика"</formula>
    </cfRule>
  </conditionalFormatting>
  <conditionalFormatting sqref="H16">
    <cfRule type="cellIs" dxfId="1219" priority="372" operator="equal">
      <formula>"1 - Ошибка проектировщика"</formula>
    </cfRule>
  </conditionalFormatting>
  <conditionalFormatting sqref="H18">
    <cfRule type="cellIs" dxfId="1218" priority="373" operator="equal">
      <formula>"1 - Ошибка проектировщика"</formula>
    </cfRule>
  </conditionalFormatting>
  <conditionalFormatting sqref="H19">
    <cfRule type="cellIs" dxfId="1217" priority="374" operator="equal">
      <formula>"1 - Ошибка проектировщика"</formula>
    </cfRule>
  </conditionalFormatting>
  <conditionalFormatting sqref="H22">
    <cfRule type="cellIs" dxfId="1216" priority="375" operator="equal">
      <formula>"1 - Ошибка проектировщика"</formula>
    </cfRule>
  </conditionalFormatting>
  <conditionalFormatting sqref="H23">
    <cfRule type="cellIs" dxfId="1215" priority="376" operator="equal">
      <formula>"1 - Ошибка проектировщика"</formula>
    </cfRule>
  </conditionalFormatting>
  <conditionalFormatting sqref="H24">
    <cfRule type="cellIs" dxfId="1214" priority="377" operator="equal">
      <formula>"1 - Ошибка проектировщика"</formula>
    </cfRule>
  </conditionalFormatting>
  <conditionalFormatting sqref="H24">
    <cfRule type="cellIs" dxfId="1213" priority="378" operator="equal">
      <formula>"1 - Ошибка проектировщика"</formula>
    </cfRule>
  </conditionalFormatting>
  <conditionalFormatting sqref="H24">
    <cfRule type="cellIs" dxfId="1212" priority="379" operator="equal">
      <formula>"1 - Ошибка проектировщика"</formula>
    </cfRule>
  </conditionalFormatting>
  <conditionalFormatting sqref="H25">
    <cfRule type="cellIs" dxfId="1211" priority="380" operator="equal">
      <formula>"1 - Ошибка проектировщика"</formula>
    </cfRule>
  </conditionalFormatting>
  <conditionalFormatting sqref="H25">
    <cfRule type="cellIs" dxfId="1210" priority="381" operator="equal">
      <formula>"1 - Ошибка проектировщика"</formula>
    </cfRule>
  </conditionalFormatting>
  <conditionalFormatting sqref="H26">
    <cfRule type="cellIs" dxfId="1209" priority="382" operator="equal">
      <formula>"1 - Ошибка проектировщика"</formula>
    </cfRule>
  </conditionalFormatting>
  <conditionalFormatting sqref="H26">
    <cfRule type="cellIs" dxfId="1208" priority="383" operator="equal">
      <formula>"1 - Ошибка проектировщика"</formula>
    </cfRule>
  </conditionalFormatting>
  <conditionalFormatting sqref="H26">
    <cfRule type="cellIs" dxfId="1207" priority="384" operator="equal">
      <formula>"1 - Ошибка проектировщика"</formula>
    </cfRule>
  </conditionalFormatting>
  <conditionalFormatting sqref="H30">
    <cfRule type="cellIs" dxfId="1206" priority="385" operator="equal">
      <formula>"1 - Ошибка проектировщика"</formula>
    </cfRule>
  </conditionalFormatting>
  <conditionalFormatting sqref="H31">
    <cfRule type="cellIs" dxfId="1205" priority="386" operator="equal">
      <formula>"1 - Ошибка проектировщика"</formula>
    </cfRule>
  </conditionalFormatting>
  <conditionalFormatting sqref="H34">
    <cfRule type="cellIs" dxfId="1204" priority="387" operator="equal">
      <formula>"1 - Ошибка проектировщика"</formula>
    </cfRule>
  </conditionalFormatting>
  <conditionalFormatting sqref="H34">
    <cfRule type="cellIs" dxfId="1203" priority="388" operator="equal">
      <formula>"1 - Ошибка проектировщика"</formula>
    </cfRule>
  </conditionalFormatting>
  <conditionalFormatting sqref="H20">
    <cfRule type="cellIs" dxfId="1202" priority="389" operator="equal">
      <formula>"1 - Ошибка проектировщика"</formula>
    </cfRule>
  </conditionalFormatting>
  <conditionalFormatting sqref="H20">
    <cfRule type="cellIs" dxfId="1201" priority="390" operator="equal">
      <formula>"1 - Ошибка проектировщика"</formula>
    </cfRule>
  </conditionalFormatting>
  <conditionalFormatting sqref="H21">
    <cfRule type="cellIs" dxfId="1200" priority="391" operator="equal">
      <formula>"1 - Ошибка проектировщика"</formula>
    </cfRule>
  </conditionalFormatting>
  <conditionalFormatting sqref="H21">
    <cfRule type="cellIs" dxfId="1199" priority="392" operator="equal">
      <formula>"1 - Ошибка проектировщика"</formula>
    </cfRule>
  </conditionalFormatting>
  <conditionalFormatting sqref="H36">
    <cfRule type="cellIs" dxfId="1198" priority="393" operator="equal">
      <formula>"1 - Ошибка проектировщика"</formula>
    </cfRule>
  </conditionalFormatting>
  <conditionalFormatting sqref="H36">
    <cfRule type="cellIs" dxfId="1197" priority="394" operator="equal">
      <formula>"1 - Ошибка проектировщика"</formula>
    </cfRule>
  </conditionalFormatting>
  <conditionalFormatting sqref="H36">
    <cfRule type="cellIs" dxfId="1196" priority="395" operator="equal">
      <formula>"1 - Ошибка проектировщика"</formula>
    </cfRule>
  </conditionalFormatting>
  <conditionalFormatting sqref="H37">
    <cfRule type="cellIs" dxfId="1195" priority="396" operator="equal">
      <formula>"1 - Ошибка проектировщика"</formula>
    </cfRule>
  </conditionalFormatting>
  <conditionalFormatting sqref="H37">
    <cfRule type="cellIs" dxfId="1194" priority="397" operator="equal">
      <formula>"1 - Ошибка проектировщика"</formula>
    </cfRule>
  </conditionalFormatting>
  <conditionalFormatting sqref="H37">
    <cfRule type="cellIs" dxfId="1193" priority="398" operator="equal">
      <formula>"1 - Ошибка проектировщика"</formula>
    </cfRule>
  </conditionalFormatting>
  <conditionalFormatting sqref="H37">
    <cfRule type="cellIs" dxfId="1192" priority="399" operator="equal">
      <formula>"1 - Ошибка проектировщика"</formula>
    </cfRule>
  </conditionalFormatting>
  <conditionalFormatting sqref="H35">
    <cfRule type="cellIs" dxfId="1191" priority="400" operator="equal">
      <formula>"1 - Ошибка проектировщика"</formula>
    </cfRule>
  </conditionalFormatting>
  <conditionalFormatting sqref="H35">
    <cfRule type="cellIs" dxfId="1190" priority="401" operator="equal">
      <formula>"1 - Ошибка проектировщика"</formula>
    </cfRule>
  </conditionalFormatting>
  <conditionalFormatting sqref="H35">
    <cfRule type="cellIs" dxfId="1189" priority="402" operator="equal">
      <formula>"1 - Ошибка проектировщика"</formula>
    </cfRule>
  </conditionalFormatting>
  <conditionalFormatting sqref="H35">
    <cfRule type="cellIs" dxfId="1188" priority="403" operator="equal">
      <formula>"1 - Ошибка проектировщика"</formula>
    </cfRule>
  </conditionalFormatting>
  <conditionalFormatting sqref="H33">
    <cfRule type="cellIs" dxfId="1187" priority="404" operator="equal">
      <formula>"1 - Ошибка проектировщика"</formula>
    </cfRule>
  </conditionalFormatting>
  <conditionalFormatting sqref="H14">
    <cfRule type="cellIs" dxfId="1186" priority="405" operator="equal">
      <formula>"1 - Ошибка проектировщика"</formula>
    </cfRule>
  </conditionalFormatting>
  <conditionalFormatting sqref="H14">
    <cfRule type="cellIs" dxfId="1185" priority="406" operator="equal">
      <formula>"1 - Ошибка проектировщика"</formula>
    </cfRule>
  </conditionalFormatting>
  <conditionalFormatting sqref="H14">
    <cfRule type="cellIs" dxfId="1184" priority="407" operator="equal">
      <formula>"1 - Ошибка проектировщика"</formula>
    </cfRule>
  </conditionalFormatting>
  <conditionalFormatting sqref="H14">
    <cfRule type="cellIs" dxfId="1183" priority="408" operator="equal">
      <formula>"1 - Ошибка проектировщика"</formula>
    </cfRule>
  </conditionalFormatting>
  <conditionalFormatting sqref="H14">
    <cfRule type="cellIs" dxfId="1182" priority="409" operator="equal">
      <formula>"1 - Ошибка проектировщика"</formula>
    </cfRule>
  </conditionalFormatting>
  <conditionalFormatting sqref="K3 K5:K22 K24:K36 K38:K168">
    <cfRule type="containsText" dxfId="1181" priority="2" operator="containsText" text="повторно">
      <formula>NOT(ISERROR(SEARCH(("повторно"),(K3))))</formula>
    </cfRule>
  </conditionalFormatting>
  <conditionalFormatting sqref="K3 K5:K22 K24:K36 K38:K168">
    <cfRule type="containsText" dxfId="1180"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44">
        <x14:dataValidation type="list" allowBlank="1">
          <x14:formula1>
            <xm:f>Списки!$G$2:$G$4</xm:f>
          </x14:formula1>
          <xm:sqref>G10 G17 G27:G29 G30 G32 G38:G168</xm:sqref>
        </x14:dataValidation>
        <x14:dataValidation type="list" allowBlank="1">
          <x14:formula1>
            <xm:f>Списки!$O:$O</xm:f>
          </x14:formula1>
          <xm:sqref>R1 U1 X1</xm:sqref>
        </x14:dataValidation>
        <x14:dataValidation type="list" allowBlank="1">
          <x14:formula1>
            <xm:f>Списки!$E$2:$E$1002</xm:f>
          </x14:formula1>
          <xm:sqref>H10 H17 H27:H29 H30 H32 H38:H168</xm:sqref>
        </x14:dataValidation>
        <x14:dataValidation type="list" allowBlank="1">
          <x14:formula1>
            <xm:f>Списки!$A$2:$A$1002</xm:f>
          </x14:formula1>
          <xm:sqref>K10:K22 K24:K36 K38:K168</xm:sqref>
        </x14:dataValidation>
        <x14:dataValidation type="list" allowBlank="1">
          <x14:formula1>
            <xm:f>Списки!$G$2:$G$4</xm:f>
          </x14:formula1>
          <xm:sqref>G11 G15</xm:sqref>
        </x14:dataValidation>
        <x14:dataValidation type="list" allowBlank="1">
          <x14:formula1>
            <xm:f>Списки!$E$2:$E$1002</xm:f>
          </x14:formula1>
          <xm:sqref>H11 H15</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48"/>
  <sheetViews>
    <sheetView topLeftCell="B1" workbookViewId="0">
      <pane ySplit="1" topLeftCell="A21" activePane="bottomLeft" state="frozen"/>
      <selection activeCell="B3" sqref="B3"/>
      <selection pane="bottomLeft" activeCell="D20" sqref="D20"/>
    </sheetView>
  </sheetViews>
  <sheetFormatPr defaultColWidth="12.5703125" defaultRowHeight="15.75" customHeight="1" outlineLevelRow="1" outlineLevelCol="1"/>
  <cols>
    <col min="1" max="1" width="10" style="621" customWidth="1"/>
    <col min="2" max="2" width="18.5703125" style="563" customWidth="1"/>
    <col min="3" max="3" width="8.5703125" style="649" customWidth="1"/>
    <col min="4" max="4" width="62.7109375" style="563" customWidth="1"/>
    <col min="5" max="5" width="56.42578125" style="211" customWidth="1"/>
    <col min="6" max="6" width="21.42578125" style="211" customWidth="1" collapsed="1"/>
    <col min="7" max="7" width="11.28515625" style="456" hidden="1" customWidth="1" outlineLevel="1"/>
    <col min="8" max="8" width="14.140625" style="456" hidden="1" customWidth="1" outlineLevel="1"/>
    <col min="9" max="9" width="14.140625" style="211" customWidth="1"/>
    <col min="10" max="10" width="11.28515625" style="211" customWidth="1"/>
    <col min="11" max="11" width="10.7109375" style="211" customWidth="1"/>
    <col min="12" max="12" width="46.5703125" style="456" customWidth="1"/>
    <col min="13" max="13" width="12.5703125" style="563" hidden="1" customWidth="1"/>
    <col min="14" max="14" width="61.42578125" style="563" hidden="1" customWidth="1"/>
    <col min="15" max="15" width="39.140625" style="456" hidden="1" customWidth="1"/>
    <col min="16" max="16" width="16.42578125" style="211" hidden="1" customWidth="1"/>
    <col min="17" max="17" width="26.85546875" style="211" hidden="1" customWidth="1"/>
    <col min="18" max="18" width="22" style="211" hidden="1" customWidth="1"/>
    <col min="19" max="19" width="14.42578125" style="211" hidden="1" customWidth="1"/>
    <col min="20" max="20" width="26.85546875" style="211" hidden="1" customWidth="1"/>
    <col min="21" max="24" width="25.5703125" style="211" hidden="1" customWidth="1"/>
    <col min="25" max="25" width="12.5703125" hidden="1" customWidth="1"/>
    <col min="26" max="37" width="12.5703125" customWidth="1"/>
  </cols>
  <sheetData>
    <row r="1" spans="1:24" ht="89.25" collapsed="1">
      <c r="A1" s="622" t="s">
        <v>235</v>
      </c>
      <c r="B1" s="622" t="s">
        <v>236</v>
      </c>
      <c r="C1" s="650" t="s">
        <v>237</v>
      </c>
      <c r="D1" s="622" t="s">
        <v>238</v>
      </c>
      <c r="E1" s="622" t="s">
        <v>239</v>
      </c>
      <c r="F1" s="622" t="s">
        <v>240</v>
      </c>
      <c r="G1" s="732" t="s">
        <v>241</v>
      </c>
      <c r="H1" s="732" t="s">
        <v>242</v>
      </c>
      <c r="I1" s="140" t="s">
        <v>5</v>
      </c>
      <c r="J1" s="622" t="s">
        <v>243</v>
      </c>
      <c r="K1" s="622" t="s">
        <v>244</v>
      </c>
      <c r="L1" s="651" t="s">
        <v>245</v>
      </c>
      <c r="M1" s="142" t="s">
        <v>246</v>
      </c>
      <c r="N1" s="142" t="s">
        <v>247</v>
      </c>
      <c r="O1" s="141" t="s">
        <v>245</v>
      </c>
      <c r="P1" s="144" t="s">
        <v>246</v>
      </c>
      <c r="Q1" s="144" t="s">
        <v>247</v>
      </c>
      <c r="R1" s="142" t="s">
        <v>248</v>
      </c>
      <c r="S1" s="145" t="s">
        <v>246</v>
      </c>
      <c r="T1" s="145" t="s">
        <v>247</v>
      </c>
      <c r="U1" s="142" t="s">
        <v>248</v>
      </c>
      <c r="V1" s="145" t="s">
        <v>246</v>
      </c>
      <c r="W1" s="145" t="s">
        <v>247</v>
      </c>
      <c r="X1" s="142" t="s">
        <v>248</v>
      </c>
    </row>
    <row r="2" spans="1:24" ht="56.25" hidden="1" outlineLevel="1">
      <c r="A2" s="623"/>
      <c r="B2" s="147" t="s">
        <v>249</v>
      </c>
      <c r="C2" s="652" t="s">
        <v>249</v>
      </c>
      <c r="D2" s="149" t="s">
        <v>52</v>
      </c>
      <c r="E2" s="149"/>
      <c r="F2" s="624"/>
      <c r="G2" s="733"/>
      <c r="H2" s="152" t="s">
        <v>250</v>
      </c>
      <c r="I2" s="151" t="s">
        <v>13</v>
      </c>
      <c r="J2" s="151" t="s">
        <v>14</v>
      </c>
      <c r="K2" s="151" t="s">
        <v>16</v>
      </c>
      <c r="L2" s="152" t="s">
        <v>15</v>
      </c>
      <c r="M2" s="151" t="s">
        <v>17</v>
      </c>
      <c r="N2" s="151" t="s">
        <v>18</v>
      </c>
      <c r="O2" s="152" t="s">
        <v>19</v>
      </c>
      <c r="P2" s="151" t="s">
        <v>21</v>
      </c>
      <c r="Q2" s="151" t="s">
        <v>23</v>
      </c>
      <c r="R2" s="151" t="s">
        <v>24</v>
      </c>
      <c r="S2" s="151" t="s">
        <v>25</v>
      </c>
      <c r="T2" s="151" t="s">
        <v>27</v>
      </c>
      <c r="U2" s="151" t="s">
        <v>28</v>
      </c>
      <c r="V2" s="151" t="s">
        <v>29</v>
      </c>
      <c r="W2" s="151" t="s">
        <v>30</v>
      </c>
      <c r="X2" s="151" t="s">
        <v>32</v>
      </c>
    </row>
    <row r="3" spans="1:24" ht="56.25" hidden="1" outlineLevel="1">
      <c r="A3" s="625"/>
      <c r="B3" s="154" t="s">
        <v>251</v>
      </c>
      <c r="C3" s="653" t="s">
        <v>252</v>
      </c>
      <c r="D3" s="154" t="s">
        <v>35</v>
      </c>
      <c r="E3" s="154"/>
      <c r="F3" s="154"/>
      <c r="G3" s="733"/>
      <c r="H3" s="627">
        <f>COUNTIF($H10:$H32,"1 - Несоответствие продуктовым требованиям ПИК-Стандарт")</f>
        <v>0</v>
      </c>
      <c r="I3" s="626">
        <f>COUNTIF($H10:$H32,"2 - Несоответствие Бренд-листам ПИК")</f>
        <v>0</v>
      </c>
      <c r="J3" s="626">
        <f>COUNTIF($H10:$H32,"3 - Несоответствие Каталогу отделки")</f>
        <v>6</v>
      </c>
      <c r="K3" s="626">
        <f>COUNTIF($H10:$H32,"5 - Ошибка в применении СТМ")</f>
        <v>0</v>
      </c>
      <c r="L3" s="654">
        <f>COUNTIF($H10:$H29,"4 - Несоответствие Каталогу оборудования")</f>
        <v>2</v>
      </c>
      <c r="M3" s="626">
        <f>COUNTIF($H10:$H32,"6 - Ошибка в применении сборных ЛМ")</f>
        <v>0</v>
      </c>
      <c r="N3" s="626">
        <f>COUNTIF($H10:$H32,"7 - Ошибка в применении шкаф-пакетов")</f>
        <v>0</v>
      </c>
      <c r="O3" s="627">
        <f>COUNTIF($H10:$H32,"8 - Ошибка в применении шахт-пакетов")</f>
        <v>0</v>
      </c>
      <c r="P3" s="626">
        <f>COUNTIF($H10:$H32,"9 - Несоответствие типологическим требованиям ПИК-Стандарт")</f>
        <v>0</v>
      </c>
      <c r="Q3" s="626">
        <f>COUNTIF($H10:$H32,"10 - Несоответствие НТД РФ")</f>
        <v>0</v>
      </c>
      <c r="R3" s="626">
        <f>COUNTIF($H10:$H32,"11 - Несоответствие ИРД (кроме ТУ, СТУ), АПР, ПД")</f>
        <v>0</v>
      </c>
      <c r="S3" s="626">
        <f>COUNTIF($H10:$H32,"12 - Несоответствие требованиям ТУ, СТУ")</f>
        <v>0</v>
      </c>
      <c r="T3" s="626">
        <f>COUNTIF($H10:$H32,"13 - Ошибка в технических решениях")</f>
        <v>0</v>
      </c>
      <c r="U3" s="626">
        <f>COUNTIF($H10:$H32,"14 - Неувязка м/у собой комплектов РД")</f>
        <v>0</v>
      </c>
      <c r="V3" s="626">
        <f>COUNTIF($H10:$H32,"15 - Недостаточность информации влияющей на СМР")</f>
        <v>7</v>
      </c>
      <c r="W3" s="626">
        <f>COUNTIF($H10:$H32,"16 - Нерациональное решение")</f>
        <v>0</v>
      </c>
      <c r="X3" s="626">
        <f>COUNTIF($H10:$H32,"17 - Оформление")</f>
        <v>1</v>
      </c>
    </row>
    <row r="4" spans="1:24" ht="25.5" hidden="1" outlineLevel="1">
      <c r="A4" s="147" t="s">
        <v>249</v>
      </c>
      <c r="B4" s="628">
        <v>45</v>
      </c>
      <c r="C4" s="655" t="s">
        <v>2200</v>
      </c>
      <c r="D4" s="629">
        <f>C4/B4</f>
        <v>0.93333333333333335</v>
      </c>
      <c r="E4" s="629"/>
      <c r="F4" s="630"/>
      <c r="G4" s="733"/>
      <c r="H4" s="163" t="s">
        <v>52</v>
      </c>
      <c r="I4" s="149" t="s">
        <v>52</v>
      </c>
      <c r="J4" s="149" t="s">
        <v>52</v>
      </c>
      <c r="K4" s="149" t="s">
        <v>52</v>
      </c>
      <c r="L4" s="163" t="s">
        <v>52</v>
      </c>
      <c r="M4" s="149" t="s">
        <v>52</v>
      </c>
      <c r="N4" s="149" t="s">
        <v>52</v>
      </c>
      <c r="O4" s="163" t="s">
        <v>52</v>
      </c>
      <c r="P4" s="149" t="s">
        <v>52</v>
      </c>
      <c r="Q4" s="149" t="s">
        <v>52</v>
      </c>
      <c r="R4" s="149" t="s">
        <v>52</v>
      </c>
      <c r="S4" s="149" t="s">
        <v>52</v>
      </c>
      <c r="T4" s="149" t="s">
        <v>52</v>
      </c>
      <c r="U4" s="149" t="s">
        <v>52</v>
      </c>
      <c r="V4" s="149" t="s">
        <v>52</v>
      </c>
      <c r="W4" s="149" t="s">
        <v>52</v>
      </c>
      <c r="X4" s="149" t="s">
        <v>52</v>
      </c>
    </row>
    <row r="5" spans="1:24" ht="14.25" hidden="1" outlineLevel="1">
      <c r="A5" s="656"/>
      <c r="B5" s="630"/>
      <c r="C5" s="657"/>
      <c r="D5" s="631"/>
      <c r="E5" s="631"/>
      <c r="F5" s="630"/>
      <c r="G5" s="163" t="s">
        <v>52</v>
      </c>
      <c r="H5" s="734"/>
      <c r="I5" s="431"/>
      <c r="J5" s="437"/>
      <c r="K5" s="431"/>
      <c r="L5" s="658"/>
      <c r="M5" s="437"/>
      <c r="N5" s="431"/>
      <c r="O5" s="633"/>
      <c r="P5" s="634"/>
      <c r="Q5" s="635"/>
      <c r="R5" s="634"/>
      <c r="S5" s="634"/>
      <c r="T5" s="635"/>
      <c r="U5" s="635"/>
      <c r="V5" s="635"/>
      <c r="W5" s="635"/>
      <c r="X5" s="635"/>
    </row>
    <row r="6" spans="1:24" ht="22.5" hidden="1" outlineLevel="1">
      <c r="A6" s="154">
        <v>0.2</v>
      </c>
      <c r="B6" s="154">
        <v>0.5</v>
      </c>
      <c r="C6" s="653">
        <v>1</v>
      </c>
      <c r="D6" s="154" t="s">
        <v>39</v>
      </c>
      <c r="E6" s="154"/>
      <c r="F6" s="154" t="s">
        <v>253</v>
      </c>
      <c r="G6" s="735">
        <f>COUNTIFS(G10:G32,"0,2")</f>
        <v>0</v>
      </c>
      <c r="H6" s="734"/>
      <c r="I6" s="431"/>
      <c r="J6" s="437"/>
      <c r="K6" s="431"/>
      <c r="L6" s="659"/>
      <c r="M6" s="437"/>
      <c r="N6" s="431"/>
      <c r="O6" s="633"/>
      <c r="P6" s="634"/>
      <c r="Q6" s="635"/>
      <c r="R6" s="634"/>
      <c r="S6" s="634"/>
      <c r="T6" s="635"/>
      <c r="U6" s="635"/>
      <c r="V6" s="635"/>
      <c r="W6" s="635"/>
      <c r="X6" s="635"/>
    </row>
    <row r="7" spans="1:24" ht="22.5" hidden="1" outlineLevel="1">
      <c r="A7" s="637">
        <f>G6*0.2/B4</f>
        <v>0</v>
      </c>
      <c r="B7" s="637">
        <f>G7*0.5/B4</f>
        <v>0.3888888888888889</v>
      </c>
      <c r="C7" s="637">
        <f>G8*1/B4</f>
        <v>0</v>
      </c>
      <c r="D7" s="638">
        <f>(G6*A6+G7*B6+G8*C6)/SUM(G6:G8)</f>
        <v>0.5</v>
      </c>
      <c r="E7" s="639"/>
      <c r="F7" s="178" t="s">
        <v>254</v>
      </c>
      <c r="G7" s="735">
        <v>35</v>
      </c>
      <c r="H7" s="734"/>
      <c r="I7" s="640"/>
      <c r="J7" s="640"/>
      <c r="K7" s="640"/>
      <c r="L7" s="660"/>
      <c r="M7" s="640"/>
      <c r="N7" s="640"/>
      <c r="O7" s="642"/>
      <c r="P7" s="643"/>
      <c r="Q7" s="643"/>
      <c r="R7" s="643"/>
      <c r="S7" s="643"/>
      <c r="T7" s="643"/>
      <c r="U7" s="643"/>
      <c r="V7" s="643"/>
      <c r="W7" s="643"/>
      <c r="X7" s="643"/>
    </row>
    <row r="8" spans="1:24" ht="22.5" hidden="1" outlineLevel="1">
      <c r="A8" s="149" t="s">
        <v>52</v>
      </c>
      <c r="B8" s="149" t="s">
        <v>52</v>
      </c>
      <c r="C8" s="661" t="s">
        <v>52</v>
      </c>
      <c r="D8" s="149" t="s">
        <v>52</v>
      </c>
      <c r="E8" s="149"/>
      <c r="F8" s="154" t="s">
        <v>255</v>
      </c>
      <c r="G8" s="735">
        <f>COUNTIFS(G10:G32,"1")</f>
        <v>0</v>
      </c>
      <c r="H8" s="734"/>
      <c r="I8" s="431"/>
      <c r="J8" s="437"/>
      <c r="K8" s="431"/>
      <c r="L8" s="662"/>
      <c r="M8" s="437"/>
      <c r="N8" s="431"/>
      <c r="O8" s="633"/>
      <c r="P8" s="634"/>
      <c r="Q8" s="635"/>
      <c r="R8" s="634"/>
      <c r="S8" s="634"/>
      <c r="T8" s="635"/>
      <c r="U8" s="635"/>
      <c r="V8" s="635"/>
      <c r="W8" s="635"/>
      <c r="X8" s="635"/>
    </row>
    <row r="9" spans="1:24" ht="52.5" customHeight="1">
      <c r="A9" s="182"/>
      <c r="B9" s="182"/>
      <c r="C9" s="663"/>
      <c r="D9" s="182"/>
      <c r="E9" s="182"/>
      <c r="F9" s="182"/>
      <c r="G9" s="736"/>
      <c r="H9" s="736"/>
      <c r="I9" s="184"/>
      <c r="J9" s="185"/>
      <c r="K9" s="184"/>
      <c r="L9" s="664" t="s">
        <v>2201</v>
      </c>
      <c r="M9" s="185"/>
      <c r="N9" s="184"/>
      <c r="O9" s="495"/>
      <c r="P9" s="469"/>
      <c r="Q9" s="471"/>
      <c r="R9" s="469"/>
      <c r="S9" s="469"/>
      <c r="T9" s="471"/>
      <c r="U9" s="471"/>
      <c r="V9" s="471"/>
      <c r="W9" s="471"/>
      <c r="X9" s="471"/>
    </row>
    <row r="10" spans="1:24" ht="25.5">
      <c r="A10" s="431">
        <v>1</v>
      </c>
      <c r="B10" s="644" t="s">
        <v>2653</v>
      </c>
      <c r="C10" s="665">
        <v>1</v>
      </c>
      <c r="D10" s="756" t="s">
        <v>2654</v>
      </c>
      <c r="E10" s="433"/>
      <c r="F10" s="433"/>
      <c r="G10" s="733">
        <v>0.5</v>
      </c>
      <c r="H10" s="737" t="s">
        <v>32</v>
      </c>
      <c r="I10" s="431" t="s">
        <v>197</v>
      </c>
      <c r="J10" s="437">
        <v>45463</v>
      </c>
      <c r="K10" s="431"/>
      <c r="L10" s="666" t="s">
        <v>2710</v>
      </c>
      <c r="M10" s="437"/>
      <c r="N10" s="431"/>
      <c r="O10" s="633"/>
      <c r="P10" s="634"/>
      <c r="Q10" s="635"/>
      <c r="R10" s="634"/>
      <c r="S10" s="634"/>
      <c r="T10" s="635"/>
      <c r="U10" s="635"/>
      <c r="V10" s="635"/>
      <c r="W10" s="635"/>
      <c r="X10" s="635"/>
    </row>
    <row r="11" spans="1:24" ht="38.25">
      <c r="A11" s="431">
        <v>2</v>
      </c>
      <c r="B11" s="644" t="s">
        <v>2653</v>
      </c>
      <c r="C11" s="665" t="s">
        <v>2212</v>
      </c>
      <c r="D11" s="751" t="s">
        <v>2284</v>
      </c>
      <c r="E11" s="433" t="s">
        <v>2239</v>
      </c>
      <c r="F11" s="433"/>
      <c r="G11" s="733">
        <v>0.5</v>
      </c>
      <c r="H11" s="737" t="s">
        <v>14</v>
      </c>
      <c r="I11" s="431" t="s">
        <v>197</v>
      </c>
      <c r="J11" s="437">
        <v>45463</v>
      </c>
      <c r="K11" s="431"/>
      <c r="L11" s="764" t="s">
        <v>2710</v>
      </c>
      <c r="M11" s="437"/>
      <c r="N11" s="431"/>
      <c r="O11" s="645"/>
      <c r="P11" s="635"/>
      <c r="Q11" s="635"/>
      <c r="R11" s="635"/>
      <c r="S11" s="635"/>
      <c r="T11" s="635"/>
      <c r="U11" s="635"/>
      <c r="V11" s="635"/>
      <c r="W11" s="635"/>
      <c r="X11" s="635"/>
    </row>
    <row r="12" spans="1:24" ht="63.75">
      <c r="A12" s="431">
        <v>3</v>
      </c>
      <c r="B12" s="644" t="s">
        <v>2653</v>
      </c>
      <c r="C12" s="665" t="s">
        <v>2212</v>
      </c>
      <c r="D12" s="750" t="s">
        <v>2655</v>
      </c>
      <c r="E12" s="433" t="s">
        <v>2239</v>
      </c>
      <c r="F12" s="433"/>
      <c r="G12" s="733">
        <v>0.5</v>
      </c>
      <c r="H12" s="737" t="s">
        <v>14</v>
      </c>
      <c r="I12" s="431" t="s">
        <v>197</v>
      </c>
      <c r="J12" s="437">
        <v>45463</v>
      </c>
      <c r="K12" s="431"/>
      <c r="L12" s="766" t="s">
        <v>2711</v>
      </c>
      <c r="M12" s="437"/>
      <c r="N12" s="431"/>
      <c r="O12" s="645"/>
      <c r="P12" s="635"/>
      <c r="Q12" s="635"/>
      <c r="R12" s="635"/>
      <c r="S12" s="635"/>
      <c r="T12" s="635"/>
      <c r="U12" s="635"/>
      <c r="V12" s="635"/>
      <c r="W12" s="635"/>
      <c r="X12" s="635"/>
    </row>
    <row r="13" spans="1:24" ht="38.25">
      <c r="A13" s="431">
        <v>4</v>
      </c>
      <c r="B13" s="644" t="s">
        <v>2653</v>
      </c>
      <c r="C13" s="665" t="s">
        <v>2212</v>
      </c>
      <c r="D13" s="749" t="s">
        <v>2286</v>
      </c>
      <c r="E13" s="433"/>
      <c r="F13" s="433"/>
      <c r="G13" s="733">
        <v>0.5</v>
      </c>
      <c r="H13" s="737" t="s">
        <v>14</v>
      </c>
      <c r="I13" s="431" t="s">
        <v>197</v>
      </c>
      <c r="J13" s="437">
        <v>45463</v>
      </c>
      <c r="K13" s="431"/>
      <c r="L13" s="767" t="s">
        <v>2710</v>
      </c>
      <c r="M13" s="431"/>
      <c r="N13" s="431"/>
      <c r="O13" s="645"/>
      <c r="P13" s="635"/>
      <c r="Q13" s="635"/>
      <c r="R13" s="635"/>
      <c r="S13" s="635"/>
      <c r="T13" s="635"/>
      <c r="U13" s="635"/>
      <c r="V13" s="635"/>
      <c r="W13" s="635"/>
      <c r="X13" s="635"/>
    </row>
    <row r="14" spans="1:24" ht="38.25">
      <c r="A14" s="431">
        <v>5</v>
      </c>
      <c r="B14" s="644" t="s">
        <v>2653</v>
      </c>
      <c r="C14" s="665" t="s">
        <v>2212</v>
      </c>
      <c r="D14" s="749" t="s">
        <v>2287</v>
      </c>
      <c r="E14" s="433"/>
      <c r="F14" s="433"/>
      <c r="G14" s="733">
        <v>0.5</v>
      </c>
      <c r="H14" s="737" t="s">
        <v>14</v>
      </c>
      <c r="I14" s="431" t="s">
        <v>197</v>
      </c>
      <c r="J14" s="437">
        <v>45463</v>
      </c>
      <c r="K14" s="431"/>
      <c r="L14" s="765" t="s">
        <v>2710</v>
      </c>
      <c r="M14" s="431"/>
      <c r="N14" s="431"/>
      <c r="O14" s="645"/>
      <c r="P14" s="635"/>
      <c r="Q14" s="635"/>
      <c r="R14" s="635"/>
      <c r="S14" s="635"/>
      <c r="T14" s="635"/>
      <c r="U14" s="635"/>
      <c r="V14" s="635"/>
      <c r="W14" s="635"/>
      <c r="X14" s="635"/>
    </row>
    <row r="15" spans="1:24" ht="63.75">
      <c r="A15" s="431">
        <v>6</v>
      </c>
      <c r="B15" s="644" t="s">
        <v>2653</v>
      </c>
      <c r="C15" s="665" t="s">
        <v>2212</v>
      </c>
      <c r="D15" s="750" t="s">
        <v>2266</v>
      </c>
      <c r="E15" s="433"/>
      <c r="F15" s="433"/>
      <c r="G15" s="733">
        <v>0.5</v>
      </c>
      <c r="H15" s="737" t="s">
        <v>14</v>
      </c>
      <c r="I15" s="431" t="s">
        <v>197</v>
      </c>
      <c r="J15" s="437">
        <v>45463</v>
      </c>
      <c r="K15" s="431"/>
      <c r="L15" s="767" t="s">
        <v>2711</v>
      </c>
      <c r="M15" s="431"/>
      <c r="N15" s="431"/>
      <c r="O15" s="645"/>
      <c r="P15" s="635"/>
      <c r="Q15" s="635"/>
      <c r="R15" s="635"/>
      <c r="S15" s="635"/>
      <c r="T15" s="635"/>
      <c r="U15" s="635"/>
      <c r="V15" s="635"/>
      <c r="W15" s="635"/>
      <c r="X15" s="635"/>
    </row>
    <row r="16" spans="1:24" ht="126" customHeight="1">
      <c r="A16" s="431">
        <v>7</v>
      </c>
      <c r="B16" s="644" t="s">
        <v>2653</v>
      </c>
      <c r="C16" s="672" t="s">
        <v>454</v>
      </c>
      <c r="D16" s="752" t="s">
        <v>2656</v>
      </c>
      <c r="E16" s="433"/>
      <c r="F16" s="433"/>
      <c r="G16" s="733"/>
      <c r="H16" s="737"/>
      <c r="I16" s="431" t="s">
        <v>197</v>
      </c>
      <c r="J16" s="437">
        <v>45463</v>
      </c>
      <c r="K16" s="431"/>
      <c r="L16" s="766" t="s">
        <v>2728</v>
      </c>
      <c r="M16" s="437"/>
      <c r="N16" s="431"/>
      <c r="O16" s="645"/>
      <c r="P16" s="635"/>
      <c r="Q16" s="635"/>
      <c r="R16" s="635"/>
      <c r="S16" s="635"/>
      <c r="T16" s="635"/>
      <c r="U16" s="635"/>
      <c r="V16" s="635"/>
      <c r="W16" s="635"/>
      <c r="X16" s="635"/>
    </row>
    <row r="17" spans="1:24" ht="143.25" customHeight="1">
      <c r="A17" s="431">
        <v>8</v>
      </c>
      <c r="B17" s="644" t="s">
        <v>2653</v>
      </c>
      <c r="C17" s="672" t="s">
        <v>460</v>
      </c>
      <c r="D17" s="752" t="s">
        <v>2657</v>
      </c>
      <c r="E17" s="433"/>
      <c r="F17" s="433"/>
      <c r="G17" s="733"/>
      <c r="H17" s="737"/>
      <c r="I17" s="431" t="s">
        <v>197</v>
      </c>
      <c r="J17" s="437">
        <v>45463</v>
      </c>
      <c r="K17" s="431"/>
      <c r="L17" s="766" t="s">
        <v>2728</v>
      </c>
      <c r="M17" s="437"/>
      <c r="N17" s="431"/>
      <c r="O17" s="645"/>
      <c r="P17" s="635"/>
      <c r="Q17" s="635"/>
      <c r="R17" s="635"/>
      <c r="S17" s="635"/>
      <c r="T17" s="635"/>
      <c r="U17" s="635"/>
      <c r="V17" s="635"/>
      <c r="W17" s="635"/>
      <c r="X17" s="635"/>
    </row>
    <row r="18" spans="1:24" ht="138" customHeight="1">
      <c r="A18" s="431">
        <v>9</v>
      </c>
      <c r="B18" s="644" t="s">
        <v>2653</v>
      </c>
      <c r="C18" s="665" t="s">
        <v>2241</v>
      </c>
      <c r="D18" s="749" t="s">
        <v>2288</v>
      </c>
      <c r="E18" s="433"/>
      <c r="F18" s="433"/>
      <c r="G18" s="733">
        <v>0.5</v>
      </c>
      <c r="H18" s="737" t="s">
        <v>29</v>
      </c>
      <c r="I18" s="431" t="s">
        <v>197</v>
      </c>
      <c r="J18" s="437">
        <v>45463</v>
      </c>
      <c r="K18" s="431"/>
      <c r="L18" s="767" t="s">
        <v>2710</v>
      </c>
      <c r="M18" s="431"/>
      <c r="N18" s="441"/>
      <c r="O18" s="645"/>
      <c r="P18" s="635"/>
      <c r="Q18" s="635"/>
      <c r="R18" s="635"/>
      <c r="S18" s="635"/>
      <c r="T18" s="635"/>
      <c r="U18" s="635"/>
      <c r="V18" s="635"/>
      <c r="W18" s="635"/>
      <c r="X18" s="635"/>
    </row>
    <row r="19" spans="1:24" ht="138" customHeight="1">
      <c r="A19" s="431">
        <v>10</v>
      </c>
      <c r="B19" s="644" t="s">
        <v>2653</v>
      </c>
      <c r="C19" s="665" t="s">
        <v>2241</v>
      </c>
      <c r="D19" s="749" t="s">
        <v>2289</v>
      </c>
      <c r="E19" s="433"/>
      <c r="F19" s="433"/>
      <c r="G19" s="733">
        <v>0.5</v>
      </c>
      <c r="H19" s="737" t="s">
        <v>29</v>
      </c>
      <c r="I19" s="431" t="s">
        <v>197</v>
      </c>
      <c r="J19" s="437">
        <v>45463</v>
      </c>
      <c r="K19" s="431"/>
      <c r="L19" s="767" t="s">
        <v>2710</v>
      </c>
      <c r="M19" s="431"/>
      <c r="N19" s="441"/>
      <c r="O19" s="645"/>
      <c r="P19" s="635"/>
      <c r="Q19" s="635"/>
      <c r="R19" s="635"/>
      <c r="S19" s="635"/>
      <c r="T19" s="635"/>
      <c r="U19" s="635"/>
      <c r="V19" s="635"/>
      <c r="W19" s="635"/>
      <c r="X19" s="635"/>
    </row>
    <row r="20" spans="1:24" ht="235.5" customHeight="1">
      <c r="A20" s="431">
        <v>11</v>
      </c>
      <c r="B20" s="644" t="s">
        <v>2653</v>
      </c>
      <c r="C20" s="665" t="s">
        <v>2658</v>
      </c>
      <c r="D20" s="441" t="s">
        <v>2659</v>
      </c>
      <c r="E20" s="433"/>
      <c r="F20" s="433"/>
      <c r="G20" s="733">
        <v>0.5</v>
      </c>
      <c r="H20" s="737" t="s">
        <v>29</v>
      </c>
      <c r="I20" s="431" t="s">
        <v>197</v>
      </c>
      <c r="J20" s="437">
        <v>45463</v>
      </c>
      <c r="K20" s="431"/>
      <c r="L20" s="767" t="s">
        <v>2725</v>
      </c>
      <c r="M20" s="431"/>
      <c r="N20" s="441"/>
      <c r="O20" s="645"/>
      <c r="P20" s="635"/>
      <c r="Q20" s="635"/>
      <c r="R20" s="635"/>
      <c r="S20" s="635"/>
      <c r="T20" s="635"/>
      <c r="U20" s="635"/>
      <c r="V20" s="635"/>
      <c r="W20" s="635"/>
      <c r="X20" s="635"/>
    </row>
    <row r="21" spans="1:24" ht="178.5" customHeight="1">
      <c r="A21" s="431">
        <v>12</v>
      </c>
      <c r="B21" s="644" t="s">
        <v>2653</v>
      </c>
      <c r="C21" s="665" t="s">
        <v>471</v>
      </c>
      <c r="D21" s="749" t="s">
        <v>2660</v>
      </c>
      <c r="E21" s="433"/>
      <c r="F21" s="433"/>
      <c r="G21" s="733">
        <v>0.5</v>
      </c>
      <c r="H21" s="737" t="s">
        <v>29</v>
      </c>
      <c r="I21" s="431" t="s">
        <v>197</v>
      </c>
      <c r="J21" s="437">
        <v>45463</v>
      </c>
      <c r="K21" s="431"/>
      <c r="L21" s="767" t="s">
        <v>2710</v>
      </c>
      <c r="M21" s="431"/>
      <c r="N21" s="441"/>
      <c r="O21" s="645"/>
      <c r="P21" s="635"/>
      <c r="Q21" s="635"/>
      <c r="R21" s="635"/>
      <c r="S21" s="635"/>
      <c r="T21" s="635"/>
      <c r="U21" s="635"/>
      <c r="V21" s="635"/>
      <c r="W21" s="635"/>
      <c r="X21" s="635"/>
    </row>
    <row r="22" spans="1:24" ht="63.75">
      <c r="A22" s="431">
        <v>13</v>
      </c>
      <c r="B22" s="644" t="s">
        <v>2653</v>
      </c>
      <c r="C22" s="665" t="s">
        <v>2258</v>
      </c>
      <c r="D22" s="750" t="s">
        <v>2264</v>
      </c>
      <c r="E22" s="433" t="s">
        <v>2239</v>
      </c>
      <c r="F22" s="433"/>
      <c r="G22" s="733">
        <v>0.5</v>
      </c>
      <c r="H22" s="737" t="s">
        <v>15</v>
      </c>
      <c r="I22" s="431" t="s">
        <v>197</v>
      </c>
      <c r="J22" s="437">
        <v>45463</v>
      </c>
      <c r="K22" s="431"/>
      <c r="L22" s="764" t="s">
        <v>2711</v>
      </c>
      <c r="M22" s="431"/>
      <c r="N22" s="431"/>
      <c r="O22" s="645"/>
      <c r="P22" s="635"/>
      <c r="Q22" s="635"/>
      <c r="R22" s="635"/>
      <c r="S22" s="635"/>
      <c r="T22" s="635"/>
      <c r="U22" s="635"/>
      <c r="V22" s="635"/>
      <c r="W22" s="635"/>
      <c r="X22" s="635"/>
    </row>
    <row r="23" spans="1:24" ht="58.5" customHeight="1">
      <c r="A23" s="431">
        <v>14</v>
      </c>
      <c r="B23" s="644" t="s">
        <v>2653</v>
      </c>
      <c r="C23" s="665" t="s">
        <v>2258</v>
      </c>
      <c r="D23" s="750" t="s">
        <v>2266</v>
      </c>
      <c r="E23" s="433" t="s">
        <v>2239</v>
      </c>
      <c r="F23" s="433"/>
      <c r="G23" s="733">
        <v>0.5</v>
      </c>
      <c r="H23" s="737" t="s">
        <v>15</v>
      </c>
      <c r="I23" s="431" t="s">
        <v>197</v>
      </c>
      <c r="J23" s="437">
        <v>45463</v>
      </c>
      <c r="K23" s="431"/>
      <c r="L23" s="766" t="s">
        <v>2711</v>
      </c>
      <c r="M23" s="431"/>
      <c r="N23" s="431"/>
      <c r="O23" s="645"/>
      <c r="P23" s="635"/>
      <c r="Q23" s="635"/>
      <c r="R23" s="635"/>
      <c r="S23" s="635"/>
      <c r="T23" s="635"/>
      <c r="U23" s="635"/>
      <c r="V23" s="635"/>
      <c r="W23" s="635"/>
      <c r="X23" s="635"/>
    </row>
    <row r="24" spans="1:24" ht="56.25">
      <c r="A24" s="431">
        <v>15</v>
      </c>
      <c r="B24" s="644" t="s">
        <v>2653</v>
      </c>
      <c r="C24" s="665" t="s">
        <v>2661</v>
      </c>
      <c r="D24" s="753" t="s">
        <v>2662</v>
      </c>
      <c r="E24" s="433"/>
      <c r="F24" s="433"/>
      <c r="G24" s="733">
        <v>0.5</v>
      </c>
      <c r="H24" s="737" t="s">
        <v>29</v>
      </c>
      <c r="I24" s="431" t="s">
        <v>197</v>
      </c>
      <c r="J24" s="437">
        <v>45463</v>
      </c>
      <c r="K24" s="431"/>
      <c r="L24" s="764" t="s">
        <v>2710</v>
      </c>
      <c r="M24" s="431"/>
      <c r="N24" s="431"/>
      <c r="O24" s="645"/>
      <c r="P24" s="635"/>
      <c r="Q24" s="635"/>
      <c r="R24" s="635"/>
      <c r="S24" s="635"/>
      <c r="T24" s="635"/>
      <c r="U24" s="635"/>
      <c r="V24" s="635"/>
      <c r="W24" s="635"/>
      <c r="X24" s="635"/>
    </row>
    <row r="25" spans="1:24" ht="159.75" customHeight="1">
      <c r="A25" s="431">
        <v>16</v>
      </c>
      <c r="B25" s="644" t="s">
        <v>2653</v>
      </c>
      <c r="C25" s="665" t="s">
        <v>2663</v>
      </c>
      <c r="D25" s="754" t="s">
        <v>2664</v>
      </c>
      <c r="E25" s="433"/>
      <c r="F25" s="433"/>
      <c r="G25" s="733">
        <v>0.5</v>
      </c>
      <c r="H25" s="737" t="s">
        <v>29</v>
      </c>
      <c r="I25" s="431" t="s">
        <v>197</v>
      </c>
      <c r="J25" s="437">
        <v>45463</v>
      </c>
      <c r="K25" s="431"/>
      <c r="L25" s="767" t="s">
        <v>2710</v>
      </c>
      <c r="M25" s="431"/>
      <c r="N25" s="431"/>
      <c r="O25" s="645"/>
      <c r="P25" s="635"/>
      <c r="Q25" s="635"/>
      <c r="R25" s="635"/>
      <c r="S25" s="635"/>
      <c r="T25" s="635"/>
      <c r="U25" s="635"/>
      <c r="V25" s="635"/>
      <c r="W25" s="635"/>
      <c r="X25" s="635"/>
    </row>
    <row r="26" spans="1:24" ht="122.25" customHeight="1">
      <c r="A26" s="431">
        <v>17</v>
      </c>
      <c r="B26" s="644" t="s">
        <v>2653</v>
      </c>
      <c r="C26" s="665" t="s">
        <v>2281</v>
      </c>
      <c r="D26" s="792" t="s">
        <v>2283</v>
      </c>
      <c r="E26" s="433"/>
      <c r="F26" s="433"/>
      <c r="G26" s="733">
        <v>0.5</v>
      </c>
      <c r="H26" s="737" t="s">
        <v>14</v>
      </c>
      <c r="I26" s="431" t="s">
        <v>197</v>
      </c>
      <c r="J26" s="437">
        <v>45463</v>
      </c>
      <c r="K26" s="431"/>
      <c r="L26" s="764" t="s">
        <v>2710</v>
      </c>
      <c r="M26" s="431"/>
      <c r="N26" s="441"/>
      <c r="O26" s="645"/>
      <c r="P26" s="635"/>
      <c r="Q26" s="635"/>
      <c r="R26" s="635"/>
      <c r="S26" s="635"/>
      <c r="T26" s="635"/>
      <c r="U26" s="635"/>
      <c r="V26" s="635"/>
      <c r="W26" s="635"/>
      <c r="X26" s="635"/>
    </row>
    <row r="27" spans="1:24" ht="56.25">
      <c r="A27" s="431">
        <v>18</v>
      </c>
      <c r="B27" s="644" t="s">
        <v>2653</v>
      </c>
      <c r="C27" s="672" t="s">
        <v>2295</v>
      </c>
      <c r="D27" s="755" t="s">
        <v>2296</v>
      </c>
      <c r="E27" s="678"/>
      <c r="F27" s="433"/>
      <c r="G27" s="733">
        <v>0.5</v>
      </c>
      <c r="H27" s="737" t="s">
        <v>29</v>
      </c>
      <c r="I27" s="431" t="s">
        <v>197</v>
      </c>
      <c r="J27" s="437">
        <v>45463</v>
      </c>
      <c r="K27" s="431"/>
      <c r="L27" s="767" t="s">
        <v>2723</v>
      </c>
      <c r="M27" s="431"/>
      <c r="N27" s="431"/>
      <c r="O27" s="645"/>
      <c r="P27" s="635"/>
      <c r="Q27" s="635"/>
      <c r="R27" s="635"/>
      <c r="S27" s="635"/>
      <c r="T27" s="635"/>
      <c r="U27" s="635"/>
      <c r="V27" s="635"/>
      <c r="W27" s="635"/>
      <c r="X27" s="635"/>
    </row>
    <row r="28" spans="1:24" ht="12.75">
      <c r="A28" s="431"/>
      <c r="B28" s="644"/>
      <c r="C28" s="665"/>
      <c r="D28" s="433"/>
      <c r="E28" s="433"/>
      <c r="F28" s="433"/>
      <c r="G28" s="733"/>
      <c r="H28" s="737"/>
      <c r="I28" s="431"/>
      <c r="J28" s="437"/>
      <c r="K28" s="431"/>
      <c r="L28" s="668"/>
      <c r="M28" s="431"/>
      <c r="N28" s="431"/>
      <c r="O28" s="645"/>
      <c r="P28" s="635"/>
      <c r="Q28" s="635"/>
      <c r="R28" s="635"/>
      <c r="S28" s="635"/>
      <c r="T28" s="635"/>
      <c r="U28" s="635"/>
      <c r="V28" s="635"/>
      <c r="W28" s="635"/>
      <c r="X28" s="635"/>
    </row>
    <row r="29" spans="1:24" ht="12.75">
      <c r="A29" s="431"/>
      <c r="B29" s="644"/>
      <c r="C29" s="665"/>
      <c r="D29" s="433"/>
      <c r="E29" s="433"/>
      <c r="F29" s="433"/>
      <c r="G29" s="733"/>
      <c r="H29" s="737"/>
      <c r="I29" s="431"/>
      <c r="J29" s="437"/>
      <c r="K29" s="431"/>
      <c r="L29" s="668"/>
      <c r="M29" s="431"/>
      <c r="N29" s="431"/>
      <c r="O29" s="645"/>
      <c r="P29" s="635"/>
      <c r="Q29" s="635"/>
      <c r="R29" s="635"/>
      <c r="S29" s="635"/>
      <c r="T29" s="635"/>
      <c r="U29" s="635"/>
      <c r="V29" s="635"/>
      <c r="W29" s="635"/>
      <c r="X29" s="635"/>
    </row>
    <row r="30" spans="1:24" ht="12.75">
      <c r="A30" s="431"/>
      <c r="B30" s="644"/>
      <c r="C30" s="665"/>
      <c r="D30" s="433"/>
      <c r="E30" s="433"/>
      <c r="F30" s="433"/>
      <c r="G30" s="733"/>
      <c r="H30" s="737"/>
      <c r="I30" s="431"/>
      <c r="J30" s="437"/>
      <c r="K30" s="431"/>
      <c r="L30" s="675"/>
      <c r="M30" s="431"/>
      <c r="N30" s="431"/>
      <c r="O30" s="645"/>
      <c r="P30" s="635"/>
      <c r="Q30" s="635"/>
      <c r="R30" s="635"/>
      <c r="S30" s="635"/>
      <c r="T30" s="635"/>
      <c r="U30" s="635"/>
      <c r="V30" s="635"/>
      <c r="W30" s="635"/>
      <c r="X30" s="635"/>
    </row>
    <row r="31" spans="1:24" ht="12.75">
      <c r="A31" s="431"/>
      <c r="B31" s="644"/>
      <c r="C31" s="665"/>
      <c r="D31" s="433"/>
      <c r="E31" s="433"/>
      <c r="F31" s="433"/>
      <c r="G31" s="733"/>
      <c r="H31" s="737"/>
      <c r="I31" s="431"/>
      <c r="J31" s="437"/>
      <c r="K31" s="431"/>
      <c r="L31" s="675"/>
      <c r="M31" s="431"/>
      <c r="N31" s="431"/>
      <c r="O31" s="645"/>
      <c r="P31" s="635"/>
      <c r="Q31" s="635"/>
      <c r="R31" s="635"/>
      <c r="S31" s="635"/>
      <c r="T31" s="635"/>
      <c r="U31" s="635"/>
      <c r="V31" s="635"/>
      <c r="W31" s="635"/>
      <c r="X31" s="635"/>
    </row>
    <row r="32" spans="1:24" ht="12.75">
      <c r="A32" s="431"/>
      <c r="B32" s="644"/>
      <c r="C32" s="665"/>
      <c r="D32" s="433"/>
      <c r="E32" s="433"/>
      <c r="F32" s="433"/>
      <c r="G32" s="733"/>
      <c r="H32" s="737"/>
      <c r="I32" s="431"/>
      <c r="J32" s="437"/>
      <c r="K32" s="431"/>
      <c r="L32" s="548"/>
      <c r="M32" s="431"/>
      <c r="N32" s="431"/>
      <c r="O32" s="645"/>
      <c r="P32" s="635"/>
      <c r="Q32" s="635"/>
      <c r="R32" s="635"/>
      <c r="S32" s="635"/>
      <c r="T32" s="635"/>
      <c r="U32" s="635"/>
      <c r="V32" s="635"/>
      <c r="W32" s="635"/>
      <c r="X32" s="635"/>
    </row>
    <row r="33" spans="2:11" ht="12.75">
      <c r="B33" s="644"/>
      <c r="C33" s="665"/>
      <c r="D33" s="433"/>
      <c r="E33" s="676"/>
      <c r="G33" s="733"/>
      <c r="H33" s="737"/>
      <c r="I33" s="431"/>
      <c r="J33" s="437"/>
      <c r="K33" s="431"/>
    </row>
    <row r="34" spans="2:11" ht="15.75" customHeight="1">
      <c r="B34" s="644"/>
    </row>
    <row r="35" spans="2:11" ht="15.75" customHeight="1">
      <c r="B35" s="644"/>
    </row>
    <row r="36" spans="2:11" ht="15.75" customHeight="1">
      <c r="B36" s="644"/>
    </row>
    <row r="37" spans="2:11" ht="15.75" customHeight="1">
      <c r="B37" s="644"/>
    </row>
    <row r="38" spans="2:11" ht="15.75" customHeight="1">
      <c r="B38" s="644"/>
    </row>
    <row r="39" spans="2:11" ht="15.75" customHeight="1">
      <c r="B39" s="644"/>
    </row>
    <row r="40" spans="2:11" ht="15.75" customHeight="1">
      <c r="B40" s="644"/>
    </row>
    <row r="41" spans="2:11" ht="15.75" customHeight="1">
      <c r="B41" s="644"/>
    </row>
    <row r="42" spans="2:11" ht="15.75" customHeight="1">
      <c r="B42" s="644"/>
    </row>
    <row r="43" spans="2:11" ht="15.75" customHeight="1">
      <c r="B43" s="644"/>
    </row>
    <row r="44" spans="2:11" ht="15.75" customHeight="1">
      <c r="B44" s="644"/>
    </row>
    <row r="45" spans="2:11" ht="15.75" customHeight="1">
      <c r="B45" s="644"/>
    </row>
    <row r="46" spans="2:11" ht="15.75" customHeight="1">
      <c r="B46" s="644"/>
    </row>
    <row r="47" spans="2:11" ht="15.75" customHeight="1">
      <c r="B47" s="644"/>
    </row>
    <row r="48" spans="2:11" ht="15.75" customHeight="1">
      <c r="B48" s="644"/>
    </row>
  </sheetData>
  <conditionalFormatting sqref="M1:N1 R1 U1:X1">
    <cfRule type="containsText" dxfId="1179" priority="13" operator="containsText" text="ответ субподрядчика">
      <formula>NOT(ISERROR(SEARCH(("ответ субподрядчика"),(M1))))</formula>
    </cfRule>
  </conditionalFormatting>
  <conditionalFormatting sqref="G10:G32">
    <cfRule type="cellIs" dxfId="1178" priority="12" operator="equal">
      <formula>1</formula>
    </cfRule>
  </conditionalFormatting>
  <conditionalFormatting sqref="G12">
    <cfRule type="cellIs" dxfId="1177" priority="14" operator="equal">
      <formula>1</formula>
    </cfRule>
  </conditionalFormatting>
  <conditionalFormatting sqref="G13">
    <cfRule type="cellIs" dxfId="1176" priority="15" operator="equal">
      <formula>1</formula>
    </cfRule>
  </conditionalFormatting>
  <conditionalFormatting sqref="G15">
    <cfRule type="cellIs" dxfId="1175" priority="16" operator="equal">
      <formula>1</formula>
    </cfRule>
  </conditionalFormatting>
  <conditionalFormatting sqref="G18">
    <cfRule type="cellIs" dxfId="1174" priority="17" operator="equal">
      <formula>1</formula>
    </cfRule>
  </conditionalFormatting>
  <conditionalFormatting sqref="G25">
    <cfRule type="cellIs" dxfId="1173" priority="18" operator="equal">
      <formula>1</formula>
    </cfRule>
  </conditionalFormatting>
  <conditionalFormatting sqref="G23">
    <cfRule type="cellIs" dxfId="1172" priority="19" operator="equal">
      <formula>1</formula>
    </cfRule>
  </conditionalFormatting>
  <conditionalFormatting sqref="G26">
    <cfRule type="cellIs" dxfId="1171" priority="20" operator="equal">
      <formula>1</formula>
    </cfRule>
  </conditionalFormatting>
  <conditionalFormatting sqref="G27">
    <cfRule type="cellIs" dxfId="1170" priority="21" operator="equal">
      <formula>1</formula>
    </cfRule>
  </conditionalFormatting>
  <conditionalFormatting sqref="G28">
    <cfRule type="cellIs" dxfId="1169" priority="22" operator="equal">
      <formula>1</formula>
    </cfRule>
  </conditionalFormatting>
  <conditionalFormatting sqref="G33">
    <cfRule type="cellIs" dxfId="1168" priority="23" operator="equal">
      <formula>1</formula>
    </cfRule>
  </conditionalFormatting>
  <conditionalFormatting sqref="G36">
    <cfRule type="cellIs" dxfId="1167" priority="24" operator="equal">
      <formula>1</formula>
    </cfRule>
  </conditionalFormatting>
  <conditionalFormatting sqref="G12">
    <cfRule type="cellIs" dxfId="1166" priority="25" operator="equal">
      <formula>1</formula>
    </cfRule>
  </conditionalFormatting>
  <conditionalFormatting sqref="G17">
    <cfRule type="cellIs" dxfId="1165" priority="26" operator="equal">
      <formula>1</formula>
    </cfRule>
  </conditionalFormatting>
  <conditionalFormatting sqref="G19">
    <cfRule type="cellIs" dxfId="1164" priority="27" operator="equal">
      <formula>1</formula>
    </cfRule>
  </conditionalFormatting>
  <conditionalFormatting sqref="G19">
    <cfRule type="cellIs" dxfId="1163" priority="28" operator="equal">
      <formula>1</formula>
    </cfRule>
  </conditionalFormatting>
  <conditionalFormatting sqref="G20">
    <cfRule type="cellIs" dxfId="1162" priority="29" operator="equal">
      <formula>1</formula>
    </cfRule>
  </conditionalFormatting>
  <conditionalFormatting sqref="G20">
    <cfRule type="cellIs" dxfId="1161" priority="30" operator="equal">
      <formula>1</formula>
    </cfRule>
  </conditionalFormatting>
  <conditionalFormatting sqref="G21">
    <cfRule type="cellIs" dxfId="1160" priority="31" operator="equal">
      <formula>1</formula>
    </cfRule>
  </conditionalFormatting>
  <conditionalFormatting sqref="G21">
    <cfRule type="cellIs" dxfId="1159" priority="32" operator="equal">
      <formula>1</formula>
    </cfRule>
  </conditionalFormatting>
  <conditionalFormatting sqref="G22">
    <cfRule type="cellIs" dxfId="1158" priority="33" operator="equal">
      <formula>1</formula>
    </cfRule>
  </conditionalFormatting>
  <conditionalFormatting sqref="G22">
    <cfRule type="cellIs" dxfId="1157" priority="34" operator="equal">
      <formula>1</formula>
    </cfRule>
  </conditionalFormatting>
  <conditionalFormatting sqref="G23">
    <cfRule type="cellIs" dxfId="1156" priority="35" operator="equal">
      <formula>1</formula>
    </cfRule>
  </conditionalFormatting>
  <conditionalFormatting sqref="G23">
    <cfRule type="cellIs" dxfId="1155" priority="36" operator="equal">
      <formula>1</formula>
    </cfRule>
  </conditionalFormatting>
  <conditionalFormatting sqref="G23">
    <cfRule type="cellIs" dxfId="1154" priority="37" operator="equal">
      <formula>1</formula>
    </cfRule>
  </conditionalFormatting>
  <conditionalFormatting sqref="G24">
    <cfRule type="cellIs" dxfId="1153" priority="38" operator="equal">
      <formula>1</formula>
    </cfRule>
  </conditionalFormatting>
  <conditionalFormatting sqref="G24">
    <cfRule type="cellIs" dxfId="1152" priority="39" operator="equal">
      <formula>1</formula>
    </cfRule>
  </conditionalFormatting>
  <conditionalFormatting sqref="G24">
    <cfRule type="cellIs" dxfId="1151" priority="40" operator="equal">
      <formula>1</formula>
    </cfRule>
  </conditionalFormatting>
  <conditionalFormatting sqref="G25">
    <cfRule type="cellIs" dxfId="1150" priority="41" operator="equal">
      <formula>1</formula>
    </cfRule>
  </conditionalFormatting>
  <conditionalFormatting sqref="G25">
    <cfRule type="cellIs" dxfId="1149" priority="42" operator="equal">
      <formula>1</formula>
    </cfRule>
  </conditionalFormatting>
  <conditionalFormatting sqref="G25">
    <cfRule type="cellIs" dxfId="1148" priority="43" operator="equal">
      <formula>1</formula>
    </cfRule>
  </conditionalFormatting>
  <conditionalFormatting sqref="G26">
    <cfRule type="cellIs" dxfId="1147" priority="44" operator="equal">
      <formula>1</formula>
    </cfRule>
  </conditionalFormatting>
  <conditionalFormatting sqref="G26">
    <cfRule type="cellIs" dxfId="1146" priority="45" operator="equal">
      <formula>1</formula>
    </cfRule>
  </conditionalFormatting>
  <conditionalFormatting sqref="G26">
    <cfRule type="cellIs" dxfId="1145" priority="46" operator="equal">
      <formula>1</formula>
    </cfRule>
  </conditionalFormatting>
  <conditionalFormatting sqref="G27">
    <cfRule type="cellIs" dxfId="1144" priority="47" operator="equal">
      <formula>1</formula>
    </cfRule>
  </conditionalFormatting>
  <conditionalFormatting sqref="G27">
    <cfRule type="cellIs" dxfId="1143" priority="48" operator="equal">
      <formula>1</formula>
    </cfRule>
  </conditionalFormatting>
  <conditionalFormatting sqref="G27">
    <cfRule type="cellIs" dxfId="1142" priority="49" operator="equal">
      <formula>1</formula>
    </cfRule>
  </conditionalFormatting>
  <conditionalFormatting sqref="G10:G32">
    <cfRule type="cellIs" dxfId="1141" priority="11" operator="equal">
      <formula>0.5</formula>
    </cfRule>
  </conditionalFormatting>
  <conditionalFormatting sqref="G12">
    <cfRule type="cellIs" dxfId="1140" priority="50" operator="equal">
      <formula>0.5</formula>
    </cfRule>
  </conditionalFormatting>
  <conditionalFormatting sqref="G13">
    <cfRule type="cellIs" dxfId="1139" priority="51" operator="equal">
      <formula>0.5</formula>
    </cfRule>
  </conditionalFormatting>
  <conditionalFormatting sqref="G15">
    <cfRule type="cellIs" dxfId="1138" priority="52" operator="equal">
      <formula>0.5</formula>
    </cfRule>
  </conditionalFormatting>
  <conditionalFormatting sqref="G18">
    <cfRule type="cellIs" dxfId="1137" priority="53" operator="equal">
      <formula>0.5</formula>
    </cfRule>
  </conditionalFormatting>
  <conditionalFormatting sqref="G25">
    <cfRule type="cellIs" dxfId="1136" priority="54" operator="equal">
      <formula>0.5</formula>
    </cfRule>
  </conditionalFormatting>
  <conditionalFormatting sqref="G23">
    <cfRule type="cellIs" dxfId="1135" priority="55" operator="equal">
      <formula>0.5</formula>
    </cfRule>
  </conditionalFormatting>
  <conditionalFormatting sqref="G26">
    <cfRule type="cellIs" dxfId="1134" priority="56" operator="equal">
      <formula>0.5</formula>
    </cfRule>
  </conditionalFormatting>
  <conditionalFormatting sqref="G27">
    <cfRule type="cellIs" dxfId="1133" priority="57" operator="equal">
      <formula>0.5</formula>
    </cfRule>
  </conditionalFormatting>
  <conditionalFormatting sqref="G28">
    <cfRule type="cellIs" dxfId="1132" priority="58" operator="equal">
      <formula>0.5</formula>
    </cfRule>
  </conditionalFormatting>
  <conditionalFormatting sqref="G33">
    <cfRule type="cellIs" dxfId="1131" priority="59" operator="equal">
      <formula>0.5</formula>
    </cfRule>
  </conditionalFormatting>
  <conditionalFormatting sqref="G36">
    <cfRule type="cellIs" dxfId="1130" priority="60" operator="equal">
      <formula>0.5</formula>
    </cfRule>
  </conditionalFormatting>
  <conditionalFormatting sqref="G12">
    <cfRule type="cellIs" dxfId="1129" priority="61" operator="equal">
      <formula>0.5</formula>
    </cfRule>
  </conditionalFormatting>
  <conditionalFormatting sqref="G17">
    <cfRule type="cellIs" dxfId="1128" priority="62" operator="equal">
      <formula>0.5</formula>
    </cfRule>
  </conditionalFormatting>
  <conditionalFormatting sqref="G19">
    <cfRule type="cellIs" dxfId="1127" priority="63" operator="equal">
      <formula>0.5</formula>
    </cfRule>
  </conditionalFormatting>
  <conditionalFormatting sqref="G19">
    <cfRule type="cellIs" dxfId="1126" priority="64" operator="equal">
      <formula>0.5</formula>
    </cfRule>
  </conditionalFormatting>
  <conditionalFormatting sqref="G20">
    <cfRule type="cellIs" dxfId="1125" priority="65" operator="equal">
      <formula>0.5</formula>
    </cfRule>
  </conditionalFormatting>
  <conditionalFormatting sqref="G20">
    <cfRule type="cellIs" dxfId="1124" priority="66" operator="equal">
      <formula>0.5</formula>
    </cfRule>
  </conditionalFormatting>
  <conditionalFormatting sqref="G21">
    <cfRule type="cellIs" dxfId="1123" priority="67" operator="equal">
      <formula>0.5</formula>
    </cfRule>
  </conditionalFormatting>
  <conditionalFormatting sqref="G21">
    <cfRule type="cellIs" dxfId="1122" priority="68" operator="equal">
      <formula>0.5</formula>
    </cfRule>
  </conditionalFormatting>
  <conditionalFormatting sqref="G22">
    <cfRule type="cellIs" dxfId="1121" priority="69" operator="equal">
      <formula>0.5</formula>
    </cfRule>
  </conditionalFormatting>
  <conditionalFormatting sqref="G22">
    <cfRule type="cellIs" dxfId="1120" priority="70" operator="equal">
      <formula>0.5</formula>
    </cfRule>
  </conditionalFormatting>
  <conditionalFormatting sqref="G23">
    <cfRule type="cellIs" dxfId="1119" priority="71" operator="equal">
      <formula>0.5</formula>
    </cfRule>
  </conditionalFormatting>
  <conditionalFormatting sqref="G23">
    <cfRule type="cellIs" dxfId="1118" priority="72" operator="equal">
      <formula>0.5</formula>
    </cfRule>
  </conditionalFormatting>
  <conditionalFormatting sqref="G23">
    <cfRule type="cellIs" dxfId="1117" priority="73" operator="equal">
      <formula>0.5</formula>
    </cfRule>
  </conditionalFormatting>
  <conditionalFormatting sqref="G24">
    <cfRule type="cellIs" dxfId="1116" priority="74" operator="equal">
      <formula>0.5</formula>
    </cfRule>
  </conditionalFormatting>
  <conditionalFormatting sqref="G24">
    <cfRule type="cellIs" dxfId="1115" priority="75" operator="equal">
      <formula>0.5</formula>
    </cfRule>
  </conditionalFormatting>
  <conditionalFormatting sqref="G24">
    <cfRule type="cellIs" dxfId="1114" priority="76" operator="equal">
      <formula>0.5</formula>
    </cfRule>
  </conditionalFormatting>
  <conditionalFormatting sqref="G25">
    <cfRule type="cellIs" dxfId="1113" priority="77" operator="equal">
      <formula>0.5</formula>
    </cfRule>
  </conditionalFormatting>
  <conditionalFormatting sqref="G25">
    <cfRule type="cellIs" dxfId="1112" priority="78" operator="equal">
      <formula>0.5</formula>
    </cfRule>
  </conditionalFormatting>
  <conditionalFormatting sqref="G25">
    <cfRule type="cellIs" dxfId="1111" priority="79" operator="equal">
      <formula>0.5</formula>
    </cfRule>
  </conditionalFormatting>
  <conditionalFormatting sqref="G26">
    <cfRule type="cellIs" dxfId="1110" priority="80" operator="equal">
      <formula>0.5</formula>
    </cfRule>
  </conditionalFormatting>
  <conditionalFormatting sqref="G26">
    <cfRule type="cellIs" dxfId="1109" priority="81" operator="equal">
      <formula>0.5</formula>
    </cfRule>
  </conditionalFormatting>
  <conditionalFormatting sqref="G26">
    <cfRule type="cellIs" dxfId="1108" priority="82" operator="equal">
      <formula>0.5</formula>
    </cfRule>
  </conditionalFormatting>
  <conditionalFormatting sqref="G27">
    <cfRule type="cellIs" dxfId="1107" priority="83" operator="equal">
      <formula>0.5</formula>
    </cfRule>
  </conditionalFormatting>
  <conditionalFormatting sqref="G27">
    <cfRule type="cellIs" dxfId="1106" priority="84" operator="equal">
      <formula>0.5</formula>
    </cfRule>
  </conditionalFormatting>
  <conditionalFormatting sqref="G27">
    <cfRule type="cellIs" dxfId="1105" priority="85" operator="equal">
      <formula>0.5</formula>
    </cfRule>
  </conditionalFormatting>
  <conditionalFormatting sqref="G10:G32">
    <cfRule type="cellIs" dxfId="1104" priority="10" operator="equal">
      <formula>0.2</formula>
    </cfRule>
  </conditionalFormatting>
  <conditionalFormatting sqref="G12">
    <cfRule type="cellIs" dxfId="1103" priority="86" operator="equal">
      <formula>0.2</formula>
    </cfRule>
  </conditionalFormatting>
  <conditionalFormatting sqref="G13">
    <cfRule type="cellIs" dxfId="1102" priority="87" operator="equal">
      <formula>0.2</formula>
    </cfRule>
  </conditionalFormatting>
  <conditionalFormatting sqref="G15">
    <cfRule type="cellIs" dxfId="1101" priority="88" operator="equal">
      <formula>0.2</formula>
    </cfRule>
  </conditionalFormatting>
  <conditionalFormatting sqref="G18">
    <cfRule type="cellIs" dxfId="1100" priority="89" operator="equal">
      <formula>0.2</formula>
    </cfRule>
  </conditionalFormatting>
  <conditionalFormatting sqref="G25">
    <cfRule type="cellIs" dxfId="1099" priority="90" operator="equal">
      <formula>0.2</formula>
    </cfRule>
  </conditionalFormatting>
  <conditionalFormatting sqref="G23">
    <cfRule type="cellIs" dxfId="1098" priority="91" operator="equal">
      <formula>0.2</formula>
    </cfRule>
  </conditionalFormatting>
  <conditionalFormatting sqref="G26">
    <cfRule type="cellIs" dxfId="1097" priority="92" operator="equal">
      <formula>0.2</formula>
    </cfRule>
  </conditionalFormatting>
  <conditionalFormatting sqref="G27">
    <cfRule type="cellIs" dxfId="1096" priority="93" operator="equal">
      <formula>0.2</formula>
    </cfRule>
  </conditionalFormatting>
  <conditionalFormatting sqref="G28">
    <cfRule type="cellIs" dxfId="1095" priority="94" operator="equal">
      <formula>0.2</formula>
    </cfRule>
  </conditionalFormatting>
  <conditionalFormatting sqref="G33">
    <cfRule type="cellIs" dxfId="1094" priority="95" operator="equal">
      <formula>0.2</formula>
    </cfRule>
  </conditionalFormatting>
  <conditionalFormatting sqref="G36">
    <cfRule type="cellIs" dxfId="1093" priority="96" operator="equal">
      <formula>0.2</formula>
    </cfRule>
  </conditionalFormatting>
  <conditionalFormatting sqref="G12">
    <cfRule type="cellIs" dxfId="1092" priority="97" operator="equal">
      <formula>0.2</formula>
    </cfRule>
  </conditionalFormatting>
  <conditionalFormatting sqref="G17">
    <cfRule type="cellIs" dxfId="1091" priority="98" operator="equal">
      <formula>0.2</formula>
    </cfRule>
  </conditionalFormatting>
  <conditionalFormatting sqref="G19">
    <cfRule type="cellIs" dxfId="1090" priority="99" operator="equal">
      <formula>0.2</formula>
    </cfRule>
  </conditionalFormatting>
  <conditionalFormatting sqref="G19">
    <cfRule type="cellIs" dxfId="1089" priority="100" operator="equal">
      <formula>0.2</formula>
    </cfRule>
  </conditionalFormatting>
  <conditionalFormatting sqref="G20">
    <cfRule type="cellIs" dxfId="1088" priority="101" operator="equal">
      <formula>0.2</formula>
    </cfRule>
  </conditionalFormatting>
  <conditionalFormatting sqref="G20">
    <cfRule type="cellIs" dxfId="1087" priority="102" operator="equal">
      <formula>0.2</formula>
    </cfRule>
  </conditionalFormatting>
  <conditionalFormatting sqref="G21">
    <cfRule type="cellIs" dxfId="1086" priority="103" operator="equal">
      <formula>0.2</formula>
    </cfRule>
  </conditionalFormatting>
  <conditionalFormatting sqref="G21">
    <cfRule type="cellIs" dxfId="1085" priority="104" operator="equal">
      <formula>0.2</formula>
    </cfRule>
  </conditionalFormatting>
  <conditionalFormatting sqref="G22">
    <cfRule type="cellIs" dxfId="1084" priority="105" operator="equal">
      <formula>0.2</formula>
    </cfRule>
  </conditionalFormatting>
  <conditionalFormatting sqref="G22">
    <cfRule type="cellIs" dxfId="1083" priority="106" operator="equal">
      <formula>0.2</formula>
    </cfRule>
  </conditionalFormatting>
  <conditionalFormatting sqref="G23">
    <cfRule type="cellIs" dxfId="1082" priority="107" operator="equal">
      <formula>0.2</formula>
    </cfRule>
  </conditionalFormatting>
  <conditionalFormatting sqref="G23">
    <cfRule type="cellIs" dxfId="1081" priority="108" operator="equal">
      <formula>0.2</formula>
    </cfRule>
  </conditionalFormatting>
  <conditionalFormatting sqref="G23">
    <cfRule type="cellIs" dxfId="1080" priority="109" operator="equal">
      <formula>0.2</formula>
    </cfRule>
  </conditionalFormatting>
  <conditionalFormatting sqref="G24">
    <cfRule type="cellIs" dxfId="1079" priority="110" operator="equal">
      <formula>0.2</formula>
    </cfRule>
  </conditionalFormatting>
  <conditionalFormatting sqref="G24">
    <cfRule type="cellIs" dxfId="1078" priority="111" operator="equal">
      <formula>0.2</formula>
    </cfRule>
  </conditionalFormatting>
  <conditionalFormatting sqref="G24">
    <cfRule type="cellIs" dxfId="1077" priority="112" operator="equal">
      <formula>0.2</formula>
    </cfRule>
  </conditionalFormatting>
  <conditionalFormatting sqref="G25">
    <cfRule type="cellIs" dxfId="1076" priority="113" operator="equal">
      <formula>0.2</formula>
    </cfRule>
  </conditionalFormatting>
  <conditionalFormatting sqref="G25">
    <cfRule type="cellIs" dxfId="1075" priority="114" operator="equal">
      <formula>0.2</formula>
    </cfRule>
  </conditionalFormatting>
  <conditionalFormatting sqref="G25">
    <cfRule type="cellIs" dxfId="1074" priority="115" operator="equal">
      <formula>0.2</formula>
    </cfRule>
  </conditionalFormatting>
  <conditionalFormatting sqref="G26">
    <cfRule type="cellIs" dxfId="1073" priority="116" operator="equal">
      <formula>0.2</formula>
    </cfRule>
  </conditionalFormatting>
  <conditionalFormatting sqref="G26">
    <cfRule type="cellIs" dxfId="1072" priority="117" operator="equal">
      <formula>0.2</formula>
    </cfRule>
  </conditionalFormatting>
  <conditionalFormatting sqref="G26">
    <cfRule type="cellIs" dxfId="1071" priority="118" operator="equal">
      <formula>0.2</formula>
    </cfRule>
  </conditionalFormatting>
  <conditionalFormatting sqref="G27">
    <cfRule type="cellIs" dxfId="1070" priority="119" operator="equal">
      <formula>0.2</formula>
    </cfRule>
  </conditionalFormatting>
  <conditionalFormatting sqref="G27">
    <cfRule type="cellIs" dxfId="1069" priority="120" operator="equal">
      <formula>0.2</formula>
    </cfRule>
  </conditionalFormatting>
  <conditionalFormatting sqref="G27">
    <cfRule type="cellIs" dxfId="1068" priority="121" operator="equal">
      <formula>0.2</formula>
    </cfRule>
  </conditionalFormatting>
  <conditionalFormatting sqref="K3 K5:K32">
    <cfRule type="containsText" dxfId="1067" priority="9" operator="containsText" text="ПД">
      <formula>NOT(ISERROR(SEARCH(("ПД"),(K3))))</formula>
    </cfRule>
  </conditionalFormatting>
  <conditionalFormatting sqref="K12">
    <cfRule type="containsText" dxfId="1066" priority="122" operator="containsText" text="ПД">
      <formula>NOT(ISERROR(SEARCH(("ПД"),(K3))))</formula>
    </cfRule>
  </conditionalFormatting>
  <conditionalFormatting sqref="K16">
    <cfRule type="containsText" dxfId="1065" priority="123" operator="containsText" text="ПД">
      <formula>NOT(ISERROR(SEARCH(("ПД"),(K3))))</formula>
    </cfRule>
  </conditionalFormatting>
  <conditionalFormatting sqref="K23">
    <cfRule type="containsText" dxfId="1064" priority="124" operator="containsText" text="ПД">
      <formula>NOT(ISERROR(SEARCH(("ПД"),(K3))))</formula>
    </cfRule>
  </conditionalFormatting>
  <conditionalFormatting sqref="K13">
    <cfRule type="containsText" dxfId="1063" priority="125" operator="containsText" text="ПД">
      <formula>NOT(ISERROR(SEARCH(("ПД"),(K3))))</formula>
    </cfRule>
  </conditionalFormatting>
  <conditionalFormatting sqref="K14">
    <cfRule type="containsText" dxfId="1062" priority="126" operator="containsText" text="ПД">
      <formula>NOT(ISERROR(SEARCH(("ПД"),(K3))))</formula>
    </cfRule>
  </conditionalFormatting>
  <conditionalFormatting sqref="K22">
    <cfRule type="containsText" dxfId="1061" priority="127" operator="containsText" text="ПД">
      <formula>NOT(ISERROR(SEARCH(("ПД"),(K3))))</formula>
    </cfRule>
  </conditionalFormatting>
  <conditionalFormatting sqref="K22">
    <cfRule type="containsText" dxfId="1060" priority="128" operator="containsText" text="ПД">
      <formula>NOT(ISERROR(SEARCH(("ПД"),(K3))))</formula>
    </cfRule>
  </conditionalFormatting>
  <conditionalFormatting sqref="K22">
    <cfRule type="containsText" dxfId="1059" priority="129" operator="containsText" text="ПД">
      <formula>NOT(ISERROR(SEARCH(("ПД"),(K3))))</formula>
    </cfRule>
  </conditionalFormatting>
  <conditionalFormatting sqref="K22">
    <cfRule type="containsText" dxfId="1058" priority="130" operator="containsText" text="ПД">
      <formula>NOT(ISERROR(SEARCH(("ПД"),(K3))))</formula>
    </cfRule>
  </conditionalFormatting>
  <conditionalFormatting sqref="K26">
    <cfRule type="containsText" dxfId="1057" priority="131" operator="containsText" text="ПД">
      <formula>NOT(ISERROR(SEARCH(("ПД"),(K3))))</formula>
    </cfRule>
  </conditionalFormatting>
  <conditionalFormatting sqref="K27">
    <cfRule type="containsText" dxfId="1056" priority="132" operator="containsText" text="ПД">
      <formula>NOT(ISERROR(SEARCH(("ПД"),(K3))))</formula>
    </cfRule>
  </conditionalFormatting>
  <conditionalFormatting sqref="K26">
    <cfRule type="containsText" dxfId="1055" priority="133" operator="containsText" text="ПД">
      <formula>NOT(ISERROR(SEARCH(("ПД"),(K3))))</formula>
    </cfRule>
  </conditionalFormatting>
  <conditionalFormatting sqref="K27">
    <cfRule type="containsText" dxfId="1054" priority="134" operator="containsText" text="ПД">
      <formula>NOT(ISERROR(SEARCH(("ПД"),(K3))))</formula>
    </cfRule>
  </conditionalFormatting>
  <conditionalFormatting sqref="K27">
    <cfRule type="containsText" dxfId="1053" priority="135" operator="containsText" text="ПД">
      <formula>NOT(ISERROR(SEARCH(("ПД"),(K3))))</formula>
    </cfRule>
  </conditionalFormatting>
  <conditionalFormatting sqref="K28">
    <cfRule type="containsText" dxfId="1052" priority="136" operator="containsText" text="ПД">
      <formula>NOT(ISERROR(SEARCH(("ПД"),(K3))))</formula>
    </cfRule>
  </conditionalFormatting>
  <conditionalFormatting sqref="K29">
    <cfRule type="containsText" dxfId="1051" priority="137" operator="containsText" text="ПД">
      <formula>NOT(ISERROR(SEARCH(("ПД"),(K3))))</formula>
    </cfRule>
  </conditionalFormatting>
  <conditionalFormatting sqref="K33">
    <cfRule type="containsText" dxfId="1050" priority="138" operator="containsText" text="ПД">
      <formula>NOT(ISERROR(SEARCH(("ПД"),(K3))))</formula>
    </cfRule>
  </conditionalFormatting>
  <conditionalFormatting sqref="K3 K5:K32">
    <cfRule type="containsText" dxfId="1049" priority="8" operator="containsText" text="отменено">
      <formula>NOT(ISERROR(SEARCH(("отменено"),(K3))))</formula>
    </cfRule>
  </conditionalFormatting>
  <conditionalFormatting sqref="K12">
    <cfRule type="containsText" dxfId="1048" priority="139" operator="containsText" text="отменено">
      <formula>NOT(ISERROR(SEARCH(("отменено"),(K3))))</formula>
    </cfRule>
  </conditionalFormatting>
  <conditionalFormatting sqref="K16">
    <cfRule type="containsText" dxfId="1047" priority="140" operator="containsText" text="отменено">
      <formula>NOT(ISERROR(SEARCH(("отменено"),(K3))))</formula>
    </cfRule>
  </conditionalFormatting>
  <conditionalFormatting sqref="K23">
    <cfRule type="containsText" dxfId="1046" priority="141" operator="containsText" text="отменено">
      <formula>NOT(ISERROR(SEARCH(("отменено"),(K3))))</formula>
    </cfRule>
  </conditionalFormatting>
  <conditionalFormatting sqref="K13">
    <cfRule type="containsText" dxfId="1045" priority="142" operator="containsText" text="отменено">
      <formula>NOT(ISERROR(SEARCH(("отменено"),(K3))))</formula>
    </cfRule>
  </conditionalFormatting>
  <conditionalFormatting sqref="K14">
    <cfRule type="containsText" dxfId="1044" priority="143" operator="containsText" text="отменено">
      <formula>NOT(ISERROR(SEARCH(("отменено"),(K3))))</formula>
    </cfRule>
  </conditionalFormatting>
  <conditionalFormatting sqref="K22">
    <cfRule type="containsText" dxfId="1043" priority="144" operator="containsText" text="отменено">
      <formula>NOT(ISERROR(SEARCH(("отменено"),(K3))))</formula>
    </cfRule>
  </conditionalFormatting>
  <conditionalFormatting sqref="K22">
    <cfRule type="containsText" dxfId="1042" priority="145" operator="containsText" text="отменено">
      <formula>NOT(ISERROR(SEARCH(("отменено"),(K3))))</formula>
    </cfRule>
  </conditionalFormatting>
  <conditionalFormatting sqref="K22">
    <cfRule type="containsText" dxfId="1041" priority="146" operator="containsText" text="отменено">
      <formula>NOT(ISERROR(SEARCH(("отменено"),(K3))))</formula>
    </cfRule>
  </conditionalFormatting>
  <conditionalFormatting sqref="K22">
    <cfRule type="containsText" dxfId="1040" priority="147" operator="containsText" text="отменено">
      <formula>NOT(ISERROR(SEARCH(("отменено"),(K3))))</formula>
    </cfRule>
  </conditionalFormatting>
  <conditionalFormatting sqref="K26">
    <cfRule type="containsText" dxfId="1039" priority="148" operator="containsText" text="отменено">
      <formula>NOT(ISERROR(SEARCH(("отменено"),(K3))))</formula>
    </cfRule>
  </conditionalFormatting>
  <conditionalFormatting sqref="K27">
    <cfRule type="containsText" dxfId="1038" priority="149" operator="containsText" text="отменено">
      <formula>NOT(ISERROR(SEARCH(("отменено"),(K3))))</formula>
    </cfRule>
  </conditionalFormatting>
  <conditionalFormatting sqref="K26">
    <cfRule type="containsText" dxfId="1037" priority="150" operator="containsText" text="отменено">
      <formula>NOT(ISERROR(SEARCH(("отменено"),(K3))))</formula>
    </cfRule>
  </conditionalFormatting>
  <conditionalFormatting sqref="K27">
    <cfRule type="containsText" dxfId="1036" priority="151" operator="containsText" text="отменено">
      <formula>NOT(ISERROR(SEARCH(("отменено"),(K3))))</formula>
    </cfRule>
  </conditionalFormatting>
  <conditionalFormatting sqref="K27">
    <cfRule type="containsText" dxfId="1035" priority="152" operator="containsText" text="отменено">
      <formula>NOT(ISERROR(SEARCH(("отменено"),(K3))))</formula>
    </cfRule>
  </conditionalFormatting>
  <conditionalFormatting sqref="K28">
    <cfRule type="containsText" dxfId="1034" priority="153" operator="containsText" text="отменено">
      <formula>NOT(ISERROR(SEARCH(("отменено"),(K3))))</formula>
    </cfRule>
  </conditionalFormatting>
  <conditionalFormatting sqref="K29">
    <cfRule type="containsText" dxfId="1033" priority="154" operator="containsText" text="отменено">
      <formula>NOT(ISERROR(SEARCH(("отменено"),(K3))))</formula>
    </cfRule>
  </conditionalFormatting>
  <conditionalFormatting sqref="K33">
    <cfRule type="containsText" dxfId="1032" priority="155" operator="containsText" text="отменено">
      <formula>NOT(ISERROR(SEARCH(("отменено"),(K3))))</formula>
    </cfRule>
  </conditionalFormatting>
  <conditionalFormatting sqref="G1:H1 H3:X3 H5:H32 A9:G9">
    <cfRule type="cellIs" dxfId="1031" priority="7" operator="equal">
      <formula>"5 - Несоответствие решений ПД и РД"</formula>
    </cfRule>
  </conditionalFormatting>
  <conditionalFormatting sqref="H12">
    <cfRule type="cellIs" dxfId="1030" priority="156" operator="equal">
      <formula>"5 - Несоответствие решений ПД и РД"</formula>
    </cfRule>
  </conditionalFormatting>
  <conditionalFormatting sqref="H13">
    <cfRule type="cellIs" dxfId="1029" priority="157" operator="equal">
      <formula>"5 - Несоответствие решений ПД и РД"</formula>
    </cfRule>
  </conditionalFormatting>
  <conditionalFormatting sqref="H15">
    <cfRule type="cellIs" dxfId="1028" priority="158" operator="equal">
      <formula>"5 - Несоответствие решений ПД и РД"</formula>
    </cfRule>
  </conditionalFormatting>
  <conditionalFormatting sqref="H18">
    <cfRule type="cellIs" dxfId="1027" priority="159" operator="equal">
      <formula>"5 - Несоответствие решений ПД и РД"</formula>
    </cfRule>
  </conditionalFormatting>
  <conditionalFormatting sqref="H18">
    <cfRule type="cellIs" dxfId="1026" priority="160" operator="equal">
      <formula>"5 - Несоответствие решений ПД и РД"</formula>
    </cfRule>
  </conditionalFormatting>
  <conditionalFormatting sqref="H25">
    <cfRule type="cellIs" dxfId="1025" priority="161" operator="equal">
      <formula>"5 - Несоответствие решений ПД и РД"</formula>
    </cfRule>
  </conditionalFormatting>
  <conditionalFormatting sqref="H23">
    <cfRule type="cellIs" dxfId="1024" priority="162" operator="equal">
      <formula>"5 - Несоответствие решений ПД и РД"</formula>
    </cfRule>
  </conditionalFormatting>
  <conditionalFormatting sqref="H26">
    <cfRule type="cellIs" dxfId="1023" priority="163" operator="equal">
      <formula>"5 - Несоответствие решений ПД и РД"</formula>
    </cfRule>
  </conditionalFormatting>
  <conditionalFormatting sqref="L3">
    <cfRule type="cellIs" dxfId="1022" priority="164" operator="equal">
      <formula>"5 - Несоответствие решений ПД и РД"</formula>
    </cfRule>
  </conditionalFormatting>
  <conditionalFormatting sqref="H27">
    <cfRule type="cellIs" dxfId="1021" priority="165" operator="equal">
      <formula>"5 - Несоответствие решений ПД и РД"</formula>
    </cfRule>
  </conditionalFormatting>
  <conditionalFormatting sqref="H28">
    <cfRule type="cellIs" dxfId="1020" priority="166" operator="equal">
      <formula>"5 - Несоответствие решений ПД и РД"</formula>
    </cfRule>
  </conditionalFormatting>
  <conditionalFormatting sqref="H33">
    <cfRule type="cellIs" dxfId="1019" priority="167" operator="equal">
      <formula>"5 - Несоответствие решений ПД и РД"</formula>
    </cfRule>
  </conditionalFormatting>
  <conditionalFormatting sqref="H36">
    <cfRule type="cellIs" dxfId="1018" priority="168" operator="equal">
      <formula>"5 - Несоответствие решений ПД и РД"</formula>
    </cfRule>
  </conditionalFormatting>
  <conditionalFormatting sqref="H12">
    <cfRule type="cellIs" dxfId="1017" priority="169" operator="equal">
      <formula>"5 - Несоответствие решений ПД и РД"</formula>
    </cfRule>
  </conditionalFormatting>
  <conditionalFormatting sqref="H17">
    <cfRule type="cellIs" dxfId="1016" priority="170" operator="equal">
      <formula>"5 - Несоответствие решений ПД и РД"</formula>
    </cfRule>
  </conditionalFormatting>
  <conditionalFormatting sqref="H19">
    <cfRule type="cellIs" dxfId="1015" priority="171" operator="equal">
      <formula>"5 - Несоответствие решений ПД и РД"</formula>
    </cfRule>
  </conditionalFormatting>
  <conditionalFormatting sqref="H19">
    <cfRule type="cellIs" dxfId="1014" priority="172" operator="equal">
      <formula>"5 - Несоответствие решений ПД и РД"</formula>
    </cfRule>
  </conditionalFormatting>
  <conditionalFormatting sqref="H19">
    <cfRule type="cellIs" dxfId="1013" priority="173" operator="equal">
      <formula>"5 - Несоответствие решений ПД и РД"</formula>
    </cfRule>
  </conditionalFormatting>
  <conditionalFormatting sqref="H20">
    <cfRule type="cellIs" dxfId="1012" priority="174" operator="equal">
      <formula>"5 - Несоответствие решений ПД и РД"</formula>
    </cfRule>
  </conditionalFormatting>
  <conditionalFormatting sqref="H20">
    <cfRule type="cellIs" dxfId="1011" priority="175" operator="equal">
      <formula>"5 - Несоответствие решений ПД и РД"</formula>
    </cfRule>
  </conditionalFormatting>
  <conditionalFormatting sqref="H20">
    <cfRule type="cellIs" dxfId="1010" priority="176" operator="equal">
      <formula>"5 - Несоответствие решений ПД и РД"</formula>
    </cfRule>
  </conditionalFormatting>
  <conditionalFormatting sqref="H21">
    <cfRule type="cellIs" dxfId="1009" priority="177" operator="equal">
      <formula>"5 - Несоответствие решений ПД и РД"</formula>
    </cfRule>
  </conditionalFormatting>
  <conditionalFormatting sqref="H21">
    <cfRule type="cellIs" dxfId="1008" priority="178" operator="equal">
      <formula>"5 - Несоответствие решений ПД и РД"</formula>
    </cfRule>
  </conditionalFormatting>
  <conditionalFormatting sqref="H21">
    <cfRule type="cellIs" dxfId="1007" priority="179" operator="equal">
      <formula>"5 - Несоответствие решений ПД и РД"</formula>
    </cfRule>
  </conditionalFormatting>
  <conditionalFormatting sqref="H22">
    <cfRule type="cellIs" dxfId="1006" priority="180" operator="equal">
      <formula>"5 - Несоответствие решений ПД и РД"</formula>
    </cfRule>
  </conditionalFormatting>
  <conditionalFormatting sqref="H22">
    <cfRule type="cellIs" dxfId="1005" priority="181" operator="equal">
      <formula>"5 - Несоответствие решений ПД и РД"</formula>
    </cfRule>
  </conditionalFormatting>
  <conditionalFormatting sqref="H22">
    <cfRule type="cellIs" dxfId="1004" priority="182" operator="equal">
      <formula>"5 - Несоответствие решений ПД и РД"</formula>
    </cfRule>
  </conditionalFormatting>
  <conditionalFormatting sqref="H23">
    <cfRule type="cellIs" dxfId="1003" priority="183" operator="equal">
      <formula>"5 - Несоответствие решений ПД и РД"</formula>
    </cfRule>
  </conditionalFormatting>
  <conditionalFormatting sqref="H23">
    <cfRule type="cellIs" dxfId="1002" priority="184" operator="equal">
      <formula>"5 - Несоответствие решений ПД и РД"</formula>
    </cfRule>
  </conditionalFormatting>
  <conditionalFormatting sqref="H23">
    <cfRule type="cellIs" dxfId="1001" priority="185" operator="equal">
      <formula>"5 - Несоответствие решений ПД и РД"</formula>
    </cfRule>
  </conditionalFormatting>
  <conditionalFormatting sqref="H23">
    <cfRule type="cellIs" dxfId="1000" priority="186" operator="equal">
      <formula>"5 - Несоответствие решений ПД и РД"</formula>
    </cfRule>
  </conditionalFormatting>
  <conditionalFormatting sqref="H24">
    <cfRule type="cellIs" dxfId="999" priority="187" operator="equal">
      <formula>"5 - Несоответствие решений ПД и РД"</formula>
    </cfRule>
  </conditionalFormatting>
  <conditionalFormatting sqref="H24">
    <cfRule type="cellIs" dxfId="998" priority="188" operator="equal">
      <formula>"5 - Несоответствие решений ПД и РД"</formula>
    </cfRule>
  </conditionalFormatting>
  <conditionalFormatting sqref="H24">
    <cfRule type="cellIs" dxfId="997" priority="189" operator="equal">
      <formula>"5 - Несоответствие решений ПД и РД"</formula>
    </cfRule>
  </conditionalFormatting>
  <conditionalFormatting sqref="H24">
    <cfRule type="cellIs" dxfId="996" priority="190" operator="equal">
      <formula>"5 - Несоответствие решений ПД и РД"</formula>
    </cfRule>
  </conditionalFormatting>
  <conditionalFormatting sqref="H25">
    <cfRule type="cellIs" dxfId="995" priority="191" operator="equal">
      <formula>"5 - Несоответствие решений ПД и РД"</formula>
    </cfRule>
  </conditionalFormatting>
  <conditionalFormatting sqref="H25">
    <cfRule type="cellIs" dxfId="994" priority="192" operator="equal">
      <formula>"5 - Несоответствие решений ПД и РД"</formula>
    </cfRule>
  </conditionalFormatting>
  <conditionalFormatting sqref="H25">
    <cfRule type="cellIs" dxfId="993" priority="193" operator="equal">
      <formula>"5 - Несоответствие решений ПД и РД"</formula>
    </cfRule>
  </conditionalFormatting>
  <conditionalFormatting sqref="H25">
    <cfRule type="cellIs" dxfId="992" priority="194" operator="equal">
      <formula>"5 - Несоответствие решений ПД и РД"</formula>
    </cfRule>
  </conditionalFormatting>
  <conditionalFormatting sqref="H26">
    <cfRule type="cellIs" dxfId="991" priority="195" operator="equal">
      <formula>"5 - Несоответствие решений ПД и РД"</formula>
    </cfRule>
  </conditionalFormatting>
  <conditionalFormatting sqref="H26">
    <cfRule type="cellIs" dxfId="990" priority="196" operator="equal">
      <formula>"5 - Несоответствие решений ПД и РД"</formula>
    </cfRule>
  </conditionalFormatting>
  <conditionalFormatting sqref="H26">
    <cfRule type="cellIs" dxfId="989" priority="197" operator="equal">
      <formula>"5 - Несоответствие решений ПД и РД"</formula>
    </cfRule>
  </conditionalFormatting>
  <conditionalFormatting sqref="H26">
    <cfRule type="cellIs" dxfId="988" priority="198" operator="equal">
      <formula>"5 - Несоответствие решений ПД и РД"</formula>
    </cfRule>
  </conditionalFormatting>
  <conditionalFormatting sqref="H27">
    <cfRule type="cellIs" dxfId="987" priority="199" operator="equal">
      <formula>"5 - Несоответствие решений ПД и РД"</formula>
    </cfRule>
  </conditionalFormatting>
  <conditionalFormatting sqref="H27">
    <cfRule type="cellIs" dxfId="986" priority="200" operator="equal">
      <formula>"5 - Несоответствие решений ПД и РД"</formula>
    </cfRule>
  </conditionalFormatting>
  <conditionalFormatting sqref="H27">
    <cfRule type="cellIs" dxfId="985" priority="201" operator="equal">
      <formula>"5 - Несоответствие решений ПД и РД"</formula>
    </cfRule>
  </conditionalFormatting>
  <conditionalFormatting sqref="H27">
    <cfRule type="cellIs" dxfId="984" priority="202" operator="equal">
      <formula>"5 - Несоответствие решений ПД и РД"</formula>
    </cfRule>
  </conditionalFormatting>
  <conditionalFormatting sqref="G1:H1 H3:X3 H5:H32 A9:G9">
    <cfRule type="cellIs" dxfId="983" priority="6" operator="equal">
      <formula>"4 - Несоответствие типовым решениям"</formula>
    </cfRule>
  </conditionalFormatting>
  <conditionalFormatting sqref="H12">
    <cfRule type="cellIs" dxfId="982" priority="203" operator="equal">
      <formula>"4 - Несоответствие типовым решениям"</formula>
    </cfRule>
  </conditionalFormatting>
  <conditionalFormatting sqref="H13">
    <cfRule type="cellIs" dxfId="981" priority="204" operator="equal">
      <formula>"4 - Несоответствие типовым решениям"</formula>
    </cfRule>
  </conditionalFormatting>
  <conditionalFormatting sqref="H15">
    <cfRule type="cellIs" dxfId="980" priority="205" operator="equal">
      <formula>"4 - Несоответствие типовым решениям"</formula>
    </cfRule>
  </conditionalFormatting>
  <conditionalFormatting sqref="H18">
    <cfRule type="cellIs" dxfId="979" priority="206" operator="equal">
      <formula>"4 - Несоответствие типовым решениям"</formula>
    </cfRule>
  </conditionalFormatting>
  <conditionalFormatting sqref="H18">
    <cfRule type="cellIs" dxfId="978" priority="207" operator="equal">
      <formula>"4 - Несоответствие типовым решениям"</formula>
    </cfRule>
  </conditionalFormatting>
  <conditionalFormatting sqref="H25">
    <cfRule type="cellIs" dxfId="977" priority="208" operator="equal">
      <formula>"4 - Несоответствие типовым решениям"</formula>
    </cfRule>
  </conditionalFormatting>
  <conditionalFormatting sqref="H23">
    <cfRule type="cellIs" dxfId="976" priority="209" operator="equal">
      <formula>"4 - Несоответствие типовым решениям"</formula>
    </cfRule>
  </conditionalFormatting>
  <conditionalFormatting sqref="H26">
    <cfRule type="cellIs" dxfId="975" priority="210" operator="equal">
      <formula>"4 - Несоответствие типовым решениям"</formula>
    </cfRule>
  </conditionalFormatting>
  <conditionalFormatting sqref="L3">
    <cfRule type="cellIs" dxfId="974" priority="211" operator="equal">
      <formula>"4 - Несоответствие типовым решениям"</formula>
    </cfRule>
  </conditionalFormatting>
  <conditionalFormatting sqref="H27">
    <cfRule type="cellIs" dxfId="973" priority="212" operator="equal">
      <formula>"4 - Несоответствие типовым решениям"</formula>
    </cfRule>
  </conditionalFormatting>
  <conditionalFormatting sqref="H28">
    <cfRule type="cellIs" dxfId="972" priority="213" operator="equal">
      <formula>"4 - Несоответствие типовым решениям"</formula>
    </cfRule>
  </conditionalFormatting>
  <conditionalFormatting sqref="H33">
    <cfRule type="cellIs" dxfId="971" priority="214" operator="equal">
      <formula>"4 - Несоответствие типовым решениям"</formula>
    </cfRule>
  </conditionalFormatting>
  <conditionalFormatting sqref="H36">
    <cfRule type="cellIs" dxfId="970" priority="215" operator="equal">
      <formula>"4 - Несоответствие типовым решениям"</formula>
    </cfRule>
  </conditionalFormatting>
  <conditionalFormatting sqref="H12">
    <cfRule type="cellIs" dxfId="969" priority="216" operator="equal">
      <formula>"4 - Несоответствие типовым решениям"</formula>
    </cfRule>
  </conditionalFormatting>
  <conditionalFormatting sqref="H17">
    <cfRule type="cellIs" dxfId="968" priority="217" operator="equal">
      <formula>"4 - Несоответствие типовым решениям"</formula>
    </cfRule>
  </conditionalFormatting>
  <conditionalFormatting sqref="H19">
    <cfRule type="cellIs" dxfId="967" priority="218" operator="equal">
      <formula>"4 - Несоответствие типовым решениям"</formula>
    </cfRule>
  </conditionalFormatting>
  <conditionalFormatting sqref="H19">
    <cfRule type="cellIs" dxfId="966" priority="219" operator="equal">
      <formula>"4 - Несоответствие типовым решениям"</formula>
    </cfRule>
  </conditionalFormatting>
  <conditionalFormatting sqref="H19">
    <cfRule type="cellIs" dxfId="965" priority="220" operator="equal">
      <formula>"4 - Несоответствие типовым решениям"</formula>
    </cfRule>
  </conditionalFormatting>
  <conditionalFormatting sqref="H20">
    <cfRule type="cellIs" dxfId="964" priority="221" operator="equal">
      <formula>"4 - Несоответствие типовым решениям"</formula>
    </cfRule>
  </conditionalFormatting>
  <conditionalFormatting sqref="H20">
    <cfRule type="cellIs" dxfId="963" priority="222" operator="equal">
      <formula>"4 - Несоответствие типовым решениям"</formula>
    </cfRule>
  </conditionalFormatting>
  <conditionalFormatting sqref="H20">
    <cfRule type="cellIs" dxfId="962" priority="223" operator="equal">
      <formula>"4 - Несоответствие типовым решениям"</formula>
    </cfRule>
  </conditionalFormatting>
  <conditionalFormatting sqref="H21">
    <cfRule type="cellIs" dxfId="961" priority="224" operator="equal">
      <formula>"4 - Несоответствие типовым решениям"</formula>
    </cfRule>
  </conditionalFormatting>
  <conditionalFormatting sqref="H21">
    <cfRule type="cellIs" dxfId="960" priority="225" operator="equal">
      <formula>"4 - Несоответствие типовым решениям"</formula>
    </cfRule>
  </conditionalFormatting>
  <conditionalFormatting sqref="H21">
    <cfRule type="cellIs" dxfId="959" priority="226" operator="equal">
      <formula>"4 - Несоответствие типовым решениям"</formula>
    </cfRule>
  </conditionalFormatting>
  <conditionalFormatting sqref="H22">
    <cfRule type="cellIs" dxfId="958" priority="227" operator="equal">
      <formula>"4 - Несоответствие типовым решениям"</formula>
    </cfRule>
  </conditionalFormatting>
  <conditionalFormatting sqref="H22">
    <cfRule type="cellIs" dxfId="957" priority="228" operator="equal">
      <formula>"4 - Несоответствие типовым решениям"</formula>
    </cfRule>
  </conditionalFormatting>
  <conditionalFormatting sqref="H22">
    <cfRule type="cellIs" dxfId="956" priority="229" operator="equal">
      <formula>"4 - Несоответствие типовым решениям"</formula>
    </cfRule>
  </conditionalFormatting>
  <conditionalFormatting sqref="H23">
    <cfRule type="cellIs" dxfId="955" priority="230" operator="equal">
      <formula>"4 - Несоответствие типовым решениям"</formula>
    </cfRule>
  </conditionalFormatting>
  <conditionalFormatting sqref="H23">
    <cfRule type="cellIs" dxfId="954" priority="231" operator="equal">
      <formula>"4 - Несоответствие типовым решениям"</formula>
    </cfRule>
  </conditionalFormatting>
  <conditionalFormatting sqref="H23">
    <cfRule type="cellIs" dxfId="953" priority="232" operator="equal">
      <formula>"4 - Несоответствие типовым решениям"</formula>
    </cfRule>
  </conditionalFormatting>
  <conditionalFormatting sqref="H23">
    <cfRule type="cellIs" dxfId="952" priority="233" operator="equal">
      <formula>"4 - Несоответствие типовым решениям"</formula>
    </cfRule>
  </conditionalFormatting>
  <conditionalFormatting sqref="H24">
    <cfRule type="cellIs" dxfId="951" priority="234" operator="equal">
      <formula>"4 - Несоответствие типовым решениям"</formula>
    </cfRule>
  </conditionalFormatting>
  <conditionalFormatting sqref="H24">
    <cfRule type="cellIs" dxfId="950" priority="235" operator="equal">
      <formula>"4 - Несоответствие типовым решениям"</formula>
    </cfRule>
  </conditionalFormatting>
  <conditionalFormatting sqref="H24">
    <cfRule type="cellIs" dxfId="949" priority="236" operator="equal">
      <formula>"4 - Несоответствие типовым решениям"</formula>
    </cfRule>
  </conditionalFormatting>
  <conditionalFormatting sqref="H24">
    <cfRule type="cellIs" dxfId="948" priority="237" operator="equal">
      <formula>"4 - Несоответствие типовым решениям"</formula>
    </cfRule>
  </conditionalFormatting>
  <conditionalFormatting sqref="H25">
    <cfRule type="cellIs" dxfId="947" priority="238" operator="equal">
      <formula>"4 - Несоответствие типовым решениям"</formula>
    </cfRule>
  </conditionalFormatting>
  <conditionalFormatting sqref="H25">
    <cfRule type="cellIs" dxfId="946" priority="239" operator="equal">
      <formula>"4 - Несоответствие типовым решениям"</formula>
    </cfRule>
  </conditionalFormatting>
  <conditionalFormatting sqref="H25">
    <cfRule type="cellIs" dxfId="945" priority="240" operator="equal">
      <formula>"4 - Несоответствие типовым решениям"</formula>
    </cfRule>
  </conditionalFormatting>
  <conditionalFormatting sqref="H25">
    <cfRule type="cellIs" dxfId="944" priority="241" operator="equal">
      <formula>"4 - Несоответствие типовым решениям"</formula>
    </cfRule>
  </conditionalFormatting>
  <conditionalFormatting sqref="H26">
    <cfRule type="cellIs" dxfId="943" priority="242" operator="equal">
      <formula>"4 - Несоответствие типовым решениям"</formula>
    </cfRule>
  </conditionalFormatting>
  <conditionalFormatting sqref="H26">
    <cfRule type="cellIs" dxfId="942" priority="243" operator="equal">
      <formula>"4 - Несоответствие типовым решениям"</formula>
    </cfRule>
  </conditionalFormatting>
  <conditionalFormatting sqref="H26">
    <cfRule type="cellIs" dxfId="941" priority="244" operator="equal">
      <formula>"4 - Несоответствие типовым решениям"</formula>
    </cfRule>
  </conditionalFormatting>
  <conditionalFormatting sqref="H26">
    <cfRule type="cellIs" dxfId="940" priority="245" operator="equal">
      <formula>"4 - Несоответствие типовым решениям"</formula>
    </cfRule>
  </conditionalFormatting>
  <conditionalFormatting sqref="H27">
    <cfRule type="cellIs" dxfId="939" priority="246" operator="equal">
      <formula>"4 - Несоответствие типовым решениям"</formula>
    </cfRule>
  </conditionalFormatting>
  <conditionalFormatting sqref="H27">
    <cfRule type="cellIs" dxfId="938" priority="247" operator="equal">
      <formula>"4 - Несоответствие типовым решениям"</formula>
    </cfRule>
  </conditionalFormatting>
  <conditionalFormatting sqref="H27">
    <cfRule type="cellIs" dxfId="937" priority="248" operator="equal">
      <formula>"4 - Несоответствие типовым решениям"</formula>
    </cfRule>
  </conditionalFormatting>
  <conditionalFormatting sqref="H27">
    <cfRule type="cellIs" dxfId="936" priority="249" operator="equal">
      <formula>"4 - Несоответствие типовым решениям"</formula>
    </cfRule>
  </conditionalFormatting>
  <conditionalFormatting sqref="G1:H1 H3:X3 H5:H32 A9:G9">
    <cfRule type="cellIs" dxfId="935" priority="5" operator="equal">
      <formula>"3 - Повторяющиеся замечания МФР"</formula>
    </cfRule>
  </conditionalFormatting>
  <conditionalFormatting sqref="H12">
    <cfRule type="cellIs" dxfId="934" priority="250" operator="equal">
      <formula>"3 - Повторяющиеся замечания МФР"</formula>
    </cfRule>
  </conditionalFormatting>
  <conditionalFormatting sqref="H13">
    <cfRule type="cellIs" dxfId="933" priority="251" operator="equal">
      <formula>"3 - Повторяющиеся замечания МФР"</formula>
    </cfRule>
  </conditionalFormatting>
  <conditionalFormatting sqref="H15">
    <cfRule type="cellIs" dxfId="932" priority="252" operator="equal">
      <formula>"3 - Повторяющиеся замечания МФР"</formula>
    </cfRule>
  </conditionalFormatting>
  <conditionalFormatting sqref="H18">
    <cfRule type="cellIs" dxfId="931" priority="253" operator="equal">
      <formula>"3 - Повторяющиеся замечания МФР"</formula>
    </cfRule>
  </conditionalFormatting>
  <conditionalFormatting sqref="H18">
    <cfRule type="cellIs" dxfId="930" priority="254" operator="equal">
      <formula>"3 - Повторяющиеся замечания МФР"</formula>
    </cfRule>
  </conditionalFormatting>
  <conditionalFormatting sqref="H25">
    <cfRule type="cellIs" dxfId="929" priority="255" operator="equal">
      <formula>"3 - Повторяющиеся замечания МФР"</formula>
    </cfRule>
  </conditionalFormatting>
  <conditionalFormatting sqref="H23">
    <cfRule type="cellIs" dxfId="928" priority="256" operator="equal">
      <formula>"3 - Повторяющиеся замечания МФР"</formula>
    </cfRule>
  </conditionalFormatting>
  <conditionalFormatting sqref="H26">
    <cfRule type="cellIs" dxfId="927" priority="257" operator="equal">
      <formula>"3 - Повторяющиеся замечания МФР"</formula>
    </cfRule>
  </conditionalFormatting>
  <conditionalFormatting sqref="L3">
    <cfRule type="cellIs" dxfId="926" priority="258" operator="equal">
      <formula>"3 - Повторяющиеся замечания МФР"</formula>
    </cfRule>
  </conditionalFormatting>
  <conditionalFormatting sqref="H27">
    <cfRule type="cellIs" dxfId="925" priority="259" operator="equal">
      <formula>"3 - Повторяющиеся замечания МФР"</formula>
    </cfRule>
  </conditionalFormatting>
  <conditionalFormatting sqref="H28">
    <cfRule type="cellIs" dxfId="924" priority="260" operator="equal">
      <formula>"3 - Повторяющиеся замечания МФР"</formula>
    </cfRule>
  </conditionalFormatting>
  <conditionalFormatting sqref="H33">
    <cfRule type="cellIs" dxfId="923" priority="261" operator="equal">
      <formula>"3 - Повторяющиеся замечания МФР"</formula>
    </cfRule>
  </conditionalFormatting>
  <conditionalFormatting sqref="H36">
    <cfRule type="cellIs" dxfId="922" priority="262" operator="equal">
      <formula>"3 - Повторяющиеся замечания МФР"</formula>
    </cfRule>
  </conditionalFormatting>
  <conditionalFormatting sqref="H12">
    <cfRule type="cellIs" dxfId="921" priority="263" operator="equal">
      <formula>"3 - Повторяющиеся замечания МФР"</formula>
    </cfRule>
  </conditionalFormatting>
  <conditionalFormatting sqref="H17">
    <cfRule type="cellIs" dxfId="920" priority="264" operator="equal">
      <formula>"3 - Повторяющиеся замечания МФР"</formula>
    </cfRule>
  </conditionalFormatting>
  <conditionalFormatting sqref="H19">
    <cfRule type="cellIs" dxfId="919" priority="265" operator="equal">
      <formula>"3 - Повторяющиеся замечания МФР"</formula>
    </cfRule>
  </conditionalFormatting>
  <conditionalFormatting sqref="H19">
    <cfRule type="cellIs" dxfId="918" priority="266" operator="equal">
      <formula>"3 - Повторяющиеся замечания МФР"</formula>
    </cfRule>
  </conditionalFormatting>
  <conditionalFormatting sqref="H19">
    <cfRule type="cellIs" dxfId="917" priority="267" operator="equal">
      <formula>"3 - Повторяющиеся замечания МФР"</formula>
    </cfRule>
  </conditionalFormatting>
  <conditionalFormatting sqref="H20">
    <cfRule type="cellIs" dxfId="916" priority="268" operator="equal">
      <formula>"3 - Повторяющиеся замечания МФР"</formula>
    </cfRule>
  </conditionalFormatting>
  <conditionalFormatting sqref="H20">
    <cfRule type="cellIs" dxfId="915" priority="269" operator="equal">
      <formula>"3 - Повторяющиеся замечания МФР"</formula>
    </cfRule>
  </conditionalFormatting>
  <conditionalFormatting sqref="H20">
    <cfRule type="cellIs" dxfId="914" priority="270" operator="equal">
      <formula>"3 - Повторяющиеся замечания МФР"</formula>
    </cfRule>
  </conditionalFormatting>
  <conditionalFormatting sqref="H21">
    <cfRule type="cellIs" dxfId="913" priority="271" operator="equal">
      <formula>"3 - Повторяющиеся замечания МФР"</formula>
    </cfRule>
  </conditionalFormatting>
  <conditionalFormatting sqref="H21">
    <cfRule type="cellIs" dxfId="912" priority="272" operator="equal">
      <formula>"3 - Повторяющиеся замечания МФР"</formula>
    </cfRule>
  </conditionalFormatting>
  <conditionalFormatting sqref="H21">
    <cfRule type="cellIs" dxfId="911" priority="273" operator="equal">
      <formula>"3 - Повторяющиеся замечания МФР"</formula>
    </cfRule>
  </conditionalFormatting>
  <conditionalFormatting sqref="H22">
    <cfRule type="cellIs" dxfId="910" priority="274" operator="equal">
      <formula>"3 - Повторяющиеся замечания МФР"</formula>
    </cfRule>
  </conditionalFormatting>
  <conditionalFormatting sqref="H22">
    <cfRule type="cellIs" dxfId="909" priority="275" operator="equal">
      <formula>"3 - Повторяющиеся замечания МФР"</formula>
    </cfRule>
  </conditionalFormatting>
  <conditionalFormatting sqref="H22">
    <cfRule type="cellIs" dxfId="908" priority="276" operator="equal">
      <formula>"3 - Повторяющиеся замечания МФР"</formula>
    </cfRule>
  </conditionalFormatting>
  <conditionalFormatting sqref="H23">
    <cfRule type="cellIs" dxfId="907" priority="277" operator="equal">
      <formula>"3 - Повторяющиеся замечания МФР"</formula>
    </cfRule>
  </conditionalFormatting>
  <conditionalFormatting sqref="H23">
    <cfRule type="cellIs" dxfId="906" priority="278" operator="equal">
      <formula>"3 - Повторяющиеся замечания МФР"</formula>
    </cfRule>
  </conditionalFormatting>
  <conditionalFormatting sqref="H23">
    <cfRule type="cellIs" dxfId="905" priority="279" operator="equal">
      <formula>"3 - Повторяющиеся замечания МФР"</formula>
    </cfRule>
  </conditionalFormatting>
  <conditionalFormatting sqref="H23">
    <cfRule type="cellIs" dxfId="904" priority="280" operator="equal">
      <formula>"3 - Повторяющиеся замечания МФР"</formula>
    </cfRule>
  </conditionalFormatting>
  <conditionalFormatting sqref="H24">
    <cfRule type="cellIs" dxfId="903" priority="281" operator="equal">
      <formula>"3 - Повторяющиеся замечания МФР"</formula>
    </cfRule>
  </conditionalFormatting>
  <conditionalFormatting sqref="H24">
    <cfRule type="cellIs" dxfId="902" priority="282" operator="equal">
      <formula>"3 - Повторяющиеся замечания МФР"</formula>
    </cfRule>
  </conditionalFormatting>
  <conditionalFormatting sqref="H24">
    <cfRule type="cellIs" dxfId="901" priority="283" operator="equal">
      <formula>"3 - Повторяющиеся замечания МФР"</formula>
    </cfRule>
  </conditionalFormatting>
  <conditionalFormatting sqref="H24">
    <cfRule type="cellIs" dxfId="900" priority="284" operator="equal">
      <formula>"3 - Повторяющиеся замечания МФР"</formula>
    </cfRule>
  </conditionalFormatting>
  <conditionalFormatting sqref="H25">
    <cfRule type="cellIs" dxfId="899" priority="285" operator="equal">
      <formula>"3 - Повторяющиеся замечания МФР"</formula>
    </cfRule>
  </conditionalFormatting>
  <conditionalFormatting sqref="H25">
    <cfRule type="cellIs" dxfId="898" priority="286" operator="equal">
      <formula>"3 - Повторяющиеся замечания МФР"</formula>
    </cfRule>
  </conditionalFormatting>
  <conditionalFormatting sqref="H25">
    <cfRule type="cellIs" dxfId="897" priority="287" operator="equal">
      <formula>"3 - Повторяющиеся замечания МФР"</formula>
    </cfRule>
  </conditionalFormatting>
  <conditionalFormatting sqref="H25">
    <cfRule type="cellIs" dxfId="896" priority="288" operator="equal">
      <formula>"3 - Повторяющиеся замечания МФР"</formula>
    </cfRule>
  </conditionalFormatting>
  <conditionalFormatting sqref="H26">
    <cfRule type="cellIs" dxfId="895" priority="289" operator="equal">
      <formula>"3 - Повторяющиеся замечания МФР"</formula>
    </cfRule>
  </conditionalFormatting>
  <conditionalFormatting sqref="H26">
    <cfRule type="cellIs" dxfId="894" priority="290" operator="equal">
      <formula>"3 - Повторяющиеся замечания МФР"</formula>
    </cfRule>
  </conditionalFormatting>
  <conditionalFormatting sqref="H26">
    <cfRule type="cellIs" dxfId="893" priority="291" operator="equal">
      <formula>"3 - Повторяющиеся замечания МФР"</formula>
    </cfRule>
  </conditionalFormatting>
  <conditionalFormatting sqref="H26">
    <cfRule type="cellIs" dxfId="892" priority="292" operator="equal">
      <formula>"3 - Повторяющиеся замечания МФР"</formula>
    </cfRule>
  </conditionalFormatting>
  <conditionalFormatting sqref="H27">
    <cfRule type="cellIs" dxfId="891" priority="293" operator="equal">
      <formula>"3 - Повторяющиеся замечания МФР"</formula>
    </cfRule>
  </conditionalFormatting>
  <conditionalFormatting sqref="H27">
    <cfRule type="cellIs" dxfId="890" priority="294" operator="equal">
      <formula>"3 - Повторяющиеся замечания МФР"</formula>
    </cfRule>
  </conditionalFormatting>
  <conditionalFormatting sqref="H27">
    <cfRule type="cellIs" dxfId="889" priority="295" operator="equal">
      <formula>"3 - Повторяющиеся замечания МФР"</formula>
    </cfRule>
  </conditionalFormatting>
  <conditionalFormatting sqref="H27">
    <cfRule type="cellIs" dxfId="888" priority="296" operator="equal">
      <formula>"3 - Повторяющиеся замечания МФР"</formula>
    </cfRule>
  </conditionalFormatting>
  <conditionalFormatting sqref="G1:H1 H3:X3 H5:H32 A9:G9">
    <cfRule type="cellIs" dxfId="887" priority="4" operator="equal">
      <formula>"2 - Несоотвествие смежным разделам"</formula>
    </cfRule>
  </conditionalFormatting>
  <conditionalFormatting sqref="H12">
    <cfRule type="cellIs" dxfId="886" priority="297" operator="equal">
      <formula>"2 - Несоотвествие смежным разделам"</formula>
    </cfRule>
  </conditionalFormatting>
  <conditionalFormatting sqref="H13">
    <cfRule type="cellIs" dxfId="885" priority="298" operator="equal">
      <formula>"2 - Несоотвествие смежным разделам"</formula>
    </cfRule>
  </conditionalFormatting>
  <conditionalFormatting sqref="H15">
    <cfRule type="cellIs" dxfId="884" priority="299" operator="equal">
      <formula>"2 - Несоотвествие смежным разделам"</formula>
    </cfRule>
  </conditionalFormatting>
  <conditionalFormatting sqref="H18">
    <cfRule type="cellIs" dxfId="883" priority="300" operator="equal">
      <formula>"2 - Несоотвествие смежным разделам"</formula>
    </cfRule>
  </conditionalFormatting>
  <conditionalFormatting sqref="H18">
    <cfRule type="cellIs" dxfId="882" priority="301" operator="equal">
      <formula>"2 - Несоотвествие смежным разделам"</formula>
    </cfRule>
  </conditionalFormatting>
  <conditionalFormatting sqref="H25">
    <cfRule type="cellIs" dxfId="881" priority="302" operator="equal">
      <formula>"2 - Несоотвествие смежным разделам"</formula>
    </cfRule>
  </conditionalFormatting>
  <conditionalFormatting sqref="H23">
    <cfRule type="cellIs" dxfId="880" priority="303" operator="equal">
      <formula>"2 - Несоотвествие смежным разделам"</formula>
    </cfRule>
  </conditionalFormatting>
  <conditionalFormatting sqref="H26">
    <cfRule type="cellIs" dxfId="879" priority="304" operator="equal">
      <formula>"2 - Несоотвествие смежным разделам"</formula>
    </cfRule>
  </conditionalFormatting>
  <conditionalFormatting sqref="L3">
    <cfRule type="cellIs" dxfId="878" priority="305" operator="equal">
      <formula>"2 - Несоотвествие смежным разделам"</formula>
    </cfRule>
  </conditionalFormatting>
  <conditionalFormatting sqref="H27">
    <cfRule type="cellIs" dxfId="877" priority="306" operator="equal">
      <formula>"2 - Несоотвествие смежным разделам"</formula>
    </cfRule>
  </conditionalFormatting>
  <conditionalFormatting sqref="H28">
    <cfRule type="cellIs" dxfId="876" priority="307" operator="equal">
      <formula>"2 - Несоотвествие смежным разделам"</formula>
    </cfRule>
  </conditionalFormatting>
  <conditionalFormatting sqref="H33">
    <cfRule type="cellIs" dxfId="875" priority="308" operator="equal">
      <formula>"2 - Несоотвествие смежным разделам"</formula>
    </cfRule>
  </conditionalFormatting>
  <conditionalFormatting sqref="H36">
    <cfRule type="cellIs" dxfId="874" priority="309" operator="equal">
      <formula>"2 - Несоотвествие смежным разделам"</formula>
    </cfRule>
  </conditionalFormatting>
  <conditionalFormatting sqref="H12">
    <cfRule type="cellIs" dxfId="873" priority="310" operator="equal">
      <formula>"2 - Несоотвествие смежным разделам"</formula>
    </cfRule>
  </conditionalFormatting>
  <conditionalFormatting sqref="H17">
    <cfRule type="cellIs" dxfId="872" priority="311" operator="equal">
      <formula>"2 - Несоотвествие смежным разделам"</formula>
    </cfRule>
  </conditionalFormatting>
  <conditionalFormatting sqref="H19">
    <cfRule type="cellIs" dxfId="871" priority="312" operator="equal">
      <formula>"2 - Несоотвествие смежным разделам"</formula>
    </cfRule>
  </conditionalFormatting>
  <conditionalFormatting sqref="H19">
    <cfRule type="cellIs" dxfId="870" priority="313" operator="equal">
      <formula>"2 - Несоотвествие смежным разделам"</formula>
    </cfRule>
  </conditionalFormatting>
  <conditionalFormatting sqref="H19">
    <cfRule type="cellIs" dxfId="869" priority="314" operator="equal">
      <formula>"2 - Несоотвествие смежным разделам"</formula>
    </cfRule>
  </conditionalFormatting>
  <conditionalFormatting sqref="H20">
    <cfRule type="cellIs" dxfId="868" priority="315" operator="equal">
      <formula>"2 - Несоотвествие смежным разделам"</formula>
    </cfRule>
  </conditionalFormatting>
  <conditionalFormatting sqref="H20">
    <cfRule type="cellIs" dxfId="867" priority="316" operator="equal">
      <formula>"2 - Несоотвествие смежным разделам"</formula>
    </cfRule>
  </conditionalFormatting>
  <conditionalFormatting sqref="H20">
    <cfRule type="cellIs" dxfId="866" priority="317" operator="equal">
      <formula>"2 - Несоотвествие смежным разделам"</formula>
    </cfRule>
  </conditionalFormatting>
  <conditionalFormatting sqref="H21">
    <cfRule type="cellIs" dxfId="865" priority="318" operator="equal">
      <formula>"2 - Несоотвествие смежным разделам"</formula>
    </cfRule>
  </conditionalFormatting>
  <conditionalFormatting sqref="H21">
    <cfRule type="cellIs" dxfId="864" priority="319" operator="equal">
      <formula>"2 - Несоотвествие смежным разделам"</formula>
    </cfRule>
  </conditionalFormatting>
  <conditionalFormatting sqref="H21">
    <cfRule type="cellIs" dxfId="863" priority="320" operator="equal">
      <formula>"2 - Несоотвествие смежным разделам"</formula>
    </cfRule>
  </conditionalFormatting>
  <conditionalFormatting sqref="H22">
    <cfRule type="cellIs" dxfId="862" priority="321" operator="equal">
      <formula>"2 - Несоотвествие смежным разделам"</formula>
    </cfRule>
  </conditionalFormatting>
  <conditionalFormatting sqref="H22">
    <cfRule type="cellIs" dxfId="861" priority="322" operator="equal">
      <formula>"2 - Несоотвествие смежным разделам"</formula>
    </cfRule>
  </conditionalFormatting>
  <conditionalFormatting sqref="H22">
    <cfRule type="cellIs" dxfId="860" priority="323" operator="equal">
      <formula>"2 - Несоотвествие смежным разделам"</formula>
    </cfRule>
  </conditionalFormatting>
  <conditionalFormatting sqref="H23">
    <cfRule type="cellIs" dxfId="859" priority="324" operator="equal">
      <formula>"2 - Несоотвествие смежным разделам"</formula>
    </cfRule>
  </conditionalFormatting>
  <conditionalFormatting sqref="H23">
    <cfRule type="cellIs" dxfId="858" priority="325" operator="equal">
      <formula>"2 - Несоотвествие смежным разделам"</formula>
    </cfRule>
  </conditionalFormatting>
  <conditionalFormatting sqref="H23">
    <cfRule type="cellIs" dxfId="857" priority="326" operator="equal">
      <formula>"2 - Несоотвествие смежным разделам"</formula>
    </cfRule>
  </conditionalFormatting>
  <conditionalFormatting sqref="H23">
    <cfRule type="cellIs" dxfId="856" priority="327" operator="equal">
      <formula>"2 - Несоотвествие смежным разделам"</formula>
    </cfRule>
  </conditionalFormatting>
  <conditionalFormatting sqref="H24">
    <cfRule type="cellIs" dxfId="855" priority="328" operator="equal">
      <formula>"2 - Несоотвествие смежным разделам"</formula>
    </cfRule>
  </conditionalFormatting>
  <conditionalFormatting sqref="H24">
    <cfRule type="cellIs" dxfId="854" priority="329" operator="equal">
      <formula>"2 - Несоотвествие смежным разделам"</formula>
    </cfRule>
  </conditionalFormatting>
  <conditionalFormatting sqref="H24">
    <cfRule type="cellIs" dxfId="853" priority="330" operator="equal">
      <formula>"2 - Несоотвествие смежным разделам"</formula>
    </cfRule>
  </conditionalFormatting>
  <conditionalFormatting sqref="H24">
    <cfRule type="cellIs" dxfId="852" priority="331" operator="equal">
      <formula>"2 - Несоотвествие смежным разделам"</formula>
    </cfRule>
  </conditionalFormatting>
  <conditionalFormatting sqref="H25">
    <cfRule type="cellIs" dxfId="851" priority="332" operator="equal">
      <formula>"2 - Несоотвествие смежным разделам"</formula>
    </cfRule>
  </conditionalFormatting>
  <conditionalFormatting sqref="H25">
    <cfRule type="cellIs" dxfId="850" priority="333" operator="equal">
      <formula>"2 - Несоотвествие смежным разделам"</formula>
    </cfRule>
  </conditionalFormatting>
  <conditionalFormatting sqref="H25">
    <cfRule type="cellIs" dxfId="849" priority="334" operator="equal">
      <formula>"2 - Несоотвествие смежным разделам"</formula>
    </cfRule>
  </conditionalFormatting>
  <conditionalFormatting sqref="H25">
    <cfRule type="cellIs" dxfId="848" priority="335" operator="equal">
      <formula>"2 - Несоотвествие смежным разделам"</formula>
    </cfRule>
  </conditionalFormatting>
  <conditionalFormatting sqref="H26">
    <cfRule type="cellIs" dxfId="847" priority="336" operator="equal">
      <formula>"2 - Несоотвествие смежным разделам"</formula>
    </cfRule>
  </conditionalFormatting>
  <conditionalFormatting sqref="H26">
    <cfRule type="cellIs" dxfId="846" priority="337" operator="equal">
      <formula>"2 - Несоотвествие смежным разделам"</formula>
    </cfRule>
  </conditionalFormatting>
  <conditionalFormatting sqref="H26">
    <cfRule type="cellIs" dxfId="845" priority="338" operator="equal">
      <formula>"2 - Несоотвествие смежным разделам"</formula>
    </cfRule>
  </conditionalFormatting>
  <conditionalFormatting sqref="H26">
    <cfRule type="cellIs" dxfId="844" priority="339" operator="equal">
      <formula>"2 - Несоотвествие смежным разделам"</formula>
    </cfRule>
  </conditionalFormatting>
  <conditionalFormatting sqref="H27">
    <cfRule type="cellIs" dxfId="843" priority="340" operator="equal">
      <formula>"2 - Несоотвествие смежным разделам"</formula>
    </cfRule>
  </conditionalFormatting>
  <conditionalFormatting sqref="H27">
    <cfRule type="cellIs" dxfId="842" priority="341" operator="equal">
      <formula>"2 - Несоотвествие смежным разделам"</formula>
    </cfRule>
  </conditionalFormatting>
  <conditionalFormatting sqref="H27">
    <cfRule type="cellIs" dxfId="841" priority="342" operator="equal">
      <formula>"2 - Несоотвествие смежным разделам"</formula>
    </cfRule>
  </conditionalFormatting>
  <conditionalFormatting sqref="H27">
    <cfRule type="cellIs" dxfId="840" priority="343" operator="equal">
      <formula>"2 - Несоотвествие смежным разделам"</formula>
    </cfRule>
  </conditionalFormatting>
  <conditionalFormatting sqref="G1:H1 H3:X3 H5:H32 A9:G9">
    <cfRule type="cellIs" dxfId="839" priority="3" operator="equal">
      <formula>"1 - Ошибка проектировщика"</formula>
    </cfRule>
  </conditionalFormatting>
  <conditionalFormatting sqref="H12">
    <cfRule type="cellIs" dxfId="838" priority="344" operator="equal">
      <formula>"1 - Ошибка проектировщика"</formula>
    </cfRule>
  </conditionalFormatting>
  <conditionalFormatting sqref="H13">
    <cfRule type="cellIs" dxfId="837" priority="345" operator="equal">
      <formula>"1 - Ошибка проектировщика"</formula>
    </cfRule>
  </conditionalFormatting>
  <conditionalFormatting sqref="H15">
    <cfRule type="cellIs" dxfId="836" priority="346" operator="equal">
      <formula>"1 - Ошибка проектировщика"</formula>
    </cfRule>
  </conditionalFormatting>
  <conditionalFormatting sqref="H18">
    <cfRule type="cellIs" dxfId="835" priority="347" operator="equal">
      <formula>"1 - Ошибка проектировщика"</formula>
    </cfRule>
  </conditionalFormatting>
  <conditionalFormatting sqref="H18">
    <cfRule type="cellIs" dxfId="834" priority="348" operator="equal">
      <formula>"1 - Ошибка проектировщика"</formula>
    </cfRule>
  </conditionalFormatting>
  <conditionalFormatting sqref="H25">
    <cfRule type="cellIs" dxfId="833" priority="349" operator="equal">
      <formula>"1 - Ошибка проектировщика"</formula>
    </cfRule>
  </conditionalFormatting>
  <conditionalFormatting sqref="H23">
    <cfRule type="cellIs" dxfId="832" priority="350" operator="equal">
      <formula>"1 - Ошибка проектировщика"</formula>
    </cfRule>
  </conditionalFormatting>
  <conditionalFormatting sqref="H26">
    <cfRule type="cellIs" dxfId="831" priority="351" operator="equal">
      <formula>"1 - Ошибка проектировщика"</formula>
    </cfRule>
  </conditionalFormatting>
  <conditionalFormatting sqref="L3">
    <cfRule type="cellIs" dxfId="830" priority="352" operator="equal">
      <formula>"1 - Ошибка проектировщика"</formula>
    </cfRule>
  </conditionalFormatting>
  <conditionalFormatting sqref="H27">
    <cfRule type="cellIs" dxfId="829" priority="353" operator="equal">
      <formula>"1 - Ошибка проектировщика"</formula>
    </cfRule>
  </conditionalFormatting>
  <conditionalFormatting sqref="H28">
    <cfRule type="cellIs" dxfId="828" priority="354" operator="equal">
      <formula>"1 - Ошибка проектировщика"</formula>
    </cfRule>
  </conditionalFormatting>
  <conditionalFormatting sqref="H33">
    <cfRule type="cellIs" dxfId="827" priority="355" operator="equal">
      <formula>"1 - Ошибка проектировщика"</formula>
    </cfRule>
  </conditionalFormatting>
  <conditionalFormatting sqref="H36">
    <cfRule type="cellIs" dxfId="826" priority="356" operator="equal">
      <formula>"1 - Ошибка проектировщика"</formula>
    </cfRule>
  </conditionalFormatting>
  <conditionalFormatting sqref="H12">
    <cfRule type="cellIs" dxfId="825" priority="357" operator="equal">
      <formula>"1 - Ошибка проектировщика"</formula>
    </cfRule>
  </conditionalFormatting>
  <conditionalFormatting sqref="H17">
    <cfRule type="cellIs" dxfId="824" priority="358" operator="equal">
      <formula>"1 - Ошибка проектировщика"</formula>
    </cfRule>
  </conditionalFormatting>
  <conditionalFormatting sqref="H19">
    <cfRule type="cellIs" dxfId="823" priority="359" operator="equal">
      <formula>"1 - Ошибка проектировщика"</formula>
    </cfRule>
  </conditionalFormatting>
  <conditionalFormatting sqref="H19">
    <cfRule type="cellIs" dxfId="822" priority="360" operator="equal">
      <formula>"1 - Ошибка проектировщика"</formula>
    </cfRule>
  </conditionalFormatting>
  <conditionalFormatting sqref="H19">
    <cfRule type="cellIs" dxfId="821" priority="361" operator="equal">
      <formula>"1 - Ошибка проектировщика"</formula>
    </cfRule>
  </conditionalFormatting>
  <conditionalFormatting sqref="H20">
    <cfRule type="cellIs" dxfId="820" priority="362" operator="equal">
      <formula>"1 - Ошибка проектировщика"</formula>
    </cfRule>
  </conditionalFormatting>
  <conditionalFormatting sqref="H20">
    <cfRule type="cellIs" dxfId="819" priority="363" operator="equal">
      <formula>"1 - Ошибка проектировщика"</formula>
    </cfRule>
  </conditionalFormatting>
  <conditionalFormatting sqref="H20">
    <cfRule type="cellIs" dxfId="818" priority="364" operator="equal">
      <formula>"1 - Ошибка проектировщика"</formula>
    </cfRule>
  </conditionalFormatting>
  <conditionalFormatting sqref="H21">
    <cfRule type="cellIs" dxfId="817" priority="365" operator="equal">
      <formula>"1 - Ошибка проектировщика"</formula>
    </cfRule>
  </conditionalFormatting>
  <conditionalFormatting sqref="H21">
    <cfRule type="cellIs" dxfId="816" priority="366" operator="equal">
      <formula>"1 - Ошибка проектировщика"</formula>
    </cfRule>
  </conditionalFormatting>
  <conditionalFormatting sqref="H21">
    <cfRule type="cellIs" dxfId="815" priority="367" operator="equal">
      <formula>"1 - Ошибка проектировщика"</formula>
    </cfRule>
  </conditionalFormatting>
  <conditionalFormatting sqref="H22">
    <cfRule type="cellIs" dxfId="814" priority="368" operator="equal">
      <formula>"1 - Ошибка проектировщика"</formula>
    </cfRule>
  </conditionalFormatting>
  <conditionalFormatting sqref="H22">
    <cfRule type="cellIs" dxfId="813" priority="369" operator="equal">
      <formula>"1 - Ошибка проектировщика"</formula>
    </cfRule>
  </conditionalFormatting>
  <conditionalFormatting sqref="H22">
    <cfRule type="cellIs" dxfId="812" priority="370" operator="equal">
      <formula>"1 - Ошибка проектировщика"</formula>
    </cfRule>
  </conditionalFormatting>
  <conditionalFormatting sqref="H23">
    <cfRule type="cellIs" dxfId="811" priority="371" operator="equal">
      <formula>"1 - Ошибка проектировщика"</formula>
    </cfRule>
  </conditionalFormatting>
  <conditionalFormatting sqref="H23">
    <cfRule type="cellIs" dxfId="810" priority="372" operator="equal">
      <formula>"1 - Ошибка проектировщика"</formula>
    </cfRule>
  </conditionalFormatting>
  <conditionalFormatting sqref="H23">
    <cfRule type="cellIs" dxfId="809" priority="373" operator="equal">
      <formula>"1 - Ошибка проектировщика"</formula>
    </cfRule>
  </conditionalFormatting>
  <conditionalFormatting sqref="H23">
    <cfRule type="cellIs" dxfId="808" priority="374" operator="equal">
      <formula>"1 - Ошибка проектировщика"</formula>
    </cfRule>
  </conditionalFormatting>
  <conditionalFormatting sqref="H24">
    <cfRule type="cellIs" dxfId="807" priority="375" operator="equal">
      <formula>"1 - Ошибка проектировщика"</formula>
    </cfRule>
  </conditionalFormatting>
  <conditionalFormatting sqref="H24">
    <cfRule type="cellIs" dxfId="806" priority="376" operator="equal">
      <formula>"1 - Ошибка проектировщика"</formula>
    </cfRule>
  </conditionalFormatting>
  <conditionalFormatting sqref="H24">
    <cfRule type="cellIs" dxfId="805" priority="377" operator="equal">
      <formula>"1 - Ошибка проектировщика"</formula>
    </cfRule>
  </conditionalFormatting>
  <conditionalFormatting sqref="H24">
    <cfRule type="cellIs" dxfId="804" priority="378" operator="equal">
      <formula>"1 - Ошибка проектировщика"</formula>
    </cfRule>
  </conditionalFormatting>
  <conditionalFormatting sqref="H25">
    <cfRule type="cellIs" dxfId="803" priority="379" operator="equal">
      <formula>"1 - Ошибка проектировщика"</formula>
    </cfRule>
  </conditionalFormatting>
  <conditionalFormatting sqref="H25">
    <cfRule type="cellIs" dxfId="802" priority="380" operator="equal">
      <formula>"1 - Ошибка проектировщика"</formula>
    </cfRule>
  </conditionalFormatting>
  <conditionalFormatting sqref="H25">
    <cfRule type="cellIs" dxfId="801" priority="381" operator="equal">
      <formula>"1 - Ошибка проектировщика"</formula>
    </cfRule>
  </conditionalFormatting>
  <conditionalFormatting sqref="H25">
    <cfRule type="cellIs" dxfId="800" priority="382" operator="equal">
      <formula>"1 - Ошибка проектировщика"</formula>
    </cfRule>
  </conditionalFormatting>
  <conditionalFormatting sqref="H26">
    <cfRule type="cellIs" dxfId="799" priority="383" operator="equal">
      <formula>"1 - Ошибка проектировщика"</formula>
    </cfRule>
  </conditionalFormatting>
  <conditionalFormatting sqref="H26">
    <cfRule type="cellIs" dxfId="798" priority="384" operator="equal">
      <formula>"1 - Ошибка проектировщика"</formula>
    </cfRule>
  </conditionalFormatting>
  <conditionalFormatting sqref="H26">
    <cfRule type="cellIs" dxfId="797" priority="385" operator="equal">
      <formula>"1 - Ошибка проектировщика"</formula>
    </cfRule>
  </conditionalFormatting>
  <conditionalFormatting sqref="H26">
    <cfRule type="cellIs" dxfId="796" priority="386" operator="equal">
      <formula>"1 - Ошибка проектировщика"</formula>
    </cfRule>
  </conditionalFormatting>
  <conditionalFormatting sqref="H27">
    <cfRule type="cellIs" dxfId="795" priority="387" operator="equal">
      <formula>"1 - Ошибка проектировщика"</formula>
    </cfRule>
  </conditionalFormatting>
  <conditionalFormatting sqref="H27">
    <cfRule type="cellIs" dxfId="794" priority="388" operator="equal">
      <formula>"1 - Ошибка проектировщика"</formula>
    </cfRule>
  </conditionalFormatting>
  <conditionalFormatting sqref="H27">
    <cfRule type="cellIs" dxfId="793" priority="389" operator="equal">
      <formula>"1 - Ошибка проектировщика"</formula>
    </cfRule>
  </conditionalFormatting>
  <conditionalFormatting sqref="H27">
    <cfRule type="cellIs" dxfId="792" priority="390" operator="equal">
      <formula>"1 - Ошибка проектировщика"</formula>
    </cfRule>
  </conditionalFormatting>
  <conditionalFormatting sqref="K3 K5:K32">
    <cfRule type="containsText" dxfId="791" priority="2" operator="containsText" text="повторно">
      <formula>NOT(ISERROR(SEARCH(("повторно"),(K3))))</formula>
    </cfRule>
  </conditionalFormatting>
  <conditionalFormatting sqref="K12">
    <cfRule type="containsText" dxfId="790" priority="391" operator="containsText" text="повторно">
      <formula>NOT(ISERROR(SEARCH(("повторно"),(K3))))</formula>
    </cfRule>
  </conditionalFormatting>
  <conditionalFormatting sqref="K16">
    <cfRule type="containsText" dxfId="789" priority="392" operator="containsText" text="повторно">
      <formula>NOT(ISERROR(SEARCH(("повторно"),(K3))))</formula>
    </cfRule>
  </conditionalFormatting>
  <conditionalFormatting sqref="K23">
    <cfRule type="containsText" dxfId="788" priority="393" operator="containsText" text="повторно">
      <formula>NOT(ISERROR(SEARCH(("повторно"),(K3))))</formula>
    </cfRule>
  </conditionalFormatting>
  <conditionalFormatting sqref="K13">
    <cfRule type="containsText" dxfId="787" priority="394" operator="containsText" text="повторно">
      <formula>NOT(ISERROR(SEARCH(("повторно"),(K3))))</formula>
    </cfRule>
  </conditionalFormatting>
  <conditionalFormatting sqref="K14">
    <cfRule type="containsText" dxfId="786" priority="395" operator="containsText" text="повторно">
      <formula>NOT(ISERROR(SEARCH(("повторно"),(K3))))</formula>
    </cfRule>
  </conditionalFormatting>
  <conditionalFormatting sqref="K22">
    <cfRule type="containsText" dxfId="785" priority="396" operator="containsText" text="повторно">
      <formula>NOT(ISERROR(SEARCH(("повторно"),(K3))))</formula>
    </cfRule>
  </conditionalFormatting>
  <conditionalFormatting sqref="K22">
    <cfRule type="containsText" dxfId="784" priority="397" operator="containsText" text="повторно">
      <formula>NOT(ISERROR(SEARCH(("повторно"),(K3))))</formula>
    </cfRule>
  </conditionalFormatting>
  <conditionalFormatting sqref="K22">
    <cfRule type="containsText" dxfId="783" priority="398" operator="containsText" text="повторно">
      <formula>NOT(ISERROR(SEARCH(("повторно"),(K3))))</formula>
    </cfRule>
  </conditionalFormatting>
  <conditionalFormatting sqref="K22">
    <cfRule type="containsText" dxfId="782" priority="399" operator="containsText" text="повторно">
      <formula>NOT(ISERROR(SEARCH(("повторно"),(K3))))</formula>
    </cfRule>
  </conditionalFormatting>
  <conditionalFormatting sqref="K26">
    <cfRule type="containsText" dxfId="781" priority="400" operator="containsText" text="повторно">
      <formula>NOT(ISERROR(SEARCH(("повторно"),(K3))))</formula>
    </cfRule>
  </conditionalFormatting>
  <conditionalFormatting sqref="K27">
    <cfRule type="containsText" dxfId="780" priority="401" operator="containsText" text="повторно">
      <formula>NOT(ISERROR(SEARCH(("повторно"),(K3))))</formula>
    </cfRule>
  </conditionalFormatting>
  <conditionalFormatting sqref="K26">
    <cfRule type="containsText" dxfId="779" priority="402" operator="containsText" text="повторно">
      <formula>NOT(ISERROR(SEARCH(("повторно"),(K3))))</formula>
    </cfRule>
  </conditionalFormatting>
  <conditionalFormatting sqref="K27">
    <cfRule type="containsText" dxfId="778" priority="403" operator="containsText" text="повторно">
      <formula>NOT(ISERROR(SEARCH(("повторно"),(K3))))</formula>
    </cfRule>
  </conditionalFormatting>
  <conditionalFormatting sqref="K27">
    <cfRule type="containsText" dxfId="777" priority="404" operator="containsText" text="повторно">
      <formula>NOT(ISERROR(SEARCH(("повторно"),(K3))))</formula>
    </cfRule>
  </conditionalFormatting>
  <conditionalFormatting sqref="K28">
    <cfRule type="containsText" dxfId="776" priority="405" operator="containsText" text="повторно">
      <formula>NOT(ISERROR(SEARCH(("повторно"),(K3))))</formula>
    </cfRule>
  </conditionalFormatting>
  <conditionalFormatting sqref="K29">
    <cfRule type="containsText" dxfId="775" priority="406" operator="containsText" text="повторно">
      <formula>NOT(ISERROR(SEARCH(("повторно"),(K3))))</formula>
    </cfRule>
  </conditionalFormatting>
  <conditionalFormatting sqref="K33">
    <cfRule type="containsText" dxfId="774" priority="407" operator="containsText" text="повторно">
      <formula>NOT(ISERROR(SEARCH(("повторно"),(K3))))</formula>
    </cfRule>
  </conditionalFormatting>
  <conditionalFormatting sqref="K3 K5:K32">
    <cfRule type="containsText" dxfId="773" priority="1" operator="containsText" text="снято">
      <formula>NOT(ISERROR(SEARCH(("снято"),(K3))))</formula>
    </cfRule>
  </conditionalFormatting>
  <conditionalFormatting sqref="K12">
    <cfRule type="containsText" dxfId="772" priority="408" operator="containsText" text="снято">
      <formula>NOT(ISERROR(SEARCH(("снято"),(K3))))</formula>
    </cfRule>
  </conditionalFormatting>
  <conditionalFormatting sqref="K16">
    <cfRule type="containsText" dxfId="771" priority="409" operator="containsText" text="снято">
      <formula>NOT(ISERROR(SEARCH(("снято"),(K3))))</formula>
    </cfRule>
  </conditionalFormatting>
  <conditionalFormatting sqref="K23">
    <cfRule type="containsText" dxfId="770" priority="410" operator="containsText" text="снято">
      <formula>NOT(ISERROR(SEARCH(("снято"),(K3))))</formula>
    </cfRule>
  </conditionalFormatting>
  <conditionalFormatting sqref="K13">
    <cfRule type="containsText" dxfId="769" priority="411" operator="containsText" text="снято">
      <formula>NOT(ISERROR(SEARCH(("снято"),(K3))))</formula>
    </cfRule>
  </conditionalFormatting>
  <conditionalFormatting sqref="K14">
    <cfRule type="containsText" dxfId="768" priority="412" operator="containsText" text="снято">
      <formula>NOT(ISERROR(SEARCH(("снято"),(K3))))</formula>
    </cfRule>
  </conditionalFormatting>
  <conditionalFormatting sqref="K22">
    <cfRule type="containsText" dxfId="767" priority="413" operator="containsText" text="снято">
      <formula>NOT(ISERROR(SEARCH(("снято"),(K3))))</formula>
    </cfRule>
  </conditionalFormatting>
  <conditionalFormatting sqref="K22">
    <cfRule type="containsText" dxfId="766" priority="414" operator="containsText" text="снято">
      <formula>NOT(ISERROR(SEARCH(("снято"),(K3))))</formula>
    </cfRule>
  </conditionalFormatting>
  <conditionalFormatting sqref="K22">
    <cfRule type="containsText" dxfId="765" priority="415" operator="containsText" text="снято">
      <formula>NOT(ISERROR(SEARCH(("снято"),(K3))))</formula>
    </cfRule>
  </conditionalFormatting>
  <conditionalFormatting sqref="K22">
    <cfRule type="containsText" dxfId="764" priority="416" operator="containsText" text="снято">
      <formula>NOT(ISERROR(SEARCH(("снято"),(K3))))</formula>
    </cfRule>
  </conditionalFormatting>
  <conditionalFormatting sqref="K26">
    <cfRule type="containsText" dxfId="763" priority="417" operator="containsText" text="снято">
      <formula>NOT(ISERROR(SEARCH(("снято"),(K3))))</formula>
    </cfRule>
  </conditionalFormatting>
  <conditionalFormatting sqref="K27">
    <cfRule type="containsText" dxfId="762" priority="418" operator="containsText" text="снято">
      <formula>NOT(ISERROR(SEARCH(("снято"),(K3))))</formula>
    </cfRule>
  </conditionalFormatting>
  <conditionalFormatting sqref="K26">
    <cfRule type="containsText" dxfId="761" priority="419" operator="containsText" text="снято">
      <formula>NOT(ISERROR(SEARCH(("снято"),(K3))))</formula>
    </cfRule>
  </conditionalFormatting>
  <conditionalFormatting sqref="K27">
    <cfRule type="containsText" dxfId="760" priority="420" operator="containsText" text="снято">
      <formula>NOT(ISERROR(SEARCH(("снято"),(K3))))</formula>
    </cfRule>
  </conditionalFormatting>
  <conditionalFormatting sqref="K27">
    <cfRule type="containsText" dxfId="759" priority="421" operator="containsText" text="снято">
      <formula>NOT(ISERROR(SEARCH(("снято"),(K3))))</formula>
    </cfRule>
  </conditionalFormatting>
  <conditionalFormatting sqref="K28">
    <cfRule type="containsText" dxfId="758" priority="422" operator="containsText" text="снято">
      <formula>NOT(ISERROR(SEARCH(("снято"),(K3))))</formula>
    </cfRule>
  </conditionalFormatting>
  <conditionalFormatting sqref="K29">
    <cfRule type="containsText" dxfId="757" priority="423" operator="containsText" text="снято">
      <formula>NOT(ISERROR(SEARCH(("снято"),(K3))))</formula>
    </cfRule>
  </conditionalFormatting>
  <conditionalFormatting sqref="K33">
    <cfRule type="containsText" dxfId="756" priority="424"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57">
        <x14:dataValidation type="list" allowBlank="1">
          <x14:formula1>
            <xm:f>Списки!$G$2:$G$4</xm:f>
          </x14:formula1>
          <xm:sqref>G10 G11 G16</xm:sqref>
        </x14:dataValidation>
        <x14:dataValidation type="list" allowBlank="1">
          <x14:formula1>
            <xm:f>Списки!$O:$O</xm:f>
          </x14:formula1>
          <xm:sqref>R1 U1 X1</xm:sqref>
        </x14:dataValidation>
        <x14:dataValidation type="list" allowBlank="1">
          <x14:formula1>
            <xm:f>Списки!$E$2:$E$1002</xm:f>
          </x14:formula1>
          <xm:sqref>H10 H11 H16</xm:sqref>
        </x14:dataValidation>
        <x14:dataValidation type="list" allowBlank="1">
          <x14:formula1>
            <xm:f>Списки!$A$2:$A$1002</xm:f>
          </x14:formula1>
          <xm:sqref>K10:K11 K13 K15 K18 K24:K25 K26:K27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Списки!$A$2:$A$1002</xm:f>
          </x14:formula1>
          <xm:sqref>K12</xm:sqref>
        </x14:dataValidation>
        <x14:dataValidation type="list" allowBlank="1">
          <x14:formula1>
            <xm:f>Списки!$A$2:$A$1002</xm:f>
          </x14:formula1>
          <xm:sqref>K16</xm:sqref>
        </x14:dataValidation>
        <x14:dataValidation type="list" allowBlank="1">
          <x14:formula1>
            <xm:f>Списки!$A$2:$A$1002</xm:f>
          </x14:formula1>
          <xm:sqref>K23</xm:sqref>
        </x14:dataValidation>
        <x14:dataValidation type="list" allowBlank="1">
          <x14:formula1>
            <xm:f>Списки!$A$2:$A$1002</xm:f>
          </x14:formula1>
          <xm:sqref>K14</xm:sqref>
        </x14:dataValidation>
        <x14:dataValidation type="list" allowBlank="1">
          <x14:formula1>
            <xm:f>Списки!$A$2:$A$1002</xm:f>
          </x14:formula1>
          <xm:sqref>K22</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Списки!$A$2:$A$1002</xm:f>
          </x14:formula1>
          <xm:sqref>K28</xm:sqref>
        </x14:dataValidation>
        <x14:dataValidation type="list" allowBlank="1">
          <x14:formula1>
            <xm:f>Списки!$A$2:$A$1002</xm:f>
          </x14:formula1>
          <xm:sqref>K29</xm:sqref>
        </x14:dataValidation>
        <x14:dataValidation type="list" allowBlank="1">
          <x14:formula1>
            <xm:f>Списки!$A$2:$A$1002</xm:f>
          </x14:formula1>
          <xm:sqref>K30</xm:sqref>
        </x14:dataValidation>
        <x14:dataValidation type="list" allowBlank="1">
          <x14:formula1>
            <xm:f>Списки!$A$2:$A$1002</xm:f>
          </x14:formula1>
          <xm:sqref>K31</xm:sqref>
        </x14:dataValidation>
        <x14:dataValidation type="list" allowBlank="1">
          <x14:formula1>
            <xm:f>Списки!$A$2:$A$1002</xm:f>
          </x14:formula1>
          <xm:sqref>K32</xm:sqref>
        </x14:dataValidation>
        <x14:dataValidation type="list" allowBlank="1">
          <x14:formula1>
            <xm:f>Списки!$A$2:$A$1002</xm:f>
          </x14:formula1>
          <xm:sqref>K33</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9"/>
  <sheetViews>
    <sheetView zoomScale="85" zoomScaleNormal="85" workbookViewId="0">
      <pane ySplit="1" topLeftCell="A20" activePane="bottomLeft" state="frozen"/>
      <selection activeCell="B3" sqref="B3"/>
      <selection pane="bottomLeft" activeCell="L24" sqref="L24"/>
    </sheetView>
  </sheetViews>
  <sheetFormatPr defaultColWidth="12.5703125" defaultRowHeight="15.75" customHeight="1" outlineLevelRow="1" outlineLevelCol="1"/>
  <cols>
    <col min="1" max="1" width="10" style="560" customWidth="1"/>
    <col min="2" max="2" width="18.5703125" style="560" customWidth="1"/>
    <col min="3" max="3" width="12.5703125" style="709"/>
    <col min="4" max="4" width="53.42578125" style="560" customWidth="1"/>
    <col min="5" max="5" width="54.7109375" style="560" customWidth="1"/>
    <col min="6" max="6" width="21.42578125" style="560" customWidth="1" collapsed="1"/>
    <col min="7" max="8" width="14.140625" style="560" hidden="1" customWidth="1" outlineLevel="1"/>
    <col min="9" max="9" width="15.28515625" style="560" customWidth="1"/>
    <col min="10" max="11" width="12.5703125" style="560"/>
    <col min="12" max="12" width="31.85546875" style="560" customWidth="1"/>
    <col min="13" max="13" width="12.5703125" style="560"/>
    <col min="14" max="14" width="25" style="560" customWidth="1"/>
    <col min="15" max="15" width="39.140625" style="560" customWidth="1"/>
    <col min="16" max="16" width="16.42578125" style="560" customWidth="1"/>
    <col min="17" max="17" width="26.85546875" style="560" customWidth="1"/>
    <col min="18" max="18" width="22" style="560" customWidth="1"/>
    <col min="19" max="19" width="14.42578125" style="560" customWidth="1"/>
    <col min="20" max="20" width="26.85546875" style="560" customWidth="1"/>
    <col min="21" max="24" width="25.5703125" style="560" customWidth="1"/>
    <col min="25" max="16384" width="12.5703125" style="560"/>
  </cols>
  <sheetData>
    <row r="1" spans="1:24" ht="89.25" collapsed="1">
      <c r="A1" s="712" t="s">
        <v>235</v>
      </c>
      <c r="B1" s="712" t="s">
        <v>236</v>
      </c>
      <c r="C1" s="713" t="s">
        <v>237</v>
      </c>
      <c r="D1" s="712" t="s">
        <v>238</v>
      </c>
      <c r="E1" s="712" t="s">
        <v>239</v>
      </c>
      <c r="F1" s="712" t="s">
        <v>240</v>
      </c>
      <c r="G1" s="714" t="s">
        <v>241</v>
      </c>
      <c r="H1" s="714" t="s">
        <v>242</v>
      </c>
      <c r="I1" s="714" t="s">
        <v>5</v>
      </c>
      <c r="J1" s="712" t="s">
        <v>243</v>
      </c>
      <c r="K1" s="712" t="s">
        <v>244</v>
      </c>
      <c r="L1" s="106" t="s">
        <v>245</v>
      </c>
      <c r="M1" s="107" t="s">
        <v>246</v>
      </c>
      <c r="N1" s="107" t="s">
        <v>247</v>
      </c>
      <c r="O1" s="106" t="s">
        <v>245</v>
      </c>
      <c r="P1" s="108" t="s">
        <v>246</v>
      </c>
      <c r="Q1" s="108" t="s">
        <v>247</v>
      </c>
      <c r="R1" s="107" t="s">
        <v>248</v>
      </c>
      <c r="S1" s="109" t="s">
        <v>246</v>
      </c>
      <c r="T1" s="109" t="s">
        <v>247</v>
      </c>
      <c r="U1" s="107" t="s">
        <v>248</v>
      </c>
      <c r="V1" s="109" t="s">
        <v>246</v>
      </c>
      <c r="W1" s="109" t="s">
        <v>247</v>
      </c>
      <c r="X1" s="107" t="s">
        <v>248</v>
      </c>
    </row>
    <row r="2" spans="1:24" ht="56.25" hidden="1" outlineLevel="1">
      <c r="A2" s="110"/>
      <c r="B2" s="111" t="s">
        <v>249</v>
      </c>
      <c r="C2" s="253" t="s">
        <v>249</v>
      </c>
      <c r="D2" s="112" t="s">
        <v>52</v>
      </c>
      <c r="E2" s="113"/>
      <c r="F2" s="114"/>
      <c r="G2" s="115"/>
      <c r="H2" s="116" t="s">
        <v>250</v>
      </c>
      <c r="I2" s="116" t="s">
        <v>13</v>
      </c>
      <c r="J2" s="116" t="s">
        <v>14</v>
      </c>
      <c r="K2" s="116" t="s">
        <v>16</v>
      </c>
      <c r="L2" s="116" t="s">
        <v>15</v>
      </c>
      <c r="M2" s="116" t="s">
        <v>17</v>
      </c>
      <c r="N2" s="116" t="s">
        <v>18</v>
      </c>
      <c r="O2" s="116" t="s">
        <v>19</v>
      </c>
      <c r="P2" s="116" t="s">
        <v>21</v>
      </c>
      <c r="Q2" s="116" t="s">
        <v>23</v>
      </c>
      <c r="R2" s="116" t="s">
        <v>24</v>
      </c>
      <c r="S2" s="116" t="s">
        <v>25</v>
      </c>
      <c r="T2" s="116" t="s">
        <v>27</v>
      </c>
      <c r="U2" s="116" t="s">
        <v>28</v>
      </c>
      <c r="V2" s="116" t="s">
        <v>29</v>
      </c>
      <c r="W2" s="116" t="s">
        <v>30</v>
      </c>
      <c r="X2" s="116" t="s">
        <v>32</v>
      </c>
    </row>
    <row r="3" spans="1:24" ht="45" hidden="1" outlineLevel="1">
      <c r="A3" s="1"/>
      <c r="B3" s="18" t="s">
        <v>251</v>
      </c>
      <c r="C3" s="256" t="s">
        <v>252</v>
      </c>
      <c r="D3" s="18" t="s">
        <v>35</v>
      </c>
      <c r="E3" s="18"/>
      <c r="F3" s="18"/>
      <c r="G3" s="115"/>
      <c r="H3" s="118">
        <f>COUNTIF($H10:$H169,"1 - Несоответствие продуктовым требованиям ПИК-Стандарт")</f>
        <v>6</v>
      </c>
      <c r="I3" s="118">
        <f>COUNTIF($H10:$H169,"2 - Несоответствие Бренд-листам ПИК")</f>
        <v>0</v>
      </c>
      <c r="J3" s="118">
        <f>COUNTIF($H10:$H169,"3 - Несоответствие Каталогу отделки")</f>
        <v>0</v>
      </c>
      <c r="K3" s="499">
        <f>COUNTIF($H10:$H167,"5 - Ошибка в применении СТМ")</f>
        <v>0</v>
      </c>
      <c r="L3" s="118">
        <f>COUNTIF($H10:$H169,"4 - Несоответствие Каталогу оборудования")</f>
        <v>0</v>
      </c>
      <c r="M3" s="118">
        <f>COUNTIF($H10:$H169,"6 - Ошибка в применении сборных ЛМ")</f>
        <v>0</v>
      </c>
      <c r="N3" s="118">
        <f>COUNTIF($H10:$H169,"7 - Ошибка в применении шкаф-пакетов")</f>
        <v>0</v>
      </c>
      <c r="O3" s="118">
        <f>COUNTIF($H10:$H169,"8 - Ошибка в применении шахт-пакетов")</f>
        <v>0</v>
      </c>
      <c r="P3" s="118">
        <f>COUNTIF($H10:$H169,"9 - Несоответствие типологическим требованиям ПИК-Стандарт")</f>
        <v>5</v>
      </c>
      <c r="Q3" s="118">
        <f>COUNTIF($H10:$H169,"10 - Несоответствие НТД РФ")</f>
        <v>1</v>
      </c>
      <c r="R3" s="118">
        <f>COUNTIF($H10:$H169,"11 - Несоответствие ИРД (кроме ТУ, СТУ), АПР, ПД")</f>
        <v>0</v>
      </c>
      <c r="S3" s="118">
        <f>COUNTIF($H10:$H169,"12 - Несоответствие требованиям ТУ, СТУ")</f>
        <v>0</v>
      </c>
      <c r="T3" s="118">
        <f>COUNTIF($H10:$H169,"13 - Ошибка в технических решениях")</f>
        <v>0</v>
      </c>
      <c r="U3" s="118">
        <f>COUNTIF($H10:$H169,"14 - Неувязка м/у собой комплектов РД")</f>
        <v>7</v>
      </c>
      <c r="V3" s="118">
        <f>COUNTIF($H10:$H169,"15 - Недостаточность информации влияющей на СМР")</f>
        <v>13</v>
      </c>
      <c r="W3" s="118">
        <f>COUNTIF($H10:$H169,"16 - Нерациональное решение")</f>
        <v>0</v>
      </c>
      <c r="X3" s="118">
        <f>COUNTIF($H10:$H169,"17 - Оформление")</f>
        <v>0</v>
      </c>
    </row>
    <row r="4" spans="1:24" ht="25.5" hidden="1" outlineLevel="1">
      <c r="A4" s="111" t="s">
        <v>249</v>
      </c>
      <c r="B4" s="119">
        <v>46</v>
      </c>
      <c r="C4" s="259">
        <v>10</v>
      </c>
      <c r="D4" s="120">
        <f>C4/B4</f>
        <v>0.21739130434782608</v>
      </c>
      <c r="E4" s="120"/>
      <c r="G4" s="115"/>
      <c r="H4" s="112" t="s">
        <v>52</v>
      </c>
      <c r="I4" s="112" t="s">
        <v>52</v>
      </c>
      <c r="J4" s="112" t="s">
        <v>52</v>
      </c>
      <c r="K4" s="112" t="s">
        <v>52</v>
      </c>
      <c r="L4" s="112" t="s">
        <v>52</v>
      </c>
      <c r="M4" s="112" t="s">
        <v>52</v>
      </c>
      <c r="N4" s="112" t="s">
        <v>52</v>
      </c>
      <c r="O4" s="112" t="s">
        <v>52</v>
      </c>
      <c r="P4" s="112" t="s">
        <v>52</v>
      </c>
      <c r="Q4" s="112" t="s">
        <v>52</v>
      </c>
      <c r="R4" s="112" t="s">
        <v>52</v>
      </c>
      <c r="S4" s="112" t="s">
        <v>52</v>
      </c>
      <c r="T4" s="112" t="s">
        <v>52</v>
      </c>
      <c r="U4" s="112" t="s">
        <v>52</v>
      </c>
      <c r="V4" s="112" t="s">
        <v>52</v>
      </c>
      <c r="W4" s="112" t="s">
        <v>52</v>
      </c>
      <c r="X4" s="112" t="s">
        <v>52</v>
      </c>
    </row>
    <row r="5" spans="1:24" ht="14.25" hidden="1" outlineLevel="1">
      <c r="D5" s="262"/>
      <c r="E5" s="262"/>
      <c r="G5" s="112" t="s">
        <v>52</v>
      </c>
      <c r="H5" s="222"/>
      <c r="I5" s="102"/>
      <c r="J5" s="223"/>
      <c r="K5" s="102"/>
      <c r="L5" s="223"/>
      <c r="M5" s="223"/>
      <c r="N5" s="102"/>
      <c r="O5" s="223"/>
      <c r="P5" s="223"/>
      <c r="Q5" s="102"/>
      <c r="R5" s="223"/>
      <c r="S5" s="223"/>
      <c r="T5" s="102"/>
      <c r="U5" s="102"/>
      <c r="V5" s="102"/>
      <c r="W5" s="102"/>
      <c r="X5" s="102"/>
    </row>
    <row r="6" spans="1:24" ht="22.5" hidden="1" outlineLevel="1">
      <c r="A6" s="18">
        <v>0.2</v>
      </c>
      <c r="B6" s="18">
        <v>0.5</v>
      </c>
      <c r="C6" s="256">
        <v>1</v>
      </c>
      <c r="D6" s="18" t="s">
        <v>39</v>
      </c>
      <c r="E6" s="18"/>
      <c r="F6" s="18" t="s">
        <v>253</v>
      </c>
      <c r="G6" s="125">
        <f>COUNTIFS(G10:G136,"0,2")</f>
        <v>0</v>
      </c>
      <c r="H6" s="222"/>
      <c r="I6" s="102"/>
      <c r="J6" s="223"/>
      <c r="K6" s="102"/>
      <c r="L6" s="223"/>
      <c r="M6" s="223"/>
      <c r="N6" s="102"/>
      <c r="O6" s="223"/>
      <c r="P6" s="223"/>
      <c r="Q6" s="102"/>
      <c r="R6" s="223"/>
      <c r="S6" s="223"/>
      <c r="T6" s="102"/>
      <c r="U6" s="102"/>
      <c r="V6" s="102"/>
      <c r="W6" s="102"/>
      <c r="X6" s="102"/>
    </row>
    <row r="7" spans="1:24" ht="22.5" hidden="1" outlineLevel="1">
      <c r="A7" s="126">
        <f>G6*0.2/B4</f>
        <v>0</v>
      </c>
      <c r="B7" s="126">
        <f>G7*0.5/B4</f>
        <v>0.14130434782608695</v>
      </c>
      <c r="C7" s="259">
        <f>G8*1/B4</f>
        <v>0.41304347826086957</v>
      </c>
      <c r="D7" s="127">
        <f>(G6*A6+G7*B6+G8*C6)/SUM(G6:G8)</f>
        <v>0.796875</v>
      </c>
      <c r="E7" s="128"/>
      <c r="F7" s="129" t="s">
        <v>254</v>
      </c>
      <c r="G7" s="125">
        <f>COUNTIFS(G10:G136,"0,5")</f>
        <v>13</v>
      </c>
      <c r="H7" s="222"/>
      <c r="I7" s="225"/>
      <c r="J7" s="225"/>
      <c r="K7" s="225"/>
      <c r="L7" s="225"/>
      <c r="M7" s="225"/>
      <c r="N7" s="225"/>
      <c r="O7" s="225"/>
      <c r="P7" s="225"/>
      <c r="Q7" s="225"/>
      <c r="R7" s="225"/>
      <c r="S7" s="225"/>
      <c r="T7" s="225"/>
      <c r="U7" s="225"/>
      <c r="V7" s="225"/>
      <c r="W7" s="225"/>
      <c r="X7" s="225"/>
    </row>
    <row r="8" spans="1:24" ht="22.5" hidden="1" outlineLevel="1">
      <c r="A8" s="112" t="s">
        <v>52</v>
      </c>
      <c r="B8" s="112" t="s">
        <v>52</v>
      </c>
      <c r="C8" s="266" t="s">
        <v>52</v>
      </c>
      <c r="D8" s="112" t="s">
        <v>52</v>
      </c>
      <c r="E8" s="112"/>
      <c r="F8" s="18" t="s">
        <v>255</v>
      </c>
      <c r="G8" s="125">
        <f>COUNTIFS(G10:G136,"1")</f>
        <v>19</v>
      </c>
      <c r="H8" s="222"/>
      <c r="I8" s="102"/>
      <c r="J8" s="223"/>
      <c r="K8" s="102"/>
      <c r="L8" s="223"/>
      <c r="M8" s="223"/>
      <c r="N8" s="102"/>
      <c r="O8" s="223"/>
      <c r="P8" s="223"/>
      <c r="Q8" s="102"/>
      <c r="R8" s="223"/>
      <c r="S8" s="223"/>
      <c r="T8" s="102"/>
      <c r="U8" s="102"/>
      <c r="V8" s="102"/>
      <c r="W8" s="102"/>
      <c r="X8" s="102"/>
    </row>
    <row r="9" spans="1:24" ht="12.75">
      <c r="A9" s="131"/>
      <c r="B9" s="131"/>
      <c r="C9" s="267"/>
      <c r="D9" s="131"/>
      <c r="E9" s="131"/>
      <c r="F9" s="131"/>
      <c r="G9" s="131"/>
      <c r="H9" s="131"/>
      <c r="I9" s="226"/>
      <c r="J9" s="227"/>
      <c r="K9" s="226"/>
      <c r="L9" s="227"/>
      <c r="M9" s="227"/>
      <c r="N9" s="226"/>
      <c r="O9" s="227"/>
      <c r="P9" s="227"/>
      <c r="Q9" s="226"/>
      <c r="R9" s="227"/>
      <c r="S9" s="227"/>
      <c r="T9" s="226"/>
      <c r="U9" s="226"/>
      <c r="V9" s="226"/>
      <c r="W9" s="226"/>
      <c r="X9" s="226"/>
    </row>
    <row r="10" spans="1:24" ht="38.25">
      <c r="A10" s="431">
        <v>1</v>
      </c>
      <c r="B10" s="436" t="s">
        <v>2665</v>
      </c>
      <c r="C10" s="665" t="s">
        <v>2666</v>
      </c>
      <c r="D10" s="433" t="s">
        <v>2667</v>
      </c>
      <c r="E10" s="431"/>
      <c r="F10" s="436" t="s">
        <v>2608</v>
      </c>
      <c r="G10" s="435">
        <v>1</v>
      </c>
      <c r="H10" s="436" t="s">
        <v>28</v>
      </c>
      <c r="I10" s="431" t="s">
        <v>72</v>
      </c>
      <c r="J10" s="437">
        <v>45464</v>
      </c>
      <c r="K10" s="431"/>
      <c r="L10" s="437"/>
      <c r="M10" s="437"/>
      <c r="N10" s="431"/>
      <c r="O10" s="437"/>
      <c r="P10" s="223"/>
      <c r="Q10" s="102"/>
      <c r="R10" s="223"/>
      <c r="S10" s="223"/>
      <c r="T10" s="102"/>
      <c r="U10" s="102"/>
      <c r="V10" s="102"/>
      <c r="W10" s="102"/>
      <c r="X10" s="102"/>
    </row>
    <row r="11" spans="1:24" ht="100.5" customHeight="1">
      <c r="A11" s="431">
        <f t="shared" ref="A11:A41" si="0">A10+1</f>
        <v>2</v>
      </c>
      <c r="B11" s="436" t="s">
        <v>2665</v>
      </c>
      <c r="C11" s="665" t="s">
        <v>2668</v>
      </c>
      <c r="D11" s="749" t="s">
        <v>2610</v>
      </c>
      <c r="E11" s="431"/>
      <c r="F11" s="436" t="s">
        <v>2611</v>
      </c>
      <c r="G11" s="435">
        <v>1</v>
      </c>
      <c r="H11" s="436" t="s">
        <v>250</v>
      </c>
      <c r="I11" s="431" t="s">
        <v>72</v>
      </c>
      <c r="J11" s="437">
        <v>45464</v>
      </c>
      <c r="K11" s="431"/>
      <c r="L11" s="762" t="s">
        <v>2710</v>
      </c>
      <c r="M11" s="431"/>
      <c r="N11" s="431"/>
      <c r="O11" s="431"/>
      <c r="P11" s="102"/>
      <c r="Q11" s="102"/>
      <c r="R11" s="102"/>
      <c r="S11" s="102"/>
      <c r="T11" s="102"/>
      <c r="U11" s="102"/>
      <c r="V11" s="102"/>
      <c r="W11" s="102"/>
      <c r="X11" s="102"/>
    </row>
    <row r="12" spans="1:24" ht="112.5" customHeight="1">
      <c r="A12" s="431">
        <f t="shared" si="0"/>
        <v>3</v>
      </c>
      <c r="B12" s="436" t="s">
        <v>2665</v>
      </c>
      <c r="C12" s="665" t="s">
        <v>2668</v>
      </c>
      <c r="D12" s="750" t="s">
        <v>2612</v>
      </c>
      <c r="E12" s="431"/>
      <c r="F12" s="436" t="s">
        <v>2611</v>
      </c>
      <c r="G12" s="435">
        <v>1</v>
      </c>
      <c r="H12" s="436" t="s">
        <v>250</v>
      </c>
      <c r="I12" s="431" t="s">
        <v>72</v>
      </c>
      <c r="J12" s="437">
        <v>45464</v>
      </c>
      <c r="K12" s="431"/>
      <c r="L12" s="762" t="s">
        <v>2711</v>
      </c>
      <c r="M12" s="431"/>
      <c r="N12" s="431"/>
      <c r="O12" s="431"/>
      <c r="P12" s="102"/>
      <c r="Q12" s="102"/>
      <c r="R12" s="102"/>
      <c r="S12" s="102"/>
      <c r="T12" s="102"/>
      <c r="U12" s="102"/>
      <c r="V12" s="102"/>
      <c r="W12" s="102"/>
      <c r="X12" s="102"/>
    </row>
    <row r="13" spans="1:24" ht="76.5">
      <c r="A13" s="431">
        <f t="shared" si="0"/>
        <v>4</v>
      </c>
      <c r="B13" s="436" t="s">
        <v>2665</v>
      </c>
      <c r="C13" s="665" t="s">
        <v>2668</v>
      </c>
      <c r="D13" s="750" t="s">
        <v>2614</v>
      </c>
      <c r="E13" s="431"/>
      <c r="F13" s="431"/>
      <c r="G13" s="435">
        <v>1</v>
      </c>
      <c r="H13" s="436" t="s">
        <v>250</v>
      </c>
      <c r="I13" s="431" t="s">
        <v>72</v>
      </c>
      <c r="J13" s="437">
        <v>45464</v>
      </c>
      <c r="K13" s="431"/>
      <c r="L13" s="762" t="s">
        <v>2711</v>
      </c>
      <c r="M13" s="431"/>
      <c r="N13" s="431"/>
      <c r="O13" s="431"/>
      <c r="P13" s="102"/>
      <c r="Q13" s="102"/>
      <c r="R13" s="102"/>
      <c r="S13" s="102"/>
      <c r="T13" s="102"/>
      <c r="U13" s="102"/>
      <c r="V13" s="102"/>
      <c r="W13" s="102"/>
      <c r="X13" s="102"/>
    </row>
    <row r="14" spans="1:24" ht="102.75" customHeight="1">
      <c r="A14" s="431">
        <f t="shared" si="0"/>
        <v>5</v>
      </c>
      <c r="B14" s="436" t="s">
        <v>2665</v>
      </c>
      <c r="C14" s="665" t="s">
        <v>2668</v>
      </c>
      <c r="D14" s="749" t="s">
        <v>2615</v>
      </c>
      <c r="E14" s="431"/>
      <c r="F14" s="436" t="s">
        <v>2611</v>
      </c>
      <c r="G14" s="435">
        <v>1</v>
      </c>
      <c r="H14" s="436" t="s">
        <v>250</v>
      </c>
      <c r="I14" s="431" t="s">
        <v>72</v>
      </c>
      <c r="J14" s="437">
        <v>45464</v>
      </c>
      <c r="K14" s="431"/>
      <c r="L14" s="762" t="s">
        <v>2710</v>
      </c>
      <c r="M14" s="431"/>
      <c r="N14" s="431"/>
      <c r="O14" s="431"/>
      <c r="P14" s="102"/>
      <c r="Q14" s="102"/>
      <c r="R14" s="102"/>
      <c r="S14" s="102"/>
      <c r="T14" s="102"/>
      <c r="U14" s="102"/>
      <c r="V14" s="102"/>
      <c r="W14" s="102"/>
      <c r="X14" s="102"/>
    </row>
    <row r="15" spans="1:24" ht="114.75">
      <c r="A15" s="431">
        <f t="shared" si="0"/>
        <v>6</v>
      </c>
      <c r="B15" s="436" t="s">
        <v>2665</v>
      </c>
      <c r="C15" s="665" t="s">
        <v>2669</v>
      </c>
      <c r="D15" s="749" t="s">
        <v>2670</v>
      </c>
      <c r="E15" s="433"/>
      <c r="F15" s="431" t="s">
        <v>2608</v>
      </c>
      <c r="G15" s="435">
        <v>1</v>
      </c>
      <c r="H15" s="436" t="s">
        <v>28</v>
      </c>
      <c r="I15" s="431" t="s">
        <v>72</v>
      </c>
      <c r="J15" s="437">
        <v>45464</v>
      </c>
      <c r="K15" s="431"/>
      <c r="L15" s="762" t="s">
        <v>2729</v>
      </c>
      <c r="M15" s="431"/>
      <c r="N15" s="431"/>
      <c r="O15" s="431"/>
      <c r="P15" s="102"/>
      <c r="Q15" s="102"/>
      <c r="R15" s="102"/>
      <c r="S15" s="102"/>
      <c r="T15" s="102"/>
      <c r="U15" s="102"/>
      <c r="V15" s="102"/>
      <c r="W15" s="102"/>
      <c r="X15" s="102"/>
    </row>
    <row r="16" spans="1:24" ht="76.5">
      <c r="A16" s="431">
        <f t="shared" si="0"/>
        <v>7</v>
      </c>
      <c r="B16" s="436" t="s">
        <v>2665</v>
      </c>
      <c r="C16" s="665" t="s">
        <v>2668</v>
      </c>
      <c r="D16" s="750" t="s">
        <v>2617</v>
      </c>
      <c r="E16" s="431"/>
      <c r="F16" s="431"/>
      <c r="G16" s="435">
        <v>1</v>
      </c>
      <c r="H16" s="436" t="s">
        <v>250</v>
      </c>
      <c r="I16" s="431" t="s">
        <v>72</v>
      </c>
      <c r="J16" s="437">
        <v>45464</v>
      </c>
      <c r="K16" s="431"/>
      <c r="L16" s="762" t="s">
        <v>2730</v>
      </c>
      <c r="M16" s="431"/>
      <c r="N16" s="431"/>
      <c r="O16" s="431"/>
      <c r="P16" s="102"/>
      <c r="Q16" s="102"/>
      <c r="R16" s="102"/>
      <c r="S16" s="102"/>
      <c r="T16" s="102"/>
      <c r="U16" s="102"/>
      <c r="V16" s="102"/>
      <c r="W16" s="102"/>
      <c r="X16" s="102"/>
    </row>
    <row r="17" spans="1:24" ht="56.25">
      <c r="A17" s="431">
        <f t="shared" si="0"/>
        <v>8</v>
      </c>
      <c r="B17" s="436" t="s">
        <v>2665</v>
      </c>
      <c r="C17" s="665" t="s">
        <v>2668</v>
      </c>
      <c r="D17" s="749" t="s">
        <v>2619</v>
      </c>
      <c r="E17" s="431"/>
      <c r="F17" s="431"/>
      <c r="G17" s="435">
        <v>0.5</v>
      </c>
      <c r="H17" s="436" t="s">
        <v>29</v>
      </c>
      <c r="I17" s="431" t="s">
        <v>72</v>
      </c>
      <c r="J17" s="437">
        <v>45464</v>
      </c>
      <c r="K17" s="431"/>
      <c r="L17" s="762" t="s">
        <v>2714</v>
      </c>
      <c r="M17" s="431"/>
      <c r="N17" s="431"/>
      <c r="O17" s="431"/>
      <c r="P17" s="102"/>
      <c r="Q17" s="102"/>
      <c r="R17" s="102"/>
      <c r="S17" s="102"/>
      <c r="T17" s="102"/>
      <c r="U17" s="102"/>
      <c r="V17" s="102"/>
      <c r="W17" s="102"/>
      <c r="X17" s="102"/>
    </row>
    <row r="18" spans="1:24" ht="81.75" customHeight="1">
      <c r="A18" s="431">
        <f t="shared" si="0"/>
        <v>9</v>
      </c>
      <c r="B18" s="436" t="s">
        <v>2665</v>
      </c>
      <c r="C18" s="665" t="s">
        <v>2668</v>
      </c>
      <c r="D18" s="750" t="s">
        <v>2671</v>
      </c>
      <c r="E18" s="433"/>
      <c r="F18" s="433"/>
      <c r="G18" s="435">
        <v>0.5</v>
      </c>
      <c r="H18" s="436" t="s">
        <v>29</v>
      </c>
      <c r="I18" s="431" t="s">
        <v>72</v>
      </c>
      <c r="J18" s="437">
        <v>45464</v>
      </c>
      <c r="K18" s="431"/>
      <c r="L18" s="762" t="s">
        <v>2715</v>
      </c>
      <c r="M18" s="431"/>
      <c r="N18" s="431"/>
      <c r="O18" s="431"/>
      <c r="P18" s="102"/>
      <c r="Q18" s="102"/>
      <c r="R18" s="102"/>
      <c r="S18" s="102"/>
      <c r="T18" s="102"/>
      <c r="U18" s="102"/>
      <c r="V18" s="102"/>
      <c r="W18" s="102"/>
      <c r="X18" s="102"/>
    </row>
    <row r="19" spans="1:24" ht="56.25">
      <c r="A19" s="431">
        <f t="shared" si="0"/>
        <v>10</v>
      </c>
      <c r="B19" s="436" t="s">
        <v>2665</v>
      </c>
      <c r="C19" s="665" t="s">
        <v>2672</v>
      </c>
      <c r="D19" s="749" t="s">
        <v>2673</v>
      </c>
      <c r="E19" s="433"/>
      <c r="F19" s="433"/>
      <c r="G19" s="435">
        <v>0.5</v>
      </c>
      <c r="H19" s="436" t="s">
        <v>29</v>
      </c>
      <c r="I19" s="431" t="s">
        <v>72</v>
      </c>
      <c r="J19" s="437">
        <v>45464</v>
      </c>
      <c r="K19" s="431"/>
      <c r="L19" s="762" t="s">
        <v>2716</v>
      </c>
      <c r="M19" s="431"/>
      <c r="N19" s="431"/>
      <c r="O19" s="431"/>
      <c r="P19" s="102"/>
      <c r="Q19" s="102"/>
      <c r="R19" s="102"/>
      <c r="S19" s="102"/>
      <c r="T19" s="102"/>
      <c r="U19" s="102"/>
      <c r="V19" s="102"/>
      <c r="W19" s="102"/>
      <c r="X19" s="102"/>
    </row>
    <row r="20" spans="1:24" ht="56.25">
      <c r="A20" s="431">
        <f t="shared" si="0"/>
        <v>11</v>
      </c>
      <c r="B20" s="436" t="s">
        <v>2665</v>
      </c>
      <c r="C20" s="665" t="s">
        <v>2674</v>
      </c>
      <c r="D20" s="433" t="s">
        <v>2628</v>
      </c>
      <c r="E20" s="431"/>
      <c r="F20" s="432" t="s">
        <v>2629</v>
      </c>
      <c r="G20" s="435">
        <v>0.5</v>
      </c>
      <c r="H20" s="436" t="s">
        <v>29</v>
      </c>
      <c r="I20" s="431" t="s">
        <v>72</v>
      </c>
      <c r="J20" s="437">
        <v>45464</v>
      </c>
      <c r="K20" s="431"/>
      <c r="L20" s="431"/>
      <c r="M20" s="431"/>
      <c r="N20" s="431"/>
      <c r="O20" s="431"/>
      <c r="P20" s="102"/>
      <c r="Q20" s="102"/>
      <c r="R20" s="102"/>
      <c r="S20" s="102"/>
      <c r="T20" s="102"/>
      <c r="U20" s="102"/>
      <c r="V20" s="102"/>
      <c r="W20" s="102"/>
      <c r="X20" s="102"/>
    </row>
    <row r="21" spans="1:24" ht="89.25">
      <c r="A21" s="431">
        <f t="shared" si="0"/>
        <v>12</v>
      </c>
      <c r="B21" s="436" t="s">
        <v>2665</v>
      </c>
      <c r="C21" s="665" t="s">
        <v>2675</v>
      </c>
      <c r="D21" s="793" t="s">
        <v>2676</v>
      </c>
      <c r="E21" s="433"/>
      <c r="F21" s="433"/>
      <c r="G21" s="435">
        <v>1</v>
      </c>
      <c r="H21" s="436" t="s">
        <v>28</v>
      </c>
      <c r="I21" s="431" t="s">
        <v>72</v>
      </c>
      <c r="J21" s="437">
        <v>45464</v>
      </c>
      <c r="K21" s="431"/>
      <c r="L21" s="762" t="s">
        <v>2718</v>
      </c>
      <c r="M21" s="431"/>
      <c r="N21" s="431"/>
      <c r="O21" s="431"/>
      <c r="P21" s="102"/>
      <c r="Q21" s="102"/>
      <c r="R21" s="102"/>
      <c r="S21" s="102"/>
      <c r="T21" s="102"/>
      <c r="U21" s="102"/>
      <c r="V21" s="102"/>
      <c r="W21" s="102"/>
      <c r="X21" s="102"/>
    </row>
    <row r="22" spans="1:24" ht="63.75">
      <c r="A22" s="431">
        <f t="shared" si="0"/>
        <v>13</v>
      </c>
      <c r="B22" s="436" t="s">
        <v>2665</v>
      </c>
      <c r="C22" s="665" t="s">
        <v>2244</v>
      </c>
      <c r="D22" s="749" t="s">
        <v>2677</v>
      </c>
      <c r="E22" s="433"/>
      <c r="F22" s="433"/>
      <c r="G22" s="435">
        <v>1</v>
      </c>
      <c r="H22" s="436" t="s">
        <v>28</v>
      </c>
      <c r="I22" s="431" t="s">
        <v>72</v>
      </c>
      <c r="J22" s="437">
        <v>45464</v>
      </c>
      <c r="K22" s="431"/>
      <c r="L22" s="762" t="s">
        <v>2731</v>
      </c>
      <c r="M22" s="431"/>
      <c r="N22" s="431"/>
      <c r="O22" s="431"/>
      <c r="P22" s="102"/>
      <c r="Q22" s="102"/>
      <c r="R22" s="102"/>
      <c r="S22" s="102"/>
      <c r="T22" s="102"/>
      <c r="U22" s="102"/>
      <c r="V22" s="102"/>
      <c r="W22" s="102"/>
      <c r="X22" s="102"/>
    </row>
    <row r="23" spans="1:24" ht="44.25" customHeight="1">
      <c r="A23" s="431">
        <f t="shared" si="0"/>
        <v>14</v>
      </c>
      <c r="B23" s="436" t="s">
        <v>2665</v>
      </c>
      <c r="C23" s="665" t="s">
        <v>2678</v>
      </c>
      <c r="D23" s="788" t="s">
        <v>2679</v>
      </c>
      <c r="E23" s="433"/>
      <c r="F23" s="433"/>
      <c r="G23" s="435">
        <v>0.5</v>
      </c>
      <c r="H23" s="436" t="s">
        <v>29</v>
      </c>
      <c r="I23" s="431" t="s">
        <v>72</v>
      </c>
      <c r="J23" s="437">
        <v>45464</v>
      </c>
      <c r="K23" s="431"/>
      <c r="L23" s="762" t="s">
        <v>2726</v>
      </c>
      <c r="M23" s="431"/>
      <c r="N23" s="431"/>
      <c r="O23" s="431"/>
      <c r="P23" s="102"/>
      <c r="Q23" s="102"/>
      <c r="R23" s="102"/>
      <c r="S23" s="102"/>
      <c r="T23" s="102"/>
      <c r="U23" s="102"/>
      <c r="V23" s="102"/>
      <c r="W23" s="102"/>
      <c r="X23" s="102"/>
    </row>
    <row r="24" spans="1:24" ht="56.25">
      <c r="A24" s="431">
        <f t="shared" si="0"/>
        <v>15</v>
      </c>
      <c r="B24" s="436" t="s">
        <v>2665</v>
      </c>
      <c r="C24" s="665" t="s">
        <v>2675</v>
      </c>
      <c r="D24" s="749" t="s">
        <v>2632</v>
      </c>
      <c r="E24" s="433"/>
      <c r="F24" s="433"/>
      <c r="G24" s="435">
        <v>0.5</v>
      </c>
      <c r="H24" s="436" t="s">
        <v>29</v>
      </c>
      <c r="I24" s="431" t="s">
        <v>72</v>
      </c>
      <c r="J24" s="437">
        <v>45464</v>
      </c>
      <c r="K24" s="431"/>
      <c r="L24" s="762" t="s">
        <v>2719</v>
      </c>
      <c r="M24" s="431"/>
      <c r="N24" s="431"/>
      <c r="O24" s="431"/>
      <c r="P24" s="102"/>
      <c r="Q24" s="102"/>
      <c r="R24" s="102"/>
      <c r="S24" s="102"/>
      <c r="T24" s="102"/>
      <c r="U24" s="102"/>
      <c r="V24" s="102"/>
      <c r="W24" s="102"/>
      <c r="X24" s="102"/>
    </row>
    <row r="25" spans="1:24" ht="121.5" customHeight="1">
      <c r="A25" s="431">
        <f t="shared" si="0"/>
        <v>16</v>
      </c>
      <c r="B25" s="436" t="s">
        <v>2665</v>
      </c>
      <c r="C25" s="665" t="s">
        <v>2246</v>
      </c>
      <c r="D25" s="749" t="s">
        <v>2680</v>
      </c>
      <c r="E25" s="433"/>
      <c r="F25" s="433"/>
      <c r="G25" s="435">
        <v>1</v>
      </c>
      <c r="H25" s="436" t="s">
        <v>21</v>
      </c>
      <c r="I25" s="431" t="s">
        <v>72</v>
      </c>
      <c r="J25" s="437">
        <v>45464</v>
      </c>
      <c r="K25" s="431"/>
      <c r="L25" s="762" t="s">
        <v>2710</v>
      </c>
      <c r="M25" s="622"/>
      <c r="N25" s="431"/>
      <c r="O25" s="431"/>
      <c r="P25" s="102"/>
      <c r="Q25" s="102"/>
      <c r="R25" s="102"/>
      <c r="S25" s="102"/>
      <c r="T25" s="102"/>
      <c r="U25" s="102"/>
      <c r="V25" s="102"/>
      <c r="W25" s="102"/>
      <c r="X25" s="102"/>
    </row>
    <row r="26" spans="1:24" ht="56.25">
      <c r="A26" s="431">
        <f t="shared" si="0"/>
        <v>17</v>
      </c>
      <c r="B26" s="436" t="s">
        <v>2665</v>
      </c>
      <c r="C26" s="665" t="s">
        <v>471</v>
      </c>
      <c r="D26" s="749" t="s">
        <v>2681</v>
      </c>
      <c r="E26" s="433"/>
      <c r="F26" s="433"/>
      <c r="G26" s="435">
        <v>1</v>
      </c>
      <c r="H26" s="436" t="s">
        <v>21</v>
      </c>
      <c r="I26" s="431" t="s">
        <v>72</v>
      </c>
      <c r="J26" s="437">
        <v>45464</v>
      </c>
      <c r="K26" s="431"/>
      <c r="L26" s="762" t="s">
        <v>2710</v>
      </c>
      <c r="M26" s="622"/>
      <c r="N26" s="431"/>
      <c r="O26" s="431"/>
      <c r="P26" s="102"/>
      <c r="Q26" s="102"/>
      <c r="R26" s="102"/>
      <c r="S26" s="102"/>
      <c r="T26" s="102"/>
      <c r="U26" s="102"/>
      <c r="V26" s="102"/>
      <c r="W26" s="102"/>
      <c r="X26" s="102"/>
    </row>
    <row r="27" spans="1:24" ht="63.75">
      <c r="A27" s="431">
        <f t="shared" si="0"/>
        <v>18</v>
      </c>
      <c r="B27" s="436" t="s">
        <v>2665</v>
      </c>
      <c r="C27" s="665" t="s">
        <v>2251</v>
      </c>
      <c r="D27" s="433" t="s">
        <v>2682</v>
      </c>
      <c r="E27" s="433"/>
      <c r="F27" s="433"/>
      <c r="G27" s="435">
        <v>0.5</v>
      </c>
      <c r="H27" s="436" t="s">
        <v>29</v>
      </c>
      <c r="I27" s="431" t="s">
        <v>72</v>
      </c>
      <c r="J27" s="437">
        <v>45464</v>
      </c>
      <c r="K27" s="431"/>
      <c r="L27" s="431"/>
      <c r="M27" s="431"/>
      <c r="N27" s="431"/>
      <c r="O27" s="431"/>
      <c r="P27" s="102"/>
      <c r="Q27" s="102"/>
      <c r="R27" s="102"/>
      <c r="S27" s="102"/>
      <c r="T27" s="102"/>
      <c r="U27" s="102"/>
      <c r="V27" s="102"/>
      <c r="W27" s="102"/>
      <c r="X27" s="102"/>
    </row>
    <row r="28" spans="1:24" ht="63.75">
      <c r="A28" s="431">
        <f t="shared" si="0"/>
        <v>19</v>
      </c>
      <c r="B28" s="436" t="s">
        <v>2665</v>
      </c>
      <c r="C28" s="665" t="s">
        <v>2251</v>
      </c>
      <c r="D28" s="788" t="s">
        <v>2683</v>
      </c>
      <c r="E28" s="433"/>
      <c r="F28" s="433"/>
      <c r="G28" s="435">
        <v>1</v>
      </c>
      <c r="H28" s="436" t="s">
        <v>21</v>
      </c>
      <c r="I28" s="431" t="s">
        <v>72</v>
      </c>
      <c r="J28" s="437">
        <v>45464</v>
      </c>
      <c r="K28" s="431"/>
      <c r="L28" s="762" t="s">
        <v>2726</v>
      </c>
      <c r="M28" s="431"/>
      <c r="N28" s="431"/>
      <c r="O28" s="431"/>
      <c r="P28" s="102"/>
      <c r="Q28" s="102"/>
      <c r="R28" s="102"/>
      <c r="S28" s="102"/>
      <c r="T28" s="102"/>
      <c r="U28" s="102"/>
      <c r="V28" s="102"/>
      <c r="W28" s="102"/>
      <c r="X28" s="102"/>
    </row>
    <row r="29" spans="1:24" ht="56.25">
      <c r="A29" s="431">
        <f t="shared" si="0"/>
        <v>20</v>
      </c>
      <c r="B29" s="436" t="s">
        <v>2665</v>
      </c>
      <c r="C29" s="665" t="s">
        <v>2254</v>
      </c>
      <c r="D29" s="749" t="s">
        <v>2684</v>
      </c>
      <c r="E29" s="433"/>
      <c r="F29" s="433"/>
      <c r="G29" s="435">
        <v>1</v>
      </c>
      <c r="H29" s="436" t="s">
        <v>21</v>
      </c>
      <c r="I29" s="431" t="s">
        <v>72</v>
      </c>
      <c r="J29" s="437">
        <v>45464</v>
      </c>
      <c r="K29" s="431"/>
      <c r="L29" s="762" t="s">
        <v>2710</v>
      </c>
      <c r="M29" s="431"/>
      <c r="N29" s="431"/>
      <c r="O29" s="431"/>
      <c r="P29" s="102"/>
      <c r="Q29" s="102"/>
      <c r="R29" s="102"/>
      <c r="S29" s="102"/>
      <c r="T29" s="102"/>
      <c r="U29" s="102"/>
      <c r="V29" s="102"/>
      <c r="W29" s="102"/>
      <c r="X29" s="102"/>
    </row>
    <row r="30" spans="1:24" ht="97.5" customHeight="1">
      <c r="A30" s="431">
        <f t="shared" si="0"/>
        <v>21</v>
      </c>
      <c r="B30" s="436" t="s">
        <v>2665</v>
      </c>
      <c r="C30" s="665" t="s">
        <v>2685</v>
      </c>
      <c r="D30" s="750" t="s">
        <v>2686</v>
      </c>
      <c r="E30" s="433"/>
      <c r="F30" s="433"/>
      <c r="G30" s="435">
        <v>1</v>
      </c>
      <c r="H30" s="436" t="s">
        <v>23</v>
      </c>
      <c r="I30" s="431" t="s">
        <v>72</v>
      </c>
      <c r="J30" s="437">
        <v>45464</v>
      </c>
      <c r="K30" s="431"/>
      <c r="L30" s="762" t="s">
        <v>2732</v>
      </c>
      <c r="M30" s="431"/>
      <c r="N30" s="431"/>
      <c r="O30" s="431"/>
      <c r="P30" s="102"/>
      <c r="Q30" s="102"/>
      <c r="R30" s="102"/>
      <c r="S30" s="102"/>
      <c r="T30" s="102"/>
      <c r="U30" s="102"/>
      <c r="V30" s="102"/>
      <c r="W30" s="102"/>
      <c r="X30" s="102"/>
    </row>
    <row r="31" spans="1:24" ht="117" customHeight="1">
      <c r="A31" s="431">
        <f t="shared" si="0"/>
        <v>22</v>
      </c>
      <c r="B31" s="436" t="s">
        <v>2665</v>
      </c>
      <c r="C31" s="665" t="s">
        <v>2687</v>
      </c>
      <c r="D31" s="749" t="s">
        <v>2636</v>
      </c>
      <c r="E31" s="433"/>
      <c r="F31" s="433"/>
      <c r="G31" s="435">
        <v>0.5</v>
      </c>
      <c r="H31" s="436" t="s">
        <v>29</v>
      </c>
      <c r="I31" s="431" t="s">
        <v>72</v>
      </c>
      <c r="J31" s="437">
        <v>45464</v>
      </c>
      <c r="K31" s="431"/>
      <c r="L31" s="762" t="s">
        <v>2720</v>
      </c>
      <c r="M31" s="431"/>
      <c r="N31" s="431"/>
      <c r="O31" s="431"/>
      <c r="P31" s="102"/>
      <c r="Q31" s="102"/>
      <c r="R31" s="102"/>
      <c r="S31" s="102"/>
      <c r="T31" s="102"/>
      <c r="U31" s="102"/>
      <c r="V31" s="102"/>
      <c r="W31" s="102"/>
      <c r="X31" s="102"/>
    </row>
    <row r="32" spans="1:24" ht="33.75">
      <c r="A32" s="431">
        <f t="shared" si="0"/>
        <v>23</v>
      </c>
      <c r="B32" s="436" t="s">
        <v>2665</v>
      </c>
      <c r="C32" s="559" t="s">
        <v>2688</v>
      </c>
      <c r="D32" s="648" t="s">
        <v>2638</v>
      </c>
      <c r="E32" s="431"/>
      <c r="F32" s="431" t="s">
        <v>2560</v>
      </c>
      <c r="G32" s="435">
        <v>1</v>
      </c>
      <c r="H32" s="436" t="s">
        <v>28</v>
      </c>
      <c r="I32" s="431" t="s">
        <v>72</v>
      </c>
      <c r="J32" s="437">
        <v>45464</v>
      </c>
      <c r="K32" s="431"/>
      <c r="L32" s="431"/>
      <c r="M32" s="431"/>
      <c r="N32" s="431"/>
      <c r="O32" s="431"/>
      <c r="P32" s="102"/>
      <c r="Q32" s="102"/>
      <c r="R32" s="102"/>
      <c r="S32" s="102"/>
      <c r="T32" s="102"/>
      <c r="U32" s="102"/>
      <c r="V32" s="102"/>
      <c r="W32" s="102"/>
      <c r="X32" s="102"/>
    </row>
    <row r="33" spans="1:24" ht="76.5">
      <c r="A33" s="431">
        <f t="shared" si="0"/>
        <v>24</v>
      </c>
      <c r="B33" s="436" t="s">
        <v>2665</v>
      </c>
      <c r="C33" s="559" t="s">
        <v>2688</v>
      </c>
      <c r="D33" s="750" t="s">
        <v>2640</v>
      </c>
      <c r="E33" s="431"/>
      <c r="F33" s="436" t="s">
        <v>2641</v>
      </c>
      <c r="G33" s="435">
        <v>1</v>
      </c>
      <c r="H33" s="436" t="s">
        <v>250</v>
      </c>
      <c r="I33" s="431" t="s">
        <v>72</v>
      </c>
      <c r="J33" s="437">
        <v>45464</v>
      </c>
      <c r="K33" s="431"/>
      <c r="L33" s="762" t="s">
        <v>2711</v>
      </c>
      <c r="M33" s="431"/>
      <c r="N33" s="431"/>
      <c r="O33" s="431"/>
      <c r="P33" s="102"/>
      <c r="Q33" s="102"/>
      <c r="R33" s="102"/>
      <c r="S33" s="102"/>
      <c r="T33" s="102"/>
      <c r="U33" s="102"/>
      <c r="V33" s="102"/>
      <c r="W33" s="102"/>
      <c r="X33" s="102"/>
    </row>
    <row r="34" spans="1:24" ht="76.5">
      <c r="A34" s="431">
        <f t="shared" si="0"/>
        <v>25</v>
      </c>
      <c r="B34" s="436" t="s">
        <v>2665</v>
      </c>
      <c r="C34" s="559" t="s">
        <v>2688</v>
      </c>
      <c r="D34" s="750" t="s">
        <v>2642</v>
      </c>
      <c r="E34" s="431"/>
      <c r="F34" s="436" t="s">
        <v>2643</v>
      </c>
      <c r="G34" s="435">
        <v>1</v>
      </c>
      <c r="H34" s="436" t="s">
        <v>21</v>
      </c>
      <c r="I34" s="431" t="s">
        <v>72</v>
      </c>
      <c r="J34" s="437">
        <v>45464</v>
      </c>
      <c r="K34" s="431"/>
      <c r="L34" s="762" t="s">
        <v>2711</v>
      </c>
      <c r="M34" s="431"/>
      <c r="N34" s="431"/>
      <c r="O34" s="431"/>
      <c r="P34" s="102"/>
      <c r="Q34" s="102"/>
      <c r="R34" s="102"/>
      <c r="S34" s="102"/>
      <c r="T34" s="102"/>
      <c r="U34" s="102"/>
      <c r="V34" s="102"/>
      <c r="W34" s="102"/>
      <c r="X34" s="102"/>
    </row>
    <row r="35" spans="1:24" ht="56.25">
      <c r="A35" s="431">
        <f t="shared" si="0"/>
        <v>26</v>
      </c>
      <c r="B35" s="436" t="s">
        <v>2665</v>
      </c>
      <c r="C35" s="559" t="s">
        <v>2688</v>
      </c>
      <c r="D35" s="749" t="s">
        <v>2644</v>
      </c>
      <c r="E35" s="431"/>
      <c r="F35" s="431"/>
      <c r="G35" s="435">
        <v>0.5</v>
      </c>
      <c r="H35" s="436" t="s">
        <v>29</v>
      </c>
      <c r="I35" s="431" t="s">
        <v>72</v>
      </c>
      <c r="J35" s="437">
        <v>45464</v>
      </c>
      <c r="K35" s="431"/>
      <c r="L35" s="762" t="s">
        <v>2714</v>
      </c>
      <c r="M35" s="431"/>
      <c r="N35" s="431"/>
      <c r="O35" s="431"/>
      <c r="P35" s="102"/>
      <c r="Q35" s="102"/>
      <c r="R35" s="102"/>
      <c r="S35" s="102"/>
      <c r="T35" s="102"/>
      <c r="U35" s="102"/>
      <c r="V35" s="102"/>
      <c r="W35" s="102"/>
      <c r="X35" s="102"/>
    </row>
    <row r="36" spans="1:24" ht="51">
      <c r="A36" s="431">
        <f t="shared" si="0"/>
        <v>27</v>
      </c>
      <c r="B36" s="436" t="s">
        <v>2665</v>
      </c>
      <c r="C36" s="665" t="s">
        <v>2663</v>
      </c>
      <c r="D36" s="749" t="s">
        <v>2689</v>
      </c>
      <c r="E36" s="433"/>
      <c r="F36" s="433"/>
      <c r="G36" s="435">
        <v>1</v>
      </c>
      <c r="H36" s="436" t="s">
        <v>28</v>
      </c>
      <c r="I36" s="431" t="s">
        <v>72</v>
      </c>
      <c r="J36" s="437">
        <v>45464</v>
      </c>
      <c r="K36" s="431"/>
      <c r="L36" s="762" t="s">
        <v>2733</v>
      </c>
      <c r="M36" s="431"/>
      <c r="N36" s="431"/>
      <c r="O36" s="431"/>
      <c r="P36" s="102"/>
      <c r="Q36" s="102"/>
      <c r="R36" s="102"/>
      <c r="S36" s="102"/>
      <c r="T36" s="102"/>
      <c r="U36" s="102"/>
      <c r="V36" s="102"/>
      <c r="W36" s="102"/>
      <c r="X36" s="102"/>
    </row>
    <row r="37" spans="1:24" ht="170.25" customHeight="1">
      <c r="A37" s="431">
        <f t="shared" si="0"/>
        <v>28</v>
      </c>
      <c r="B37" s="436" t="s">
        <v>2665</v>
      </c>
      <c r="C37" s="559" t="s">
        <v>2688</v>
      </c>
      <c r="D37" s="788" t="s">
        <v>2690</v>
      </c>
      <c r="E37" s="433"/>
      <c r="F37" s="433"/>
      <c r="G37" s="435">
        <v>0.5</v>
      </c>
      <c r="H37" s="436" t="s">
        <v>29</v>
      </c>
      <c r="I37" s="431" t="s">
        <v>72</v>
      </c>
      <c r="J37" s="437">
        <v>45464</v>
      </c>
      <c r="K37" s="431"/>
      <c r="L37" s="762" t="s">
        <v>2721</v>
      </c>
      <c r="M37" s="431"/>
      <c r="N37" s="431"/>
      <c r="O37" s="431"/>
      <c r="P37" s="102"/>
      <c r="Q37" s="102"/>
      <c r="R37" s="102"/>
      <c r="S37" s="102"/>
      <c r="T37" s="102"/>
      <c r="U37" s="102"/>
      <c r="V37" s="102"/>
      <c r="W37" s="102"/>
      <c r="X37" s="102"/>
    </row>
    <row r="38" spans="1:24" ht="126.75" customHeight="1">
      <c r="A38" s="431">
        <f t="shared" si="0"/>
        <v>29</v>
      </c>
      <c r="B38" s="436" t="s">
        <v>2665</v>
      </c>
      <c r="C38" s="665" t="s">
        <v>2295</v>
      </c>
      <c r="D38" s="788" t="s">
        <v>2691</v>
      </c>
      <c r="E38" s="433"/>
      <c r="F38" s="433"/>
      <c r="G38" s="435">
        <v>1</v>
      </c>
      <c r="H38" s="436" t="s">
        <v>28</v>
      </c>
      <c r="I38" s="431" t="s">
        <v>72</v>
      </c>
      <c r="J38" s="437">
        <v>45464</v>
      </c>
      <c r="K38" s="431"/>
      <c r="L38" s="762" t="s">
        <v>2710</v>
      </c>
      <c r="M38" s="431"/>
      <c r="N38" s="431"/>
      <c r="O38" s="431"/>
      <c r="P38" s="102"/>
      <c r="Q38" s="102"/>
      <c r="R38" s="102"/>
      <c r="S38" s="102"/>
      <c r="T38" s="102"/>
      <c r="U38" s="102"/>
      <c r="V38" s="102"/>
      <c r="W38" s="102"/>
      <c r="X38" s="102"/>
    </row>
    <row r="39" spans="1:24" ht="56.25">
      <c r="A39" s="431">
        <f t="shared" si="0"/>
        <v>30</v>
      </c>
      <c r="B39" s="436" t="s">
        <v>2665</v>
      </c>
      <c r="C39" s="665" t="s">
        <v>2692</v>
      </c>
      <c r="D39" s="749" t="s">
        <v>2693</v>
      </c>
      <c r="E39" s="433"/>
      <c r="F39" s="433"/>
      <c r="G39" s="435">
        <v>0.5</v>
      </c>
      <c r="H39" s="436" t="s">
        <v>29</v>
      </c>
      <c r="I39" s="431" t="s">
        <v>72</v>
      </c>
      <c r="J39" s="437">
        <v>45464</v>
      </c>
      <c r="K39" s="431"/>
      <c r="L39" s="762" t="s">
        <v>2723</v>
      </c>
      <c r="M39" s="431"/>
      <c r="N39" s="431"/>
      <c r="O39" s="431"/>
      <c r="P39" s="102"/>
      <c r="Q39" s="102"/>
      <c r="R39" s="102"/>
      <c r="S39" s="102"/>
      <c r="T39" s="102"/>
      <c r="U39" s="102"/>
      <c r="V39" s="102"/>
      <c r="W39" s="102"/>
      <c r="X39" s="102"/>
    </row>
    <row r="40" spans="1:24" ht="56.25">
      <c r="A40" s="431">
        <f t="shared" si="0"/>
        <v>31</v>
      </c>
      <c r="B40" s="436" t="s">
        <v>2665</v>
      </c>
      <c r="C40" s="665"/>
      <c r="D40" s="749" t="s">
        <v>2694</v>
      </c>
      <c r="E40" s="431"/>
      <c r="F40" s="431"/>
      <c r="G40" s="435">
        <v>0.5</v>
      </c>
      <c r="H40" s="436" t="s">
        <v>29</v>
      </c>
      <c r="I40" s="431" t="s">
        <v>72</v>
      </c>
      <c r="J40" s="437">
        <v>45464</v>
      </c>
      <c r="K40" s="431"/>
      <c r="L40" s="762" t="s">
        <v>2727</v>
      </c>
      <c r="M40" s="431"/>
      <c r="N40" s="431"/>
      <c r="O40" s="431"/>
      <c r="P40" s="102"/>
      <c r="Q40" s="102"/>
      <c r="R40" s="102"/>
      <c r="S40" s="102"/>
      <c r="T40" s="102"/>
      <c r="U40" s="102"/>
      <c r="V40" s="102"/>
      <c r="W40" s="102"/>
      <c r="X40" s="102"/>
    </row>
    <row r="41" spans="1:24" ht="89.25">
      <c r="A41" s="431">
        <f t="shared" si="0"/>
        <v>32</v>
      </c>
      <c r="B41" s="436" t="s">
        <v>2665</v>
      </c>
      <c r="C41" s="665"/>
      <c r="D41" s="752" t="s">
        <v>2652</v>
      </c>
      <c r="E41" s="431"/>
      <c r="F41" s="431"/>
      <c r="G41" s="435">
        <v>0.5</v>
      </c>
      <c r="H41" s="436" t="s">
        <v>29</v>
      </c>
      <c r="I41" s="431" t="s">
        <v>72</v>
      </c>
      <c r="J41" s="437">
        <v>45464</v>
      </c>
      <c r="K41" s="431"/>
      <c r="L41" s="762" t="s">
        <v>2734</v>
      </c>
      <c r="M41" s="431"/>
      <c r="N41" s="431"/>
      <c r="O41" s="431"/>
      <c r="P41" s="102"/>
      <c r="Q41" s="102"/>
      <c r="R41" s="102"/>
      <c r="S41" s="102"/>
      <c r="T41" s="102"/>
      <c r="U41" s="102"/>
      <c r="V41" s="102"/>
      <c r="W41" s="102"/>
      <c r="X41" s="102"/>
    </row>
    <row r="42" spans="1:24" ht="12.75">
      <c r="A42" s="431"/>
      <c r="B42" s="431"/>
      <c r="C42" s="665"/>
      <c r="D42" s="433"/>
      <c r="E42" s="433"/>
      <c r="F42" s="433"/>
      <c r="G42" s="435"/>
      <c r="H42" s="436"/>
      <c r="I42" s="431"/>
      <c r="J42" s="431"/>
      <c r="K42" s="431"/>
      <c r="L42" s="431"/>
      <c r="M42" s="431"/>
      <c r="N42" s="431"/>
      <c r="O42" s="431"/>
      <c r="P42" s="102"/>
      <c r="Q42" s="102"/>
      <c r="R42" s="102"/>
      <c r="S42" s="102"/>
      <c r="T42" s="102"/>
      <c r="U42" s="102"/>
      <c r="V42" s="102"/>
      <c r="W42" s="102"/>
      <c r="X42" s="102"/>
    </row>
    <row r="43" spans="1:24" ht="12.75">
      <c r="A43" s="431"/>
      <c r="B43" s="431"/>
      <c r="C43" s="665"/>
      <c r="D43" s="433"/>
      <c r="E43" s="433"/>
      <c r="F43" s="433"/>
      <c r="G43" s="435"/>
      <c r="H43" s="436"/>
      <c r="I43" s="431"/>
      <c r="J43" s="431"/>
      <c r="K43" s="431"/>
      <c r="L43" s="431"/>
      <c r="M43" s="431"/>
      <c r="N43" s="431"/>
      <c r="O43" s="431"/>
      <c r="P43" s="102"/>
      <c r="Q43" s="102"/>
      <c r="R43" s="102"/>
      <c r="S43" s="102"/>
      <c r="T43" s="102"/>
      <c r="U43" s="102"/>
      <c r="V43" s="102"/>
      <c r="W43" s="102"/>
      <c r="X43" s="102"/>
    </row>
    <row r="44" spans="1:24" ht="12.75">
      <c r="A44" s="431"/>
      <c r="B44" s="431"/>
      <c r="C44" s="665"/>
      <c r="D44" s="433"/>
      <c r="E44" s="433"/>
      <c r="F44" s="433"/>
      <c r="G44" s="435"/>
      <c r="H44" s="436"/>
      <c r="I44" s="431"/>
      <c r="J44" s="431"/>
      <c r="K44" s="431"/>
      <c r="L44" s="431"/>
      <c r="M44" s="431"/>
      <c r="N44" s="431"/>
      <c r="O44" s="431"/>
      <c r="P44" s="102"/>
      <c r="Q44" s="102"/>
      <c r="R44" s="102"/>
      <c r="S44" s="102"/>
      <c r="T44" s="102"/>
      <c r="U44" s="102"/>
      <c r="V44" s="102"/>
      <c r="W44" s="102"/>
      <c r="X44" s="102"/>
    </row>
    <row r="45" spans="1:24" ht="12.75">
      <c r="A45" s="102"/>
      <c r="B45" s="102"/>
      <c r="C45" s="270"/>
      <c r="D45" s="221"/>
      <c r="E45" s="221"/>
      <c r="F45" s="221"/>
      <c r="G45" s="115"/>
      <c r="H45" s="135"/>
      <c r="I45" s="102"/>
      <c r="J45" s="102"/>
      <c r="K45" s="102"/>
      <c r="L45" s="102"/>
      <c r="M45" s="102"/>
      <c r="N45" s="102"/>
      <c r="O45" s="102"/>
      <c r="P45" s="102"/>
      <c r="Q45" s="102"/>
      <c r="R45" s="102"/>
      <c r="S45" s="102"/>
      <c r="T45" s="102"/>
      <c r="U45" s="102"/>
      <c r="V45" s="102"/>
      <c r="W45" s="102"/>
      <c r="X45" s="102"/>
    </row>
    <row r="46" spans="1:24" ht="12.75">
      <c r="A46" s="102"/>
      <c r="B46" s="102"/>
      <c r="C46" s="270"/>
      <c r="D46" s="221"/>
      <c r="E46" s="221"/>
      <c r="F46" s="221"/>
      <c r="G46" s="115"/>
      <c r="H46" s="135"/>
      <c r="I46" s="102"/>
      <c r="J46" s="102"/>
      <c r="K46" s="102"/>
      <c r="L46" s="102"/>
      <c r="M46" s="102"/>
      <c r="N46" s="102"/>
      <c r="O46" s="102"/>
      <c r="P46" s="102"/>
      <c r="Q46" s="102"/>
      <c r="R46" s="102"/>
      <c r="S46" s="102"/>
      <c r="T46" s="102"/>
      <c r="U46" s="102"/>
      <c r="V46" s="102"/>
      <c r="W46" s="102"/>
      <c r="X46" s="102"/>
    </row>
    <row r="47" spans="1:24" ht="12.75">
      <c r="A47" s="102"/>
      <c r="B47" s="102"/>
      <c r="C47" s="270"/>
      <c r="D47" s="221"/>
      <c r="E47" s="221"/>
      <c r="F47" s="221"/>
      <c r="G47" s="115"/>
      <c r="H47" s="135"/>
      <c r="I47" s="102"/>
      <c r="J47" s="102"/>
      <c r="K47" s="102"/>
      <c r="L47" s="102"/>
      <c r="M47" s="102"/>
      <c r="N47" s="102"/>
      <c r="O47" s="102"/>
      <c r="P47" s="102"/>
      <c r="Q47" s="102"/>
      <c r="R47" s="102"/>
      <c r="S47" s="102"/>
      <c r="T47" s="102"/>
      <c r="U47" s="102"/>
      <c r="V47" s="102"/>
      <c r="W47" s="102"/>
      <c r="X47" s="102"/>
    </row>
    <row r="48" spans="1:24" ht="12.75">
      <c r="A48" s="102"/>
      <c r="B48" s="102"/>
      <c r="C48" s="270"/>
      <c r="D48" s="221"/>
      <c r="E48" s="221"/>
      <c r="F48" s="221"/>
      <c r="G48" s="115"/>
      <c r="H48" s="135"/>
      <c r="I48" s="102"/>
      <c r="J48" s="102"/>
      <c r="K48" s="102"/>
      <c r="L48" s="102"/>
      <c r="M48" s="102"/>
      <c r="N48" s="102"/>
      <c r="O48" s="102"/>
      <c r="P48" s="102"/>
      <c r="Q48" s="102"/>
      <c r="R48" s="102"/>
      <c r="S48" s="102"/>
      <c r="T48" s="102"/>
      <c r="U48" s="102"/>
      <c r="V48" s="102"/>
      <c r="W48" s="102"/>
      <c r="X48" s="102"/>
    </row>
    <row r="49" spans="1:24" ht="12.75">
      <c r="A49" s="102"/>
      <c r="B49" s="102"/>
      <c r="C49" s="270"/>
      <c r="D49" s="221"/>
      <c r="E49" s="221"/>
      <c r="F49" s="221"/>
      <c r="G49" s="115"/>
      <c r="H49" s="135"/>
      <c r="I49" s="102"/>
      <c r="J49" s="102"/>
      <c r="K49" s="102"/>
      <c r="L49" s="102"/>
      <c r="M49" s="102"/>
      <c r="N49" s="102"/>
      <c r="O49" s="102"/>
      <c r="P49" s="102"/>
      <c r="Q49" s="102"/>
      <c r="R49" s="102"/>
      <c r="S49" s="102"/>
      <c r="T49" s="102"/>
      <c r="U49" s="102"/>
      <c r="V49" s="102"/>
      <c r="W49" s="102"/>
      <c r="X49" s="102"/>
    </row>
    <row r="50" spans="1:24" ht="12.75">
      <c r="A50" s="102"/>
      <c r="B50" s="102"/>
      <c r="C50" s="270"/>
      <c r="D50" s="221"/>
      <c r="E50" s="221"/>
      <c r="F50" s="221"/>
      <c r="G50" s="115"/>
      <c r="H50" s="135"/>
      <c r="I50" s="102"/>
      <c r="J50" s="102"/>
      <c r="K50" s="102"/>
      <c r="L50" s="102"/>
      <c r="M50" s="102"/>
      <c r="N50" s="102"/>
      <c r="O50" s="102"/>
      <c r="P50" s="102"/>
      <c r="Q50" s="102"/>
      <c r="R50" s="102"/>
      <c r="S50" s="102"/>
      <c r="T50" s="102"/>
      <c r="U50" s="102"/>
      <c r="V50" s="102"/>
      <c r="W50" s="102"/>
      <c r="X50" s="102"/>
    </row>
    <row r="51" spans="1:24" ht="12.75">
      <c r="A51" s="102"/>
      <c r="B51" s="102"/>
      <c r="C51" s="270"/>
      <c r="D51" s="221"/>
      <c r="E51" s="221"/>
      <c r="F51" s="221"/>
      <c r="G51" s="115"/>
      <c r="H51" s="135"/>
      <c r="I51" s="102"/>
      <c r="J51" s="102"/>
      <c r="K51" s="102"/>
      <c r="L51" s="102"/>
      <c r="M51" s="102"/>
      <c r="N51" s="102"/>
      <c r="O51" s="102"/>
      <c r="P51" s="102"/>
      <c r="Q51" s="102"/>
      <c r="R51" s="102"/>
      <c r="S51" s="102"/>
      <c r="T51" s="102"/>
      <c r="U51" s="102"/>
      <c r="V51" s="102"/>
      <c r="W51" s="102"/>
      <c r="X51" s="102"/>
    </row>
    <row r="52" spans="1:24" ht="12.75">
      <c r="A52" s="102"/>
      <c r="B52" s="102"/>
      <c r="C52" s="270"/>
      <c r="D52" s="221"/>
      <c r="E52" s="221"/>
      <c r="F52" s="221"/>
      <c r="G52" s="115"/>
      <c r="H52" s="135"/>
      <c r="I52" s="102"/>
      <c r="J52" s="102"/>
      <c r="K52" s="102"/>
      <c r="L52" s="102"/>
      <c r="M52" s="102"/>
      <c r="N52" s="102"/>
      <c r="O52" s="102"/>
      <c r="P52" s="102"/>
      <c r="Q52" s="102"/>
      <c r="R52" s="102"/>
      <c r="S52" s="102"/>
      <c r="T52" s="102"/>
      <c r="U52" s="102"/>
      <c r="V52" s="102"/>
      <c r="W52" s="102"/>
      <c r="X52" s="102"/>
    </row>
    <row r="53" spans="1:24" ht="12.75">
      <c r="A53" s="102"/>
      <c r="B53" s="102"/>
      <c r="C53" s="270"/>
      <c r="D53" s="221"/>
      <c r="E53" s="221"/>
      <c r="F53" s="221"/>
      <c r="G53" s="115"/>
      <c r="H53" s="135"/>
      <c r="I53" s="102"/>
      <c r="J53" s="102"/>
      <c r="K53" s="102"/>
      <c r="L53" s="102"/>
      <c r="M53" s="102"/>
      <c r="N53" s="102"/>
      <c r="O53" s="102"/>
      <c r="P53" s="102"/>
      <c r="Q53" s="102"/>
      <c r="R53" s="102"/>
      <c r="S53" s="102"/>
      <c r="T53" s="102"/>
      <c r="U53" s="102"/>
      <c r="V53" s="102"/>
      <c r="W53" s="102"/>
      <c r="X53" s="102"/>
    </row>
    <row r="54" spans="1:24" ht="12.75">
      <c r="A54" s="102"/>
      <c r="B54" s="102"/>
      <c r="C54" s="270"/>
      <c r="D54" s="221"/>
      <c r="E54" s="221"/>
      <c r="F54" s="221"/>
      <c r="G54" s="115"/>
      <c r="H54" s="135"/>
      <c r="I54" s="102"/>
      <c r="J54" s="102"/>
      <c r="K54" s="102"/>
      <c r="L54" s="102"/>
      <c r="M54" s="102"/>
      <c r="N54" s="102"/>
      <c r="O54" s="102"/>
      <c r="P54" s="102"/>
      <c r="Q54" s="102"/>
      <c r="R54" s="102"/>
      <c r="S54" s="102"/>
      <c r="T54" s="102"/>
      <c r="U54" s="102"/>
      <c r="V54" s="102"/>
      <c r="W54" s="102"/>
      <c r="X54" s="102"/>
    </row>
    <row r="55" spans="1:24" ht="12.75">
      <c r="A55" s="102"/>
      <c r="B55" s="102"/>
      <c r="C55" s="270"/>
      <c r="D55" s="221"/>
      <c r="E55" s="221"/>
      <c r="F55" s="221"/>
      <c r="G55" s="115"/>
      <c r="H55" s="135"/>
      <c r="I55" s="102"/>
      <c r="J55" s="102"/>
      <c r="K55" s="102"/>
      <c r="L55" s="102"/>
      <c r="M55" s="102"/>
      <c r="N55" s="102"/>
      <c r="O55" s="102"/>
      <c r="P55" s="102"/>
      <c r="Q55" s="102"/>
      <c r="R55" s="102"/>
      <c r="S55" s="102"/>
      <c r="T55" s="102"/>
      <c r="U55" s="102"/>
      <c r="V55" s="102"/>
      <c r="W55" s="102"/>
      <c r="X55" s="102"/>
    </row>
    <row r="56" spans="1:24" ht="12.75">
      <c r="A56" s="102"/>
      <c r="B56" s="102"/>
      <c r="C56" s="270"/>
      <c r="D56" s="221"/>
      <c r="E56" s="221"/>
      <c r="F56" s="221"/>
      <c r="G56" s="115"/>
      <c r="H56" s="135"/>
      <c r="I56" s="102"/>
      <c r="J56" s="102"/>
      <c r="K56" s="102"/>
      <c r="L56" s="102"/>
      <c r="M56" s="102"/>
      <c r="N56" s="102"/>
      <c r="O56" s="102"/>
      <c r="P56" s="102"/>
      <c r="Q56" s="102"/>
      <c r="R56" s="102"/>
      <c r="S56" s="102"/>
      <c r="T56" s="102"/>
      <c r="U56" s="102"/>
      <c r="V56" s="102"/>
      <c r="W56" s="102"/>
      <c r="X56" s="102"/>
    </row>
    <row r="57" spans="1:24" ht="12.75">
      <c r="A57" s="102"/>
      <c r="B57" s="102"/>
      <c r="C57" s="270"/>
      <c r="D57" s="221"/>
      <c r="E57" s="221"/>
      <c r="F57" s="221"/>
      <c r="G57" s="115"/>
      <c r="H57" s="135"/>
      <c r="I57" s="102"/>
      <c r="J57" s="102"/>
      <c r="K57" s="102"/>
      <c r="L57" s="102"/>
      <c r="M57" s="102"/>
      <c r="N57" s="102"/>
      <c r="O57" s="102"/>
      <c r="P57" s="102"/>
      <c r="Q57" s="102"/>
      <c r="R57" s="102"/>
      <c r="S57" s="102"/>
      <c r="T57" s="102"/>
      <c r="U57" s="102"/>
      <c r="V57" s="102"/>
      <c r="W57" s="102"/>
      <c r="X57" s="102"/>
    </row>
    <row r="58" spans="1:24" ht="12.75">
      <c r="A58" s="102"/>
      <c r="B58" s="102"/>
      <c r="C58" s="270"/>
      <c r="D58" s="221"/>
      <c r="E58" s="221"/>
      <c r="F58" s="221"/>
      <c r="G58" s="115"/>
      <c r="H58" s="135"/>
      <c r="I58" s="102"/>
      <c r="J58" s="102"/>
      <c r="K58" s="102"/>
      <c r="L58" s="102"/>
      <c r="M58" s="102"/>
      <c r="N58" s="102"/>
      <c r="O58" s="102"/>
      <c r="P58" s="102"/>
      <c r="Q58" s="102"/>
      <c r="R58" s="102"/>
      <c r="S58" s="102"/>
      <c r="T58" s="102"/>
      <c r="U58" s="102"/>
      <c r="V58" s="102"/>
      <c r="W58" s="102"/>
      <c r="X58" s="102"/>
    </row>
    <row r="59" spans="1:24" ht="12.75">
      <c r="A59" s="102"/>
      <c r="B59" s="102"/>
      <c r="C59" s="270"/>
      <c r="D59" s="221"/>
      <c r="E59" s="221"/>
      <c r="F59" s="221"/>
      <c r="G59" s="115"/>
      <c r="H59" s="135"/>
      <c r="I59" s="102"/>
      <c r="J59" s="102"/>
      <c r="K59" s="102"/>
      <c r="L59" s="102"/>
      <c r="M59" s="102"/>
      <c r="N59" s="102"/>
      <c r="O59" s="102"/>
      <c r="P59" s="102"/>
      <c r="Q59" s="102"/>
      <c r="R59" s="102"/>
      <c r="S59" s="102"/>
      <c r="T59" s="102"/>
      <c r="U59" s="102"/>
      <c r="V59" s="102"/>
      <c r="W59" s="102"/>
      <c r="X59" s="102"/>
    </row>
    <row r="60" spans="1:24" ht="12.75">
      <c r="A60" s="102"/>
      <c r="B60" s="102"/>
      <c r="C60" s="270"/>
      <c r="D60" s="221"/>
      <c r="E60" s="221"/>
      <c r="F60" s="221"/>
      <c r="G60" s="115"/>
      <c r="H60" s="135"/>
      <c r="I60" s="102"/>
      <c r="J60" s="102"/>
      <c r="K60" s="102"/>
      <c r="L60" s="102"/>
      <c r="M60" s="102"/>
      <c r="N60" s="102"/>
      <c r="O60" s="102"/>
      <c r="P60" s="102"/>
      <c r="Q60" s="102"/>
      <c r="R60" s="102"/>
      <c r="S60" s="102"/>
      <c r="T60" s="102"/>
      <c r="U60" s="102"/>
      <c r="V60" s="102"/>
      <c r="W60" s="102"/>
      <c r="X60" s="102"/>
    </row>
    <row r="61" spans="1:24" ht="12.75">
      <c r="A61" s="102"/>
      <c r="B61" s="102"/>
      <c r="C61" s="270"/>
      <c r="D61" s="221"/>
      <c r="E61" s="221"/>
      <c r="F61" s="221"/>
      <c r="G61" s="115"/>
      <c r="H61" s="135"/>
      <c r="I61" s="102"/>
      <c r="J61" s="102"/>
      <c r="K61" s="102"/>
      <c r="L61" s="102"/>
      <c r="M61" s="102"/>
      <c r="N61" s="102"/>
      <c r="O61" s="102"/>
      <c r="P61" s="102"/>
      <c r="Q61" s="102"/>
      <c r="R61" s="102"/>
      <c r="S61" s="102"/>
      <c r="T61" s="102"/>
      <c r="U61" s="102"/>
      <c r="V61" s="102"/>
      <c r="W61" s="102"/>
      <c r="X61" s="102"/>
    </row>
    <row r="62" spans="1:24" ht="12.75">
      <c r="A62" s="102"/>
      <c r="B62" s="102"/>
      <c r="C62" s="270"/>
      <c r="D62" s="221"/>
      <c r="E62" s="221"/>
      <c r="F62" s="221"/>
      <c r="G62" s="115"/>
      <c r="H62" s="135"/>
      <c r="I62" s="102"/>
      <c r="J62" s="102"/>
      <c r="K62" s="102"/>
      <c r="L62" s="102"/>
      <c r="M62" s="102"/>
      <c r="N62" s="102"/>
      <c r="O62" s="102"/>
      <c r="P62" s="102"/>
      <c r="Q62" s="102"/>
      <c r="R62" s="102"/>
      <c r="S62" s="102"/>
      <c r="T62" s="102"/>
      <c r="U62" s="102"/>
      <c r="V62" s="102"/>
      <c r="W62" s="102"/>
      <c r="X62" s="102"/>
    </row>
    <row r="63" spans="1:24" ht="12.75">
      <c r="A63" s="102"/>
      <c r="B63" s="102"/>
      <c r="C63" s="270"/>
      <c r="D63" s="221"/>
      <c r="E63" s="221"/>
      <c r="F63" s="221"/>
      <c r="G63" s="115"/>
      <c r="H63" s="135"/>
      <c r="I63" s="102"/>
      <c r="J63" s="102"/>
      <c r="K63" s="102"/>
      <c r="L63" s="102"/>
      <c r="M63" s="102"/>
      <c r="N63" s="102"/>
      <c r="O63" s="102"/>
      <c r="P63" s="102"/>
      <c r="Q63" s="102"/>
      <c r="R63" s="102"/>
      <c r="S63" s="102"/>
      <c r="T63" s="102"/>
      <c r="U63" s="102"/>
      <c r="V63" s="102"/>
      <c r="W63" s="102"/>
      <c r="X63" s="102"/>
    </row>
    <row r="64" spans="1:24" ht="12.75">
      <c r="A64" s="102"/>
      <c r="B64" s="102"/>
      <c r="C64" s="270"/>
      <c r="D64" s="221"/>
      <c r="E64" s="221"/>
      <c r="F64" s="221"/>
      <c r="G64" s="115"/>
      <c r="H64" s="135"/>
      <c r="I64" s="102"/>
      <c r="J64" s="102"/>
      <c r="K64" s="102"/>
      <c r="L64" s="102"/>
      <c r="M64" s="102"/>
      <c r="N64" s="102"/>
      <c r="O64" s="102"/>
      <c r="P64" s="102"/>
      <c r="Q64" s="102"/>
      <c r="R64" s="102"/>
      <c r="S64" s="102"/>
      <c r="T64" s="102"/>
      <c r="U64" s="102"/>
      <c r="V64" s="102"/>
      <c r="W64" s="102"/>
      <c r="X64" s="102"/>
    </row>
    <row r="65" spans="1:24" ht="12.75">
      <c r="A65" s="102"/>
      <c r="B65" s="102"/>
      <c r="C65" s="270"/>
      <c r="D65" s="221"/>
      <c r="E65" s="221"/>
      <c r="F65" s="221"/>
      <c r="G65" s="115"/>
      <c r="H65" s="135"/>
      <c r="I65" s="102"/>
      <c r="J65" s="102"/>
      <c r="K65" s="102"/>
      <c r="L65" s="102"/>
      <c r="M65" s="102"/>
      <c r="N65" s="102"/>
      <c r="O65" s="102"/>
      <c r="P65" s="102"/>
      <c r="Q65" s="102"/>
      <c r="R65" s="102"/>
      <c r="S65" s="102"/>
      <c r="T65" s="102"/>
      <c r="U65" s="102"/>
      <c r="V65" s="102"/>
      <c r="W65" s="102"/>
      <c r="X65" s="102"/>
    </row>
    <row r="66" spans="1:24" ht="12.75">
      <c r="A66" s="102"/>
      <c r="B66" s="102"/>
      <c r="C66" s="270"/>
      <c r="D66" s="221"/>
      <c r="E66" s="221"/>
      <c r="F66" s="221"/>
      <c r="G66" s="115"/>
      <c r="H66" s="135"/>
      <c r="I66" s="102"/>
      <c r="J66" s="102"/>
      <c r="K66" s="102"/>
      <c r="L66" s="102"/>
      <c r="M66" s="102"/>
      <c r="N66" s="102"/>
      <c r="O66" s="102"/>
      <c r="P66" s="102"/>
      <c r="Q66" s="102"/>
      <c r="R66" s="102"/>
      <c r="S66" s="102"/>
      <c r="T66" s="102"/>
      <c r="U66" s="102"/>
      <c r="V66" s="102"/>
      <c r="W66" s="102"/>
      <c r="X66" s="102"/>
    </row>
    <row r="67" spans="1:24" ht="12.75">
      <c r="A67" s="102"/>
      <c r="B67" s="102"/>
      <c r="C67" s="270"/>
      <c r="D67" s="221"/>
      <c r="E67" s="221"/>
      <c r="F67" s="221"/>
      <c r="G67" s="115"/>
      <c r="H67" s="135"/>
      <c r="I67" s="102"/>
      <c r="J67" s="102"/>
      <c r="K67" s="102"/>
      <c r="L67" s="102"/>
      <c r="M67" s="102"/>
      <c r="N67" s="102"/>
      <c r="O67" s="102"/>
      <c r="P67" s="102"/>
      <c r="Q67" s="102"/>
      <c r="R67" s="102"/>
      <c r="S67" s="102"/>
      <c r="T67" s="102"/>
      <c r="U67" s="102"/>
      <c r="V67" s="102"/>
      <c r="W67" s="102"/>
      <c r="X67" s="102"/>
    </row>
    <row r="68" spans="1:24" ht="12.75">
      <c r="A68" s="102"/>
      <c r="B68" s="102"/>
      <c r="C68" s="270"/>
      <c r="D68" s="221"/>
      <c r="E68" s="221"/>
      <c r="F68" s="221"/>
      <c r="G68" s="115"/>
      <c r="H68" s="135"/>
      <c r="I68" s="102"/>
      <c r="J68" s="102"/>
      <c r="K68" s="102"/>
      <c r="L68" s="102"/>
      <c r="M68" s="102"/>
      <c r="N68" s="102"/>
      <c r="O68" s="102"/>
      <c r="P68" s="102"/>
      <c r="Q68" s="102"/>
      <c r="R68" s="102"/>
      <c r="S68" s="102"/>
      <c r="T68" s="102"/>
      <c r="U68" s="102"/>
      <c r="V68" s="102"/>
      <c r="W68" s="102"/>
      <c r="X68" s="102"/>
    </row>
    <row r="69" spans="1:24" ht="12.75">
      <c r="A69" s="102"/>
      <c r="B69" s="102"/>
      <c r="C69" s="270"/>
      <c r="D69" s="221"/>
      <c r="E69" s="221"/>
      <c r="F69" s="221"/>
      <c r="G69" s="115"/>
      <c r="H69" s="135"/>
      <c r="I69" s="102"/>
      <c r="J69" s="102"/>
      <c r="K69" s="102"/>
      <c r="L69" s="102"/>
      <c r="M69" s="102"/>
      <c r="N69" s="102"/>
      <c r="O69" s="102"/>
      <c r="P69" s="102"/>
      <c r="Q69" s="102"/>
      <c r="R69" s="102"/>
      <c r="S69" s="102"/>
      <c r="T69" s="102"/>
      <c r="U69" s="102"/>
      <c r="V69" s="102"/>
      <c r="W69" s="102"/>
      <c r="X69" s="102"/>
    </row>
    <row r="70" spans="1:24" ht="12.75">
      <c r="A70" s="102"/>
      <c r="B70" s="102"/>
      <c r="C70" s="270"/>
      <c r="D70" s="221"/>
      <c r="E70" s="221"/>
      <c r="F70" s="221"/>
      <c r="G70" s="115"/>
      <c r="H70" s="135"/>
      <c r="I70" s="102"/>
      <c r="J70" s="102"/>
      <c r="K70" s="102"/>
      <c r="L70" s="102"/>
      <c r="M70" s="102"/>
      <c r="N70" s="102"/>
      <c r="O70" s="102"/>
      <c r="P70" s="102"/>
      <c r="Q70" s="102"/>
      <c r="R70" s="102"/>
      <c r="S70" s="102"/>
      <c r="T70" s="102"/>
      <c r="U70" s="102"/>
      <c r="V70" s="102"/>
      <c r="W70" s="102"/>
      <c r="X70" s="102"/>
    </row>
    <row r="71" spans="1:24" ht="12.75">
      <c r="A71" s="102"/>
      <c r="B71" s="102"/>
      <c r="C71" s="270"/>
      <c r="D71" s="221"/>
      <c r="E71" s="221"/>
      <c r="F71" s="221"/>
      <c r="G71" s="115"/>
      <c r="H71" s="135"/>
      <c r="I71" s="102"/>
      <c r="J71" s="102"/>
      <c r="K71" s="102"/>
      <c r="L71" s="102"/>
      <c r="M71" s="102"/>
      <c r="N71" s="102"/>
      <c r="O71" s="102"/>
      <c r="P71" s="102"/>
      <c r="Q71" s="102"/>
      <c r="R71" s="102"/>
      <c r="S71" s="102"/>
      <c r="T71" s="102"/>
      <c r="U71" s="102"/>
      <c r="V71" s="102"/>
      <c r="W71" s="102"/>
      <c r="X71" s="102"/>
    </row>
    <row r="72" spans="1:24" ht="12.75">
      <c r="A72" s="102"/>
      <c r="B72" s="102"/>
      <c r="C72" s="270"/>
      <c r="D72" s="221"/>
      <c r="E72" s="221"/>
      <c r="F72" s="221"/>
      <c r="G72" s="115"/>
      <c r="H72" s="135"/>
      <c r="I72" s="102"/>
      <c r="J72" s="102"/>
      <c r="K72" s="102"/>
      <c r="L72" s="102"/>
      <c r="M72" s="102"/>
      <c r="N72" s="102"/>
      <c r="O72" s="102"/>
      <c r="P72" s="102"/>
      <c r="Q72" s="102"/>
      <c r="R72" s="102"/>
      <c r="S72" s="102"/>
      <c r="T72" s="102"/>
      <c r="U72" s="102"/>
      <c r="V72" s="102"/>
      <c r="W72" s="102"/>
      <c r="X72" s="102"/>
    </row>
    <row r="73" spans="1:24" ht="12.75">
      <c r="A73" s="102"/>
      <c r="B73" s="102"/>
      <c r="C73" s="270"/>
      <c r="D73" s="221"/>
      <c r="E73" s="221"/>
      <c r="F73" s="221"/>
      <c r="G73" s="115"/>
      <c r="H73" s="135"/>
      <c r="I73" s="102"/>
      <c r="J73" s="102"/>
      <c r="K73" s="102"/>
      <c r="L73" s="102"/>
      <c r="M73" s="102"/>
      <c r="N73" s="102"/>
      <c r="O73" s="102"/>
      <c r="P73" s="102"/>
      <c r="Q73" s="102"/>
      <c r="R73" s="102"/>
      <c r="S73" s="102"/>
      <c r="T73" s="102"/>
      <c r="U73" s="102"/>
      <c r="V73" s="102"/>
      <c r="W73" s="102"/>
      <c r="X73" s="102"/>
    </row>
    <row r="74" spans="1:24" ht="12.75">
      <c r="A74" s="102"/>
      <c r="B74" s="102"/>
      <c r="C74" s="270"/>
      <c r="D74" s="221"/>
      <c r="E74" s="221"/>
      <c r="F74" s="221"/>
      <c r="G74" s="115"/>
      <c r="H74" s="135"/>
      <c r="I74" s="102"/>
      <c r="J74" s="102"/>
      <c r="K74" s="102"/>
      <c r="L74" s="102"/>
      <c r="M74" s="102"/>
      <c r="N74" s="102"/>
      <c r="O74" s="102"/>
      <c r="P74" s="102"/>
      <c r="Q74" s="102"/>
      <c r="R74" s="102"/>
      <c r="S74" s="102"/>
      <c r="T74" s="102"/>
      <c r="U74" s="102"/>
      <c r="V74" s="102"/>
      <c r="W74" s="102"/>
      <c r="X74" s="102"/>
    </row>
    <row r="75" spans="1:24" ht="12.75">
      <c r="A75" s="102"/>
      <c r="B75" s="102"/>
      <c r="C75" s="270"/>
      <c r="D75" s="221"/>
      <c r="E75" s="221"/>
      <c r="F75" s="221"/>
      <c r="G75" s="115"/>
      <c r="H75" s="135"/>
      <c r="I75" s="102"/>
      <c r="J75" s="102"/>
      <c r="K75" s="102"/>
      <c r="L75" s="102"/>
      <c r="M75" s="102"/>
      <c r="N75" s="102"/>
      <c r="O75" s="102"/>
      <c r="P75" s="102"/>
      <c r="Q75" s="102"/>
      <c r="R75" s="102"/>
      <c r="S75" s="102"/>
      <c r="T75" s="102"/>
      <c r="U75" s="102"/>
      <c r="V75" s="102"/>
      <c r="W75" s="102"/>
      <c r="X75" s="102"/>
    </row>
    <row r="76" spans="1:24" ht="12.75">
      <c r="A76" s="102"/>
      <c r="B76" s="102"/>
      <c r="C76" s="270"/>
      <c r="D76" s="221"/>
      <c r="E76" s="221"/>
      <c r="F76" s="221"/>
      <c r="G76" s="115"/>
      <c r="H76" s="135"/>
      <c r="I76" s="102"/>
      <c r="J76" s="102"/>
      <c r="K76" s="102"/>
      <c r="L76" s="102"/>
      <c r="M76" s="102"/>
      <c r="N76" s="102"/>
      <c r="O76" s="102"/>
      <c r="P76" s="102"/>
      <c r="Q76" s="102"/>
      <c r="R76" s="102"/>
      <c r="S76" s="102"/>
      <c r="T76" s="102"/>
      <c r="U76" s="102"/>
      <c r="V76" s="102"/>
      <c r="W76" s="102"/>
      <c r="X76" s="102"/>
    </row>
    <row r="77" spans="1:24" ht="12.75">
      <c r="A77" s="102"/>
      <c r="B77" s="102"/>
      <c r="C77" s="270"/>
      <c r="D77" s="221"/>
      <c r="E77" s="221"/>
      <c r="F77" s="221"/>
      <c r="G77" s="115"/>
      <c r="H77" s="135"/>
      <c r="I77" s="102"/>
      <c r="J77" s="102"/>
      <c r="K77" s="102"/>
      <c r="L77" s="102"/>
      <c r="M77" s="102"/>
      <c r="N77" s="102"/>
      <c r="O77" s="102"/>
      <c r="P77" s="102"/>
      <c r="Q77" s="102"/>
      <c r="R77" s="102"/>
      <c r="S77" s="102"/>
      <c r="T77" s="102"/>
      <c r="U77" s="102"/>
      <c r="V77" s="102"/>
      <c r="W77" s="102"/>
      <c r="X77" s="102"/>
    </row>
    <row r="78" spans="1:24" ht="12.75">
      <c r="A78" s="102"/>
      <c r="B78" s="102"/>
      <c r="C78" s="270"/>
      <c r="D78" s="221"/>
      <c r="E78" s="221"/>
      <c r="F78" s="221"/>
      <c r="G78" s="115"/>
      <c r="H78" s="135"/>
      <c r="I78" s="102"/>
      <c r="J78" s="102"/>
      <c r="K78" s="102"/>
      <c r="L78" s="102"/>
      <c r="M78" s="102"/>
      <c r="N78" s="102"/>
      <c r="O78" s="102"/>
      <c r="P78" s="102"/>
      <c r="Q78" s="102"/>
      <c r="R78" s="102"/>
      <c r="S78" s="102"/>
      <c r="T78" s="102"/>
      <c r="U78" s="102"/>
      <c r="V78" s="102"/>
      <c r="W78" s="102"/>
      <c r="X78" s="102"/>
    </row>
    <row r="79" spans="1:24" ht="12.75">
      <c r="A79" s="102"/>
      <c r="B79" s="102"/>
      <c r="C79" s="270"/>
      <c r="D79" s="221"/>
      <c r="E79" s="221"/>
      <c r="F79" s="221"/>
      <c r="G79" s="115"/>
      <c r="H79" s="135"/>
      <c r="I79" s="102"/>
      <c r="J79" s="102"/>
      <c r="K79" s="102"/>
      <c r="L79" s="102"/>
      <c r="M79" s="102"/>
      <c r="N79" s="102"/>
      <c r="O79" s="102"/>
      <c r="P79" s="102"/>
      <c r="Q79" s="102"/>
      <c r="R79" s="102"/>
      <c r="S79" s="102"/>
      <c r="T79" s="102"/>
      <c r="U79" s="102"/>
      <c r="V79" s="102"/>
      <c r="W79" s="102"/>
      <c r="X79" s="102"/>
    </row>
    <row r="80" spans="1:24" ht="12.75">
      <c r="A80" s="102"/>
      <c r="B80" s="102"/>
      <c r="C80" s="270"/>
      <c r="D80" s="221"/>
      <c r="E80" s="221"/>
      <c r="F80" s="221"/>
      <c r="G80" s="115"/>
      <c r="H80" s="135"/>
      <c r="I80" s="102"/>
      <c r="J80" s="102"/>
      <c r="K80" s="102"/>
      <c r="L80" s="102"/>
      <c r="M80" s="102"/>
      <c r="N80" s="102"/>
      <c r="O80" s="102"/>
      <c r="P80" s="102"/>
      <c r="Q80" s="102"/>
      <c r="R80" s="102"/>
      <c r="S80" s="102"/>
      <c r="T80" s="102"/>
      <c r="U80" s="102"/>
      <c r="V80" s="102"/>
      <c r="W80" s="102"/>
      <c r="X80" s="102"/>
    </row>
    <row r="81" spans="1:24" ht="12.75">
      <c r="A81" s="102"/>
      <c r="B81" s="102"/>
      <c r="C81" s="270"/>
      <c r="D81" s="221"/>
      <c r="E81" s="221"/>
      <c r="F81" s="221"/>
      <c r="G81" s="115"/>
      <c r="H81" s="135"/>
      <c r="I81" s="102"/>
      <c r="J81" s="102"/>
      <c r="K81" s="102"/>
      <c r="L81" s="102"/>
      <c r="M81" s="102"/>
      <c r="N81" s="102"/>
      <c r="O81" s="102"/>
      <c r="P81" s="102"/>
      <c r="Q81" s="102"/>
      <c r="R81" s="102"/>
      <c r="S81" s="102"/>
      <c r="T81" s="102"/>
      <c r="U81" s="102"/>
      <c r="V81" s="102"/>
      <c r="W81" s="102"/>
      <c r="X81" s="102"/>
    </row>
    <row r="82" spans="1:24" ht="12.75">
      <c r="A82" s="102"/>
      <c r="B82" s="102"/>
      <c r="C82" s="270"/>
      <c r="D82" s="221"/>
      <c r="E82" s="221"/>
      <c r="F82" s="221"/>
      <c r="G82" s="115"/>
      <c r="H82" s="135"/>
      <c r="I82" s="102"/>
      <c r="J82" s="102"/>
      <c r="K82" s="102"/>
      <c r="L82" s="102"/>
      <c r="M82" s="102"/>
      <c r="N82" s="102"/>
      <c r="O82" s="102"/>
      <c r="P82" s="102"/>
      <c r="Q82" s="102"/>
      <c r="R82" s="102"/>
      <c r="S82" s="102"/>
      <c r="T82" s="102"/>
      <c r="U82" s="102"/>
      <c r="V82" s="102"/>
      <c r="W82" s="102"/>
      <c r="X82" s="102"/>
    </row>
    <row r="83" spans="1:24" ht="12.75">
      <c r="A83" s="102"/>
      <c r="B83" s="102"/>
      <c r="C83" s="270"/>
      <c r="D83" s="221"/>
      <c r="E83" s="221"/>
      <c r="F83" s="221"/>
      <c r="G83" s="115"/>
      <c r="H83" s="135"/>
      <c r="I83" s="102"/>
      <c r="J83" s="102"/>
      <c r="K83" s="102"/>
      <c r="L83" s="102"/>
      <c r="M83" s="102"/>
      <c r="N83" s="102"/>
      <c r="O83" s="102"/>
      <c r="P83" s="102"/>
      <c r="Q83" s="102"/>
      <c r="R83" s="102"/>
      <c r="S83" s="102"/>
      <c r="T83" s="102"/>
      <c r="U83" s="102"/>
      <c r="V83" s="102"/>
      <c r="W83" s="102"/>
      <c r="X83" s="102"/>
    </row>
    <row r="84" spans="1:24" ht="12.75">
      <c r="A84" s="102"/>
      <c r="B84" s="102"/>
      <c r="C84" s="270"/>
      <c r="D84" s="221"/>
      <c r="E84" s="221"/>
      <c r="F84" s="221"/>
      <c r="G84" s="115"/>
      <c r="H84" s="135"/>
      <c r="I84" s="102"/>
      <c r="J84" s="102"/>
      <c r="K84" s="102"/>
      <c r="L84" s="102"/>
      <c r="M84" s="102"/>
      <c r="N84" s="102"/>
      <c r="O84" s="102"/>
      <c r="P84" s="102"/>
      <c r="Q84" s="102"/>
      <c r="R84" s="102"/>
      <c r="S84" s="102"/>
      <c r="T84" s="102"/>
      <c r="U84" s="102"/>
      <c r="V84" s="102"/>
      <c r="W84" s="102"/>
      <c r="X84" s="102"/>
    </row>
    <row r="85" spans="1:24" ht="12.75">
      <c r="A85" s="102"/>
      <c r="B85" s="102"/>
      <c r="C85" s="270"/>
      <c r="D85" s="221"/>
      <c r="E85" s="221"/>
      <c r="F85" s="221"/>
      <c r="G85" s="115"/>
      <c r="H85" s="135"/>
      <c r="I85" s="102"/>
      <c r="J85" s="102"/>
      <c r="K85" s="102"/>
      <c r="L85" s="102"/>
      <c r="M85" s="102"/>
      <c r="N85" s="102"/>
      <c r="O85" s="102"/>
      <c r="P85" s="102"/>
      <c r="Q85" s="102"/>
      <c r="R85" s="102"/>
      <c r="S85" s="102"/>
      <c r="T85" s="102"/>
      <c r="U85" s="102"/>
      <c r="V85" s="102"/>
      <c r="W85" s="102"/>
      <c r="X85" s="102"/>
    </row>
    <row r="86" spans="1:24" ht="12.75">
      <c r="A86" s="102"/>
      <c r="B86" s="102"/>
      <c r="C86" s="270"/>
      <c r="D86" s="221"/>
      <c r="E86" s="221"/>
      <c r="F86" s="221"/>
      <c r="G86" s="115"/>
      <c r="H86" s="135"/>
      <c r="I86" s="102"/>
      <c r="J86" s="102"/>
      <c r="K86" s="102"/>
      <c r="L86" s="102"/>
      <c r="M86" s="102"/>
      <c r="N86" s="102"/>
      <c r="O86" s="102"/>
      <c r="P86" s="102"/>
      <c r="Q86" s="102"/>
      <c r="R86" s="102"/>
      <c r="S86" s="102"/>
      <c r="T86" s="102"/>
      <c r="U86" s="102"/>
      <c r="V86" s="102"/>
      <c r="W86" s="102"/>
      <c r="X86" s="102"/>
    </row>
    <row r="87" spans="1:24" ht="12.75">
      <c r="A87" s="102"/>
      <c r="B87" s="102"/>
      <c r="C87" s="270"/>
      <c r="D87" s="221"/>
      <c r="E87" s="221"/>
      <c r="F87" s="221"/>
      <c r="G87" s="115"/>
      <c r="H87" s="135"/>
      <c r="I87" s="102"/>
      <c r="J87" s="102"/>
      <c r="K87" s="102"/>
      <c r="L87" s="102"/>
      <c r="M87" s="102"/>
      <c r="N87" s="102"/>
      <c r="O87" s="102"/>
      <c r="P87" s="102"/>
      <c r="Q87" s="102"/>
      <c r="R87" s="102"/>
      <c r="S87" s="102"/>
      <c r="T87" s="102"/>
      <c r="U87" s="102"/>
      <c r="V87" s="102"/>
      <c r="W87" s="102"/>
      <c r="X87" s="102"/>
    </row>
    <row r="88" spans="1:24" ht="12.75">
      <c r="A88" s="102"/>
      <c r="B88" s="102"/>
      <c r="C88" s="270"/>
      <c r="D88" s="221"/>
      <c r="E88" s="221"/>
      <c r="F88" s="221"/>
      <c r="G88" s="115"/>
      <c r="H88" s="135"/>
      <c r="I88" s="102"/>
      <c r="J88" s="102"/>
      <c r="K88" s="102"/>
      <c r="L88" s="102"/>
      <c r="M88" s="102"/>
      <c r="N88" s="102"/>
      <c r="O88" s="102"/>
      <c r="P88" s="102"/>
      <c r="Q88" s="102"/>
      <c r="R88" s="102"/>
      <c r="S88" s="102"/>
      <c r="T88" s="102"/>
      <c r="U88" s="102"/>
      <c r="V88" s="102"/>
      <c r="W88" s="102"/>
      <c r="X88" s="102"/>
    </row>
    <row r="89" spans="1:24" ht="12.75">
      <c r="A89" s="102"/>
      <c r="B89" s="102"/>
      <c r="C89" s="270"/>
      <c r="D89" s="221"/>
      <c r="E89" s="221"/>
      <c r="F89" s="221"/>
      <c r="G89" s="115"/>
      <c r="H89" s="135"/>
      <c r="I89" s="102"/>
      <c r="J89" s="102"/>
      <c r="K89" s="102"/>
      <c r="L89" s="102"/>
      <c r="M89" s="102"/>
      <c r="N89" s="102"/>
      <c r="O89" s="102"/>
      <c r="P89" s="102"/>
      <c r="Q89" s="102"/>
      <c r="R89" s="102"/>
      <c r="S89" s="102"/>
      <c r="T89" s="102"/>
      <c r="U89" s="102"/>
      <c r="V89" s="102"/>
      <c r="W89" s="102"/>
      <c r="X89" s="102"/>
    </row>
    <row r="90" spans="1:24" ht="12.75">
      <c r="A90" s="102"/>
      <c r="B90" s="102"/>
      <c r="C90" s="270"/>
      <c r="D90" s="221"/>
      <c r="E90" s="221"/>
      <c r="F90" s="221"/>
      <c r="G90" s="115"/>
      <c r="H90" s="135"/>
      <c r="I90" s="102"/>
      <c r="J90" s="102"/>
      <c r="K90" s="102"/>
      <c r="L90" s="102"/>
      <c r="M90" s="102"/>
      <c r="N90" s="102"/>
      <c r="O90" s="102"/>
      <c r="P90" s="102"/>
      <c r="Q90" s="102"/>
      <c r="R90" s="102"/>
      <c r="S90" s="102"/>
      <c r="T90" s="102"/>
      <c r="U90" s="102"/>
      <c r="V90" s="102"/>
      <c r="W90" s="102"/>
      <c r="X90" s="102"/>
    </row>
    <row r="91" spans="1:24" ht="12.75">
      <c r="A91" s="102"/>
      <c r="B91" s="102"/>
      <c r="C91" s="270"/>
      <c r="D91" s="221"/>
      <c r="E91" s="221"/>
      <c r="F91" s="221"/>
      <c r="G91" s="115"/>
      <c r="H91" s="135"/>
      <c r="I91" s="102"/>
      <c r="J91" s="102"/>
      <c r="K91" s="102"/>
      <c r="L91" s="102"/>
      <c r="M91" s="102"/>
      <c r="N91" s="102"/>
      <c r="O91" s="102"/>
      <c r="P91" s="102"/>
      <c r="Q91" s="102"/>
      <c r="R91" s="102"/>
      <c r="S91" s="102"/>
      <c r="T91" s="102"/>
      <c r="U91" s="102"/>
      <c r="V91" s="102"/>
      <c r="W91" s="102"/>
      <c r="X91" s="102"/>
    </row>
    <row r="92" spans="1:24" ht="12.75">
      <c r="A92" s="102"/>
      <c r="B92" s="102"/>
      <c r="C92" s="270"/>
      <c r="D92" s="221"/>
      <c r="E92" s="221"/>
      <c r="F92" s="221"/>
      <c r="G92" s="115"/>
      <c r="H92" s="135"/>
      <c r="I92" s="102"/>
      <c r="J92" s="102"/>
      <c r="K92" s="102"/>
      <c r="L92" s="102"/>
      <c r="M92" s="102"/>
      <c r="N92" s="102"/>
      <c r="O92" s="102"/>
      <c r="P92" s="102"/>
      <c r="Q92" s="102"/>
      <c r="R92" s="102"/>
      <c r="S92" s="102"/>
      <c r="T92" s="102"/>
      <c r="U92" s="102"/>
      <c r="V92" s="102"/>
      <c r="W92" s="102"/>
      <c r="X92" s="102"/>
    </row>
    <row r="93" spans="1:24" ht="12.75">
      <c r="A93" s="102"/>
      <c r="B93" s="102"/>
      <c r="C93" s="270"/>
      <c r="D93" s="221"/>
      <c r="E93" s="221"/>
      <c r="F93" s="221"/>
      <c r="G93" s="115"/>
      <c r="H93" s="135"/>
      <c r="I93" s="102"/>
      <c r="J93" s="102"/>
      <c r="K93" s="102"/>
      <c r="L93" s="102"/>
      <c r="M93" s="102"/>
      <c r="N93" s="102"/>
      <c r="O93" s="102"/>
      <c r="P93" s="102"/>
      <c r="Q93" s="102"/>
      <c r="R93" s="102"/>
      <c r="S93" s="102"/>
      <c r="T93" s="102"/>
      <c r="U93" s="102"/>
      <c r="V93" s="102"/>
      <c r="W93" s="102"/>
      <c r="X93" s="102"/>
    </row>
    <row r="94" spans="1:24" ht="12.75">
      <c r="A94" s="102"/>
      <c r="B94" s="102"/>
      <c r="C94" s="270"/>
      <c r="D94" s="221"/>
      <c r="E94" s="221"/>
      <c r="F94" s="221"/>
      <c r="G94" s="115"/>
      <c r="H94" s="135"/>
      <c r="I94" s="102"/>
      <c r="J94" s="102"/>
      <c r="K94" s="102"/>
      <c r="L94" s="102"/>
      <c r="M94" s="102"/>
      <c r="N94" s="102"/>
      <c r="O94" s="102"/>
      <c r="P94" s="102"/>
      <c r="Q94" s="102"/>
      <c r="R94" s="102"/>
      <c r="S94" s="102"/>
      <c r="T94" s="102"/>
      <c r="U94" s="102"/>
      <c r="V94" s="102"/>
      <c r="W94" s="102"/>
      <c r="X94" s="102"/>
    </row>
    <row r="95" spans="1:24" ht="12.75">
      <c r="A95" s="102"/>
      <c r="B95" s="102"/>
      <c r="C95" s="270"/>
      <c r="D95" s="221"/>
      <c r="E95" s="221"/>
      <c r="F95" s="221"/>
      <c r="G95" s="115"/>
      <c r="H95" s="135"/>
      <c r="I95" s="102"/>
      <c r="J95" s="102"/>
      <c r="K95" s="102"/>
      <c r="L95" s="102"/>
      <c r="M95" s="102"/>
      <c r="N95" s="102"/>
      <c r="O95" s="102"/>
      <c r="P95" s="102"/>
      <c r="Q95" s="102"/>
      <c r="R95" s="102"/>
      <c r="S95" s="102"/>
      <c r="T95" s="102"/>
      <c r="U95" s="102"/>
      <c r="V95" s="102"/>
      <c r="W95" s="102"/>
      <c r="X95" s="102"/>
    </row>
    <row r="96" spans="1:24" ht="12.75">
      <c r="A96" s="102"/>
      <c r="B96" s="102"/>
      <c r="C96" s="270"/>
      <c r="D96" s="221"/>
      <c r="E96" s="221"/>
      <c r="F96" s="221"/>
      <c r="G96" s="115"/>
      <c r="H96" s="135"/>
      <c r="I96" s="102"/>
      <c r="J96" s="102"/>
      <c r="K96" s="102"/>
      <c r="L96" s="102"/>
      <c r="M96" s="102"/>
      <c r="N96" s="102"/>
      <c r="O96" s="102"/>
      <c r="P96" s="102"/>
      <c r="Q96" s="102"/>
      <c r="R96" s="102"/>
      <c r="S96" s="102"/>
      <c r="T96" s="102"/>
      <c r="U96" s="102"/>
      <c r="V96" s="102"/>
      <c r="W96" s="102"/>
      <c r="X96" s="102"/>
    </row>
    <row r="97" spans="1:24" ht="12.75">
      <c r="A97" s="102"/>
      <c r="B97" s="102"/>
      <c r="C97" s="270"/>
      <c r="D97" s="221"/>
      <c r="E97" s="221"/>
      <c r="F97" s="221"/>
      <c r="G97" s="115"/>
      <c r="H97" s="135"/>
      <c r="I97" s="102"/>
      <c r="J97" s="102"/>
      <c r="K97" s="102"/>
      <c r="L97" s="102"/>
      <c r="M97" s="102"/>
      <c r="N97" s="102"/>
      <c r="O97" s="102"/>
      <c r="P97" s="102"/>
      <c r="Q97" s="102"/>
      <c r="R97" s="102"/>
      <c r="S97" s="102"/>
      <c r="T97" s="102"/>
      <c r="U97" s="102"/>
      <c r="V97" s="102"/>
      <c r="W97" s="102"/>
      <c r="X97" s="102"/>
    </row>
    <row r="98" spans="1:24" ht="12.75">
      <c r="A98" s="102"/>
      <c r="B98" s="102"/>
      <c r="C98" s="270"/>
      <c r="D98" s="221"/>
      <c r="E98" s="221"/>
      <c r="F98" s="221"/>
      <c r="G98" s="115"/>
      <c r="H98" s="135"/>
      <c r="I98" s="102"/>
      <c r="J98" s="102"/>
      <c r="K98" s="102"/>
      <c r="L98" s="102"/>
      <c r="M98" s="102"/>
      <c r="N98" s="102"/>
      <c r="O98" s="102"/>
      <c r="P98" s="102"/>
      <c r="Q98" s="102"/>
      <c r="R98" s="102"/>
      <c r="S98" s="102"/>
      <c r="T98" s="102"/>
      <c r="U98" s="102"/>
      <c r="V98" s="102"/>
      <c r="W98" s="102"/>
      <c r="X98" s="102"/>
    </row>
    <row r="99" spans="1:24" ht="12.75">
      <c r="A99" s="102"/>
      <c r="B99" s="102"/>
      <c r="C99" s="270"/>
      <c r="D99" s="221"/>
      <c r="E99" s="221"/>
      <c r="F99" s="221"/>
      <c r="G99" s="115"/>
      <c r="H99" s="135"/>
      <c r="I99" s="102"/>
      <c r="J99" s="102"/>
      <c r="K99" s="102"/>
      <c r="L99" s="102"/>
      <c r="M99" s="102"/>
      <c r="N99" s="102"/>
      <c r="O99" s="102"/>
      <c r="P99" s="102"/>
      <c r="Q99" s="102"/>
      <c r="R99" s="102"/>
      <c r="S99" s="102"/>
      <c r="T99" s="102"/>
      <c r="U99" s="102"/>
      <c r="V99" s="102"/>
      <c r="W99" s="102"/>
      <c r="X99" s="102"/>
    </row>
    <row r="100" spans="1:24" ht="12.75">
      <c r="A100" s="102"/>
      <c r="B100" s="102"/>
      <c r="C100" s="270"/>
      <c r="D100" s="221"/>
      <c r="E100" s="221"/>
      <c r="F100" s="221"/>
      <c r="G100" s="115"/>
      <c r="H100" s="135"/>
      <c r="I100" s="102"/>
      <c r="J100" s="102"/>
      <c r="K100" s="102"/>
      <c r="L100" s="102"/>
      <c r="M100" s="102"/>
      <c r="N100" s="102"/>
      <c r="O100" s="102"/>
      <c r="P100" s="102"/>
      <c r="Q100" s="102"/>
      <c r="R100" s="102"/>
      <c r="S100" s="102"/>
      <c r="T100" s="102"/>
      <c r="U100" s="102"/>
      <c r="V100" s="102"/>
      <c r="W100" s="102"/>
      <c r="X100" s="102"/>
    </row>
    <row r="101" spans="1:24" ht="12.75">
      <c r="A101" s="102"/>
      <c r="B101" s="102"/>
      <c r="C101" s="270"/>
      <c r="D101" s="221"/>
      <c r="E101" s="221"/>
      <c r="F101" s="221"/>
      <c r="G101" s="115"/>
      <c r="H101" s="135"/>
      <c r="I101" s="102"/>
      <c r="J101" s="102"/>
      <c r="K101" s="102"/>
      <c r="L101" s="102"/>
      <c r="M101" s="102"/>
      <c r="N101" s="102"/>
      <c r="O101" s="102"/>
      <c r="P101" s="102"/>
      <c r="Q101" s="102"/>
      <c r="R101" s="102"/>
      <c r="S101" s="102"/>
      <c r="T101" s="102"/>
      <c r="U101" s="102"/>
      <c r="V101" s="102"/>
      <c r="W101" s="102"/>
      <c r="X101" s="102"/>
    </row>
    <row r="102" spans="1:24" ht="12.75">
      <c r="A102" s="102"/>
      <c r="B102" s="102"/>
      <c r="C102" s="270"/>
      <c r="D102" s="221"/>
      <c r="E102" s="221"/>
      <c r="F102" s="221"/>
      <c r="G102" s="115"/>
      <c r="H102" s="135"/>
      <c r="I102" s="102"/>
      <c r="J102" s="102"/>
      <c r="K102" s="102"/>
      <c r="L102" s="102"/>
      <c r="M102" s="102"/>
      <c r="N102" s="102"/>
      <c r="O102" s="102"/>
      <c r="P102" s="102"/>
      <c r="Q102" s="102"/>
      <c r="R102" s="102"/>
      <c r="S102" s="102"/>
      <c r="T102" s="102"/>
      <c r="U102" s="102"/>
      <c r="V102" s="102"/>
      <c r="W102" s="102"/>
      <c r="X102" s="102"/>
    </row>
    <row r="103" spans="1:24" ht="12.75">
      <c r="A103" s="102"/>
      <c r="B103" s="102"/>
      <c r="C103" s="270"/>
      <c r="D103" s="221"/>
      <c r="E103" s="221"/>
      <c r="F103" s="221"/>
      <c r="G103" s="115"/>
      <c r="H103" s="135"/>
      <c r="I103" s="102"/>
      <c r="J103" s="102"/>
      <c r="K103" s="102"/>
      <c r="L103" s="102"/>
      <c r="M103" s="102"/>
      <c r="N103" s="102"/>
      <c r="O103" s="102"/>
      <c r="P103" s="102"/>
      <c r="Q103" s="102"/>
      <c r="R103" s="102"/>
      <c r="S103" s="102"/>
      <c r="T103" s="102"/>
      <c r="U103" s="102"/>
      <c r="V103" s="102"/>
      <c r="W103" s="102"/>
      <c r="X103" s="102"/>
    </row>
    <row r="104" spans="1:24" ht="12.75">
      <c r="A104" s="102"/>
      <c r="B104" s="102"/>
      <c r="C104" s="270"/>
      <c r="D104" s="221"/>
      <c r="E104" s="221"/>
      <c r="F104" s="221"/>
      <c r="G104" s="115"/>
      <c r="H104" s="135"/>
      <c r="I104" s="102"/>
      <c r="J104" s="102"/>
      <c r="K104" s="102"/>
      <c r="L104" s="102"/>
      <c r="M104" s="102"/>
      <c r="N104" s="102"/>
      <c r="O104" s="102"/>
      <c r="P104" s="102"/>
      <c r="Q104" s="102"/>
      <c r="R104" s="102"/>
      <c r="S104" s="102"/>
      <c r="T104" s="102"/>
      <c r="U104" s="102"/>
      <c r="V104" s="102"/>
      <c r="W104" s="102"/>
      <c r="X104" s="102"/>
    </row>
    <row r="105" spans="1:24" ht="12.75">
      <c r="A105" s="102"/>
      <c r="B105" s="102"/>
      <c r="C105" s="270"/>
      <c r="D105" s="221"/>
      <c r="E105" s="221"/>
      <c r="F105" s="221"/>
      <c r="G105" s="115"/>
      <c r="H105" s="135"/>
      <c r="I105" s="102"/>
      <c r="J105" s="102"/>
      <c r="K105" s="102"/>
      <c r="L105" s="102"/>
      <c r="M105" s="102"/>
      <c r="N105" s="102"/>
      <c r="O105" s="102"/>
      <c r="P105" s="102"/>
      <c r="Q105" s="102"/>
      <c r="R105" s="102"/>
      <c r="S105" s="102"/>
      <c r="T105" s="102"/>
      <c r="U105" s="102"/>
      <c r="V105" s="102"/>
      <c r="W105" s="102"/>
      <c r="X105" s="102"/>
    </row>
    <row r="106" spans="1:24" ht="12.75">
      <c r="A106" s="102"/>
      <c r="B106" s="102"/>
      <c r="C106" s="270"/>
      <c r="D106" s="221"/>
      <c r="E106" s="221"/>
      <c r="F106" s="221"/>
      <c r="G106" s="115"/>
      <c r="H106" s="135"/>
      <c r="I106" s="102"/>
      <c r="J106" s="102"/>
      <c r="K106" s="102"/>
      <c r="L106" s="102"/>
      <c r="M106" s="102"/>
      <c r="N106" s="102"/>
      <c r="O106" s="102"/>
      <c r="P106" s="102"/>
      <c r="Q106" s="102"/>
      <c r="R106" s="102"/>
      <c r="S106" s="102"/>
      <c r="T106" s="102"/>
      <c r="U106" s="102"/>
      <c r="V106" s="102"/>
      <c r="W106" s="102"/>
      <c r="X106" s="102"/>
    </row>
    <row r="107" spans="1:24" ht="12.75">
      <c r="A107" s="102"/>
      <c r="B107" s="102"/>
      <c r="C107" s="270"/>
      <c r="D107" s="221"/>
      <c r="E107" s="221"/>
      <c r="F107" s="221"/>
      <c r="G107" s="115"/>
      <c r="H107" s="135"/>
      <c r="I107" s="102"/>
      <c r="J107" s="102"/>
      <c r="K107" s="102"/>
      <c r="L107" s="102"/>
      <c r="M107" s="102"/>
      <c r="N107" s="102"/>
      <c r="O107" s="102"/>
      <c r="P107" s="102"/>
      <c r="Q107" s="102"/>
      <c r="R107" s="102"/>
      <c r="S107" s="102"/>
      <c r="T107" s="102"/>
      <c r="U107" s="102"/>
      <c r="V107" s="102"/>
      <c r="W107" s="102"/>
      <c r="X107" s="102"/>
    </row>
    <row r="108" spans="1:24" ht="12.75">
      <c r="A108" s="102"/>
      <c r="B108" s="102"/>
      <c r="C108" s="270"/>
      <c r="D108" s="221"/>
      <c r="E108" s="221"/>
      <c r="F108" s="221"/>
      <c r="G108" s="115"/>
      <c r="H108" s="135"/>
      <c r="I108" s="102"/>
      <c r="J108" s="102"/>
      <c r="K108" s="102"/>
      <c r="L108" s="102"/>
      <c r="M108" s="102"/>
      <c r="N108" s="102"/>
      <c r="O108" s="102"/>
      <c r="P108" s="102"/>
      <c r="Q108" s="102"/>
      <c r="R108" s="102"/>
      <c r="S108" s="102"/>
      <c r="T108" s="102"/>
      <c r="U108" s="102"/>
      <c r="V108" s="102"/>
      <c r="W108" s="102"/>
      <c r="X108" s="102"/>
    </row>
    <row r="109" spans="1:24" ht="12.75">
      <c r="A109" s="102"/>
      <c r="B109" s="102"/>
      <c r="C109" s="270"/>
      <c r="D109" s="221"/>
      <c r="E109" s="221"/>
      <c r="F109" s="221"/>
      <c r="G109" s="115"/>
      <c r="H109" s="135"/>
      <c r="I109" s="102"/>
      <c r="J109" s="102"/>
      <c r="K109" s="102"/>
      <c r="L109" s="102"/>
      <c r="M109" s="102"/>
      <c r="N109" s="102"/>
      <c r="O109" s="102"/>
      <c r="P109" s="102"/>
      <c r="Q109" s="102"/>
      <c r="R109" s="102"/>
      <c r="S109" s="102"/>
      <c r="T109" s="102"/>
      <c r="U109" s="102"/>
      <c r="V109" s="102"/>
      <c r="W109" s="102"/>
      <c r="X109" s="102"/>
    </row>
    <row r="110" spans="1:24" ht="12.75">
      <c r="A110" s="102"/>
      <c r="B110" s="102"/>
      <c r="C110" s="270"/>
      <c r="D110" s="221"/>
      <c r="E110" s="221"/>
      <c r="F110" s="221"/>
      <c r="G110" s="115"/>
      <c r="H110" s="135"/>
      <c r="I110" s="102"/>
      <c r="J110" s="102"/>
      <c r="K110" s="102"/>
      <c r="L110" s="102"/>
      <c r="M110" s="102"/>
      <c r="N110" s="102"/>
      <c r="O110" s="102"/>
      <c r="P110" s="102"/>
      <c r="Q110" s="102"/>
      <c r="R110" s="102"/>
      <c r="S110" s="102"/>
      <c r="T110" s="102"/>
      <c r="U110" s="102"/>
      <c r="V110" s="102"/>
      <c r="W110" s="102"/>
      <c r="X110" s="102"/>
    </row>
    <row r="111" spans="1:24" ht="12.75">
      <c r="A111" s="102"/>
      <c r="B111" s="102"/>
      <c r="C111" s="270"/>
      <c r="D111" s="221"/>
      <c r="E111" s="221"/>
      <c r="F111" s="221"/>
      <c r="G111" s="115"/>
      <c r="H111" s="135"/>
      <c r="I111" s="102"/>
      <c r="J111" s="102"/>
      <c r="K111" s="102"/>
      <c r="L111" s="102"/>
      <c r="M111" s="102"/>
      <c r="N111" s="102"/>
      <c r="O111" s="102"/>
      <c r="P111" s="102"/>
      <c r="Q111" s="102"/>
      <c r="R111" s="102"/>
      <c r="S111" s="102"/>
      <c r="T111" s="102"/>
      <c r="U111" s="102"/>
      <c r="V111" s="102"/>
      <c r="W111" s="102"/>
      <c r="X111" s="102"/>
    </row>
    <row r="112" spans="1:24" ht="12.75">
      <c r="A112" s="102"/>
      <c r="B112" s="102"/>
      <c r="C112" s="270"/>
      <c r="D112" s="221"/>
      <c r="E112" s="221"/>
      <c r="F112" s="221"/>
      <c r="G112" s="115"/>
      <c r="H112" s="135"/>
      <c r="I112" s="102"/>
      <c r="J112" s="102"/>
      <c r="K112" s="102"/>
      <c r="L112" s="102"/>
      <c r="M112" s="102"/>
      <c r="N112" s="102"/>
      <c r="O112" s="102"/>
      <c r="P112" s="102"/>
      <c r="Q112" s="102"/>
      <c r="R112" s="102"/>
      <c r="S112" s="102"/>
      <c r="T112" s="102"/>
      <c r="U112" s="102"/>
      <c r="V112" s="102"/>
      <c r="W112" s="102"/>
      <c r="X112" s="102"/>
    </row>
    <row r="113" spans="1:24" ht="12.75">
      <c r="A113" s="102"/>
      <c r="B113" s="102"/>
      <c r="C113" s="270"/>
      <c r="D113" s="221"/>
      <c r="E113" s="221"/>
      <c r="F113" s="221"/>
      <c r="G113" s="115"/>
      <c r="H113" s="135"/>
      <c r="I113" s="102"/>
      <c r="J113" s="102"/>
      <c r="K113" s="102"/>
      <c r="L113" s="102"/>
      <c r="M113" s="102"/>
      <c r="N113" s="102"/>
      <c r="O113" s="102"/>
      <c r="P113" s="102"/>
      <c r="Q113" s="102"/>
      <c r="R113" s="102"/>
      <c r="S113" s="102"/>
      <c r="T113" s="102"/>
      <c r="U113" s="102"/>
      <c r="V113" s="102"/>
      <c r="W113" s="102"/>
      <c r="X113" s="102"/>
    </row>
    <row r="114" spans="1:24" ht="12.75">
      <c r="A114" s="102"/>
      <c r="B114" s="102"/>
      <c r="C114" s="270"/>
      <c r="D114" s="221"/>
      <c r="E114" s="221"/>
      <c r="F114" s="221"/>
      <c r="G114" s="115"/>
      <c r="H114" s="135"/>
      <c r="I114" s="102"/>
      <c r="J114" s="102"/>
      <c r="K114" s="102"/>
      <c r="L114" s="102"/>
      <c r="M114" s="102"/>
      <c r="N114" s="102"/>
      <c r="O114" s="102"/>
      <c r="P114" s="102"/>
      <c r="Q114" s="102"/>
      <c r="R114" s="102"/>
      <c r="S114" s="102"/>
      <c r="T114" s="102"/>
      <c r="U114" s="102"/>
      <c r="V114" s="102"/>
      <c r="W114" s="102"/>
      <c r="X114" s="102"/>
    </row>
    <row r="115" spans="1:24" ht="12.75">
      <c r="A115" s="102"/>
      <c r="B115" s="102"/>
      <c r="C115" s="270"/>
      <c r="D115" s="221"/>
      <c r="E115" s="221"/>
      <c r="F115" s="221"/>
      <c r="G115" s="115"/>
      <c r="H115" s="135"/>
      <c r="I115" s="102"/>
      <c r="J115" s="102"/>
      <c r="K115" s="102"/>
      <c r="L115" s="102"/>
      <c r="M115" s="102"/>
      <c r="N115" s="102"/>
      <c r="O115" s="102"/>
      <c r="P115" s="102"/>
      <c r="Q115" s="102"/>
      <c r="R115" s="102"/>
      <c r="S115" s="102"/>
      <c r="T115" s="102"/>
      <c r="U115" s="102"/>
      <c r="V115" s="102"/>
      <c r="W115" s="102"/>
      <c r="X115" s="102"/>
    </row>
    <row r="116" spans="1:24" ht="12.75">
      <c r="A116" s="102"/>
      <c r="B116" s="102"/>
      <c r="C116" s="270"/>
      <c r="D116" s="221"/>
      <c r="E116" s="221"/>
      <c r="F116" s="221"/>
      <c r="G116" s="115"/>
      <c r="H116" s="135"/>
      <c r="I116" s="102"/>
      <c r="J116" s="102"/>
      <c r="K116" s="102"/>
      <c r="L116" s="102"/>
      <c r="M116" s="102"/>
      <c r="N116" s="102"/>
      <c r="O116" s="102"/>
      <c r="P116" s="102"/>
      <c r="Q116" s="102"/>
      <c r="R116" s="102"/>
      <c r="S116" s="102"/>
      <c r="T116" s="102"/>
      <c r="U116" s="102"/>
      <c r="V116" s="102"/>
      <c r="W116" s="102"/>
      <c r="X116" s="102"/>
    </row>
    <row r="117" spans="1:24" ht="12.75">
      <c r="A117" s="102"/>
      <c r="B117" s="102"/>
      <c r="C117" s="270"/>
      <c r="D117" s="221"/>
      <c r="E117" s="221"/>
      <c r="F117" s="221"/>
      <c r="G117" s="115"/>
      <c r="H117" s="135"/>
      <c r="I117" s="102"/>
      <c r="J117" s="102"/>
      <c r="K117" s="102"/>
      <c r="L117" s="102"/>
      <c r="M117" s="102"/>
      <c r="N117" s="102"/>
      <c r="O117" s="102"/>
      <c r="P117" s="102"/>
      <c r="Q117" s="102"/>
      <c r="R117" s="102"/>
      <c r="S117" s="102"/>
      <c r="T117" s="102"/>
      <c r="U117" s="102"/>
      <c r="V117" s="102"/>
      <c r="W117" s="102"/>
      <c r="X117" s="102"/>
    </row>
    <row r="118" spans="1:24" ht="12.75">
      <c r="A118" s="102"/>
      <c r="B118" s="102"/>
      <c r="C118" s="270"/>
      <c r="D118" s="221"/>
      <c r="E118" s="221"/>
      <c r="F118" s="221"/>
      <c r="G118" s="115"/>
      <c r="H118" s="135"/>
      <c r="I118" s="102"/>
      <c r="J118" s="102"/>
      <c r="K118" s="102"/>
      <c r="L118" s="102"/>
      <c r="M118" s="102"/>
      <c r="N118" s="102"/>
      <c r="O118" s="102"/>
      <c r="P118" s="102"/>
      <c r="Q118" s="102"/>
      <c r="R118" s="102"/>
      <c r="S118" s="102"/>
      <c r="T118" s="102"/>
      <c r="U118" s="102"/>
      <c r="V118" s="102"/>
      <c r="W118" s="102"/>
      <c r="X118" s="102"/>
    </row>
    <row r="119" spans="1:24" ht="12.75">
      <c r="A119" s="102"/>
      <c r="B119" s="102"/>
      <c r="C119" s="270"/>
      <c r="D119" s="221"/>
      <c r="E119" s="221"/>
      <c r="F119" s="221"/>
      <c r="G119" s="115"/>
      <c r="H119" s="135"/>
      <c r="I119" s="102"/>
      <c r="J119" s="102"/>
      <c r="K119" s="102"/>
      <c r="L119" s="102"/>
      <c r="M119" s="102"/>
      <c r="N119" s="102"/>
      <c r="O119" s="102"/>
      <c r="P119" s="102"/>
      <c r="Q119" s="102"/>
      <c r="R119" s="102"/>
      <c r="S119" s="102"/>
      <c r="T119" s="102"/>
      <c r="U119" s="102"/>
      <c r="V119" s="102"/>
      <c r="W119" s="102"/>
      <c r="X119" s="102"/>
    </row>
    <row r="120" spans="1:24" ht="12.75">
      <c r="A120" s="102"/>
      <c r="B120" s="102"/>
      <c r="C120" s="270"/>
      <c r="D120" s="221"/>
      <c r="E120" s="221"/>
      <c r="F120" s="221"/>
      <c r="G120" s="115"/>
      <c r="H120" s="135"/>
      <c r="I120" s="102"/>
      <c r="J120" s="102"/>
      <c r="K120" s="102"/>
      <c r="L120" s="102"/>
      <c r="M120" s="102"/>
      <c r="N120" s="102"/>
      <c r="O120" s="102"/>
      <c r="P120" s="102"/>
      <c r="Q120" s="102"/>
      <c r="R120" s="102"/>
      <c r="S120" s="102"/>
      <c r="T120" s="102"/>
      <c r="U120" s="102"/>
      <c r="V120" s="102"/>
      <c r="W120" s="102"/>
      <c r="X120" s="102"/>
    </row>
    <row r="121" spans="1:24" ht="12.75">
      <c r="A121" s="102"/>
      <c r="B121" s="102"/>
      <c r="C121" s="270"/>
      <c r="D121" s="221"/>
      <c r="E121" s="221"/>
      <c r="F121" s="221"/>
      <c r="G121" s="115"/>
      <c r="H121" s="135"/>
      <c r="I121" s="102"/>
      <c r="J121" s="102"/>
      <c r="K121" s="102"/>
      <c r="L121" s="102"/>
      <c r="M121" s="102"/>
      <c r="N121" s="102"/>
      <c r="O121" s="102"/>
      <c r="P121" s="102"/>
      <c r="Q121" s="102"/>
      <c r="R121" s="102"/>
      <c r="S121" s="102"/>
      <c r="T121" s="102"/>
      <c r="U121" s="102"/>
      <c r="V121" s="102"/>
      <c r="W121" s="102"/>
      <c r="X121" s="102"/>
    </row>
    <row r="122" spans="1:24" ht="12.75">
      <c r="A122" s="102"/>
      <c r="B122" s="102"/>
      <c r="C122" s="270"/>
      <c r="D122" s="221"/>
      <c r="E122" s="221"/>
      <c r="F122" s="221"/>
      <c r="G122" s="115"/>
      <c r="H122" s="135"/>
      <c r="I122" s="102"/>
      <c r="J122" s="102"/>
      <c r="K122" s="102"/>
      <c r="L122" s="102"/>
      <c r="M122" s="102"/>
      <c r="N122" s="102"/>
      <c r="O122" s="102"/>
      <c r="P122" s="102"/>
      <c r="Q122" s="102"/>
      <c r="R122" s="102"/>
      <c r="S122" s="102"/>
      <c r="T122" s="102"/>
      <c r="U122" s="102"/>
      <c r="V122" s="102"/>
      <c r="W122" s="102"/>
      <c r="X122" s="102"/>
    </row>
    <row r="123" spans="1:24" ht="12.75">
      <c r="A123" s="102"/>
      <c r="B123" s="102"/>
      <c r="C123" s="270"/>
      <c r="D123" s="221"/>
      <c r="E123" s="221"/>
      <c r="F123" s="221"/>
      <c r="G123" s="115"/>
      <c r="H123" s="135"/>
      <c r="I123" s="102"/>
      <c r="J123" s="102"/>
      <c r="K123" s="102"/>
      <c r="L123" s="102"/>
      <c r="M123" s="102"/>
      <c r="N123" s="102"/>
      <c r="O123" s="102"/>
      <c r="P123" s="102"/>
      <c r="Q123" s="102"/>
      <c r="R123" s="102"/>
      <c r="S123" s="102"/>
      <c r="T123" s="102"/>
      <c r="U123" s="102"/>
      <c r="V123" s="102"/>
      <c r="W123" s="102"/>
      <c r="X123" s="102"/>
    </row>
    <row r="124" spans="1:24" ht="12.75">
      <c r="A124" s="102"/>
      <c r="B124" s="102"/>
      <c r="C124" s="270"/>
      <c r="D124" s="221"/>
      <c r="E124" s="221"/>
      <c r="F124" s="221"/>
      <c r="G124" s="115"/>
      <c r="H124" s="135"/>
      <c r="I124" s="102"/>
      <c r="J124" s="102"/>
      <c r="K124" s="102"/>
      <c r="L124" s="102"/>
      <c r="M124" s="102"/>
      <c r="N124" s="102"/>
      <c r="O124" s="102"/>
      <c r="P124" s="102"/>
      <c r="Q124" s="102"/>
      <c r="R124" s="102"/>
      <c r="S124" s="102"/>
      <c r="T124" s="102"/>
      <c r="U124" s="102"/>
      <c r="V124" s="102"/>
      <c r="W124" s="102"/>
      <c r="X124" s="102"/>
    </row>
    <row r="125" spans="1:24" ht="12.75">
      <c r="A125" s="102"/>
      <c r="B125" s="102"/>
      <c r="C125" s="270"/>
      <c r="D125" s="221"/>
      <c r="E125" s="221"/>
      <c r="F125" s="221"/>
      <c r="G125" s="115"/>
      <c r="H125" s="135"/>
      <c r="I125" s="102"/>
      <c r="J125" s="102"/>
      <c r="K125" s="102"/>
      <c r="L125" s="102"/>
      <c r="M125" s="102"/>
      <c r="N125" s="102"/>
      <c r="O125" s="102"/>
      <c r="P125" s="102"/>
      <c r="Q125" s="102"/>
      <c r="R125" s="102"/>
      <c r="S125" s="102"/>
      <c r="T125" s="102"/>
      <c r="U125" s="102"/>
      <c r="V125" s="102"/>
      <c r="W125" s="102"/>
      <c r="X125" s="102"/>
    </row>
    <row r="126" spans="1:24" ht="12.75">
      <c r="A126" s="102"/>
      <c r="B126" s="102"/>
      <c r="C126" s="270"/>
      <c r="D126" s="221"/>
      <c r="E126" s="221"/>
      <c r="F126" s="221"/>
      <c r="G126" s="115"/>
      <c r="H126" s="135"/>
      <c r="I126" s="102"/>
      <c r="J126" s="102"/>
      <c r="K126" s="102"/>
      <c r="L126" s="102"/>
      <c r="M126" s="102"/>
      <c r="N126" s="102"/>
      <c r="O126" s="102"/>
      <c r="P126" s="102"/>
      <c r="Q126" s="102"/>
      <c r="R126" s="102"/>
      <c r="S126" s="102"/>
      <c r="T126" s="102"/>
      <c r="U126" s="102"/>
      <c r="V126" s="102"/>
      <c r="W126" s="102"/>
      <c r="X126" s="102"/>
    </row>
    <row r="127" spans="1:24" ht="12.75">
      <c r="A127" s="102"/>
      <c r="B127" s="102"/>
      <c r="C127" s="270"/>
      <c r="D127" s="221"/>
      <c r="E127" s="221"/>
      <c r="F127" s="221"/>
      <c r="G127" s="115"/>
      <c r="H127" s="135"/>
      <c r="I127" s="102"/>
      <c r="J127" s="102"/>
      <c r="K127" s="102"/>
      <c r="L127" s="102"/>
      <c r="M127" s="102"/>
      <c r="N127" s="102"/>
      <c r="O127" s="102"/>
      <c r="P127" s="102"/>
      <c r="Q127" s="102"/>
      <c r="R127" s="102"/>
      <c r="S127" s="102"/>
      <c r="T127" s="102"/>
      <c r="U127" s="102"/>
      <c r="V127" s="102"/>
      <c r="W127" s="102"/>
      <c r="X127" s="102"/>
    </row>
    <row r="128" spans="1:24" ht="12.75">
      <c r="A128" s="102"/>
      <c r="B128" s="102"/>
      <c r="C128" s="270"/>
      <c r="D128" s="221"/>
      <c r="E128" s="221"/>
      <c r="F128" s="221"/>
      <c r="G128" s="115"/>
      <c r="H128" s="135"/>
      <c r="I128" s="102"/>
      <c r="J128" s="102"/>
      <c r="K128" s="102"/>
      <c r="L128" s="102"/>
      <c r="M128" s="102"/>
      <c r="N128" s="102"/>
      <c r="O128" s="102"/>
      <c r="P128" s="102"/>
      <c r="Q128" s="102"/>
      <c r="R128" s="102"/>
      <c r="S128" s="102"/>
      <c r="T128" s="102"/>
      <c r="U128" s="102"/>
      <c r="V128" s="102"/>
      <c r="W128" s="102"/>
      <c r="X128" s="102"/>
    </row>
    <row r="129" spans="1:24" ht="12.75">
      <c r="A129" s="102"/>
      <c r="B129" s="102"/>
      <c r="C129" s="270"/>
      <c r="D129" s="221"/>
      <c r="E129" s="221"/>
      <c r="F129" s="221"/>
      <c r="G129" s="115"/>
      <c r="H129" s="135"/>
      <c r="I129" s="102"/>
      <c r="J129" s="102"/>
      <c r="K129" s="102"/>
      <c r="L129" s="102"/>
      <c r="M129" s="102"/>
      <c r="N129" s="102"/>
      <c r="O129" s="102"/>
      <c r="P129" s="102"/>
      <c r="Q129" s="102"/>
      <c r="R129" s="102"/>
      <c r="S129" s="102"/>
      <c r="T129" s="102"/>
      <c r="U129" s="102"/>
      <c r="V129" s="102"/>
      <c r="W129" s="102"/>
      <c r="X129" s="102"/>
    </row>
    <row r="130" spans="1:24" ht="12.75">
      <c r="A130" s="102"/>
      <c r="B130" s="102"/>
      <c r="C130" s="270"/>
      <c r="D130" s="221"/>
      <c r="E130" s="221"/>
      <c r="F130" s="221"/>
      <c r="G130" s="115"/>
      <c r="H130" s="135"/>
      <c r="I130" s="102"/>
      <c r="J130" s="102"/>
      <c r="K130" s="102"/>
      <c r="L130" s="102"/>
      <c r="M130" s="102"/>
      <c r="N130" s="102"/>
      <c r="O130" s="102"/>
      <c r="P130" s="102"/>
      <c r="Q130" s="102"/>
      <c r="R130" s="102"/>
      <c r="S130" s="102"/>
      <c r="T130" s="102"/>
      <c r="U130" s="102"/>
      <c r="V130" s="102"/>
      <c r="W130" s="102"/>
      <c r="X130" s="102"/>
    </row>
    <row r="131" spans="1:24" ht="12.75">
      <c r="A131" s="102"/>
      <c r="B131" s="102"/>
      <c r="C131" s="270"/>
      <c r="D131" s="221"/>
      <c r="E131" s="221"/>
      <c r="F131" s="221"/>
      <c r="G131" s="115"/>
      <c r="H131" s="135"/>
      <c r="I131" s="102"/>
      <c r="J131" s="102"/>
      <c r="K131" s="102"/>
      <c r="L131" s="102"/>
      <c r="M131" s="102"/>
      <c r="N131" s="102"/>
      <c r="O131" s="102"/>
      <c r="P131" s="102"/>
      <c r="Q131" s="102"/>
      <c r="R131" s="102"/>
      <c r="S131" s="102"/>
      <c r="T131" s="102"/>
      <c r="U131" s="102"/>
      <c r="V131" s="102"/>
      <c r="W131" s="102"/>
      <c r="X131" s="102"/>
    </row>
    <row r="132" spans="1:24" ht="12.75">
      <c r="A132" s="102"/>
      <c r="B132" s="102"/>
      <c r="C132" s="270"/>
      <c r="D132" s="221"/>
      <c r="E132" s="221"/>
      <c r="F132" s="221"/>
      <c r="G132" s="115"/>
      <c r="H132" s="135"/>
      <c r="I132" s="102"/>
      <c r="J132" s="102"/>
      <c r="K132" s="102"/>
      <c r="L132" s="102"/>
      <c r="M132" s="102"/>
      <c r="N132" s="102"/>
      <c r="O132" s="102"/>
      <c r="P132" s="102"/>
      <c r="Q132" s="102"/>
      <c r="R132" s="102"/>
      <c r="S132" s="102"/>
      <c r="T132" s="102"/>
      <c r="U132" s="102"/>
      <c r="V132" s="102"/>
      <c r="W132" s="102"/>
      <c r="X132" s="102"/>
    </row>
    <row r="133" spans="1:24" ht="12.75">
      <c r="A133" s="102"/>
      <c r="B133" s="102"/>
      <c r="C133" s="270"/>
      <c r="D133" s="221"/>
      <c r="E133" s="221"/>
      <c r="F133" s="221"/>
      <c r="G133" s="115"/>
      <c r="H133" s="135"/>
      <c r="I133" s="102"/>
      <c r="J133" s="102"/>
      <c r="K133" s="102"/>
      <c r="L133" s="102"/>
      <c r="M133" s="102"/>
      <c r="N133" s="102"/>
      <c r="O133" s="102"/>
      <c r="P133" s="102"/>
      <c r="Q133" s="102"/>
      <c r="R133" s="102"/>
      <c r="S133" s="102"/>
      <c r="T133" s="102"/>
      <c r="U133" s="102"/>
      <c r="V133" s="102"/>
      <c r="W133" s="102"/>
      <c r="X133" s="102"/>
    </row>
    <row r="134" spans="1:24" ht="12.75">
      <c r="A134" s="102"/>
      <c r="B134" s="102"/>
      <c r="C134" s="270"/>
      <c r="D134" s="221"/>
      <c r="E134" s="221"/>
      <c r="F134" s="221"/>
      <c r="G134" s="115"/>
      <c r="H134" s="135"/>
      <c r="I134" s="102"/>
      <c r="J134" s="102"/>
      <c r="K134" s="102"/>
      <c r="L134" s="102"/>
      <c r="M134" s="102"/>
      <c r="N134" s="102"/>
      <c r="O134" s="102"/>
      <c r="P134" s="102"/>
      <c r="Q134" s="102"/>
      <c r="R134" s="102"/>
      <c r="S134" s="102"/>
      <c r="T134" s="102"/>
      <c r="U134" s="102"/>
      <c r="V134" s="102"/>
      <c r="W134" s="102"/>
      <c r="X134" s="102"/>
    </row>
    <row r="135" spans="1:24" ht="12.75">
      <c r="A135" s="102"/>
      <c r="B135" s="102"/>
      <c r="C135" s="270"/>
      <c r="D135" s="221"/>
      <c r="E135" s="221"/>
      <c r="F135" s="221"/>
      <c r="G135" s="115"/>
      <c r="H135" s="135"/>
      <c r="I135" s="102"/>
      <c r="J135" s="102"/>
      <c r="K135" s="102"/>
      <c r="L135" s="102"/>
      <c r="M135" s="102"/>
      <c r="N135" s="102"/>
      <c r="O135" s="102"/>
      <c r="P135" s="102"/>
      <c r="Q135" s="102"/>
      <c r="R135" s="102"/>
      <c r="S135" s="102"/>
      <c r="T135" s="102"/>
      <c r="U135" s="102"/>
      <c r="V135" s="102"/>
      <c r="W135" s="102"/>
      <c r="X135" s="102"/>
    </row>
    <row r="136" spans="1:24" ht="12.75">
      <c r="A136" s="102"/>
      <c r="B136" s="102"/>
      <c r="C136" s="270"/>
      <c r="D136" s="221"/>
      <c r="E136" s="221"/>
      <c r="F136" s="221"/>
      <c r="G136" s="115"/>
      <c r="H136" s="135"/>
      <c r="I136" s="102"/>
      <c r="J136" s="102"/>
      <c r="K136" s="102"/>
      <c r="L136" s="102"/>
      <c r="M136" s="102"/>
      <c r="N136" s="102"/>
      <c r="O136" s="102"/>
      <c r="P136" s="102"/>
      <c r="Q136" s="102"/>
      <c r="R136" s="102"/>
      <c r="S136" s="102"/>
      <c r="T136" s="102"/>
      <c r="U136" s="102"/>
      <c r="V136" s="102"/>
      <c r="W136" s="102"/>
      <c r="X136" s="102"/>
    </row>
    <row r="137" spans="1:24" ht="12.75">
      <c r="A137" s="102"/>
      <c r="B137" s="102"/>
      <c r="C137" s="270"/>
      <c r="D137" s="221"/>
      <c r="E137" s="221"/>
      <c r="F137" s="221"/>
      <c r="G137" s="115"/>
      <c r="H137" s="135"/>
      <c r="I137" s="102"/>
      <c r="J137" s="102"/>
      <c r="K137" s="102"/>
      <c r="L137" s="102"/>
      <c r="M137" s="102"/>
      <c r="N137" s="102"/>
      <c r="O137" s="102"/>
      <c r="P137" s="102"/>
      <c r="Q137" s="102"/>
      <c r="R137" s="102"/>
      <c r="S137" s="102"/>
      <c r="T137" s="102"/>
      <c r="U137" s="102"/>
      <c r="V137" s="102"/>
      <c r="W137" s="102"/>
      <c r="X137" s="102"/>
    </row>
    <row r="138" spans="1:24" ht="12.75">
      <c r="A138" s="102"/>
      <c r="B138" s="102"/>
      <c r="C138" s="270"/>
      <c r="D138" s="221"/>
      <c r="E138" s="221"/>
      <c r="F138" s="221"/>
      <c r="G138" s="115"/>
      <c r="H138" s="135"/>
      <c r="I138" s="102"/>
      <c r="J138" s="102"/>
      <c r="K138" s="102"/>
      <c r="L138" s="102"/>
      <c r="M138" s="102"/>
      <c r="N138" s="102"/>
      <c r="O138" s="102"/>
      <c r="P138" s="102"/>
      <c r="Q138" s="102"/>
      <c r="R138" s="102"/>
      <c r="S138" s="102"/>
      <c r="T138" s="102"/>
      <c r="U138" s="102"/>
      <c r="V138" s="102"/>
      <c r="W138" s="102"/>
      <c r="X138" s="102"/>
    </row>
    <row r="139" spans="1:24" ht="12.75">
      <c r="A139" s="102"/>
      <c r="B139" s="102"/>
      <c r="C139" s="270"/>
      <c r="D139" s="221"/>
      <c r="E139" s="221"/>
      <c r="F139" s="221"/>
      <c r="G139" s="115"/>
      <c r="H139" s="135"/>
      <c r="I139" s="102"/>
      <c r="J139" s="102"/>
      <c r="K139" s="102"/>
      <c r="L139" s="102"/>
      <c r="M139" s="102"/>
      <c r="N139" s="102"/>
      <c r="O139" s="102"/>
      <c r="P139" s="102"/>
      <c r="Q139" s="102"/>
      <c r="R139" s="102"/>
      <c r="S139" s="102"/>
      <c r="T139" s="102"/>
      <c r="U139" s="102"/>
      <c r="V139" s="102"/>
      <c r="W139" s="102"/>
      <c r="X139" s="102"/>
    </row>
    <row r="140" spans="1:24" ht="12.75">
      <c r="A140" s="102"/>
      <c r="B140" s="102"/>
      <c r="C140" s="270"/>
      <c r="D140" s="221"/>
      <c r="E140" s="221"/>
      <c r="F140" s="221"/>
      <c r="G140" s="115"/>
      <c r="H140" s="135"/>
      <c r="I140" s="102"/>
      <c r="J140" s="102"/>
      <c r="K140" s="102"/>
      <c r="L140" s="102"/>
      <c r="M140" s="102"/>
      <c r="N140" s="102"/>
      <c r="O140" s="102"/>
      <c r="P140" s="102"/>
      <c r="Q140" s="102"/>
      <c r="R140" s="102"/>
      <c r="S140" s="102"/>
      <c r="T140" s="102"/>
      <c r="U140" s="102"/>
      <c r="V140" s="102"/>
      <c r="W140" s="102"/>
      <c r="X140" s="102"/>
    </row>
    <row r="141" spans="1:24" ht="12.75">
      <c r="A141" s="102"/>
      <c r="B141" s="102"/>
      <c r="C141" s="270"/>
      <c r="D141" s="221"/>
      <c r="E141" s="221"/>
      <c r="F141" s="221"/>
      <c r="G141" s="115"/>
      <c r="H141" s="135"/>
      <c r="I141" s="102"/>
      <c r="J141" s="102"/>
      <c r="K141" s="102"/>
      <c r="L141" s="102"/>
      <c r="M141" s="102"/>
      <c r="N141" s="102"/>
      <c r="O141" s="102"/>
      <c r="P141" s="102"/>
      <c r="Q141" s="102"/>
      <c r="R141" s="102"/>
      <c r="S141" s="102"/>
      <c r="T141" s="102"/>
      <c r="U141" s="102"/>
      <c r="V141" s="102"/>
      <c r="W141" s="102"/>
      <c r="X141" s="102"/>
    </row>
    <row r="142" spans="1:24" ht="12.75">
      <c r="A142" s="102"/>
      <c r="B142" s="102"/>
      <c r="C142" s="270"/>
      <c r="D142" s="221"/>
      <c r="E142" s="221"/>
      <c r="F142" s="221"/>
      <c r="G142" s="115"/>
      <c r="H142" s="135"/>
      <c r="I142" s="102"/>
      <c r="J142" s="102"/>
      <c r="K142" s="102"/>
      <c r="L142" s="102"/>
      <c r="M142" s="102"/>
      <c r="N142" s="102"/>
      <c r="O142" s="102"/>
      <c r="P142" s="102"/>
      <c r="Q142" s="102"/>
      <c r="R142" s="102"/>
      <c r="S142" s="102"/>
      <c r="T142" s="102"/>
      <c r="U142" s="102"/>
      <c r="V142" s="102"/>
      <c r="W142" s="102"/>
      <c r="X142" s="102"/>
    </row>
    <row r="143" spans="1:24" ht="12.75">
      <c r="A143" s="102"/>
      <c r="B143" s="102"/>
      <c r="C143" s="270"/>
      <c r="D143" s="221"/>
      <c r="E143" s="221"/>
      <c r="F143" s="221"/>
      <c r="G143" s="115"/>
      <c r="H143" s="135"/>
      <c r="I143" s="102"/>
      <c r="J143" s="102"/>
      <c r="K143" s="102"/>
      <c r="L143" s="102"/>
      <c r="M143" s="102"/>
      <c r="N143" s="102"/>
      <c r="O143" s="102"/>
      <c r="P143" s="102"/>
      <c r="Q143" s="102"/>
      <c r="R143" s="102"/>
      <c r="S143" s="102"/>
      <c r="T143" s="102"/>
      <c r="U143" s="102"/>
      <c r="V143" s="102"/>
      <c r="W143" s="102"/>
      <c r="X143" s="102"/>
    </row>
    <row r="144" spans="1:24" ht="12.75">
      <c r="A144" s="102"/>
      <c r="B144" s="102"/>
      <c r="C144" s="270"/>
      <c r="D144" s="221"/>
      <c r="E144" s="221"/>
      <c r="F144" s="221"/>
      <c r="G144" s="115"/>
      <c r="H144" s="135"/>
      <c r="I144" s="102"/>
      <c r="J144" s="102"/>
      <c r="K144" s="102"/>
      <c r="L144" s="102"/>
      <c r="M144" s="102"/>
      <c r="N144" s="102"/>
      <c r="O144" s="102"/>
      <c r="P144" s="102"/>
      <c r="Q144" s="102"/>
      <c r="R144" s="102"/>
      <c r="S144" s="102"/>
      <c r="T144" s="102"/>
      <c r="U144" s="102"/>
      <c r="V144" s="102"/>
      <c r="W144" s="102"/>
      <c r="X144" s="102"/>
    </row>
    <row r="145" spans="1:24" ht="12.75">
      <c r="A145" s="102"/>
      <c r="B145" s="102"/>
      <c r="C145" s="270"/>
      <c r="D145" s="221"/>
      <c r="E145" s="221"/>
      <c r="F145" s="221"/>
      <c r="G145" s="115"/>
      <c r="H145" s="135"/>
      <c r="I145" s="102"/>
      <c r="J145" s="102"/>
      <c r="K145" s="102"/>
      <c r="L145" s="102"/>
      <c r="M145" s="102"/>
      <c r="N145" s="102"/>
      <c r="O145" s="102"/>
      <c r="P145" s="102"/>
      <c r="Q145" s="102"/>
      <c r="R145" s="102"/>
      <c r="S145" s="102"/>
      <c r="T145" s="102"/>
      <c r="U145" s="102"/>
      <c r="V145" s="102"/>
      <c r="W145" s="102"/>
      <c r="X145" s="102"/>
    </row>
    <row r="146" spans="1:24" ht="12.75">
      <c r="A146" s="102"/>
      <c r="B146" s="102"/>
      <c r="C146" s="270"/>
      <c r="D146" s="221"/>
      <c r="E146" s="221"/>
      <c r="F146" s="221"/>
      <c r="G146" s="115"/>
      <c r="H146" s="135"/>
      <c r="I146" s="102"/>
      <c r="J146" s="102"/>
      <c r="K146" s="102"/>
      <c r="L146" s="102"/>
      <c r="M146" s="102"/>
      <c r="N146" s="102"/>
      <c r="O146" s="102"/>
      <c r="P146" s="102"/>
      <c r="Q146" s="102"/>
      <c r="R146" s="102"/>
      <c r="S146" s="102"/>
      <c r="T146" s="102"/>
      <c r="U146" s="102"/>
      <c r="V146" s="102"/>
      <c r="W146" s="102"/>
      <c r="X146" s="102"/>
    </row>
    <row r="147" spans="1:24" ht="12.75">
      <c r="A147" s="102"/>
      <c r="B147" s="102"/>
      <c r="C147" s="270"/>
      <c r="D147" s="221"/>
      <c r="E147" s="221"/>
      <c r="F147" s="221"/>
      <c r="G147" s="115"/>
      <c r="H147" s="135"/>
      <c r="I147" s="102"/>
      <c r="J147" s="102"/>
      <c r="K147" s="102"/>
      <c r="L147" s="102"/>
      <c r="M147" s="102"/>
      <c r="N147" s="102"/>
      <c r="O147" s="102"/>
      <c r="P147" s="102"/>
      <c r="Q147" s="102"/>
      <c r="R147" s="102"/>
      <c r="S147" s="102"/>
      <c r="T147" s="102"/>
      <c r="U147" s="102"/>
      <c r="V147" s="102"/>
      <c r="W147" s="102"/>
      <c r="X147" s="102"/>
    </row>
    <row r="148" spans="1:24" ht="12.75">
      <c r="A148" s="102"/>
      <c r="B148" s="102"/>
      <c r="C148" s="270"/>
      <c r="D148" s="221"/>
      <c r="E148" s="221"/>
      <c r="F148" s="221"/>
      <c r="G148" s="115"/>
      <c r="H148" s="135"/>
      <c r="I148" s="102"/>
      <c r="J148" s="102"/>
      <c r="K148" s="102"/>
      <c r="L148" s="102"/>
      <c r="M148" s="102"/>
      <c r="N148" s="102"/>
      <c r="O148" s="102"/>
      <c r="P148" s="102"/>
      <c r="Q148" s="102"/>
      <c r="R148" s="102"/>
      <c r="S148" s="102"/>
      <c r="T148" s="102"/>
      <c r="U148" s="102"/>
      <c r="V148" s="102"/>
      <c r="W148" s="102"/>
      <c r="X148" s="102"/>
    </row>
    <row r="149" spans="1:24" ht="12.75">
      <c r="A149" s="102"/>
      <c r="B149" s="102"/>
      <c r="C149" s="270"/>
      <c r="D149" s="221"/>
      <c r="E149" s="221"/>
      <c r="F149" s="221"/>
      <c r="G149" s="115"/>
      <c r="H149" s="135"/>
      <c r="I149" s="102"/>
      <c r="J149" s="102"/>
      <c r="K149" s="102"/>
      <c r="L149" s="102"/>
      <c r="M149" s="102"/>
      <c r="N149" s="102"/>
      <c r="O149" s="102"/>
      <c r="P149" s="102"/>
      <c r="Q149" s="102"/>
      <c r="R149" s="102"/>
      <c r="S149" s="102"/>
      <c r="T149" s="102"/>
      <c r="U149" s="102"/>
      <c r="V149" s="102"/>
      <c r="W149" s="102"/>
      <c r="X149" s="102"/>
    </row>
    <row r="150" spans="1:24" ht="12.75">
      <c r="A150" s="102"/>
      <c r="B150" s="102"/>
      <c r="C150" s="270"/>
      <c r="D150" s="221"/>
      <c r="E150" s="221"/>
      <c r="F150" s="221"/>
      <c r="G150" s="115"/>
      <c r="H150" s="135"/>
      <c r="I150" s="102"/>
      <c r="J150" s="102"/>
      <c r="K150" s="102"/>
      <c r="L150" s="102"/>
      <c r="M150" s="102"/>
      <c r="N150" s="102"/>
      <c r="O150" s="102"/>
      <c r="P150" s="102"/>
      <c r="Q150" s="102"/>
      <c r="R150" s="102"/>
      <c r="S150" s="102"/>
      <c r="T150" s="102"/>
      <c r="U150" s="102"/>
      <c r="V150" s="102"/>
      <c r="W150" s="102"/>
      <c r="X150" s="102"/>
    </row>
    <row r="151" spans="1:24" ht="12.75">
      <c r="A151" s="102"/>
      <c r="B151" s="102"/>
      <c r="C151" s="270"/>
      <c r="D151" s="221"/>
      <c r="E151" s="221"/>
      <c r="F151" s="221"/>
      <c r="G151" s="115"/>
      <c r="H151" s="135"/>
      <c r="I151" s="102"/>
      <c r="J151" s="102"/>
      <c r="K151" s="102"/>
      <c r="L151" s="102"/>
      <c r="M151" s="102"/>
      <c r="N151" s="102"/>
      <c r="O151" s="102"/>
      <c r="P151" s="102"/>
      <c r="Q151" s="102"/>
      <c r="R151" s="102"/>
      <c r="S151" s="102"/>
      <c r="T151" s="102"/>
      <c r="U151" s="102"/>
      <c r="V151" s="102"/>
      <c r="W151" s="102"/>
      <c r="X151" s="102"/>
    </row>
    <row r="152" spans="1:24" ht="12.75">
      <c r="A152" s="102"/>
      <c r="B152" s="102"/>
      <c r="C152" s="270"/>
      <c r="D152" s="221"/>
      <c r="E152" s="221"/>
      <c r="F152" s="221"/>
      <c r="G152" s="115"/>
      <c r="H152" s="135"/>
      <c r="I152" s="102"/>
      <c r="J152" s="102"/>
      <c r="K152" s="102"/>
      <c r="L152" s="102"/>
      <c r="M152" s="102"/>
      <c r="N152" s="102"/>
      <c r="O152" s="102"/>
      <c r="P152" s="102"/>
      <c r="Q152" s="102"/>
      <c r="R152" s="102"/>
      <c r="S152" s="102"/>
      <c r="T152" s="102"/>
      <c r="U152" s="102"/>
      <c r="V152" s="102"/>
      <c r="W152" s="102"/>
      <c r="X152" s="102"/>
    </row>
    <row r="153" spans="1:24" ht="12.75">
      <c r="A153" s="102"/>
      <c r="B153" s="102"/>
      <c r="C153" s="270"/>
      <c r="D153" s="221"/>
      <c r="E153" s="221"/>
      <c r="F153" s="221"/>
      <c r="G153" s="115"/>
      <c r="H153" s="135"/>
      <c r="I153" s="102"/>
      <c r="J153" s="102"/>
      <c r="K153" s="102"/>
      <c r="L153" s="102"/>
      <c r="M153" s="102"/>
      <c r="N153" s="102"/>
      <c r="O153" s="102"/>
      <c r="P153" s="102"/>
      <c r="Q153" s="102"/>
      <c r="R153" s="102"/>
      <c r="S153" s="102"/>
      <c r="T153" s="102"/>
      <c r="U153" s="102"/>
      <c r="V153" s="102"/>
      <c r="W153" s="102"/>
      <c r="X153" s="102"/>
    </row>
    <row r="154" spans="1:24" ht="12.75">
      <c r="A154" s="102"/>
      <c r="B154" s="102"/>
      <c r="C154" s="270"/>
      <c r="D154" s="221"/>
      <c r="E154" s="221"/>
      <c r="F154" s="221"/>
      <c r="G154" s="115"/>
      <c r="H154" s="135"/>
      <c r="I154" s="102"/>
      <c r="J154" s="102"/>
      <c r="K154" s="102"/>
      <c r="L154" s="102"/>
      <c r="M154" s="102"/>
      <c r="N154" s="102"/>
      <c r="O154" s="102"/>
      <c r="P154" s="102"/>
      <c r="Q154" s="102"/>
      <c r="R154" s="102"/>
      <c r="S154" s="102"/>
      <c r="T154" s="102"/>
      <c r="U154" s="102"/>
      <c r="V154" s="102"/>
      <c r="W154" s="102"/>
      <c r="X154" s="102"/>
    </row>
    <row r="155" spans="1:24" ht="12.75">
      <c r="A155" s="102"/>
      <c r="B155" s="102"/>
      <c r="C155" s="270"/>
      <c r="D155" s="221"/>
      <c r="E155" s="221"/>
      <c r="F155" s="221"/>
      <c r="G155" s="115"/>
      <c r="H155" s="135"/>
      <c r="I155" s="102"/>
      <c r="J155" s="102"/>
      <c r="K155" s="102"/>
      <c r="L155" s="102"/>
      <c r="M155" s="102"/>
      <c r="N155" s="102"/>
      <c r="O155" s="102"/>
      <c r="P155" s="102"/>
      <c r="Q155" s="102"/>
      <c r="R155" s="102"/>
      <c r="S155" s="102"/>
      <c r="T155" s="102"/>
      <c r="U155" s="102"/>
      <c r="V155" s="102"/>
      <c r="W155" s="102"/>
      <c r="X155" s="102"/>
    </row>
    <row r="156" spans="1:24" ht="12.75">
      <c r="A156" s="102"/>
      <c r="B156" s="102"/>
      <c r="C156" s="270"/>
      <c r="D156" s="221"/>
      <c r="E156" s="221"/>
      <c r="F156" s="221"/>
      <c r="G156" s="115"/>
      <c r="H156" s="135"/>
      <c r="I156" s="102"/>
      <c r="J156" s="102"/>
      <c r="K156" s="102"/>
      <c r="L156" s="102"/>
      <c r="M156" s="102"/>
      <c r="N156" s="102"/>
      <c r="O156" s="102"/>
      <c r="P156" s="102"/>
      <c r="Q156" s="102"/>
      <c r="R156" s="102"/>
      <c r="S156" s="102"/>
      <c r="T156" s="102"/>
      <c r="U156" s="102"/>
      <c r="V156" s="102"/>
      <c r="W156" s="102"/>
      <c r="X156" s="102"/>
    </row>
    <row r="157" spans="1:24" ht="12.75">
      <c r="A157" s="102"/>
      <c r="B157" s="102"/>
      <c r="C157" s="270"/>
      <c r="D157" s="221"/>
      <c r="E157" s="221"/>
      <c r="F157" s="221"/>
      <c r="G157" s="115"/>
      <c r="H157" s="135"/>
      <c r="I157" s="102"/>
      <c r="J157" s="102"/>
      <c r="K157" s="102"/>
      <c r="L157" s="102"/>
      <c r="M157" s="102"/>
      <c r="N157" s="102"/>
      <c r="O157" s="102"/>
      <c r="P157" s="102"/>
      <c r="Q157" s="102"/>
      <c r="R157" s="102"/>
      <c r="S157" s="102"/>
      <c r="T157" s="102"/>
      <c r="U157" s="102"/>
      <c r="V157" s="102"/>
      <c r="W157" s="102"/>
      <c r="X157" s="102"/>
    </row>
    <row r="158" spans="1:24" ht="12.75">
      <c r="A158" s="102"/>
      <c r="B158" s="102"/>
      <c r="C158" s="270"/>
      <c r="D158" s="221"/>
      <c r="E158" s="221"/>
      <c r="F158" s="221"/>
      <c r="G158" s="115"/>
      <c r="H158" s="135"/>
      <c r="I158" s="102"/>
      <c r="J158" s="102"/>
      <c r="K158" s="102"/>
      <c r="L158" s="102"/>
      <c r="M158" s="102"/>
      <c r="N158" s="102"/>
      <c r="O158" s="102"/>
      <c r="P158" s="102"/>
      <c r="Q158" s="102"/>
      <c r="R158" s="102"/>
      <c r="S158" s="102"/>
      <c r="T158" s="102"/>
      <c r="U158" s="102"/>
      <c r="V158" s="102"/>
      <c r="W158" s="102"/>
      <c r="X158" s="102"/>
    </row>
    <row r="159" spans="1:24" ht="12.75">
      <c r="A159" s="102"/>
      <c r="B159" s="102"/>
      <c r="C159" s="270"/>
      <c r="D159" s="221"/>
      <c r="E159" s="221"/>
      <c r="F159" s="221"/>
      <c r="G159" s="115"/>
      <c r="H159" s="135"/>
      <c r="I159" s="102"/>
      <c r="J159" s="102"/>
      <c r="K159" s="102"/>
      <c r="L159" s="102"/>
      <c r="M159" s="102"/>
      <c r="N159" s="102"/>
      <c r="O159" s="102"/>
      <c r="P159" s="102"/>
      <c r="Q159" s="102"/>
      <c r="R159" s="102"/>
      <c r="S159" s="102"/>
      <c r="T159" s="102"/>
      <c r="U159" s="102"/>
      <c r="V159" s="102"/>
      <c r="W159" s="102"/>
      <c r="X159" s="102"/>
    </row>
    <row r="160" spans="1:24" ht="12.75">
      <c r="A160" s="102"/>
      <c r="B160" s="102"/>
      <c r="C160" s="270"/>
      <c r="D160" s="221"/>
      <c r="E160" s="221"/>
      <c r="F160" s="221"/>
      <c r="G160" s="115"/>
      <c r="H160" s="135"/>
      <c r="I160" s="102"/>
      <c r="J160" s="102"/>
      <c r="K160" s="102"/>
      <c r="L160" s="102"/>
      <c r="M160" s="102"/>
      <c r="N160" s="102"/>
      <c r="O160" s="102"/>
      <c r="P160" s="102"/>
      <c r="Q160" s="102"/>
      <c r="R160" s="102"/>
      <c r="S160" s="102"/>
      <c r="T160" s="102"/>
      <c r="U160" s="102"/>
      <c r="V160" s="102"/>
      <c r="W160" s="102"/>
      <c r="X160" s="102"/>
    </row>
    <row r="161" spans="1:24" ht="12.75">
      <c r="A161" s="102"/>
      <c r="B161" s="102"/>
      <c r="C161" s="270"/>
      <c r="D161" s="221"/>
      <c r="E161" s="221"/>
      <c r="F161" s="221"/>
      <c r="G161" s="115"/>
      <c r="H161" s="135"/>
      <c r="I161" s="102"/>
      <c r="J161" s="102"/>
      <c r="K161" s="102"/>
      <c r="L161" s="102"/>
      <c r="M161" s="102"/>
      <c r="N161" s="102"/>
      <c r="O161" s="102"/>
      <c r="P161" s="102"/>
      <c r="Q161" s="102"/>
      <c r="R161" s="102"/>
      <c r="S161" s="102"/>
      <c r="T161" s="102"/>
      <c r="U161" s="102"/>
      <c r="V161" s="102"/>
      <c r="W161" s="102"/>
      <c r="X161" s="102"/>
    </row>
    <row r="162" spans="1:24" ht="12.75">
      <c r="A162" s="102"/>
      <c r="B162" s="102"/>
      <c r="C162" s="270"/>
      <c r="D162" s="221"/>
      <c r="E162" s="221"/>
      <c r="F162" s="221"/>
      <c r="G162" s="115"/>
      <c r="H162" s="135"/>
      <c r="I162" s="102"/>
      <c r="J162" s="102"/>
      <c r="K162" s="102"/>
      <c r="L162" s="102"/>
      <c r="M162" s="102"/>
      <c r="N162" s="102"/>
      <c r="O162" s="102"/>
      <c r="P162" s="102"/>
      <c r="Q162" s="102"/>
      <c r="R162" s="102"/>
      <c r="S162" s="102"/>
      <c r="T162" s="102"/>
      <c r="U162" s="102"/>
      <c r="V162" s="102"/>
      <c r="W162" s="102"/>
      <c r="X162" s="102"/>
    </row>
    <row r="163" spans="1:24" ht="12.75">
      <c r="A163" s="102"/>
      <c r="B163" s="102"/>
      <c r="C163" s="270"/>
      <c r="D163" s="221"/>
      <c r="E163" s="221"/>
      <c r="F163" s="221"/>
      <c r="G163" s="115"/>
      <c r="H163" s="135"/>
      <c r="I163" s="102"/>
      <c r="J163" s="102"/>
      <c r="K163" s="102"/>
      <c r="L163" s="102"/>
      <c r="M163" s="102"/>
      <c r="N163" s="102"/>
      <c r="O163" s="102"/>
      <c r="P163" s="102"/>
      <c r="Q163" s="102"/>
      <c r="R163" s="102"/>
      <c r="S163" s="102"/>
      <c r="T163" s="102"/>
      <c r="U163" s="102"/>
      <c r="V163" s="102"/>
      <c r="W163" s="102"/>
      <c r="X163" s="102"/>
    </row>
    <row r="164" spans="1:24" ht="12.75">
      <c r="A164" s="102"/>
      <c r="B164" s="102"/>
      <c r="C164" s="270"/>
      <c r="D164" s="221"/>
      <c r="E164" s="221"/>
      <c r="F164" s="221"/>
      <c r="G164" s="115"/>
      <c r="H164" s="135"/>
      <c r="I164" s="102"/>
      <c r="J164" s="102"/>
      <c r="K164" s="102"/>
      <c r="L164" s="102"/>
      <c r="M164" s="102"/>
      <c r="N164" s="102"/>
      <c r="O164" s="102"/>
      <c r="P164" s="102"/>
      <c r="Q164" s="102"/>
      <c r="R164" s="102"/>
      <c r="S164" s="102"/>
      <c r="T164" s="102"/>
      <c r="U164" s="102"/>
      <c r="V164" s="102"/>
      <c r="W164" s="102"/>
      <c r="X164" s="102"/>
    </row>
    <row r="165" spans="1:24" ht="12.75">
      <c r="A165" s="102"/>
      <c r="B165" s="102"/>
      <c r="C165" s="270"/>
      <c r="D165" s="221"/>
      <c r="E165" s="221"/>
      <c r="F165" s="221"/>
      <c r="G165" s="115"/>
      <c r="H165" s="135"/>
      <c r="I165" s="102"/>
      <c r="J165" s="102"/>
      <c r="K165" s="102"/>
      <c r="L165" s="102"/>
      <c r="M165" s="102"/>
      <c r="N165" s="102"/>
      <c r="O165" s="102"/>
      <c r="P165" s="102"/>
      <c r="Q165" s="102"/>
      <c r="R165" s="102"/>
      <c r="S165" s="102"/>
      <c r="T165" s="102"/>
      <c r="U165" s="102"/>
      <c r="V165" s="102"/>
      <c r="W165" s="102"/>
      <c r="X165" s="102"/>
    </row>
    <row r="166" spans="1:24" ht="12.75">
      <c r="A166" s="102"/>
      <c r="B166" s="102"/>
      <c r="C166" s="270"/>
      <c r="D166" s="221"/>
      <c r="E166" s="221"/>
      <c r="F166" s="221"/>
      <c r="G166" s="115"/>
      <c r="H166" s="135"/>
      <c r="I166" s="102"/>
      <c r="J166" s="102"/>
      <c r="K166" s="102"/>
      <c r="L166" s="102"/>
      <c r="M166" s="102"/>
      <c r="N166" s="102"/>
      <c r="O166" s="102"/>
      <c r="P166" s="102"/>
      <c r="Q166" s="102"/>
      <c r="R166" s="102"/>
      <c r="S166" s="102"/>
      <c r="T166" s="102"/>
      <c r="U166" s="102"/>
      <c r="V166" s="102"/>
      <c r="W166" s="102"/>
      <c r="X166" s="102"/>
    </row>
    <row r="167" spans="1:24" ht="15.75" customHeight="1">
      <c r="A167" s="102"/>
      <c r="B167" s="102"/>
      <c r="C167" s="270"/>
      <c r="D167" s="221"/>
      <c r="E167" s="221"/>
      <c r="F167" s="221"/>
      <c r="G167" s="115"/>
      <c r="H167" s="135"/>
      <c r="I167" s="102"/>
      <c r="J167" s="102"/>
      <c r="K167" s="102"/>
      <c r="L167" s="102"/>
      <c r="M167" s="102"/>
      <c r="N167" s="102"/>
      <c r="O167" s="102"/>
      <c r="P167" s="102"/>
      <c r="Q167" s="102"/>
      <c r="R167" s="102"/>
      <c r="S167" s="102"/>
      <c r="T167" s="102"/>
      <c r="U167" s="102"/>
      <c r="V167" s="102"/>
      <c r="W167" s="102"/>
      <c r="X167" s="102"/>
    </row>
    <row r="168" spans="1:24" ht="15.75" customHeight="1">
      <c r="A168" s="102"/>
      <c r="B168" s="102"/>
      <c r="C168" s="270"/>
      <c r="D168" s="221"/>
      <c r="E168" s="221"/>
      <c r="F168" s="221"/>
      <c r="G168" s="115"/>
      <c r="H168" s="135"/>
      <c r="I168" s="102"/>
      <c r="J168" s="102"/>
      <c r="K168" s="102"/>
      <c r="L168" s="102"/>
      <c r="M168" s="102"/>
      <c r="N168" s="102"/>
      <c r="O168" s="102"/>
      <c r="P168" s="102"/>
      <c r="Q168" s="102"/>
      <c r="R168" s="102"/>
      <c r="S168" s="102"/>
      <c r="T168" s="102"/>
      <c r="U168" s="102"/>
      <c r="V168" s="102"/>
      <c r="W168" s="102"/>
      <c r="X168" s="102"/>
    </row>
    <row r="169" spans="1:24" ht="15.75" customHeight="1">
      <c r="A169" s="102"/>
      <c r="B169" s="102"/>
      <c r="C169" s="270"/>
      <c r="D169" s="221"/>
      <c r="E169" s="221"/>
      <c r="F169" s="221"/>
      <c r="G169" s="115"/>
      <c r="H169" s="135"/>
      <c r="I169" s="102"/>
      <c r="J169" s="102"/>
      <c r="K169" s="102"/>
      <c r="L169" s="102"/>
      <c r="M169" s="102"/>
      <c r="N169" s="102"/>
      <c r="O169" s="102"/>
      <c r="P169" s="102"/>
      <c r="Q169" s="102"/>
      <c r="R169" s="102"/>
      <c r="S169" s="102"/>
      <c r="T169" s="102"/>
      <c r="U169" s="102"/>
      <c r="V169" s="102"/>
      <c r="W169" s="102"/>
      <c r="X169" s="102"/>
    </row>
  </sheetData>
  <conditionalFormatting sqref="M1:N1 R1 U1:X1">
    <cfRule type="containsText" dxfId="755" priority="13" operator="containsText" text="ответ субподрядчика">
      <formula>NOT(ISERROR(SEARCH(("ответ субподрядчика"),(M1))))</formula>
    </cfRule>
  </conditionalFormatting>
  <conditionalFormatting sqref="G10:G169">
    <cfRule type="cellIs" dxfId="754" priority="12" operator="equal">
      <formula>1</formula>
    </cfRule>
  </conditionalFormatting>
  <conditionalFormatting sqref="G10">
    <cfRule type="cellIs" dxfId="753" priority="14" operator="equal">
      <formula>1</formula>
    </cfRule>
  </conditionalFormatting>
  <conditionalFormatting sqref="G11">
    <cfRule type="cellIs" dxfId="752" priority="15" operator="equal">
      <formula>1</formula>
    </cfRule>
  </conditionalFormatting>
  <conditionalFormatting sqref="G11">
    <cfRule type="cellIs" dxfId="751" priority="16" operator="equal">
      <formula>1</formula>
    </cfRule>
  </conditionalFormatting>
  <conditionalFormatting sqref="G11">
    <cfRule type="cellIs" dxfId="750" priority="17" operator="equal">
      <formula>1</formula>
    </cfRule>
  </conditionalFormatting>
  <conditionalFormatting sqref="G12">
    <cfRule type="cellIs" dxfId="749" priority="18" operator="equal">
      <formula>1</formula>
    </cfRule>
  </conditionalFormatting>
  <conditionalFormatting sqref="G12">
    <cfRule type="cellIs" dxfId="748" priority="19" operator="equal">
      <formula>1</formula>
    </cfRule>
  </conditionalFormatting>
  <conditionalFormatting sqref="G12">
    <cfRule type="cellIs" dxfId="747" priority="20" operator="equal">
      <formula>1</formula>
    </cfRule>
  </conditionalFormatting>
  <conditionalFormatting sqref="G12">
    <cfRule type="cellIs" dxfId="746" priority="21" operator="equal">
      <formula>1</formula>
    </cfRule>
  </conditionalFormatting>
  <conditionalFormatting sqref="G12">
    <cfRule type="cellIs" dxfId="745" priority="22" operator="equal">
      <formula>1</formula>
    </cfRule>
  </conditionalFormatting>
  <conditionalFormatting sqref="F13">
    <cfRule type="cellIs" dxfId="744" priority="23" operator="equal">
      <formula>1</formula>
    </cfRule>
  </conditionalFormatting>
  <conditionalFormatting sqref="F13">
    <cfRule type="cellIs" dxfId="743" priority="24" operator="equal">
      <formula>1</formula>
    </cfRule>
  </conditionalFormatting>
  <conditionalFormatting sqref="F13">
    <cfRule type="cellIs" dxfId="742" priority="25" operator="equal">
      <formula>1</formula>
    </cfRule>
  </conditionalFormatting>
  <conditionalFormatting sqref="F13">
    <cfRule type="cellIs" dxfId="741" priority="26" operator="equal">
      <formula>1</formula>
    </cfRule>
  </conditionalFormatting>
  <conditionalFormatting sqref="F13">
    <cfRule type="cellIs" dxfId="740" priority="27" operator="equal">
      <formula>1</formula>
    </cfRule>
  </conditionalFormatting>
  <conditionalFormatting sqref="G13">
    <cfRule type="cellIs" dxfId="739" priority="28" operator="equal">
      <formula>1</formula>
    </cfRule>
  </conditionalFormatting>
  <conditionalFormatting sqref="G13">
    <cfRule type="cellIs" dxfId="738" priority="29" operator="equal">
      <formula>1</formula>
    </cfRule>
  </conditionalFormatting>
  <conditionalFormatting sqref="G13">
    <cfRule type="cellIs" dxfId="737" priority="30" operator="equal">
      <formula>1</formula>
    </cfRule>
  </conditionalFormatting>
  <conditionalFormatting sqref="G13">
    <cfRule type="cellIs" dxfId="736" priority="31" operator="equal">
      <formula>1</formula>
    </cfRule>
  </conditionalFormatting>
  <conditionalFormatting sqref="G13">
    <cfRule type="cellIs" dxfId="735" priority="32" operator="equal">
      <formula>1</formula>
    </cfRule>
  </conditionalFormatting>
  <conditionalFormatting sqref="G16:G17">
    <cfRule type="cellIs" dxfId="734" priority="33" operator="equal">
      <formula>1</formula>
    </cfRule>
  </conditionalFormatting>
  <conditionalFormatting sqref="G16">
    <cfRule type="cellIs" dxfId="733" priority="34" operator="equal">
      <formula>1</formula>
    </cfRule>
  </conditionalFormatting>
  <conditionalFormatting sqref="G16">
    <cfRule type="cellIs" dxfId="732" priority="35" operator="equal">
      <formula>1</formula>
    </cfRule>
  </conditionalFormatting>
  <conditionalFormatting sqref="G16">
    <cfRule type="cellIs" dxfId="731" priority="36" operator="equal">
      <formula>1</formula>
    </cfRule>
  </conditionalFormatting>
  <conditionalFormatting sqref="G16">
    <cfRule type="cellIs" dxfId="730" priority="37" operator="equal">
      <formula>1</formula>
    </cfRule>
  </conditionalFormatting>
  <conditionalFormatting sqref="G16">
    <cfRule type="cellIs" dxfId="729" priority="38" operator="equal">
      <formula>1</formula>
    </cfRule>
  </conditionalFormatting>
  <conditionalFormatting sqref="G20">
    <cfRule type="cellIs" dxfId="728" priority="39" operator="equal">
      <formula>1</formula>
    </cfRule>
  </conditionalFormatting>
  <conditionalFormatting sqref="G20">
    <cfRule type="cellIs" dxfId="727" priority="40" operator="equal">
      <formula>1</formula>
    </cfRule>
  </conditionalFormatting>
  <conditionalFormatting sqref="G32:G35">
    <cfRule type="cellIs" dxfId="726" priority="41" operator="equal">
      <formula>1</formula>
    </cfRule>
  </conditionalFormatting>
  <conditionalFormatting sqref="G40">
    <cfRule type="cellIs" dxfId="725" priority="42" operator="equal">
      <formula>1</formula>
    </cfRule>
  </conditionalFormatting>
  <conditionalFormatting sqref="G40">
    <cfRule type="cellIs" dxfId="724" priority="43" operator="equal">
      <formula>1</formula>
    </cfRule>
  </conditionalFormatting>
  <conditionalFormatting sqref="G40">
    <cfRule type="cellIs" dxfId="723" priority="44" operator="equal">
      <formula>1</formula>
    </cfRule>
  </conditionalFormatting>
  <conditionalFormatting sqref="G40">
    <cfRule type="cellIs" dxfId="722" priority="45" operator="equal">
      <formula>1</formula>
    </cfRule>
  </conditionalFormatting>
  <conditionalFormatting sqref="G41">
    <cfRule type="cellIs" dxfId="721" priority="46" operator="equal">
      <formula>1</formula>
    </cfRule>
  </conditionalFormatting>
  <conditionalFormatting sqref="G41">
    <cfRule type="cellIs" dxfId="720" priority="47" operator="equal">
      <formula>1</formula>
    </cfRule>
  </conditionalFormatting>
  <conditionalFormatting sqref="G41">
    <cfRule type="cellIs" dxfId="719" priority="48" operator="equal">
      <formula>1</formula>
    </cfRule>
  </conditionalFormatting>
  <conditionalFormatting sqref="G41">
    <cfRule type="cellIs" dxfId="718" priority="49" operator="equal">
      <formula>1</formula>
    </cfRule>
  </conditionalFormatting>
  <conditionalFormatting sqref="G37">
    <cfRule type="cellIs" dxfId="717" priority="50" operator="equal">
      <formula>1</formula>
    </cfRule>
  </conditionalFormatting>
  <conditionalFormatting sqref="G37">
    <cfRule type="cellIs" dxfId="716" priority="51" operator="equal">
      <formula>1</formula>
    </cfRule>
  </conditionalFormatting>
  <conditionalFormatting sqref="G39">
    <cfRule type="cellIs" dxfId="715" priority="52" operator="equal">
      <formula>1</formula>
    </cfRule>
  </conditionalFormatting>
  <conditionalFormatting sqref="G39">
    <cfRule type="cellIs" dxfId="714" priority="53" operator="equal">
      <formula>1</formula>
    </cfRule>
  </conditionalFormatting>
  <conditionalFormatting sqref="G39">
    <cfRule type="cellIs" dxfId="713" priority="54" operator="equal">
      <formula>1</formula>
    </cfRule>
  </conditionalFormatting>
  <conditionalFormatting sqref="G14">
    <cfRule type="cellIs" dxfId="712" priority="55" operator="equal">
      <formula>1</formula>
    </cfRule>
  </conditionalFormatting>
  <conditionalFormatting sqref="G14">
    <cfRule type="cellIs" dxfId="711" priority="56" operator="equal">
      <formula>1</formula>
    </cfRule>
  </conditionalFormatting>
  <conditionalFormatting sqref="G14">
    <cfRule type="cellIs" dxfId="710" priority="57" operator="equal">
      <formula>1</formula>
    </cfRule>
  </conditionalFormatting>
  <conditionalFormatting sqref="G14">
    <cfRule type="cellIs" dxfId="709" priority="58" operator="equal">
      <formula>1</formula>
    </cfRule>
  </conditionalFormatting>
  <conditionalFormatting sqref="G14">
    <cfRule type="cellIs" dxfId="708" priority="59" operator="equal">
      <formula>1</formula>
    </cfRule>
  </conditionalFormatting>
  <conditionalFormatting sqref="G14">
    <cfRule type="cellIs" dxfId="707" priority="60" operator="equal">
      <formula>1</formula>
    </cfRule>
  </conditionalFormatting>
  <conditionalFormatting sqref="G15">
    <cfRule type="cellIs" dxfId="706" priority="61" operator="equal">
      <formula>1</formula>
    </cfRule>
  </conditionalFormatting>
  <conditionalFormatting sqref="G15">
    <cfRule type="cellIs" dxfId="705" priority="62" operator="equal">
      <formula>1</formula>
    </cfRule>
  </conditionalFormatting>
  <conditionalFormatting sqref="G18">
    <cfRule type="cellIs" dxfId="704" priority="63" operator="equal">
      <formula>1</formula>
    </cfRule>
  </conditionalFormatting>
  <conditionalFormatting sqref="G18">
    <cfRule type="cellIs" dxfId="703" priority="64" operator="equal">
      <formula>1</formula>
    </cfRule>
  </conditionalFormatting>
  <conditionalFormatting sqref="G18">
    <cfRule type="cellIs" dxfId="702" priority="65" operator="equal">
      <formula>1</formula>
    </cfRule>
  </conditionalFormatting>
  <conditionalFormatting sqref="G19">
    <cfRule type="cellIs" dxfId="701" priority="66" operator="equal">
      <formula>1</formula>
    </cfRule>
  </conditionalFormatting>
  <conditionalFormatting sqref="G19">
    <cfRule type="cellIs" dxfId="700" priority="67" operator="equal">
      <formula>1</formula>
    </cfRule>
  </conditionalFormatting>
  <conditionalFormatting sqref="G19">
    <cfRule type="cellIs" dxfId="699" priority="68" operator="equal">
      <formula>1</formula>
    </cfRule>
  </conditionalFormatting>
  <conditionalFormatting sqref="G21">
    <cfRule type="cellIs" dxfId="698" priority="69" operator="equal">
      <formula>1</formula>
    </cfRule>
  </conditionalFormatting>
  <conditionalFormatting sqref="G21">
    <cfRule type="cellIs" dxfId="697" priority="70" operator="equal">
      <formula>1</formula>
    </cfRule>
  </conditionalFormatting>
  <conditionalFormatting sqref="G21">
    <cfRule type="cellIs" dxfId="696" priority="71" operator="equal">
      <formula>1</formula>
    </cfRule>
  </conditionalFormatting>
  <conditionalFormatting sqref="G22">
    <cfRule type="cellIs" dxfId="695" priority="72" operator="equal">
      <formula>1</formula>
    </cfRule>
  </conditionalFormatting>
  <conditionalFormatting sqref="G22">
    <cfRule type="cellIs" dxfId="694" priority="73" operator="equal">
      <formula>1</formula>
    </cfRule>
  </conditionalFormatting>
  <conditionalFormatting sqref="G22">
    <cfRule type="cellIs" dxfId="693" priority="74" operator="equal">
      <formula>1</formula>
    </cfRule>
  </conditionalFormatting>
  <conditionalFormatting sqref="G23">
    <cfRule type="cellIs" dxfId="692" priority="75" operator="equal">
      <formula>1</formula>
    </cfRule>
  </conditionalFormatting>
  <conditionalFormatting sqref="G23">
    <cfRule type="cellIs" dxfId="691" priority="76" operator="equal">
      <formula>1</formula>
    </cfRule>
  </conditionalFormatting>
  <conditionalFormatting sqref="G23">
    <cfRule type="cellIs" dxfId="690" priority="77" operator="equal">
      <formula>1</formula>
    </cfRule>
  </conditionalFormatting>
  <conditionalFormatting sqref="G24">
    <cfRule type="cellIs" dxfId="689" priority="78" operator="equal">
      <formula>1</formula>
    </cfRule>
  </conditionalFormatting>
  <conditionalFormatting sqref="G24">
    <cfRule type="cellIs" dxfId="688" priority="79" operator="equal">
      <formula>1</formula>
    </cfRule>
  </conditionalFormatting>
  <conditionalFormatting sqref="G24">
    <cfRule type="cellIs" dxfId="687" priority="80" operator="equal">
      <formula>1</formula>
    </cfRule>
  </conditionalFormatting>
  <conditionalFormatting sqref="G25">
    <cfRule type="cellIs" dxfId="686" priority="81" operator="equal">
      <formula>1</formula>
    </cfRule>
  </conditionalFormatting>
  <conditionalFormatting sqref="G25">
    <cfRule type="cellIs" dxfId="685" priority="82" operator="equal">
      <formula>1</formula>
    </cfRule>
  </conditionalFormatting>
  <conditionalFormatting sqref="G26">
    <cfRule type="cellIs" dxfId="684" priority="83" operator="equal">
      <formula>1</formula>
    </cfRule>
  </conditionalFormatting>
  <conditionalFormatting sqref="G26">
    <cfRule type="cellIs" dxfId="683" priority="84" operator="equal">
      <formula>1</formula>
    </cfRule>
  </conditionalFormatting>
  <conditionalFormatting sqref="G28">
    <cfRule type="cellIs" dxfId="682" priority="85" operator="equal">
      <formula>1</formula>
    </cfRule>
  </conditionalFormatting>
  <conditionalFormatting sqref="G28">
    <cfRule type="cellIs" dxfId="681" priority="86" operator="equal">
      <formula>1</formula>
    </cfRule>
  </conditionalFormatting>
  <conditionalFormatting sqref="G29">
    <cfRule type="cellIs" dxfId="680" priority="87" operator="equal">
      <formula>1</formula>
    </cfRule>
  </conditionalFormatting>
  <conditionalFormatting sqref="G29">
    <cfRule type="cellIs" dxfId="679" priority="88" operator="equal">
      <formula>1</formula>
    </cfRule>
  </conditionalFormatting>
  <conditionalFormatting sqref="G27">
    <cfRule type="cellIs" dxfId="678" priority="89" operator="equal">
      <formula>1</formula>
    </cfRule>
  </conditionalFormatting>
  <conditionalFormatting sqref="G27">
    <cfRule type="cellIs" dxfId="677" priority="90" operator="equal">
      <formula>1</formula>
    </cfRule>
  </conditionalFormatting>
  <conditionalFormatting sqref="G27">
    <cfRule type="cellIs" dxfId="676" priority="91" operator="equal">
      <formula>1</formula>
    </cfRule>
  </conditionalFormatting>
  <conditionalFormatting sqref="G27">
    <cfRule type="cellIs" dxfId="675" priority="92" operator="equal">
      <formula>1</formula>
    </cfRule>
  </conditionalFormatting>
  <conditionalFormatting sqref="G31">
    <cfRule type="cellIs" dxfId="674" priority="93" operator="equal">
      <formula>1</formula>
    </cfRule>
  </conditionalFormatting>
  <conditionalFormatting sqref="G31">
    <cfRule type="cellIs" dxfId="673" priority="94" operator="equal">
      <formula>1</formula>
    </cfRule>
  </conditionalFormatting>
  <conditionalFormatting sqref="G31">
    <cfRule type="cellIs" dxfId="672" priority="95" operator="equal">
      <formula>1</formula>
    </cfRule>
  </conditionalFormatting>
  <conditionalFormatting sqref="G31">
    <cfRule type="cellIs" dxfId="671" priority="96" operator="equal">
      <formula>1</formula>
    </cfRule>
  </conditionalFormatting>
  <conditionalFormatting sqref="G31">
    <cfRule type="cellIs" dxfId="670" priority="97" operator="equal">
      <formula>1</formula>
    </cfRule>
  </conditionalFormatting>
  <conditionalFormatting sqref="G10:G169">
    <cfRule type="cellIs" dxfId="669" priority="11" operator="equal">
      <formula>0.5</formula>
    </cfRule>
  </conditionalFormatting>
  <conditionalFormatting sqref="G10">
    <cfRule type="cellIs" dxfId="668" priority="98" operator="equal">
      <formula>0.5</formula>
    </cfRule>
  </conditionalFormatting>
  <conditionalFormatting sqref="G11">
    <cfRule type="cellIs" dxfId="667" priority="99" operator="equal">
      <formula>0.5</formula>
    </cfRule>
  </conditionalFormatting>
  <conditionalFormatting sqref="G11">
    <cfRule type="cellIs" dxfId="666" priority="100" operator="equal">
      <formula>0.5</formula>
    </cfRule>
  </conditionalFormatting>
  <conditionalFormatting sqref="G11">
    <cfRule type="cellIs" dxfId="665" priority="101" operator="equal">
      <formula>0.5</formula>
    </cfRule>
  </conditionalFormatting>
  <conditionalFormatting sqref="G12">
    <cfRule type="cellIs" dxfId="664" priority="102" operator="equal">
      <formula>0.5</formula>
    </cfRule>
  </conditionalFormatting>
  <conditionalFormatting sqref="G12">
    <cfRule type="cellIs" dxfId="663" priority="103" operator="equal">
      <formula>0.5</formula>
    </cfRule>
  </conditionalFormatting>
  <conditionalFormatting sqref="G12">
    <cfRule type="cellIs" dxfId="662" priority="104" operator="equal">
      <formula>0.5</formula>
    </cfRule>
  </conditionalFormatting>
  <conditionalFormatting sqref="G12">
    <cfRule type="cellIs" dxfId="661" priority="105" operator="equal">
      <formula>0.5</formula>
    </cfRule>
  </conditionalFormatting>
  <conditionalFormatting sqref="G12">
    <cfRule type="cellIs" dxfId="660" priority="106" operator="equal">
      <formula>0.5</formula>
    </cfRule>
  </conditionalFormatting>
  <conditionalFormatting sqref="F13">
    <cfRule type="cellIs" dxfId="659" priority="107" operator="equal">
      <formula>0.5</formula>
    </cfRule>
  </conditionalFormatting>
  <conditionalFormatting sqref="F13">
    <cfRule type="cellIs" dxfId="658" priority="108" operator="equal">
      <formula>0.5</formula>
    </cfRule>
  </conditionalFormatting>
  <conditionalFormatting sqref="F13">
    <cfRule type="cellIs" dxfId="657" priority="109" operator="equal">
      <formula>0.5</formula>
    </cfRule>
  </conditionalFormatting>
  <conditionalFormatting sqref="F13">
    <cfRule type="cellIs" dxfId="656" priority="110" operator="equal">
      <formula>0.5</formula>
    </cfRule>
  </conditionalFormatting>
  <conditionalFormatting sqref="F13">
    <cfRule type="cellIs" dxfId="655" priority="111" operator="equal">
      <formula>0.5</formula>
    </cfRule>
  </conditionalFormatting>
  <conditionalFormatting sqref="G13">
    <cfRule type="cellIs" dxfId="654" priority="112" operator="equal">
      <formula>0.5</formula>
    </cfRule>
  </conditionalFormatting>
  <conditionalFormatting sqref="G13">
    <cfRule type="cellIs" dxfId="653" priority="113" operator="equal">
      <formula>0.5</formula>
    </cfRule>
  </conditionalFormatting>
  <conditionalFormatting sqref="G13">
    <cfRule type="cellIs" dxfId="652" priority="114" operator="equal">
      <formula>0.5</formula>
    </cfRule>
  </conditionalFormatting>
  <conditionalFormatting sqref="G13">
    <cfRule type="cellIs" dxfId="651" priority="115" operator="equal">
      <formula>0.5</formula>
    </cfRule>
  </conditionalFormatting>
  <conditionalFormatting sqref="G13">
    <cfRule type="cellIs" dxfId="650" priority="116" operator="equal">
      <formula>0.5</formula>
    </cfRule>
  </conditionalFormatting>
  <conditionalFormatting sqref="G16:G17">
    <cfRule type="cellIs" dxfId="649" priority="117" operator="equal">
      <formula>0.5</formula>
    </cfRule>
  </conditionalFormatting>
  <conditionalFormatting sqref="G16">
    <cfRule type="cellIs" dxfId="648" priority="118" operator="equal">
      <formula>0.5</formula>
    </cfRule>
  </conditionalFormatting>
  <conditionalFormatting sqref="G16">
    <cfRule type="cellIs" dxfId="647" priority="119" operator="equal">
      <formula>0.5</formula>
    </cfRule>
  </conditionalFormatting>
  <conditionalFormatting sqref="G16">
    <cfRule type="cellIs" dxfId="646" priority="120" operator="equal">
      <formula>0.5</formula>
    </cfRule>
  </conditionalFormatting>
  <conditionalFormatting sqref="G16">
    <cfRule type="cellIs" dxfId="645" priority="121" operator="equal">
      <formula>0.5</formula>
    </cfRule>
  </conditionalFormatting>
  <conditionalFormatting sqref="G16">
    <cfRule type="cellIs" dxfId="644" priority="122" operator="equal">
      <formula>0.5</formula>
    </cfRule>
  </conditionalFormatting>
  <conditionalFormatting sqref="G20">
    <cfRule type="cellIs" dxfId="643" priority="123" operator="equal">
      <formula>0.5</formula>
    </cfRule>
  </conditionalFormatting>
  <conditionalFormatting sqref="G20">
    <cfRule type="cellIs" dxfId="642" priority="124" operator="equal">
      <formula>0.5</formula>
    </cfRule>
  </conditionalFormatting>
  <conditionalFormatting sqref="G23">
    <cfRule type="cellIs" dxfId="641" priority="125" operator="equal">
      <formula>0.5</formula>
    </cfRule>
  </conditionalFormatting>
  <conditionalFormatting sqref="G32:G35">
    <cfRule type="cellIs" dxfId="640" priority="126" operator="equal">
      <formula>0.5</formula>
    </cfRule>
  </conditionalFormatting>
  <conditionalFormatting sqref="G35">
    <cfRule type="cellIs" dxfId="639" priority="127" operator="equal">
      <formula>0.5</formula>
    </cfRule>
  </conditionalFormatting>
  <conditionalFormatting sqref="G40">
    <cfRule type="cellIs" dxfId="638" priority="128" operator="equal">
      <formula>0.5</formula>
    </cfRule>
  </conditionalFormatting>
  <conditionalFormatting sqref="G40">
    <cfRule type="cellIs" dxfId="637" priority="129" operator="equal">
      <formula>0.5</formula>
    </cfRule>
  </conditionalFormatting>
  <conditionalFormatting sqref="G40">
    <cfRule type="cellIs" dxfId="636" priority="130" operator="equal">
      <formula>0.5</formula>
    </cfRule>
  </conditionalFormatting>
  <conditionalFormatting sqref="G40">
    <cfRule type="cellIs" dxfId="635" priority="131" operator="equal">
      <formula>0.5</formula>
    </cfRule>
  </conditionalFormatting>
  <conditionalFormatting sqref="G41">
    <cfRule type="cellIs" dxfId="634" priority="132" operator="equal">
      <formula>0.5</formula>
    </cfRule>
  </conditionalFormatting>
  <conditionalFormatting sqref="G41">
    <cfRule type="cellIs" dxfId="633" priority="133" operator="equal">
      <formula>0.5</formula>
    </cfRule>
  </conditionalFormatting>
  <conditionalFormatting sqref="G41">
    <cfRule type="cellIs" dxfId="632" priority="134" operator="equal">
      <formula>0.5</formula>
    </cfRule>
  </conditionalFormatting>
  <conditionalFormatting sqref="G41">
    <cfRule type="cellIs" dxfId="631" priority="135" operator="equal">
      <formula>0.5</formula>
    </cfRule>
  </conditionalFormatting>
  <conditionalFormatting sqref="G37">
    <cfRule type="cellIs" dxfId="630" priority="136" operator="equal">
      <formula>0.5</formula>
    </cfRule>
  </conditionalFormatting>
  <conditionalFormatting sqref="G37">
    <cfRule type="cellIs" dxfId="629" priority="137" operator="equal">
      <formula>0.5</formula>
    </cfRule>
  </conditionalFormatting>
  <conditionalFormatting sqref="G37">
    <cfRule type="cellIs" dxfId="628" priority="138" operator="equal">
      <formula>0.5</formula>
    </cfRule>
  </conditionalFormatting>
  <conditionalFormatting sqref="G39">
    <cfRule type="cellIs" dxfId="627" priority="139" operator="equal">
      <formula>0.5</formula>
    </cfRule>
  </conditionalFormatting>
  <conditionalFormatting sqref="G39">
    <cfRule type="cellIs" dxfId="626" priority="140" operator="equal">
      <formula>0.5</formula>
    </cfRule>
  </conditionalFormatting>
  <conditionalFormatting sqref="G39">
    <cfRule type="cellIs" dxfId="625" priority="141" operator="equal">
      <formula>0.5</formula>
    </cfRule>
  </conditionalFormatting>
  <conditionalFormatting sqref="G39">
    <cfRule type="cellIs" dxfId="624" priority="142" operator="equal">
      <formula>0.5</formula>
    </cfRule>
  </conditionalFormatting>
  <conditionalFormatting sqref="G14">
    <cfRule type="cellIs" dxfId="623" priority="143" operator="equal">
      <formula>0.5</formula>
    </cfRule>
  </conditionalFormatting>
  <conditionalFormatting sqref="G14">
    <cfRule type="cellIs" dxfId="622" priority="144" operator="equal">
      <formula>0.5</formula>
    </cfRule>
  </conditionalFormatting>
  <conditionalFormatting sqref="G14">
    <cfRule type="cellIs" dxfId="621" priority="145" operator="equal">
      <formula>0.5</formula>
    </cfRule>
  </conditionalFormatting>
  <conditionalFormatting sqref="G14">
    <cfRule type="cellIs" dxfId="620" priority="146" operator="equal">
      <formula>0.5</formula>
    </cfRule>
  </conditionalFormatting>
  <conditionalFormatting sqref="G14">
    <cfRule type="cellIs" dxfId="619" priority="147" operator="equal">
      <formula>0.5</formula>
    </cfRule>
  </conditionalFormatting>
  <conditionalFormatting sqref="G14">
    <cfRule type="cellIs" dxfId="618" priority="148" operator="equal">
      <formula>0.5</formula>
    </cfRule>
  </conditionalFormatting>
  <conditionalFormatting sqref="G15">
    <cfRule type="cellIs" dxfId="617" priority="149" operator="equal">
      <formula>0.5</formula>
    </cfRule>
  </conditionalFormatting>
  <conditionalFormatting sqref="G15">
    <cfRule type="cellIs" dxfId="616" priority="150" operator="equal">
      <formula>0.5</formula>
    </cfRule>
  </conditionalFormatting>
  <conditionalFormatting sqref="G18">
    <cfRule type="cellIs" dxfId="615" priority="151" operator="equal">
      <formula>0.5</formula>
    </cfRule>
  </conditionalFormatting>
  <conditionalFormatting sqref="G18">
    <cfRule type="cellIs" dxfId="614" priority="152" operator="equal">
      <formula>0.5</formula>
    </cfRule>
  </conditionalFormatting>
  <conditionalFormatting sqref="G18">
    <cfRule type="cellIs" dxfId="613" priority="153" operator="equal">
      <formula>0.5</formula>
    </cfRule>
  </conditionalFormatting>
  <conditionalFormatting sqref="G19">
    <cfRule type="cellIs" dxfId="612" priority="154" operator="equal">
      <formula>0.5</formula>
    </cfRule>
  </conditionalFormatting>
  <conditionalFormatting sqref="G19">
    <cfRule type="cellIs" dxfId="611" priority="155" operator="equal">
      <formula>0.5</formula>
    </cfRule>
  </conditionalFormatting>
  <conditionalFormatting sqref="G19">
    <cfRule type="cellIs" dxfId="610" priority="156" operator="equal">
      <formula>0.5</formula>
    </cfRule>
  </conditionalFormatting>
  <conditionalFormatting sqref="G21">
    <cfRule type="cellIs" dxfId="609" priority="157" operator="equal">
      <formula>0.5</formula>
    </cfRule>
  </conditionalFormatting>
  <conditionalFormatting sqref="G21">
    <cfRule type="cellIs" dxfId="608" priority="158" operator="equal">
      <formula>0.5</formula>
    </cfRule>
  </conditionalFormatting>
  <conditionalFormatting sqref="G21">
    <cfRule type="cellIs" dxfId="607" priority="159" operator="equal">
      <formula>0.5</formula>
    </cfRule>
  </conditionalFormatting>
  <conditionalFormatting sqref="G22">
    <cfRule type="cellIs" dxfId="606" priority="160" operator="equal">
      <formula>0.5</formula>
    </cfRule>
  </conditionalFormatting>
  <conditionalFormatting sqref="G22">
    <cfRule type="cellIs" dxfId="605" priority="161" operator="equal">
      <formula>0.5</formula>
    </cfRule>
  </conditionalFormatting>
  <conditionalFormatting sqref="G22">
    <cfRule type="cellIs" dxfId="604" priority="162" operator="equal">
      <formula>0.5</formula>
    </cfRule>
  </conditionalFormatting>
  <conditionalFormatting sqref="G23">
    <cfRule type="cellIs" dxfId="603" priority="163" operator="equal">
      <formula>0.5</formula>
    </cfRule>
  </conditionalFormatting>
  <conditionalFormatting sqref="G23">
    <cfRule type="cellIs" dxfId="602" priority="164" operator="equal">
      <formula>0.5</formula>
    </cfRule>
  </conditionalFormatting>
  <conditionalFormatting sqref="G23">
    <cfRule type="cellIs" dxfId="601" priority="165" operator="equal">
      <formula>0.5</formula>
    </cfRule>
  </conditionalFormatting>
  <conditionalFormatting sqref="G24">
    <cfRule type="cellIs" dxfId="600" priority="166" operator="equal">
      <formula>0.5</formula>
    </cfRule>
  </conditionalFormatting>
  <conditionalFormatting sqref="G24">
    <cfRule type="cellIs" dxfId="599" priority="167" operator="equal">
      <formula>0.5</formula>
    </cfRule>
  </conditionalFormatting>
  <conditionalFormatting sqref="G24">
    <cfRule type="cellIs" dxfId="598" priority="168" operator="equal">
      <formula>0.5</formula>
    </cfRule>
  </conditionalFormatting>
  <conditionalFormatting sqref="G25">
    <cfRule type="cellIs" dxfId="597" priority="169" operator="equal">
      <formula>0.5</formula>
    </cfRule>
  </conditionalFormatting>
  <conditionalFormatting sqref="G25">
    <cfRule type="cellIs" dxfId="596" priority="170" operator="equal">
      <formula>0.5</formula>
    </cfRule>
  </conditionalFormatting>
  <conditionalFormatting sqref="G26">
    <cfRule type="cellIs" dxfId="595" priority="171" operator="equal">
      <formula>0.5</formula>
    </cfRule>
  </conditionalFormatting>
  <conditionalFormatting sqref="G26">
    <cfRule type="cellIs" dxfId="594" priority="172" operator="equal">
      <formula>0.5</formula>
    </cfRule>
  </conditionalFormatting>
  <conditionalFormatting sqref="G28">
    <cfRule type="cellIs" dxfId="593" priority="173" operator="equal">
      <formula>0.5</formula>
    </cfRule>
  </conditionalFormatting>
  <conditionalFormatting sqref="G28">
    <cfRule type="cellIs" dxfId="592" priority="174" operator="equal">
      <formula>0.5</formula>
    </cfRule>
  </conditionalFormatting>
  <conditionalFormatting sqref="G29">
    <cfRule type="cellIs" dxfId="591" priority="175" operator="equal">
      <formula>0.5</formula>
    </cfRule>
  </conditionalFormatting>
  <conditionalFormatting sqref="G29">
    <cfRule type="cellIs" dxfId="590" priority="176" operator="equal">
      <formula>0.5</formula>
    </cfRule>
  </conditionalFormatting>
  <conditionalFormatting sqref="G27">
    <cfRule type="cellIs" dxfId="589" priority="177" operator="equal">
      <formula>0.5</formula>
    </cfRule>
  </conditionalFormatting>
  <conditionalFormatting sqref="G27">
    <cfRule type="cellIs" dxfId="588" priority="178" operator="equal">
      <formula>0.5</formula>
    </cfRule>
  </conditionalFormatting>
  <conditionalFormatting sqref="G27">
    <cfRule type="cellIs" dxfId="587" priority="179" operator="equal">
      <formula>0.5</formula>
    </cfRule>
  </conditionalFormatting>
  <conditionalFormatting sqref="G27">
    <cfRule type="cellIs" dxfId="586" priority="180" operator="equal">
      <formula>0.5</formula>
    </cfRule>
  </conditionalFormatting>
  <conditionalFormatting sqref="G31">
    <cfRule type="cellIs" dxfId="585" priority="181" operator="equal">
      <formula>0.5</formula>
    </cfRule>
  </conditionalFormatting>
  <conditionalFormatting sqref="G31">
    <cfRule type="cellIs" dxfId="584" priority="182" operator="equal">
      <formula>0.5</formula>
    </cfRule>
  </conditionalFormatting>
  <conditionalFormatting sqref="G31">
    <cfRule type="cellIs" dxfId="583" priority="183" operator="equal">
      <formula>0.5</formula>
    </cfRule>
  </conditionalFormatting>
  <conditionalFormatting sqref="G31">
    <cfRule type="cellIs" dxfId="582" priority="184" operator="equal">
      <formula>0.5</formula>
    </cfRule>
  </conditionalFormatting>
  <conditionalFormatting sqref="G31">
    <cfRule type="cellIs" dxfId="581" priority="185" operator="equal">
      <formula>0.5</formula>
    </cfRule>
  </conditionalFormatting>
  <conditionalFormatting sqref="G10:G169">
    <cfRule type="cellIs" dxfId="580" priority="10" operator="equal">
      <formula>0.2</formula>
    </cfRule>
  </conditionalFormatting>
  <conditionalFormatting sqref="G10">
    <cfRule type="cellIs" dxfId="579" priority="186" operator="equal">
      <formula>0.2</formula>
    </cfRule>
  </conditionalFormatting>
  <conditionalFormatting sqref="G11">
    <cfRule type="cellIs" dxfId="578" priority="187" operator="equal">
      <formula>0.2</formula>
    </cfRule>
  </conditionalFormatting>
  <conditionalFormatting sqref="G11">
    <cfRule type="cellIs" dxfId="577" priority="188" operator="equal">
      <formula>0.2</formula>
    </cfRule>
  </conditionalFormatting>
  <conditionalFormatting sqref="G11">
    <cfRule type="cellIs" dxfId="576" priority="189" operator="equal">
      <formula>0.2</formula>
    </cfRule>
  </conditionalFormatting>
  <conditionalFormatting sqref="G12">
    <cfRule type="cellIs" dxfId="575" priority="190" operator="equal">
      <formula>0.2</formula>
    </cfRule>
  </conditionalFormatting>
  <conditionalFormatting sqref="G12">
    <cfRule type="cellIs" dxfId="574" priority="191" operator="equal">
      <formula>0.2</formula>
    </cfRule>
  </conditionalFormatting>
  <conditionalFormatting sqref="G12">
    <cfRule type="cellIs" dxfId="573" priority="192" operator="equal">
      <formula>0.2</formula>
    </cfRule>
  </conditionalFormatting>
  <conditionalFormatting sqref="G12">
    <cfRule type="cellIs" dxfId="572" priority="193" operator="equal">
      <formula>0.2</formula>
    </cfRule>
  </conditionalFormatting>
  <conditionalFormatting sqref="G12">
    <cfRule type="cellIs" dxfId="571" priority="194" operator="equal">
      <formula>0.2</formula>
    </cfRule>
  </conditionalFormatting>
  <conditionalFormatting sqref="F13">
    <cfRule type="cellIs" dxfId="570" priority="195" operator="equal">
      <formula>0.2</formula>
    </cfRule>
  </conditionalFormatting>
  <conditionalFormatting sqref="F13">
    <cfRule type="cellIs" dxfId="569" priority="196" operator="equal">
      <formula>0.2</formula>
    </cfRule>
  </conditionalFormatting>
  <conditionalFormatting sqref="F13">
    <cfRule type="cellIs" dxfId="568" priority="197" operator="equal">
      <formula>0.2</formula>
    </cfRule>
  </conditionalFormatting>
  <conditionalFormatting sqref="F13">
    <cfRule type="cellIs" dxfId="567" priority="198" operator="equal">
      <formula>0.2</formula>
    </cfRule>
  </conditionalFormatting>
  <conditionalFormatting sqref="F13">
    <cfRule type="cellIs" dxfId="566" priority="199" operator="equal">
      <formula>0.2</formula>
    </cfRule>
  </conditionalFormatting>
  <conditionalFormatting sqref="G13">
    <cfRule type="cellIs" dxfId="565" priority="200" operator="equal">
      <formula>0.2</formula>
    </cfRule>
  </conditionalFormatting>
  <conditionalFormatting sqref="G13">
    <cfRule type="cellIs" dxfId="564" priority="201" operator="equal">
      <formula>0.2</formula>
    </cfRule>
  </conditionalFormatting>
  <conditionalFormatting sqref="G13">
    <cfRule type="cellIs" dxfId="563" priority="202" operator="equal">
      <formula>0.2</formula>
    </cfRule>
  </conditionalFormatting>
  <conditionalFormatting sqref="G13">
    <cfRule type="cellIs" dxfId="562" priority="203" operator="equal">
      <formula>0.2</formula>
    </cfRule>
  </conditionalFormatting>
  <conditionalFormatting sqref="G13">
    <cfRule type="cellIs" dxfId="561" priority="204" operator="equal">
      <formula>0.2</formula>
    </cfRule>
  </conditionalFormatting>
  <conditionalFormatting sqref="G16:G17">
    <cfRule type="cellIs" dxfId="560" priority="205" operator="equal">
      <formula>0.2</formula>
    </cfRule>
  </conditionalFormatting>
  <conditionalFormatting sqref="G16">
    <cfRule type="cellIs" dxfId="559" priority="206" operator="equal">
      <formula>0.2</formula>
    </cfRule>
  </conditionalFormatting>
  <conditionalFormatting sqref="G16">
    <cfRule type="cellIs" dxfId="558" priority="207" operator="equal">
      <formula>0.2</formula>
    </cfRule>
  </conditionalFormatting>
  <conditionalFormatting sqref="G16">
    <cfRule type="cellIs" dxfId="557" priority="208" operator="equal">
      <formula>0.2</formula>
    </cfRule>
  </conditionalFormatting>
  <conditionalFormatting sqref="G16">
    <cfRule type="cellIs" dxfId="556" priority="209" operator="equal">
      <formula>0.2</formula>
    </cfRule>
  </conditionalFormatting>
  <conditionalFormatting sqref="G16">
    <cfRule type="cellIs" dxfId="555" priority="210" operator="equal">
      <formula>0.2</formula>
    </cfRule>
  </conditionalFormatting>
  <conditionalFormatting sqref="G20">
    <cfRule type="cellIs" dxfId="554" priority="211" operator="equal">
      <formula>0.2</formula>
    </cfRule>
  </conditionalFormatting>
  <conditionalFormatting sqref="G20">
    <cfRule type="cellIs" dxfId="553" priority="212" operator="equal">
      <formula>0.2</formula>
    </cfRule>
  </conditionalFormatting>
  <conditionalFormatting sqref="G32:G35">
    <cfRule type="cellIs" dxfId="552" priority="213" operator="equal">
      <formula>0.2</formula>
    </cfRule>
  </conditionalFormatting>
  <conditionalFormatting sqref="G40">
    <cfRule type="cellIs" dxfId="551" priority="214" operator="equal">
      <formula>0.2</formula>
    </cfRule>
  </conditionalFormatting>
  <conditionalFormatting sqref="G40">
    <cfRule type="cellIs" dxfId="550" priority="215" operator="equal">
      <formula>0.2</formula>
    </cfRule>
  </conditionalFormatting>
  <conditionalFormatting sqref="G40">
    <cfRule type="cellIs" dxfId="549" priority="216" operator="equal">
      <formula>0.2</formula>
    </cfRule>
  </conditionalFormatting>
  <conditionalFormatting sqref="G40">
    <cfRule type="cellIs" dxfId="548" priority="217" operator="equal">
      <formula>0.2</formula>
    </cfRule>
  </conditionalFormatting>
  <conditionalFormatting sqref="G41">
    <cfRule type="cellIs" dxfId="547" priority="218" operator="equal">
      <formula>0.2</formula>
    </cfRule>
  </conditionalFormatting>
  <conditionalFormatting sqref="G41">
    <cfRule type="cellIs" dxfId="546" priority="219" operator="equal">
      <formula>0.2</formula>
    </cfRule>
  </conditionalFormatting>
  <conditionalFormatting sqref="G41">
    <cfRule type="cellIs" dxfId="545" priority="220" operator="equal">
      <formula>0.2</formula>
    </cfRule>
  </conditionalFormatting>
  <conditionalFormatting sqref="G41">
    <cfRule type="cellIs" dxfId="544" priority="221" operator="equal">
      <formula>0.2</formula>
    </cfRule>
  </conditionalFormatting>
  <conditionalFormatting sqref="G37">
    <cfRule type="cellIs" dxfId="543" priority="222" operator="equal">
      <formula>0.2</formula>
    </cfRule>
  </conditionalFormatting>
  <conditionalFormatting sqref="G37">
    <cfRule type="cellIs" dxfId="542" priority="223" operator="equal">
      <formula>0.2</formula>
    </cfRule>
  </conditionalFormatting>
  <conditionalFormatting sqref="G39">
    <cfRule type="cellIs" dxfId="541" priority="224" operator="equal">
      <formula>0.2</formula>
    </cfRule>
  </conditionalFormatting>
  <conditionalFormatting sqref="G39">
    <cfRule type="cellIs" dxfId="540" priority="225" operator="equal">
      <formula>0.2</formula>
    </cfRule>
  </conditionalFormatting>
  <conditionalFormatting sqref="G39">
    <cfRule type="cellIs" dxfId="539" priority="226" operator="equal">
      <formula>0.2</formula>
    </cfRule>
  </conditionalFormatting>
  <conditionalFormatting sqref="G14">
    <cfRule type="cellIs" dxfId="538" priority="227" operator="equal">
      <formula>0.2</formula>
    </cfRule>
  </conditionalFormatting>
  <conditionalFormatting sqref="G14">
    <cfRule type="cellIs" dxfId="537" priority="228" operator="equal">
      <formula>0.2</formula>
    </cfRule>
  </conditionalFormatting>
  <conditionalFormatting sqref="G14">
    <cfRule type="cellIs" dxfId="536" priority="229" operator="equal">
      <formula>0.2</formula>
    </cfRule>
  </conditionalFormatting>
  <conditionalFormatting sqref="G14">
    <cfRule type="cellIs" dxfId="535" priority="230" operator="equal">
      <formula>0.2</formula>
    </cfRule>
  </conditionalFormatting>
  <conditionalFormatting sqref="G14">
    <cfRule type="cellIs" dxfId="534" priority="231" operator="equal">
      <formula>0.2</formula>
    </cfRule>
  </conditionalFormatting>
  <conditionalFormatting sqref="G14">
    <cfRule type="cellIs" dxfId="533" priority="232" operator="equal">
      <formula>0.2</formula>
    </cfRule>
  </conditionalFormatting>
  <conditionalFormatting sqref="G15">
    <cfRule type="cellIs" dxfId="532" priority="233" operator="equal">
      <formula>0.2</formula>
    </cfRule>
  </conditionalFormatting>
  <conditionalFormatting sqref="G15">
    <cfRule type="cellIs" dxfId="531" priority="234" operator="equal">
      <formula>0.2</formula>
    </cfRule>
  </conditionalFormatting>
  <conditionalFormatting sqref="G18">
    <cfRule type="cellIs" dxfId="530" priority="235" operator="equal">
      <formula>0.2</formula>
    </cfRule>
  </conditionalFormatting>
  <conditionalFormatting sqref="G18">
    <cfRule type="cellIs" dxfId="529" priority="236" operator="equal">
      <formula>0.2</formula>
    </cfRule>
  </conditionalFormatting>
  <conditionalFormatting sqref="G18">
    <cfRule type="cellIs" dxfId="528" priority="237" operator="equal">
      <formula>0.2</formula>
    </cfRule>
  </conditionalFormatting>
  <conditionalFormatting sqref="G19">
    <cfRule type="cellIs" dxfId="527" priority="238" operator="equal">
      <formula>0.2</formula>
    </cfRule>
  </conditionalFormatting>
  <conditionalFormatting sqref="G19">
    <cfRule type="cellIs" dxfId="526" priority="239" operator="equal">
      <formula>0.2</formula>
    </cfRule>
  </conditionalFormatting>
  <conditionalFormatting sqref="G19">
    <cfRule type="cellIs" dxfId="525" priority="240" operator="equal">
      <formula>0.2</formula>
    </cfRule>
  </conditionalFormatting>
  <conditionalFormatting sqref="G21">
    <cfRule type="cellIs" dxfId="524" priority="241" operator="equal">
      <formula>0.2</formula>
    </cfRule>
  </conditionalFormatting>
  <conditionalFormatting sqref="G21">
    <cfRule type="cellIs" dxfId="523" priority="242" operator="equal">
      <formula>0.2</formula>
    </cfRule>
  </conditionalFormatting>
  <conditionalFormatting sqref="G21">
    <cfRule type="cellIs" dxfId="522" priority="243" operator="equal">
      <formula>0.2</formula>
    </cfRule>
  </conditionalFormatting>
  <conditionalFormatting sqref="G22">
    <cfRule type="cellIs" dxfId="521" priority="244" operator="equal">
      <formula>0.2</formula>
    </cfRule>
  </conditionalFormatting>
  <conditionalFormatting sqref="G22">
    <cfRule type="cellIs" dxfId="520" priority="245" operator="equal">
      <formula>0.2</formula>
    </cfRule>
  </conditionalFormatting>
  <conditionalFormatting sqref="G22">
    <cfRule type="cellIs" dxfId="519" priority="246" operator="equal">
      <formula>0.2</formula>
    </cfRule>
  </conditionalFormatting>
  <conditionalFormatting sqref="G23">
    <cfRule type="cellIs" dxfId="518" priority="247" operator="equal">
      <formula>0.2</formula>
    </cfRule>
  </conditionalFormatting>
  <conditionalFormatting sqref="G23">
    <cfRule type="cellIs" dxfId="517" priority="248" operator="equal">
      <formula>0.2</formula>
    </cfRule>
  </conditionalFormatting>
  <conditionalFormatting sqref="G23">
    <cfRule type="cellIs" dxfId="516" priority="249" operator="equal">
      <formula>0.2</formula>
    </cfRule>
  </conditionalFormatting>
  <conditionalFormatting sqref="G24">
    <cfRule type="cellIs" dxfId="515" priority="250" operator="equal">
      <formula>0.2</formula>
    </cfRule>
  </conditionalFormatting>
  <conditionalFormatting sqref="G24">
    <cfRule type="cellIs" dxfId="514" priority="251" operator="equal">
      <formula>0.2</formula>
    </cfRule>
  </conditionalFormatting>
  <conditionalFormatting sqref="G24">
    <cfRule type="cellIs" dxfId="513" priority="252" operator="equal">
      <formula>0.2</formula>
    </cfRule>
  </conditionalFormatting>
  <conditionalFormatting sqref="G25">
    <cfRule type="cellIs" dxfId="512" priority="253" operator="equal">
      <formula>0.2</formula>
    </cfRule>
  </conditionalFormatting>
  <conditionalFormatting sqref="G25">
    <cfRule type="cellIs" dxfId="511" priority="254" operator="equal">
      <formula>0.2</formula>
    </cfRule>
  </conditionalFormatting>
  <conditionalFormatting sqref="G26">
    <cfRule type="cellIs" dxfId="510" priority="255" operator="equal">
      <formula>0.2</formula>
    </cfRule>
  </conditionalFormatting>
  <conditionalFormatting sqref="G26">
    <cfRule type="cellIs" dxfId="509" priority="256" operator="equal">
      <formula>0.2</formula>
    </cfRule>
  </conditionalFormatting>
  <conditionalFormatting sqref="G28">
    <cfRule type="cellIs" dxfId="508" priority="257" operator="equal">
      <formula>0.2</formula>
    </cfRule>
  </conditionalFormatting>
  <conditionalFormatting sqref="G28">
    <cfRule type="cellIs" dxfId="507" priority="258" operator="equal">
      <formula>0.2</formula>
    </cfRule>
  </conditionalFormatting>
  <conditionalFormatting sqref="G29">
    <cfRule type="cellIs" dxfId="506" priority="259" operator="equal">
      <formula>0.2</formula>
    </cfRule>
  </conditionalFormatting>
  <conditionalFormatting sqref="G29">
    <cfRule type="cellIs" dxfId="505" priority="260" operator="equal">
      <formula>0.2</formula>
    </cfRule>
  </conditionalFormatting>
  <conditionalFormatting sqref="G27">
    <cfRule type="cellIs" dxfId="504" priority="261" operator="equal">
      <formula>0.2</formula>
    </cfRule>
  </conditionalFormatting>
  <conditionalFormatting sqref="G27">
    <cfRule type="cellIs" dxfId="503" priority="262" operator="equal">
      <formula>0.2</formula>
    </cfRule>
  </conditionalFormatting>
  <conditionalFormatting sqref="G27">
    <cfRule type="cellIs" dxfId="502" priority="263" operator="equal">
      <formula>0.2</formula>
    </cfRule>
  </conditionalFormatting>
  <conditionalFormatting sqref="G27">
    <cfRule type="cellIs" dxfId="501" priority="264" operator="equal">
      <formula>0.2</formula>
    </cfRule>
  </conditionalFormatting>
  <conditionalFormatting sqref="G31">
    <cfRule type="cellIs" dxfId="500" priority="265" operator="equal">
      <formula>0.2</formula>
    </cfRule>
  </conditionalFormatting>
  <conditionalFormatting sqref="G31">
    <cfRule type="cellIs" dxfId="499" priority="266" operator="equal">
      <formula>0.2</formula>
    </cfRule>
  </conditionalFormatting>
  <conditionalFormatting sqref="G31">
    <cfRule type="cellIs" dxfId="498" priority="267" operator="equal">
      <formula>0.2</formula>
    </cfRule>
  </conditionalFormatting>
  <conditionalFormatting sqref="G31">
    <cfRule type="cellIs" dxfId="497" priority="268" operator="equal">
      <formula>0.2</formula>
    </cfRule>
  </conditionalFormatting>
  <conditionalFormatting sqref="G31">
    <cfRule type="cellIs" dxfId="496" priority="269" operator="equal">
      <formula>0.2</formula>
    </cfRule>
  </conditionalFormatting>
  <conditionalFormatting sqref="K3 K5:K169">
    <cfRule type="containsText" dxfId="495" priority="9" operator="containsText" text="ПД">
      <formula>NOT(ISERROR(SEARCH(("ПД"),(K3))))</formula>
    </cfRule>
  </conditionalFormatting>
  <conditionalFormatting sqref="K3 K5:K169">
    <cfRule type="containsText" dxfId="494" priority="270" operator="containsText" text="ПД">
      <formula>NOT(ISERROR(SEARCH(("ПД"),(K3))))</formula>
    </cfRule>
  </conditionalFormatting>
  <conditionalFormatting sqref="K3 K5:K23 K24:K167">
    <cfRule type="containsText" dxfId="493" priority="271" operator="containsText" text="ПД">
      <formula>NOT(ISERROR(SEARCH(("ПД"),(K3))))</formula>
    </cfRule>
  </conditionalFormatting>
  <conditionalFormatting sqref="K21">
    <cfRule type="containsText" dxfId="492" priority="272" operator="containsText" text="ПД">
      <formula>NOT(ISERROR(SEARCH(("ПД"),(K3))))</formula>
    </cfRule>
  </conditionalFormatting>
  <conditionalFormatting sqref="K21">
    <cfRule type="containsText" dxfId="491" priority="273" operator="containsText" text="ПД">
      <formula>NOT(ISERROR(SEARCH(("ПД"),(K3))))</formula>
    </cfRule>
  </conditionalFormatting>
  <conditionalFormatting sqref="K21">
    <cfRule type="containsText" dxfId="490" priority="274" operator="containsText" text="ПД">
      <formula>NOT(ISERROR(SEARCH(("ПД"),(K3))))</formula>
    </cfRule>
  </conditionalFormatting>
  <conditionalFormatting sqref="K3 K5:K169">
    <cfRule type="containsText" dxfId="489" priority="8" operator="containsText" text="отменено">
      <formula>NOT(ISERROR(SEARCH(("отменено"),(K3))))</formula>
    </cfRule>
  </conditionalFormatting>
  <conditionalFormatting sqref="K3 K5:K169">
    <cfRule type="containsText" dxfId="488" priority="275" operator="containsText" text="отменено">
      <formula>NOT(ISERROR(SEARCH(("отменено"),(K3))))</formula>
    </cfRule>
  </conditionalFormatting>
  <conditionalFormatting sqref="K3 K5:K23 K24:K167">
    <cfRule type="containsText" dxfId="487" priority="276" operator="containsText" text="отменено">
      <formula>NOT(ISERROR(SEARCH(("отменено"),(K3))))</formula>
    </cfRule>
  </conditionalFormatting>
  <conditionalFormatting sqref="K21">
    <cfRule type="containsText" dxfId="486" priority="277" operator="containsText" text="отменено">
      <formula>NOT(ISERROR(SEARCH(("отменено"),(K3))))</formula>
    </cfRule>
  </conditionalFormatting>
  <conditionalFormatting sqref="K21">
    <cfRule type="containsText" dxfId="485" priority="278" operator="containsText" text="отменено">
      <formula>NOT(ISERROR(SEARCH(("отменено"),(K3))))</formula>
    </cfRule>
  </conditionalFormatting>
  <conditionalFormatting sqref="K21">
    <cfRule type="containsText" dxfId="484" priority="279" operator="containsText" text="отменено">
      <formula>NOT(ISERROR(SEARCH(("отменено"),(K3))))</formula>
    </cfRule>
  </conditionalFormatting>
  <conditionalFormatting sqref="G1:H1 H3:X3 H5:H169 A9:G9">
    <cfRule type="cellIs" dxfId="483" priority="7" operator="equal">
      <formula>"5 - Несоответствие решений ПД и РД"</formula>
    </cfRule>
  </conditionalFormatting>
  <conditionalFormatting sqref="K3">
    <cfRule type="cellIs" dxfId="482" priority="280" operator="equal">
      <formula>"5 - Несоответствие решений ПД и РД"</formula>
    </cfRule>
  </conditionalFormatting>
  <conditionalFormatting sqref="K3">
    <cfRule type="cellIs" dxfId="481" priority="281" operator="equal">
      <formula>"5 - Несоответствие решений ПД и РД"</formula>
    </cfRule>
  </conditionalFormatting>
  <conditionalFormatting sqref="H10">
    <cfRule type="cellIs" dxfId="480" priority="282" operator="equal">
      <formula>"5 - Несоответствие решений ПД и РД"</formula>
    </cfRule>
  </conditionalFormatting>
  <conditionalFormatting sqref="H11">
    <cfRule type="cellIs" dxfId="479" priority="283" operator="equal">
      <formula>"5 - Несоответствие решений ПД и РД"</formula>
    </cfRule>
  </conditionalFormatting>
  <conditionalFormatting sqref="H11">
    <cfRule type="cellIs" dxfId="478" priority="284" operator="equal">
      <formula>"5 - Несоответствие решений ПД и РД"</formula>
    </cfRule>
  </conditionalFormatting>
  <conditionalFormatting sqref="H11">
    <cfRule type="cellIs" dxfId="477" priority="285" operator="equal">
      <formula>"5 - Несоответствие решений ПД и РД"</formula>
    </cfRule>
  </conditionalFormatting>
  <conditionalFormatting sqref="H12">
    <cfRule type="cellIs" dxfId="476" priority="286" operator="equal">
      <formula>"5 - Несоответствие решений ПД и РД"</formula>
    </cfRule>
  </conditionalFormatting>
  <conditionalFormatting sqref="H12">
    <cfRule type="cellIs" dxfId="475" priority="287" operator="equal">
      <formula>"5 - Несоответствие решений ПД и РД"</formula>
    </cfRule>
  </conditionalFormatting>
  <conditionalFormatting sqref="H12">
    <cfRule type="cellIs" dxfId="474" priority="288" operator="equal">
      <formula>"5 - Несоответствие решений ПД и РД"</formula>
    </cfRule>
  </conditionalFormatting>
  <conditionalFormatting sqref="H12">
    <cfRule type="cellIs" dxfId="473" priority="289" operator="equal">
      <formula>"5 - Несоответствие решений ПД и РД"</formula>
    </cfRule>
  </conditionalFormatting>
  <conditionalFormatting sqref="H12">
    <cfRule type="cellIs" dxfId="472" priority="290" operator="equal">
      <formula>"5 - Несоответствие решений ПД и РД"</formula>
    </cfRule>
  </conditionalFormatting>
  <conditionalFormatting sqref="G13">
    <cfRule type="cellIs" dxfId="471" priority="291" operator="equal">
      <formula>"5 - Несоответствие решений ПД и РД"</formula>
    </cfRule>
  </conditionalFormatting>
  <conditionalFormatting sqref="G13">
    <cfRule type="cellIs" dxfId="470" priority="292" operator="equal">
      <formula>"5 - Несоответствие решений ПД и РД"</formula>
    </cfRule>
  </conditionalFormatting>
  <conditionalFormatting sqref="G13">
    <cfRule type="cellIs" dxfId="469" priority="293" operator="equal">
      <formula>"5 - Несоответствие решений ПД и РД"</formula>
    </cfRule>
  </conditionalFormatting>
  <conditionalFormatting sqref="G13">
    <cfRule type="cellIs" dxfId="468" priority="294" operator="equal">
      <formula>"5 - Несоответствие решений ПД и РД"</formula>
    </cfRule>
  </conditionalFormatting>
  <conditionalFormatting sqref="G13">
    <cfRule type="cellIs" dxfId="467" priority="295" operator="equal">
      <formula>"5 - Несоответствие решений ПД и РД"</formula>
    </cfRule>
  </conditionalFormatting>
  <conditionalFormatting sqref="H13">
    <cfRule type="cellIs" dxfId="466" priority="296" operator="equal">
      <formula>"5 - Несоответствие решений ПД и РД"</formula>
    </cfRule>
  </conditionalFormatting>
  <conditionalFormatting sqref="H13">
    <cfRule type="cellIs" dxfId="465" priority="297" operator="equal">
      <formula>"5 - Несоответствие решений ПД и РД"</formula>
    </cfRule>
  </conditionalFormatting>
  <conditionalFormatting sqref="H13">
    <cfRule type="cellIs" dxfId="464" priority="298" operator="equal">
      <formula>"5 - Несоответствие решений ПД и РД"</formula>
    </cfRule>
  </conditionalFormatting>
  <conditionalFormatting sqref="H13">
    <cfRule type="cellIs" dxfId="463" priority="299" operator="equal">
      <formula>"5 - Несоответствие решений ПД и РД"</formula>
    </cfRule>
  </conditionalFormatting>
  <conditionalFormatting sqref="H13">
    <cfRule type="cellIs" dxfId="462" priority="300" operator="equal">
      <formula>"5 - Несоответствие решений ПД и РД"</formula>
    </cfRule>
  </conditionalFormatting>
  <conditionalFormatting sqref="H16:H17">
    <cfRule type="cellIs" dxfId="461" priority="301" operator="equal">
      <formula>"5 - Несоответствие решений ПД и РД"</formula>
    </cfRule>
  </conditionalFormatting>
  <conditionalFormatting sqref="H16">
    <cfRule type="cellIs" dxfId="460" priority="302" operator="equal">
      <formula>"5 - Несоответствие решений ПД и РД"</formula>
    </cfRule>
  </conditionalFormatting>
  <conditionalFormatting sqref="H16">
    <cfRule type="cellIs" dxfId="459" priority="303" operator="equal">
      <formula>"5 - Несоответствие решений ПД и РД"</formula>
    </cfRule>
  </conditionalFormatting>
  <conditionalFormatting sqref="H16">
    <cfRule type="cellIs" dxfId="458" priority="304" operator="equal">
      <formula>"5 - Несоответствие решений ПД и РД"</formula>
    </cfRule>
  </conditionalFormatting>
  <conditionalFormatting sqref="H16">
    <cfRule type="cellIs" dxfId="457" priority="305" operator="equal">
      <formula>"5 - Несоответствие решений ПД и РД"</formula>
    </cfRule>
  </conditionalFormatting>
  <conditionalFormatting sqref="H16">
    <cfRule type="cellIs" dxfId="456" priority="306" operator="equal">
      <formula>"5 - Несоответствие решений ПД и РД"</formula>
    </cfRule>
  </conditionalFormatting>
  <conditionalFormatting sqref="H20">
    <cfRule type="cellIs" dxfId="455" priority="307" operator="equal">
      <formula>"5 - Несоответствие решений ПД и РД"</formula>
    </cfRule>
  </conditionalFormatting>
  <conditionalFormatting sqref="H20">
    <cfRule type="cellIs" dxfId="454" priority="308" operator="equal">
      <formula>"5 - Несоответствие решений ПД и РД"</formula>
    </cfRule>
  </conditionalFormatting>
  <conditionalFormatting sqref="H23">
    <cfRule type="cellIs" dxfId="453" priority="309" operator="equal">
      <formula>"5 - Несоответствие решений ПД и РД"</formula>
    </cfRule>
  </conditionalFormatting>
  <conditionalFormatting sqref="H32:H35">
    <cfRule type="cellIs" dxfId="452" priority="310" operator="equal">
      <formula>"5 - Несоответствие решений ПД и РД"</formula>
    </cfRule>
  </conditionalFormatting>
  <conditionalFormatting sqref="H35">
    <cfRule type="cellIs" dxfId="451" priority="311" operator="equal">
      <formula>"5 - Несоответствие решений ПД и РД"</formula>
    </cfRule>
  </conditionalFormatting>
  <conditionalFormatting sqref="H40">
    <cfRule type="cellIs" dxfId="450" priority="312" operator="equal">
      <formula>"5 - Несоответствие решений ПД и РД"</formula>
    </cfRule>
  </conditionalFormatting>
  <conditionalFormatting sqref="H40">
    <cfRule type="cellIs" dxfId="449" priority="313" operator="equal">
      <formula>"5 - Несоответствие решений ПД и РД"</formula>
    </cfRule>
  </conditionalFormatting>
  <conditionalFormatting sqref="H40">
    <cfRule type="cellIs" dxfId="448" priority="314" operator="equal">
      <formula>"5 - Несоответствие решений ПД и РД"</formula>
    </cfRule>
  </conditionalFormatting>
  <conditionalFormatting sqref="H40">
    <cfRule type="cellIs" dxfId="447" priority="315" operator="equal">
      <formula>"5 - Несоответствие решений ПД и РД"</formula>
    </cfRule>
  </conditionalFormatting>
  <conditionalFormatting sqref="H41">
    <cfRule type="cellIs" dxfId="446" priority="316" operator="equal">
      <formula>"5 - Несоответствие решений ПД и РД"</formula>
    </cfRule>
  </conditionalFormatting>
  <conditionalFormatting sqref="H41">
    <cfRule type="cellIs" dxfId="445" priority="317" operator="equal">
      <formula>"5 - Несоответствие решений ПД и РД"</formula>
    </cfRule>
  </conditionalFormatting>
  <conditionalFormatting sqref="H41">
    <cfRule type="cellIs" dxfId="444" priority="318" operator="equal">
      <formula>"5 - Несоответствие решений ПД и РД"</formula>
    </cfRule>
  </conditionalFormatting>
  <conditionalFormatting sqref="H41">
    <cfRule type="cellIs" dxfId="443" priority="319" operator="equal">
      <formula>"5 - Несоответствие решений ПД и РД"</formula>
    </cfRule>
  </conditionalFormatting>
  <conditionalFormatting sqref="H37">
    <cfRule type="cellIs" dxfId="442" priority="320" operator="equal">
      <formula>"5 - Несоответствие решений ПД и РД"</formula>
    </cfRule>
  </conditionalFormatting>
  <conditionalFormatting sqref="H37">
    <cfRule type="cellIs" dxfId="441" priority="321" operator="equal">
      <formula>"5 - Несоответствие решений ПД и РД"</formula>
    </cfRule>
  </conditionalFormatting>
  <conditionalFormatting sqref="H37">
    <cfRule type="cellIs" dxfId="440" priority="322" operator="equal">
      <formula>"5 - Несоответствие решений ПД и РД"</formula>
    </cfRule>
  </conditionalFormatting>
  <conditionalFormatting sqref="H39">
    <cfRule type="cellIs" dxfId="439" priority="323" operator="equal">
      <formula>"5 - Несоответствие решений ПД и РД"</formula>
    </cfRule>
  </conditionalFormatting>
  <conditionalFormatting sqref="H39">
    <cfRule type="cellIs" dxfId="438" priority="324" operator="equal">
      <formula>"5 - Несоответствие решений ПД и РД"</formula>
    </cfRule>
  </conditionalFormatting>
  <conditionalFormatting sqref="H39">
    <cfRule type="cellIs" dxfId="437" priority="325" operator="equal">
      <formula>"5 - Несоответствие решений ПД и РД"</formula>
    </cfRule>
  </conditionalFormatting>
  <conditionalFormatting sqref="H39">
    <cfRule type="cellIs" dxfId="436" priority="326" operator="equal">
      <formula>"5 - Несоответствие решений ПД и РД"</formula>
    </cfRule>
  </conditionalFormatting>
  <conditionalFormatting sqref="H14">
    <cfRule type="cellIs" dxfId="435" priority="327" operator="equal">
      <formula>"5 - Несоответствие решений ПД и РД"</formula>
    </cfRule>
  </conditionalFormatting>
  <conditionalFormatting sqref="G14">
    <cfRule type="cellIs" dxfId="434" priority="328" operator="equal">
      <formula>"5 - Несоответствие решений ПД и РД"</formula>
    </cfRule>
  </conditionalFormatting>
  <conditionalFormatting sqref="G14">
    <cfRule type="cellIs" dxfId="433" priority="329" operator="equal">
      <formula>"5 - Несоответствие решений ПД и РД"</formula>
    </cfRule>
  </conditionalFormatting>
  <conditionalFormatting sqref="G14">
    <cfRule type="cellIs" dxfId="432" priority="330" operator="equal">
      <formula>"5 - Несоответствие решений ПД и РД"</formula>
    </cfRule>
  </conditionalFormatting>
  <conditionalFormatting sqref="G14">
    <cfRule type="cellIs" dxfId="431" priority="331" operator="equal">
      <formula>"5 - Несоответствие решений ПД и РД"</formula>
    </cfRule>
  </conditionalFormatting>
  <conditionalFormatting sqref="G14">
    <cfRule type="cellIs" dxfId="430" priority="332" operator="equal">
      <formula>"5 - Несоответствие решений ПД и РД"</formula>
    </cfRule>
  </conditionalFormatting>
  <conditionalFormatting sqref="H14">
    <cfRule type="cellIs" dxfId="429" priority="333" operator="equal">
      <formula>"5 - Несоответствие решений ПД и РД"</formula>
    </cfRule>
  </conditionalFormatting>
  <conditionalFormatting sqref="H14">
    <cfRule type="cellIs" dxfId="428" priority="334" operator="equal">
      <formula>"5 - Несоответствие решений ПД и РД"</formula>
    </cfRule>
  </conditionalFormatting>
  <conditionalFormatting sqref="H14">
    <cfRule type="cellIs" dxfId="427" priority="335" operator="equal">
      <formula>"5 - Несоответствие решений ПД и РД"</formula>
    </cfRule>
  </conditionalFormatting>
  <conditionalFormatting sqref="H14">
    <cfRule type="cellIs" dxfId="426" priority="336" operator="equal">
      <formula>"5 - Несоответствие решений ПД и РД"</formula>
    </cfRule>
  </conditionalFormatting>
  <conditionalFormatting sqref="H14">
    <cfRule type="cellIs" dxfId="425" priority="337" operator="equal">
      <formula>"5 - Несоответствие решений ПД и РД"</formula>
    </cfRule>
  </conditionalFormatting>
  <conditionalFormatting sqref="H15">
    <cfRule type="cellIs" dxfId="424" priority="338" operator="equal">
      <formula>"5 - Несоответствие решений ПД и РД"</formula>
    </cfRule>
  </conditionalFormatting>
  <conditionalFormatting sqref="H15">
    <cfRule type="cellIs" dxfId="423" priority="339" operator="equal">
      <formula>"5 - Несоответствие решений ПД и РД"</formula>
    </cfRule>
  </conditionalFormatting>
  <conditionalFormatting sqref="H18">
    <cfRule type="cellIs" dxfId="422" priority="340" operator="equal">
      <formula>"5 - Несоответствие решений ПД и РД"</formula>
    </cfRule>
  </conditionalFormatting>
  <conditionalFormatting sqref="H18">
    <cfRule type="cellIs" dxfId="421" priority="341" operator="equal">
      <formula>"5 - Несоответствие решений ПД и РД"</formula>
    </cfRule>
  </conditionalFormatting>
  <conditionalFormatting sqref="H18">
    <cfRule type="cellIs" dxfId="420" priority="342" operator="equal">
      <formula>"5 - Несоответствие решений ПД и РД"</formula>
    </cfRule>
  </conditionalFormatting>
  <conditionalFormatting sqref="H19">
    <cfRule type="cellIs" dxfId="419" priority="343" operator="equal">
      <formula>"5 - Несоответствие решений ПД и РД"</formula>
    </cfRule>
  </conditionalFormatting>
  <conditionalFormatting sqref="H19">
    <cfRule type="cellIs" dxfId="418" priority="344" operator="equal">
      <formula>"5 - Несоответствие решений ПД и РД"</formula>
    </cfRule>
  </conditionalFormatting>
  <conditionalFormatting sqref="H19">
    <cfRule type="cellIs" dxfId="417" priority="345" operator="equal">
      <formula>"5 - Несоответствие решений ПД и РД"</formula>
    </cfRule>
  </conditionalFormatting>
  <conditionalFormatting sqref="H21">
    <cfRule type="cellIs" dxfId="416" priority="346" operator="equal">
      <formula>"5 - Несоответствие решений ПД и РД"</formula>
    </cfRule>
  </conditionalFormatting>
  <conditionalFormatting sqref="H21">
    <cfRule type="cellIs" dxfId="415" priority="347" operator="equal">
      <formula>"5 - Несоответствие решений ПД и РД"</formula>
    </cfRule>
  </conditionalFormatting>
  <conditionalFormatting sqref="H21">
    <cfRule type="cellIs" dxfId="414" priority="348" operator="equal">
      <formula>"5 - Несоответствие решений ПД и РД"</formula>
    </cfRule>
  </conditionalFormatting>
  <conditionalFormatting sqref="H22">
    <cfRule type="cellIs" dxfId="413" priority="349" operator="equal">
      <formula>"5 - Несоответствие решений ПД и РД"</formula>
    </cfRule>
  </conditionalFormatting>
  <conditionalFormatting sqref="H22">
    <cfRule type="cellIs" dxfId="412" priority="350" operator="equal">
      <formula>"5 - Несоответствие решений ПД и РД"</formula>
    </cfRule>
  </conditionalFormatting>
  <conditionalFormatting sqref="H22">
    <cfRule type="cellIs" dxfId="411" priority="351" operator="equal">
      <formula>"5 - Несоответствие решений ПД и РД"</formula>
    </cfRule>
  </conditionalFormatting>
  <conditionalFormatting sqref="H23">
    <cfRule type="cellIs" dxfId="410" priority="352" operator="equal">
      <formula>"5 - Несоответствие решений ПД и РД"</formula>
    </cfRule>
  </conditionalFormatting>
  <conditionalFormatting sqref="H23">
    <cfRule type="cellIs" dxfId="409" priority="353" operator="equal">
      <formula>"5 - Несоответствие решений ПД и РД"</formula>
    </cfRule>
  </conditionalFormatting>
  <conditionalFormatting sqref="H23">
    <cfRule type="cellIs" dxfId="408" priority="354" operator="equal">
      <formula>"5 - Несоответствие решений ПД и РД"</formula>
    </cfRule>
  </conditionalFormatting>
  <conditionalFormatting sqref="H24">
    <cfRule type="cellIs" dxfId="407" priority="355" operator="equal">
      <formula>"5 - Несоответствие решений ПД и РД"</formula>
    </cfRule>
  </conditionalFormatting>
  <conditionalFormatting sqref="H24">
    <cfRule type="cellIs" dxfId="406" priority="356" operator="equal">
      <formula>"5 - Несоответствие решений ПД и РД"</formula>
    </cfRule>
  </conditionalFormatting>
  <conditionalFormatting sqref="H24">
    <cfRule type="cellIs" dxfId="405" priority="357" operator="equal">
      <formula>"5 - Несоответствие решений ПД и РД"</formula>
    </cfRule>
  </conditionalFormatting>
  <conditionalFormatting sqref="H25">
    <cfRule type="cellIs" dxfId="404" priority="358" operator="equal">
      <formula>"5 - Несоответствие решений ПД и РД"</formula>
    </cfRule>
  </conditionalFormatting>
  <conditionalFormatting sqref="H25">
    <cfRule type="cellIs" dxfId="403" priority="359" operator="equal">
      <formula>"5 - Несоответствие решений ПД и РД"</formula>
    </cfRule>
  </conditionalFormatting>
  <conditionalFormatting sqref="H26">
    <cfRule type="cellIs" dxfId="402" priority="360" operator="equal">
      <formula>"5 - Несоответствие решений ПД и РД"</formula>
    </cfRule>
  </conditionalFormatting>
  <conditionalFormatting sqref="H26">
    <cfRule type="cellIs" dxfId="401" priority="361" operator="equal">
      <formula>"5 - Несоответствие решений ПД и РД"</formula>
    </cfRule>
  </conditionalFormatting>
  <conditionalFormatting sqref="H28">
    <cfRule type="cellIs" dxfId="400" priority="362" operator="equal">
      <formula>"5 - Несоответствие решений ПД и РД"</formula>
    </cfRule>
  </conditionalFormatting>
  <conditionalFormatting sqref="H28">
    <cfRule type="cellIs" dxfId="399" priority="363" operator="equal">
      <formula>"5 - Несоответствие решений ПД и РД"</formula>
    </cfRule>
  </conditionalFormatting>
  <conditionalFormatting sqref="H29">
    <cfRule type="cellIs" dxfId="398" priority="364" operator="equal">
      <formula>"5 - Несоответствие решений ПД и РД"</formula>
    </cfRule>
  </conditionalFormatting>
  <conditionalFormatting sqref="H29">
    <cfRule type="cellIs" dxfId="397" priority="365" operator="equal">
      <formula>"5 - Несоответствие решений ПД и РД"</formula>
    </cfRule>
  </conditionalFormatting>
  <conditionalFormatting sqref="H27">
    <cfRule type="cellIs" dxfId="396" priority="366" operator="equal">
      <formula>"5 - Несоответствие решений ПД и РД"</formula>
    </cfRule>
  </conditionalFormatting>
  <conditionalFormatting sqref="H27">
    <cfRule type="cellIs" dxfId="395" priority="367" operator="equal">
      <formula>"5 - Несоответствие решений ПД и РД"</formula>
    </cfRule>
  </conditionalFormatting>
  <conditionalFormatting sqref="H27">
    <cfRule type="cellIs" dxfId="394" priority="368" operator="equal">
      <formula>"5 - Несоответствие решений ПД и РД"</formula>
    </cfRule>
  </conditionalFormatting>
  <conditionalFormatting sqref="H27">
    <cfRule type="cellIs" dxfId="393" priority="369" operator="equal">
      <formula>"5 - Несоответствие решений ПД и РД"</formula>
    </cfRule>
  </conditionalFormatting>
  <conditionalFormatting sqref="H31">
    <cfRule type="cellIs" dxfId="392" priority="370" operator="equal">
      <formula>"5 - Несоответствие решений ПД и РД"</formula>
    </cfRule>
  </conditionalFormatting>
  <conditionalFormatting sqref="H31">
    <cfRule type="cellIs" dxfId="391" priority="371" operator="equal">
      <formula>"5 - Несоответствие решений ПД и РД"</formula>
    </cfRule>
  </conditionalFormatting>
  <conditionalFormatting sqref="H31">
    <cfRule type="cellIs" dxfId="390" priority="372" operator="equal">
      <formula>"5 - Несоответствие решений ПД и РД"</formula>
    </cfRule>
  </conditionalFormatting>
  <conditionalFormatting sqref="H31">
    <cfRule type="cellIs" dxfId="389" priority="373" operator="equal">
      <formula>"5 - Несоответствие решений ПД и РД"</formula>
    </cfRule>
  </conditionalFormatting>
  <conditionalFormatting sqref="H31">
    <cfRule type="cellIs" dxfId="388" priority="374" operator="equal">
      <formula>"5 - Несоответствие решений ПД и РД"</formula>
    </cfRule>
  </conditionalFormatting>
  <conditionalFormatting sqref="G1:H1 H3:X3 H5:H169 A9:G9">
    <cfRule type="cellIs" dxfId="387" priority="6" operator="equal">
      <formula>"4 - Несоответствие типовым решениям"</formula>
    </cfRule>
  </conditionalFormatting>
  <conditionalFormatting sqref="K3">
    <cfRule type="cellIs" dxfId="386" priority="375" operator="equal">
      <formula>"4 - Несоответствие типовым решениям"</formula>
    </cfRule>
  </conditionalFormatting>
  <conditionalFormatting sqref="K3">
    <cfRule type="cellIs" dxfId="385" priority="376" operator="equal">
      <formula>"4 - Несоответствие типовым решениям"</formula>
    </cfRule>
  </conditionalFormatting>
  <conditionalFormatting sqref="H10">
    <cfRule type="cellIs" dxfId="384" priority="377" operator="equal">
      <formula>"4 - Несоответствие типовым решениям"</formula>
    </cfRule>
  </conditionalFormatting>
  <conditionalFormatting sqref="H11">
    <cfRule type="cellIs" dxfId="383" priority="378" operator="equal">
      <formula>"4 - Несоответствие типовым решениям"</formula>
    </cfRule>
  </conditionalFormatting>
  <conditionalFormatting sqref="H11">
    <cfRule type="cellIs" dxfId="382" priority="379" operator="equal">
      <formula>"4 - Несоответствие типовым решениям"</formula>
    </cfRule>
  </conditionalFormatting>
  <conditionalFormatting sqref="H11">
    <cfRule type="cellIs" dxfId="381" priority="380" operator="equal">
      <formula>"4 - Несоответствие типовым решениям"</formula>
    </cfRule>
  </conditionalFormatting>
  <conditionalFormatting sqref="H12">
    <cfRule type="cellIs" dxfId="380" priority="381" operator="equal">
      <formula>"4 - Несоответствие типовым решениям"</formula>
    </cfRule>
  </conditionalFormatting>
  <conditionalFormatting sqref="H12">
    <cfRule type="cellIs" dxfId="379" priority="382" operator="equal">
      <formula>"4 - Несоответствие типовым решениям"</formula>
    </cfRule>
  </conditionalFormatting>
  <conditionalFormatting sqref="H12">
    <cfRule type="cellIs" dxfId="378" priority="383" operator="equal">
      <formula>"4 - Несоответствие типовым решениям"</formula>
    </cfRule>
  </conditionalFormatting>
  <conditionalFormatting sqref="H12">
    <cfRule type="cellIs" dxfId="377" priority="384" operator="equal">
      <formula>"4 - Несоответствие типовым решениям"</formula>
    </cfRule>
  </conditionalFormatting>
  <conditionalFormatting sqref="H12">
    <cfRule type="cellIs" dxfId="376" priority="385" operator="equal">
      <formula>"4 - Несоответствие типовым решениям"</formula>
    </cfRule>
  </conditionalFormatting>
  <conditionalFormatting sqref="G13">
    <cfRule type="cellIs" dxfId="375" priority="386" operator="equal">
      <formula>"4 - Несоответствие типовым решениям"</formula>
    </cfRule>
  </conditionalFormatting>
  <conditionalFormatting sqref="G13">
    <cfRule type="cellIs" dxfId="374" priority="387" operator="equal">
      <formula>"4 - Несоответствие типовым решениям"</formula>
    </cfRule>
  </conditionalFormatting>
  <conditionalFormatting sqref="G13">
    <cfRule type="cellIs" dxfId="373" priority="388" operator="equal">
      <formula>"4 - Несоответствие типовым решениям"</formula>
    </cfRule>
  </conditionalFormatting>
  <conditionalFormatting sqref="G13">
    <cfRule type="cellIs" dxfId="372" priority="389" operator="equal">
      <formula>"4 - Несоответствие типовым решениям"</formula>
    </cfRule>
  </conditionalFormatting>
  <conditionalFormatting sqref="G13">
    <cfRule type="cellIs" dxfId="371" priority="390" operator="equal">
      <formula>"4 - Несоответствие типовым решениям"</formula>
    </cfRule>
  </conditionalFormatting>
  <conditionalFormatting sqref="H13">
    <cfRule type="cellIs" dxfId="370" priority="391" operator="equal">
      <formula>"4 - Несоответствие типовым решениям"</formula>
    </cfRule>
  </conditionalFormatting>
  <conditionalFormatting sqref="H13">
    <cfRule type="cellIs" dxfId="369" priority="392" operator="equal">
      <formula>"4 - Несоответствие типовым решениям"</formula>
    </cfRule>
  </conditionalFormatting>
  <conditionalFormatting sqref="H13">
    <cfRule type="cellIs" dxfId="368" priority="393" operator="equal">
      <formula>"4 - Несоответствие типовым решениям"</formula>
    </cfRule>
  </conditionalFormatting>
  <conditionalFormatting sqref="H13">
    <cfRule type="cellIs" dxfId="367" priority="394" operator="equal">
      <formula>"4 - Несоответствие типовым решениям"</formula>
    </cfRule>
  </conditionalFormatting>
  <conditionalFormatting sqref="H13">
    <cfRule type="cellIs" dxfId="366" priority="395" operator="equal">
      <formula>"4 - Несоответствие типовым решениям"</formula>
    </cfRule>
  </conditionalFormatting>
  <conditionalFormatting sqref="H16:H17">
    <cfRule type="cellIs" dxfId="365" priority="396" operator="equal">
      <formula>"4 - Несоответствие типовым решениям"</formula>
    </cfRule>
  </conditionalFormatting>
  <conditionalFormatting sqref="H16">
    <cfRule type="cellIs" dxfId="364" priority="397" operator="equal">
      <formula>"4 - Несоответствие типовым решениям"</formula>
    </cfRule>
  </conditionalFormatting>
  <conditionalFormatting sqref="H16">
    <cfRule type="cellIs" dxfId="363" priority="398" operator="equal">
      <formula>"4 - Несоответствие типовым решениям"</formula>
    </cfRule>
  </conditionalFormatting>
  <conditionalFormatting sqref="H16">
    <cfRule type="cellIs" dxfId="362" priority="399" operator="equal">
      <formula>"4 - Несоответствие типовым решениям"</formula>
    </cfRule>
  </conditionalFormatting>
  <conditionalFormatting sqref="H16">
    <cfRule type="cellIs" dxfId="361" priority="400" operator="equal">
      <formula>"4 - Несоответствие типовым решениям"</formula>
    </cfRule>
  </conditionalFormatting>
  <conditionalFormatting sqref="H16">
    <cfRule type="cellIs" dxfId="360" priority="401" operator="equal">
      <formula>"4 - Несоответствие типовым решениям"</formula>
    </cfRule>
  </conditionalFormatting>
  <conditionalFormatting sqref="H20">
    <cfRule type="cellIs" dxfId="359" priority="402" operator="equal">
      <formula>"4 - Несоответствие типовым решениям"</formula>
    </cfRule>
  </conditionalFormatting>
  <conditionalFormatting sqref="H20">
    <cfRule type="cellIs" dxfId="358" priority="403" operator="equal">
      <formula>"4 - Несоответствие типовым решениям"</formula>
    </cfRule>
  </conditionalFormatting>
  <conditionalFormatting sqref="H32:H35">
    <cfRule type="cellIs" dxfId="357" priority="404" operator="equal">
      <formula>"4 - Несоответствие типовым решениям"</formula>
    </cfRule>
  </conditionalFormatting>
  <conditionalFormatting sqref="H40">
    <cfRule type="cellIs" dxfId="356" priority="405" operator="equal">
      <formula>"4 - Несоответствие типовым решениям"</formula>
    </cfRule>
  </conditionalFormatting>
  <conditionalFormatting sqref="H40">
    <cfRule type="cellIs" dxfId="355" priority="406" operator="equal">
      <formula>"4 - Несоответствие типовым решениям"</formula>
    </cfRule>
  </conditionalFormatting>
  <conditionalFormatting sqref="H40">
    <cfRule type="cellIs" dxfId="354" priority="407" operator="equal">
      <formula>"4 - Несоответствие типовым решениям"</formula>
    </cfRule>
  </conditionalFormatting>
  <conditionalFormatting sqref="H40">
    <cfRule type="cellIs" dxfId="353" priority="408" operator="equal">
      <formula>"4 - Несоответствие типовым решениям"</formula>
    </cfRule>
  </conditionalFormatting>
  <conditionalFormatting sqref="H41">
    <cfRule type="cellIs" dxfId="352" priority="409" operator="equal">
      <formula>"4 - Несоответствие типовым решениям"</formula>
    </cfRule>
  </conditionalFormatting>
  <conditionalFormatting sqref="H41">
    <cfRule type="cellIs" dxfId="351" priority="410" operator="equal">
      <formula>"4 - Несоответствие типовым решениям"</formula>
    </cfRule>
  </conditionalFormatting>
  <conditionalFormatting sqref="H41">
    <cfRule type="cellIs" dxfId="350" priority="411" operator="equal">
      <formula>"4 - Несоответствие типовым решениям"</formula>
    </cfRule>
  </conditionalFormatting>
  <conditionalFormatting sqref="H41">
    <cfRule type="cellIs" dxfId="349" priority="412" operator="equal">
      <formula>"4 - Несоответствие типовым решениям"</formula>
    </cfRule>
  </conditionalFormatting>
  <conditionalFormatting sqref="H37">
    <cfRule type="cellIs" dxfId="348" priority="413" operator="equal">
      <formula>"4 - Несоответствие типовым решениям"</formula>
    </cfRule>
  </conditionalFormatting>
  <conditionalFormatting sqref="H37">
    <cfRule type="cellIs" dxfId="347" priority="414" operator="equal">
      <formula>"4 - Несоответствие типовым решениям"</formula>
    </cfRule>
  </conditionalFormatting>
  <conditionalFormatting sqref="H39">
    <cfRule type="cellIs" dxfId="346" priority="415" operator="equal">
      <formula>"4 - Несоответствие типовым решениям"</formula>
    </cfRule>
  </conditionalFormatting>
  <conditionalFormatting sqref="H39">
    <cfRule type="cellIs" dxfId="345" priority="416" operator="equal">
      <formula>"4 - Несоответствие типовым решениям"</formula>
    </cfRule>
  </conditionalFormatting>
  <conditionalFormatting sqref="H39">
    <cfRule type="cellIs" dxfId="344" priority="417" operator="equal">
      <formula>"4 - Несоответствие типовым решениям"</formula>
    </cfRule>
  </conditionalFormatting>
  <conditionalFormatting sqref="H14">
    <cfRule type="cellIs" dxfId="343" priority="418" operator="equal">
      <formula>"4 - Несоответствие типовым решениям"</formula>
    </cfRule>
  </conditionalFormatting>
  <conditionalFormatting sqref="G14">
    <cfRule type="cellIs" dxfId="342" priority="419" operator="equal">
      <formula>"4 - Несоответствие типовым решениям"</formula>
    </cfRule>
  </conditionalFormatting>
  <conditionalFormatting sqref="G14">
    <cfRule type="cellIs" dxfId="341" priority="420" operator="equal">
      <formula>"4 - Несоответствие типовым решениям"</formula>
    </cfRule>
  </conditionalFormatting>
  <conditionalFormatting sqref="G14">
    <cfRule type="cellIs" dxfId="340" priority="421" operator="equal">
      <formula>"4 - Несоответствие типовым решениям"</formula>
    </cfRule>
  </conditionalFormatting>
  <conditionalFormatting sqref="G14">
    <cfRule type="cellIs" dxfId="339" priority="422" operator="equal">
      <formula>"4 - Несоответствие типовым решениям"</formula>
    </cfRule>
  </conditionalFormatting>
  <conditionalFormatting sqref="G14">
    <cfRule type="cellIs" dxfId="338" priority="423" operator="equal">
      <formula>"4 - Несоответствие типовым решениям"</formula>
    </cfRule>
  </conditionalFormatting>
  <conditionalFormatting sqref="H14">
    <cfRule type="cellIs" dxfId="337" priority="424" operator="equal">
      <formula>"4 - Несоответствие типовым решениям"</formula>
    </cfRule>
  </conditionalFormatting>
  <conditionalFormatting sqref="H14">
    <cfRule type="cellIs" dxfId="336" priority="425" operator="equal">
      <formula>"4 - Несоответствие типовым решениям"</formula>
    </cfRule>
  </conditionalFormatting>
  <conditionalFormatting sqref="H14">
    <cfRule type="cellIs" dxfId="335" priority="426" operator="equal">
      <formula>"4 - Несоответствие типовым решениям"</formula>
    </cfRule>
  </conditionalFormatting>
  <conditionalFormatting sqref="H14">
    <cfRule type="cellIs" dxfId="334" priority="427" operator="equal">
      <formula>"4 - Несоответствие типовым решениям"</formula>
    </cfRule>
  </conditionalFormatting>
  <conditionalFormatting sqref="H14">
    <cfRule type="cellIs" dxfId="333" priority="428" operator="equal">
      <formula>"4 - Несоответствие типовым решениям"</formula>
    </cfRule>
  </conditionalFormatting>
  <conditionalFormatting sqref="H15">
    <cfRule type="cellIs" dxfId="332" priority="429" operator="equal">
      <formula>"4 - Несоответствие типовым решениям"</formula>
    </cfRule>
  </conditionalFormatting>
  <conditionalFormatting sqref="H15">
    <cfRule type="cellIs" dxfId="331" priority="430" operator="equal">
      <formula>"4 - Несоответствие типовым решениям"</formula>
    </cfRule>
  </conditionalFormatting>
  <conditionalFormatting sqref="H18">
    <cfRule type="cellIs" dxfId="330" priority="431" operator="equal">
      <formula>"4 - Несоответствие типовым решениям"</formula>
    </cfRule>
  </conditionalFormatting>
  <conditionalFormatting sqref="H18">
    <cfRule type="cellIs" dxfId="329" priority="432" operator="equal">
      <formula>"4 - Несоответствие типовым решениям"</formula>
    </cfRule>
  </conditionalFormatting>
  <conditionalFormatting sqref="H18">
    <cfRule type="cellIs" dxfId="328" priority="433" operator="equal">
      <formula>"4 - Несоответствие типовым решениям"</formula>
    </cfRule>
  </conditionalFormatting>
  <conditionalFormatting sqref="H19">
    <cfRule type="cellIs" dxfId="327" priority="434" operator="equal">
      <formula>"4 - Несоответствие типовым решениям"</formula>
    </cfRule>
  </conditionalFormatting>
  <conditionalFormatting sqref="H19">
    <cfRule type="cellIs" dxfId="326" priority="435" operator="equal">
      <formula>"4 - Несоответствие типовым решениям"</formula>
    </cfRule>
  </conditionalFormatting>
  <conditionalFormatting sqref="H19">
    <cfRule type="cellIs" dxfId="325" priority="436" operator="equal">
      <formula>"4 - Несоответствие типовым решениям"</formula>
    </cfRule>
  </conditionalFormatting>
  <conditionalFormatting sqref="H21">
    <cfRule type="cellIs" dxfId="324" priority="437" operator="equal">
      <formula>"4 - Несоответствие типовым решениям"</formula>
    </cfRule>
  </conditionalFormatting>
  <conditionalFormatting sqref="H21">
    <cfRule type="cellIs" dxfId="323" priority="438" operator="equal">
      <formula>"4 - Несоответствие типовым решениям"</formula>
    </cfRule>
  </conditionalFormatting>
  <conditionalFormatting sqref="H21">
    <cfRule type="cellIs" dxfId="322" priority="439" operator="equal">
      <formula>"4 - Несоответствие типовым решениям"</formula>
    </cfRule>
  </conditionalFormatting>
  <conditionalFormatting sqref="H22">
    <cfRule type="cellIs" dxfId="321" priority="440" operator="equal">
      <formula>"4 - Несоответствие типовым решениям"</formula>
    </cfRule>
  </conditionalFormatting>
  <conditionalFormatting sqref="H22">
    <cfRule type="cellIs" dxfId="320" priority="441" operator="equal">
      <formula>"4 - Несоответствие типовым решениям"</formula>
    </cfRule>
  </conditionalFormatting>
  <conditionalFormatting sqref="H22">
    <cfRule type="cellIs" dxfId="319" priority="442" operator="equal">
      <formula>"4 - Несоответствие типовым решениям"</formula>
    </cfRule>
  </conditionalFormatting>
  <conditionalFormatting sqref="H23">
    <cfRule type="cellIs" dxfId="318" priority="443" operator="equal">
      <formula>"4 - Несоответствие типовым решениям"</formula>
    </cfRule>
  </conditionalFormatting>
  <conditionalFormatting sqref="H23">
    <cfRule type="cellIs" dxfId="317" priority="444" operator="equal">
      <formula>"4 - Несоответствие типовым решениям"</formula>
    </cfRule>
  </conditionalFormatting>
  <conditionalFormatting sqref="H23">
    <cfRule type="cellIs" dxfId="316" priority="445" operator="equal">
      <formula>"4 - Несоответствие типовым решениям"</formula>
    </cfRule>
  </conditionalFormatting>
  <conditionalFormatting sqref="H24">
    <cfRule type="cellIs" dxfId="315" priority="446" operator="equal">
      <formula>"4 - Несоответствие типовым решениям"</formula>
    </cfRule>
  </conditionalFormatting>
  <conditionalFormatting sqref="H24">
    <cfRule type="cellIs" dxfId="314" priority="447" operator="equal">
      <formula>"4 - Несоответствие типовым решениям"</formula>
    </cfRule>
  </conditionalFormatting>
  <conditionalFormatting sqref="H24">
    <cfRule type="cellIs" dxfId="313" priority="448" operator="equal">
      <formula>"4 - Несоответствие типовым решениям"</formula>
    </cfRule>
  </conditionalFormatting>
  <conditionalFormatting sqref="H25">
    <cfRule type="cellIs" dxfId="312" priority="449" operator="equal">
      <formula>"4 - Несоответствие типовым решениям"</formula>
    </cfRule>
  </conditionalFormatting>
  <conditionalFormatting sqref="H25">
    <cfRule type="cellIs" dxfId="311" priority="450" operator="equal">
      <formula>"4 - Несоответствие типовым решениям"</formula>
    </cfRule>
  </conditionalFormatting>
  <conditionalFormatting sqref="H26">
    <cfRule type="cellIs" dxfId="310" priority="451" operator="equal">
      <formula>"4 - Несоответствие типовым решениям"</formula>
    </cfRule>
  </conditionalFormatting>
  <conditionalFormatting sqref="H26">
    <cfRule type="cellIs" dxfId="309" priority="452" operator="equal">
      <formula>"4 - Несоответствие типовым решениям"</formula>
    </cfRule>
  </conditionalFormatting>
  <conditionalFormatting sqref="H28">
    <cfRule type="cellIs" dxfId="308" priority="453" operator="equal">
      <formula>"4 - Несоответствие типовым решениям"</formula>
    </cfRule>
  </conditionalFormatting>
  <conditionalFormatting sqref="H28">
    <cfRule type="cellIs" dxfId="307" priority="454" operator="equal">
      <formula>"4 - Несоответствие типовым решениям"</formula>
    </cfRule>
  </conditionalFormatting>
  <conditionalFormatting sqref="H29">
    <cfRule type="cellIs" dxfId="306" priority="455" operator="equal">
      <formula>"4 - Несоответствие типовым решениям"</formula>
    </cfRule>
  </conditionalFormatting>
  <conditionalFormatting sqref="H29">
    <cfRule type="cellIs" dxfId="305" priority="456" operator="equal">
      <formula>"4 - Несоответствие типовым решениям"</formula>
    </cfRule>
  </conditionalFormatting>
  <conditionalFormatting sqref="H27">
    <cfRule type="cellIs" dxfId="304" priority="457" operator="equal">
      <formula>"4 - Несоответствие типовым решениям"</formula>
    </cfRule>
  </conditionalFormatting>
  <conditionalFormatting sqref="H27">
    <cfRule type="cellIs" dxfId="303" priority="458" operator="equal">
      <formula>"4 - Несоответствие типовым решениям"</formula>
    </cfRule>
  </conditionalFormatting>
  <conditionalFormatting sqref="H27">
    <cfRule type="cellIs" dxfId="302" priority="459" operator="equal">
      <formula>"4 - Несоответствие типовым решениям"</formula>
    </cfRule>
  </conditionalFormatting>
  <conditionalFormatting sqref="H27">
    <cfRule type="cellIs" dxfId="301" priority="460" operator="equal">
      <formula>"4 - Несоответствие типовым решениям"</formula>
    </cfRule>
  </conditionalFormatting>
  <conditionalFormatting sqref="H31">
    <cfRule type="cellIs" dxfId="300" priority="461" operator="equal">
      <formula>"4 - Несоответствие типовым решениям"</formula>
    </cfRule>
  </conditionalFormatting>
  <conditionalFormatting sqref="H31">
    <cfRule type="cellIs" dxfId="299" priority="462" operator="equal">
      <formula>"4 - Несоответствие типовым решениям"</formula>
    </cfRule>
  </conditionalFormatting>
  <conditionalFormatting sqref="H31">
    <cfRule type="cellIs" dxfId="298" priority="463" operator="equal">
      <formula>"4 - Несоответствие типовым решениям"</formula>
    </cfRule>
  </conditionalFormatting>
  <conditionalFormatting sqref="H31">
    <cfRule type="cellIs" dxfId="297" priority="464" operator="equal">
      <formula>"4 - Несоответствие типовым решениям"</formula>
    </cfRule>
  </conditionalFormatting>
  <conditionalFormatting sqref="H31">
    <cfRule type="cellIs" dxfId="296" priority="465" operator="equal">
      <formula>"4 - Несоответствие типовым решениям"</formula>
    </cfRule>
  </conditionalFormatting>
  <conditionalFormatting sqref="G1:H1 H3:X3 H5:H169 A9:G9">
    <cfRule type="cellIs" dxfId="295" priority="5" operator="equal">
      <formula>"3 - Повторяющиеся замечания МФР"</formula>
    </cfRule>
  </conditionalFormatting>
  <conditionalFormatting sqref="K3">
    <cfRule type="cellIs" dxfId="294" priority="466" operator="equal">
      <formula>"3 - Повторяющиеся замечания МФР"</formula>
    </cfRule>
  </conditionalFormatting>
  <conditionalFormatting sqref="K3">
    <cfRule type="cellIs" dxfId="293" priority="467" operator="equal">
      <formula>"3 - Повторяющиеся замечания МФР"</formula>
    </cfRule>
  </conditionalFormatting>
  <conditionalFormatting sqref="H10">
    <cfRule type="cellIs" dxfId="292" priority="468" operator="equal">
      <formula>"3 - Повторяющиеся замечания МФР"</formula>
    </cfRule>
  </conditionalFormatting>
  <conditionalFormatting sqref="H11">
    <cfRule type="cellIs" dxfId="291" priority="469" operator="equal">
      <formula>"3 - Повторяющиеся замечания МФР"</formula>
    </cfRule>
  </conditionalFormatting>
  <conditionalFormatting sqref="H11">
    <cfRule type="cellIs" dxfId="290" priority="470" operator="equal">
      <formula>"3 - Повторяющиеся замечания МФР"</formula>
    </cfRule>
  </conditionalFormatting>
  <conditionalFormatting sqref="H11">
    <cfRule type="cellIs" dxfId="289" priority="471" operator="equal">
      <formula>"3 - Повторяющиеся замечания МФР"</formula>
    </cfRule>
  </conditionalFormatting>
  <conditionalFormatting sqref="H12">
    <cfRule type="cellIs" dxfId="288" priority="472" operator="equal">
      <formula>"3 - Повторяющиеся замечания МФР"</formula>
    </cfRule>
  </conditionalFormatting>
  <conditionalFormatting sqref="H12">
    <cfRule type="cellIs" dxfId="287" priority="473" operator="equal">
      <formula>"3 - Повторяющиеся замечания МФР"</formula>
    </cfRule>
  </conditionalFormatting>
  <conditionalFormatting sqref="H12">
    <cfRule type="cellIs" dxfId="286" priority="474" operator="equal">
      <formula>"3 - Повторяющиеся замечания МФР"</formula>
    </cfRule>
  </conditionalFormatting>
  <conditionalFormatting sqref="H12">
    <cfRule type="cellIs" dxfId="285" priority="475" operator="equal">
      <formula>"3 - Повторяющиеся замечания МФР"</formula>
    </cfRule>
  </conditionalFormatting>
  <conditionalFormatting sqref="H12">
    <cfRule type="cellIs" dxfId="284" priority="476" operator="equal">
      <formula>"3 - Повторяющиеся замечания МФР"</formula>
    </cfRule>
  </conditionalFormatting>
  <conditionalFormatting sqref="G13">
    <cfRule type="cellIs" dxfId="283" priority="477" operator="equal">
      <formula>"3 - Повторяющиеся замечания МФР"</formula>
    </cfRule>
  </conditionalFormatting>
  <conditionalFormatting sqref="G13">
    <cfRule type="cellIs" dxfId="282" priority="478" operator="equal">
      <formula>"3 - Повторяющиеся замечания МФР"</formula>
    </cfRule>
  </conditionalFormatting>
  <conditionalFormatting sqref="G13">
    <cfRule type="cellIs" dxfId="281" priority="479" operator="equal">
      <formula>"3 - Повторяющиеся замечания МФР"</formula>
    </cfRule>
  </conditionalFormatting>
  <conditionalFormatting sqref="G13">
    <cfRule type="cellIs" dxfId="280" priority="480" operator="equal">
      <formula>"3 - Повторяющиеся замечания МФР"</formula>
    </cfRule>
  </conditionalFormatting>
  <conditionalFormatting sqref="G13">
    <cfRule type="cellIs" dxfId="279" priority="481" operator="equal">
      <formula>"3 - Повторяющиеся замечания МФР"</formula>
    </cfRule>
  </conditionalFormatting>
  <conditionalFormatting sqref="H13">
    <cfRule type="cellIs" dxfId="278" priority="482" operator="equal">
      <formula>"3 - Повторяющиеся замечания МФР"</formula>
    </cfRule>
  </conditionalFormatting>
  <conditionalFormatting sqref="H13">
    <cfRule type="cellIs" dxfId="277" priority="483" operator="equal">
      <formula>"3 - Повторяющиеся замечания МФР"</formula>
    </cfRule>
  </conditionalFormatting>
  <conditionalFormatting sqref="H13">
    <cfRule type="cellIs" dxfId="276" priority="484" operator="equal">
      <formula>"3 - Повторяющиеся замечания МФР"</formula>
    </cfRule>
  </conditionalFormatting>
  <conditionalFormatting sqref="H13">
    <cfRule type="cellIs" dxfId="275" priority="485" operator="equal">
      <formula>"3 - Повторяющиеся замечания МФР"</formula>
    </cfRule>
  </conditionalFormatting>
  <conditionalFormatting sqref="H13">
    <cfRule type="cellIs" dxfId="274" priority="486" operator="equal">
      <formula>"3 - Повторяющиеся замечания МФР"</formula>
    </cfRule>
  </conditionalFormatting>
  <conditionalFormatting sqref="H16:H17">
    <cfRule type="cellIs" dxfId="273" priority="487" operator="equal">
      <formula>"3 - Повторяющиеся замечания МФР"</formula>
    </cfRule>
  </conditionalFormatting>
  <conditionalFormatting sqref="H16">
    <cfRule type="cellIs" dxfId="272" priority="488" operator="equal">
      <formula>"3 - Повторяющиеся замечания МФР"</formula>
    </cfRule>
  </conditionalFormatting>
  <conditionalFormatting sqref="H16">
    <cfRule type="cellIs" dxfId="271" priority="489" operator="equal">
      <formula>"3 - Повторяющиеся замечания МФР"</formula>
    </cfRule>
  </conditionalFormatting>
  <conditionalFormatting sqref="H16">
    <cfRule type="cellIs" dxfId="270" priority="490" operator="equal">
      <formula>"3 - Повторяющиеся замечания МФР"</formula>
    </cfRule>
  </conditionalFormatting>
  <conditionalFormatting sqref="H16">
    <cfRule type="cellIs" dxfId="269" priority="491" operator="equal">
      <formula>"3 - Повторяющиеся замечания МФР"</formula>
    </cfRule>
  </conditionalFormatting>
  <conditionalFormatting sqref="H16">
    <cfRule type="cellIs" dxfId="268" priority="492" operator="equal">
      <formula>"3 - Повторяющиеся замечания МФР"</formula>
    </cfRule>
  </conditionalFormatting>
  <conditionalFormatting sqref="H20">
    <cfRule type="cellIs" dxfId="267" priority="493" operator="equal">
      <formula>"3 - Повторяющиеся замечания МФР"</formula>
    </cfRule>
  </conditionalFormatting>
  <conditionalFormatting sqref="H20">
    <cfRule type="cellIs" dxfId="266" priority="494" operator="equal">
      <formula>"3 - Повторяющиеся замечания МФР"</formula>
    </cfRule>
  </conditionalFormatting>
  <conditionalFormatting sqref="H23">
    <cfRule type="cellIs" dxfId="265" priority="495" operator="equal">
      <formula>"3 - Повторяющиеся замечания МФР"</formula>
    </cfRule>
  </conditionalFormatting>
  <conditionalFormatting sqref="H32:H35">
    <cfRule type="cellIs" dxfId="264" priority="496" operator="equal">
      <formula>"3 - Повторяющиеся замечания МФР"</formula>
    </cfRule>
  </conditionalFormatting>
  <conditionalFormatting sqref="H35">
    <cfRule type="cellIs" dxfId="263" priority="497" operator="equal">
      <formula>"3 - Повторяющиеся замечания МФР"</formula>
    </cfRule>
  </conditionalFormatting>
  <conditionalFormatting sqref="H40">
    <cfRule type="cellIs" dxfId="262" priority="498" operator="equal">
      <formula>"3 - Повторяющиеся замечания МФР"</formula>
    </cfRule>
  </conditionalFormatting>
  <conditionalFormatting sqref="H40">
    <cfRule type="cellIs" dxfId="261" priority="499" operator="equal">
      <formula>"3 - Повторяющиеся замечания МФР"</formula>
    </cfRule>
  </conditionalFormatting>
  <conditionalFormatting sqref="H40">
    <cfRule type="cellIs" dxfId="260" priority="500" operator="equal">
      <formula>"3 - Повторяющиеся замечания МФР"</formula>
    </cfRule>
  </conditionalFormatting>
  <conditionalFormatting sqref="H40">
    <cfRule type="cellIs" dxfId="259" priority="501" operator="equal">
      <formula>"3 - Повторяющиеся замечания МФР"</formula>
    </cfRule>
  </conditionalFormatting>
  <conditionalFormatting sqref="H41">
    <cfRule type="cellIs" dxfId="258" priority="502" operator="equal">
      <formula>"3 - Повторяющиеся замечания МФР"</formula>
    </cfRule>
  </conditionalFormatting>
  <conditionalFormatting sqref="H41">
    <cfRule type="cellIs" dxfId="257" priority="503" operator="equal">
      <formula>"3 - Повторяющиеся замечания МФР"</formula>
    </cfRule>
  </conditionalFormatting>
  <conditionalFormatting sqref="H41">
    <cfRule type="cellIs" dxfId="256" priority="504" operator="equal">
      <formula>"3 - Повторяющиеся замечания МФР"</formula>
    </cfRule>
  </conditionalFormatting>
  <conditionalFormatting sqref="H41">
    <cfRule type="cellIs" dxfId="255" priority="505" operator="equal">
      <formula>"3 - Повторяющиеся замечания МФР"</formula>
    </cfRule>
  </conditionalFormatting>
  <conditionalFormatting sqref="H37">
    <cfRule type="cellIs" dxfId="254" priority="506" operator="equal">
      <formula>"3 - Повторяющиеся замечания МФР"</formula>
    </cfRule>
  </conditionalFormatting>
  <conditionalFormatting sqref="H37">
    <cfRule type="cellIs" dxfId="253" priority="507" operator="equal">
      <formula>"3 - Повторяющиеся замечания МФР"</formula>
    </cfRule>
  </conditionalFormatting>
  <conditionalFormatting sqref="H37">
    <cfRule type="cellIs" dxfId="252" priority="508" operator="equal">
      <formula>"3 - Повторяющиеся замечания МФР"</formula>
    </cfRule>
  </conditionalFormatting>
  <conditionalFormatting sqref="H39">
    <cfRule type="cellIs" dxfId="251" priority="509" operator="equal">
      <formula>"3 - Повторяющиеся замечания МФР"</formula>
    </cfRule>
  </conditionalFormatting>
  <conditionalFormatting sqref="H39">
    <cfRule type="cellIs" dxfId="250" priority="510" operator="equal">
      <formula>"3 - Повторяющиеся замечания МФР"</formula>
    </cfRule>
  </conditionalFormatting>
  <conditionalFormatting sqref="H39">
    <cfRule type="cellIs" dxfId="249" priority="511" operator="equal">
      <formula>"3 - Повторяющиеся замечания МФР"</formula>
    </cfRule>
  </conditionalFormatting>
  <conditionalFormatting sqref="H39">
    <cfRule type="cellIs" dxfId="248" priority="512" operator="equal">
      <formula>"3 - Повторяющиеся замечания МФР"</formula>
    </cfRule>
  </conditionalFormatting>
  <conditionalFormatting sqref="H14">
    <cfRule type="cellIs" dxfId="247" priority="513" operator="equal">
      <formula>"3 - Повторяющиеся замечания МФР"</formula>
    </cfRule>
  </conditionalFormatting>
  <conditionalFormatting sqref="G14">
    <cfRule type="cellIs" dxfId="246" priority="514" operator="equal">
      <formula>"3 - Повторяющиеся замечания МФР"</formula>
    </cfRule>
  </conditionalFormatting>
  <conditionalFormatting sqref="G14">
    <cfRule type="cellIs" dxfId="245" priority="515" operator="equal">
      <formula>"3 - Повторяющиеся замечания МФР"</formula>
    </cfRule>
  </conditionalFormatting>
  <conditionalFormatting sqref="G14">
    <cfRule type="cellIs" dxfId="244" priority="516" operator="equal">
      <formula>"3 - Повторяющиеся замечания МФР"</formula>
    </cfRule>
  </conditionalFormatting>
  <conditionalFormatting sqref="G14">
    <cfRule type="cellIs" dxfId="243" priority="517" operator="equal">
      <formula>"3 - Повторяющиеся замечания МФР"</formula>
    </cfRule>
  </conditionalFormatting>
  <conditionalFormatting sqref="G14">
    <cfRule type="cellIs" dxfId="242" priority="518" operator="equal">
      <formula>"3 - Повторяющиеся замечания МФР"</formula>
    </cfRule>
  </conditionalFormatting>
  <conditionalFormatting sqref="H14">
    <cfRule type="cellIs" dxfId="241" priority="519" operator="equal">
      <formula>"3 - Повторяющиеся замечания МФР"</formula>
    </cfRule>
  </conditionalFormatting>
  <conditionalFormatting sqref="H14">
    <cfRule type="cellIs" dxfId="240" priority="520" operator="equal">
      <formula>"3 - Повторяющиеся замечания МФР"</formula>
    </cfRule>
  </conditionalFormatting>
  <conditionalFormatting sqref="H14">
    <cfRule type="cellIs" dxfId="239" priority="521" operator="equal">
      <formula>"3 - Повторяющиеся замечания МФР"</formula>
    </cfRule>
  </conditionalFormatting>
  <conditionalFormatting sqref="H14">
    <cfRule type="cellIs" dxfId="238" priority="522" operator="equal">
      <formula>"3 - Повторяющиеся замечания МФР"</formula>
    </cfRule>
  </conditionalFormatting>
  <conditionalFormatting sqref="H14">
    <cfRule type="cellIs" dxfId="237" priority="523" operator="equal">
      <formula>"3 - Повторяющиеся замечания МФР"</formula>
    </cfRule>
  </conditionalFormatting>
  <conditionalFormatting sqref="H15">
    <cfRule type="cellIs" dxfId="236" priority="524" operator="equal">
      <formula>"3 - Повторяющиеся замечания МФР"</formula>
    </cfRule>
  </conditionalFormatting>
  <conditionalFormatting sqref="H15">
    <cfRule type="cellIs" dxfId="235" priority="525" operator="equal">
      <formula>"3 - Повторяющиеся замечания МФР"</formula>
    </cfRule>
  </conditionalFormatting>
  <conditionalFormatting sqref="H18">
    <cfRule type="cellIs" dxfId="234" priority="526" operator="equal">
      <formula>"3 - Повторяющиеся замечания МФР"</formula>
    </cfRule>
  </conditionalFormatting>
  <conditionalFormatting sqref="H18">
    <cfRule type="cellIs" dxfId="233" priority="527" operator="equal">
      <formula>"3 - Повторяющиеся замечания МФР"</formula>
    </cfRule>
  </conditionalFormatting>
  <conditionalFormatting sqref="H18">
    <cfRule type="cellIs" dxfId="232" priority="528" operator="equal">
      <formula>"3 - Повторяющиеся замечания МФР"</formula>
    </cfRule>
  </conditionalFormatting>
  <conditionalFormatting sqref="H19">
    <cfRule type="cellIs" dxfId="231" priority="529" operator="equal">
      <formula>"3 - Повторяющиеся замечания МФР"</formula>
    </cfRule>
  </conditionalFormatting>
  <conditionalFormatting sqref="H19">
    <cfRule type="cellIs" dxfId="230" priority="530" operator="equal">
      <formula>"3 - Повторяющиеся замечания МФР"</formula>
    </cfRule>
  </conditionalFormatting>
  <conditionalFormatting sqref="H19">
    <cfRule type="cellIs" dxfId="229" priority="531" operator="equal">
      <formula>"3 - Повторяющиеся замечания МФР"</formula>
    </cfRule>
  </conditionalFormatting>
  <conditionalFormatting sqref="H21">
    <cfRule type="cellIs" dxfId="228" priority="532" operator="equal">
      <formula>"3 - Повторяющиеся замечания МФР"</formula>
    </cfRule>
  </conditionalFormatting>
  <conditionalFormatting sqref="H21">
    <cfRule type="cellIs" dxfId="227" priority="533" operator="equal">
      <formula>"3 - Повторяющиеся замечания МФР"</formula>
    </cfRule>
  </conditionalFormatting>
  <conditionalFormatting sqref="H21">
    <cfRule type="cellIs" dxfId="226" priority="534" operator="equal">
      <formula>"3 - Повторяющиеся замечания МФР"</formula>
    </cfRule>
  </conditionalFormatting>
  <conditionalFormatting sqref="H22">
    <cfRule type="cellIs" dxfId="225" priority="535" operator="equal">
      <formula>"3 - Повторяющиеся замечания МФР"</formula>
    </cfRule>
  </conditionalFormatting>
  <conditionalFormatting sqref="H22">
    <cfRule type="cellIs" dxfId="224" priority="536" operator="equal">
      <formula>"3 - Повторяющиеся замечания МФР"</formula>
    </cfRule>
  </conditionalFormatting>
  <conditionalFormatting sqref="H22">
    <cfRule type="cellIs" dxfId="223" priority="537" operator="equal">
      <formula>"3 - Повторяющиеся замечания МФР"</formula>
    </cfRule>
  </conditionalFormatting>
  <conditionalFormatting sqref="H23">
    <cfRule type="cellIs" dxfId="222" priority="538" operator="equal">
      <formula>"3 - Повторяющиеся замечания МФР"</formula>
    </cfRule>
  </conditionalFormatting>
  <conditionalFormatting sqref="H23">
    <cfRule type="cellIs" dxfId="221" priority="539" operator="equal">
      <formula>"3 - Повторяющиеся замечания МФР"</formula>
    </cfRule>
  </conditionalFormatting>
  <conditionalFormatting sqref="H23">
    <cfRule type="cellIs" dxfId="220" priority="540" operator="equal">
      <formula>"3 - Повторяющиеся замечания МФР"</formula>
    </cfRule>
  </conditionalFormatting>
  <conditionalFormatting sqref="H24">
    <cfRule type="cellIs" dxfId="219" priority="541" operator="equal">
      <formula>"3 - Повторяющиеся замечания МФР"</formula>
    </cfRule>
  </conditionalFormatting>
  <conditionalFormatting sqref="H24">
    <cfRule type="cellIs" dxfId="218" priority="542" operator="equal">
      <formula>"3 - Повторяющиеся замечания МФР"</formula>
    </cfRule>
  </conditionalFormatting>
  <conditionalFormatting sqref="H24">
    <cfRule type="cellIs" dxfId="217" priority="543" operator="equal">
      <formula>"3 - Повторяющиеся замечания МФР"</formula>
    </cfRule>
  </conditionalFormatting>
  <conditionalFormatting sqref="H25">
    <cfRule type="cellIs" dxfId="216" priority="544" operator="equal">
      <formula>"3 - Повторяющиеся замечания МФР"</formula>
    </cfRule>
  </conditionalFormatting>
  <conditionalFormatting sqref="H25">
    <cfRule type="cellIs" dxfId="215" priority="545" operator="equal">
      <formula>"3 - Повторяющиеся замечания МФР"</formula>
    </cfRule>
  </conditionalFormatting>
  <conditionalFormatting sqref="H26">
    <cfRule type="cellIs" dxfId="214" priority="546" operator="equal">
      <formula>"3 - Повторяющиеся замечания МФР"</formula>
    </cfRule>
  </conditionalFormatting>
  <conditionalFormatting sqref="H26">
    <cfRule type="cellIs" dxfId="213" priority="547" operator="equal">
      <formula>"3 - Повторяющиеся замечания МФР"</formula>
    </cfRule>
  </conditionalFormatting>
  <conditionalFormatting sqref="H28">
    <cfRule type="cellIs" dxfId="212" priority="548" operator="equal">
      <formula>"3 - Повторяющиеся замечания МФР"</formula>
    </cfRule>
  </conditionalFormatting>
  <conditionalFormatting sqref="H28">
    <cfRule type="cellIs" dxfId="211" priority="549" operator="equal">
      <formula>"3 - Повторяющиеся замечания МФР"</formula>
    </cfRule>
  </conditionalFormatting>
  <conditionalFormatting sqref="H29">
    <cfRule type="cellIs" dxfId="210" priority="550" operator="equal">
      <formula>"3 - Повторяющиеся замечания МФР"</formula>
    </cfRule>
  </conditionalFormatting>
  <conditionalFormatting sqref="H29">
    <cfRule type="cellIs" dxfId="209" priority="551" operator="equal">
      <formula>"3 - Повторяющиеся замечания МФР"</formula>
    </cfRule>
  </conditionalFormatting>
  <conditionalFormatting sqref="H27">
    <cfRule type="cellIs" dxfId="208" priority="552" operator="equal">
      <formula>"3 - Повторяющиеся замечания МФР"</formula>
    </cfRule>
  </conditionalFormatting>
  <conditionalFormatting sqref="H27">
    <cfRule type="cellIs" dxfId="207" priority="553" operator="equal">
      <formula>"3 - Повторяющиеся замечания МФР"</formula>
    </cfRule>
  </conditionalFormatting>
  <conditionalFormatting sqref="H27">
    <cfRule type="cellIs" dxfId="206" priority="554" operator="equal">
      <formula>"3 - Повторяющиеся замечания МФР"</formula>
    </cfRule>
  </conditionalFormatting>
  <conditionalFormatting sqref="H27">
    <cfRule type="cellIs" dxfId="205" priority="555" operator="equal">
      <formula>"3 - Повторяющиеся замечания МФР"</formula>
    </cfRule>
  </conditionalFormatting>
  <conditionalFormatting sqref="H31">
    <cfRule type="cellIs" dxfId="204" priority="556" operator="equal">
      <formula>"3 - Повторяющиеся замечания МФР"</formula>
    </cfRule>
  </conditionalFormatting>
  <conditionalFormatting sqref="H31">
    <cfRule type="cellIs" dxfId="203" priority="557" operator="equal">
      <formula>"3 - Повторяющиеся замечания МФР"</formula>
    </cfRule>
  </conditionalFormatting>
  <conditionalFormatting sqref="H31">
    <cfRule type="cellIs" dxfId="202" priority="558" operator="equal">
      <formula>"3 - Повторяющиеся замечания МФР"</formula>
    </cfRule>
  </conditionalFormatting>
  <conditionalFormatting sqref="H31">
    <cfRule type="cellIs" dxfId="201" priority="559" operator="equal">
      <formula>"3 - Повторяющиеся замечания МФР"</formula>
    </cfRule>
  </conditionalFormatting>
  <conditionalFormatting sqref="H31">
    <cfRule type="cellIs" dxfId="200" priority="560" operator="equal">
      <formula>"3 - Повторяющиеся замечания МФР"</formula>
    </cfRule>
  </conditionalFormatting>
  <conditionalFormatting sqref="G1:H1 H3:X3 H5:H169 A9:G9">
    <cfRule type="cellIs" dxfId="199" priority="4" operator="equal">
      <formula>"2 - Несоотвествие смежным разделам"</formula>
    </cfRule>
  </conditionalFormatting>
  <conditionalFormatting sqref="K3">
    <cfRule type="cellIs" dxfId="198" priority="561" operator="equal">
      <formula>"2 - Несоотвествие смежным разделам"</formula>
    </cfRule>
  </conditionalFormatting>
  <conditionalFormatting sqref="K3">
    <cfRule type="cellIs" dxfId="197" priority="562" operator="equal">
      <formula>"2 - Несоотвествие смежным разделам"</formula>
    </cfRule>
  </conditionalFormatting>
  <conditionalFormatting sqref="H10">
    <cfRule type="cellIs" dxfId="196" priority="563" operator="equal">
      <formula>"2 - Несоотвествие смежным разделам"</formula>
    </cfRule>
  </conditionalFormatting>
  <conditionalFormatting sqref="H11">
    <cfRule type="cellIs" dxfId="195" priority="564" operator="equal">
      <formula>"2 - Несоотвествие смежным разделам"</formula>
    </cfRule>
  </conditionalFormatting>
  <conditionalFormatting sqref="H11">
    <cfRule type="cellIs" dxfId="194" priority="565" operator="equal">
      <formula>"2 - Несоотвествие смежным разделам"</formula>
    </cfRule>
  </conditionalFormatting>
  <conditionalFormatting sqref="H11">
    <cfRule type="cellIs" dxfId="193" priority="566" operator="equal">
      <formula>"2 - Несоотвествие смежным разделам"</formula>
    </cfRule>
  </conditionalFormatting>
  <conditionalFormatting sqref="H12">
    <cfRule type="cellIs" dxfId="192" priority="567" operator="equal">
      <formula>"2 - Несоотвествие смежным разделам"</formula>
    </cfRule>
  </conditionalFormatting>
  <conditionalFormatting sqref="H12">
    <cfRule type="cellIs" dxfId="191" priority="568" operator="equal">
      <formula>"2 - Несоотвествие смежным разделам"</formula>
    </cfRule>
  </conditionalFormatting>
  <conditionalFormatting sqref="H12">
    <cfRule type="cellIs" dxfId="190" priority="569" operator="equal">
      <formula>"2 - Несоотвествие смежным разделам"</formula>
    </cfRule>
  </conditionalFormatting>
  <conditionalFormatting sqref="H12">
    <cfRule type="cellIs" dxfId="189" priority="570" operator="equal">
      <formula>"2 - Несоотвествие смежным разделам"</formula>
    </cfRule>
  </conditionalFormatting>
  <conditionalFormatting sqref="H12">
    <cfRule type="cellIs" dxfId="188" priority="571" operator="equal">
      <formula>"2 - Несоотвествие смежным разделам"</formula>
    </cfRule>
  </conditionalFormatting>
  <conditionalFormatting sqref="G13">
    <cfRule type="cellIs" dxfId="187" priority="572" operator="equal">
      <formula>"2 - Несоотвествие смежным разделам"</formula>
    </cfRule>
  </conditionalFormatting>
  <conditionalFormatting sqref="G13">
    <cfRule type="cellIs" dxfId="186" priority="573" operator="equal">
      <formula>"2 - Несоотвествие смежным разделам"</formula>
    </cfRule>
  </conditionalFormatting>
  <conditionalFormatting sqref="G13">
    <cfRule type="cellIs" dxfId="185" priority="574" operator="equal">
      <formula>"2 - Несоотвествие смежным разделам"</formula>
    </cfRule>
  </conditionalFormatting>
  <conditionalFormatting sqref="G13">
    <cfRule type="cellIs" dxfId="184" priority="575" operator="equal">
      <formula>"2 - Несоотвествие смежным разделам"</formula>
    </cfRule>
  </conditionalFormatting>
  <conditionalFormatting sqref="G13">
    <cfRule type="cellIs" dxfId="183" priority="576" operator="equal">
      <formula>"2 - Несоотвествие смежным разделам"</formula>
    </cfRule>
  </conditionalFormatting>
  <conditionalFormatting sqref="H13">
    <cfRule type="cellIs" dxfId="182" priority="577" operator="equal">
      <formula>"2 - Несоотвествие смежным разделам"</formula>
    </cfRule>
  </conditionalFormatting>
  <conditionalFormatting sqref="H13">
    <cfRule type="cellIs" dxfId="181" priority="578" operator="equal">
      <formula>"2 - Несоотвествие смежным разделам"</formula>
    </cfRule>
  </conditionalFormatting>
  <conditionalFormatting sqref="H13">
    <cfRule type="cellIs" dxfId="180" priority="579" operator="equal">
      <formula>"2 - Несоотвествие смежным разделам"</formula>
    </cfRule>
  </conditionalFormatting>
  <conditionalFormatting sqref="H13">
    <cfRule type="cellIs" dxfId="179" priority="580" operator="equal">
      <formula>"2 - Несоотвествие смежным разделам"</formula>
    </cfRule>
  </conditionalFormatting>
  <conditionalFormatting sqref="H13">
    <cfRule type="cellIs" dxfId="178" priority="581" operator="equal">
      <formula>"2 - Несоотвествие смежным разделам"</formula>
    </cfRule>
  </conditionalFormatting>
  <conditionalFormatting sqref="H16:H17">
    <cfRule type="cellIs" dxfId="177" priority="582" operator="equal">
      <formula>"2 - Несоотвествие смежным разделам"</formula>
    </cfRule>
  </conditionalFormatting>
  <conditionalFormatting sqref="H16">
    <cfRule type="cellIs" dxfId="176" priority="583" operator="equal">
      <formula>"2 - Несоотвествие смежным разделам"</formula>
    </cfRule>
  </conditionalFormatting>
  <conditionalFormatting sqref="H16">
    <cfRule type="cellIs" dxfId="175" priority="584" operator="equal">
      <formula>"2 - Несоотвествие смежным разделам"</formula>
    </cfRule>
  </conditionalFormatting>
  <conditionalFormatting sqref="H16">
    <cfRule type="cellIs" dxfId="174" priority="585" operator="equal">
      <formula>"2 - Несоотвествие смежным разделам"</formula>
    </cfRule>
  </conditionalFormatting>
  <conditionalFormatting sqref="H16">
    <cfRule type="cellIs" dxfId="173" priority="586" operator="equal">
      <formula>"2 - Несоотвествие смежным разделам"</formula>
    </cfRule>
  </conditionalFormatting>
  <conditionalFormatting sqref="H16">
    <cfRule type="cellIs" dxfId="172" priority="587" operator="equal">
      <formula>"2 - Несоотвествие смежным разделам"</formula>
    </cfRule>
  </conditionalFormatting>
  <conditionalFormatting sqref="H20">
    <cfRule type="cellIs" dxfId="171" priority="588" operator="equal">
      <formula>"2 - Несоотвествие смежным разделам"</formula>
    </cfRule>
  </conditionalFormatting>
  <conditionalFormatting sqref="H20">
    <cfRule type="cellIs" dxfId="170" priority="589" operator="equal">
      <formula>"2 - Несоотвествие смежным разделам"</formula>
    </cfRule>
  </conditionalFormatting>
  <conditionalFormatting sqref="H32:H35">
    <cfRule type="cellIs" dxfId="169" priority="590" operator="equal">
      <formula>"2 - Несоотвествие смежным разделам"</formula>
    </cfRule>
  </conditionalFormatting>
  <conditionalFormatting sqref="H40">
    <cfRule type="cellIs" dxfId="168" priority="591" operator="equal">
      <formula>"2 - Несоотвествие смежным разделам"</formula>
    </cfRule>
  </conditionalFormatting>
  <conditionalFormatting sqref="H40">
    <cfRule type="cellIs" dxfId="167" priority="592" operator="equal">
      <formula>"2 - Несоотвествие смежным разделам"</formula>
    </cfRule>
  </conditionalFormatting>
  <conditionalFormatting sqref="H40">
    <cfRule type="cellIs" dxfId="166" priority="593" operator="equal">
      <formula>"2 - Несоотвествие смежным разделам"</formula>
    </cfRule>
  </conditionalFormatting>
  <conditionalFormatting sqref="H40">
    <cfRule type="cellIs" dxfId="165" priority="594" operator="equal">
      <formula>"2 - Несоотвествие смежным разделам"</formula>
    </cfRule>
  </conditionalFormatting>
  <conditionalFormatting sqref="H41">
    <cfRule type="cellIs" dxfId="164" priority="595" operator="equal">
      <formula>"2 - Несоотвествие смежным разделам"</formula>
    </cfRule>
  </conditionalFormatting>
  <conditionalFormatting sqref="H41">
    <cfRule type="cellIs" dxfId="163" priority="596" operator="equal">
      <formula>"2 - Несоотвествие смежным разделам"</formula>
    </cfRule>
  </conditionalFormatting>
  <conditionalFormatting sqref="H41">
    <cfRule type="cellIs" dxfId="162" priority="597" operator="equal">
      <formula>"2 - Несоотвествие смежным разделам"</formula>
    </cfRule>
  </conditionalFormatting>
  <conditionalFormatting sqref="H41">
    <cfRule type="cellIs" dxfId="161" priority="598" operator="equal">
      <formula>"2 - Несоотвествие смежным разделам"</formula>
    </cfRule>
  </conditionalFormatting>
  <conditionalFormatting sqref="H37">
    <cfRule type="cellIs" dxfId="160" priority="599" operator="equal">
      <formula>"2 - Несоотвествие смежным разделам"</formula>
    </cfRule>
  </conditionalFormatting>
  <conditionalFormatting sqref="H37">
    <cfRule type="cellIs" dxfId="159" priority="600" operator="equal">
      <formula>"2 - Несоотвествие смежным разделам"</formula>
    </cfRule>
  </conditionalFormatting>
  <conditionalFormatting sqref="H39">
    <cfRule type="cellIs" dxfId="158" priority="601" operator="equal">
      <formula>"2 - Несоотвествие смежным разделам"</formula>
    </cfRule>
  </conditionalFormatting>
  <conditionalFormatting sqref="H39">
    <cfRule type="cellIs" dxfId="157" priority="602" operator="equal">
      <formula>"2 - Несоотвествие смежным разделам"</formula>
    </cfRule>
  </conditionalFormatting>
  <conditionalFormatting sqref="H39">
    <cfRule type="cellIs" dxfId="156" priority="603" operator="equal">
      <formula>"2 - Несоотвествие смежным разделам"</formula>
    </cfRule>
  </conditionalFormatting>
  <conditionalFormatting sqref="H14">
    <cfRule type="cellIs" dxfId="155" priority="604" operator="equal">
      <formula>"2 - Несоотвествие смежным разделам"</formula>
    </cfRule>
  </conditionalFormatting>
  <conditionalFormatting sqref="G14">
    <cfRule type="cellIs" dxfId="154" priority="605" operator="equal">
      <formula>"2 - Несоотвествие смежным разделам"</formula>
    </cfRule>
  </conditionalFormatting>
  <conditionalFormatting sqref="G14">
    <cfRule type="cellIs" dxfId="153" priority="606" operator="equal">
      <formula>"2 - Несоотвествие смежным разделам"</formula>
    </cfRule>
  </conditionalFormatting>
  <conditionalFormatting sqref="G14">
    <cfRule type="cellIs" dxfId="152" priority="607" operator="equal">
      <formula>"2 - Несоотвествие смежным разделам"</formula>
    </cfRule>
  </conditionalFormatting>
  <conditionalFormatting sqref="G14">
    <cfRule type="cellIs" dxfId="151" priority="608" operator="equal">
      <formula>"2 - Несоотвествие смежным разделам"</formula>
    </cfRule>
  </conditionalFormatting>
  <conditionalFormatting sqref="G14">
    <cfRule type="cellIs" dxfId="150" priority="609" operator="equal">
      <formula>"2 - Несоотвествие смежным разделам"</formula>
    </cfRule>
  </conditionalFormatting>
  <conditionalFormatting sqref="H14">
    <cfRule type="cellIs" dxfId="149" priority="610" operator="equal">
      <formula>"2 - Несоотвествие смежным разделам"</formula>
    </cfRule>
  </conditionalFormatting>
  <conditionalFormatting sqref="H14">
    <cfRule type="cellIs" dxfId="148" priority="611" operator="equal">
      <formula>"2 - Несоотвествие смежным разделам"</formula>
    </cfRule>
  </conditionalFormatting>
  <conditionalFormatting sqref="H14">
    <cfRule type="cellIs" dxfId="147" priority="612" operator="equal">
      <formula>"2 - Несоотвествие смежным разделам"</formula>
    </cfRule>
  </conditionalFormatting>
  <conditionalFormatting sqref="H14">
    <cfRule type="cellIs" dxfId="146" priority="613" operator="equal">
      <formula>"2 - Несоотвествие смежным разделам"</formula>
    </cfRule>
  </conditionalFormatting>
  <conditionalFormatting sqref="H14">
    <cfRule type="cellIs" dxfId="145" priority="614" operator="equal">
      <formula>"2 - Несоотвествие смежным разделам"</formula>
    </cfRule>
  </conditionalFormatting>
  <conditionalFormatting sqref="H15">
    <cfRule type="cellIs" dxfId="144" priority="615" operator="equal">
      <formula>"2 - Несоотвествие смежным разделам"</formula>
    </cfRule>
  </conditionalFormatting>
  <conditionalFormatting sqref="H15">
    <cfRule type="cellIs" dxfId="143" priority="616" operator="equal">
      <formula>"2 - Несоотвествие смежным разделам"</formula>
    </cfRule>
  </conditionalFormatting>
  <conditionalFormatting sqref="H18">
    <cfRule type="cellIs" dxfId="142" priority="617" operator="equal">
      <formula>"2 - Несоотвествие смежным разделам"</formula>
    </cfRule>
  </conditionalFormatting>
  <conditionalFormatting sqref="H18">
    <cfRule type="cellIs" dxfId="141" priority="618" operator="equal">
      <formula>"2 - Несоотвествие смежным разделам"</formula>
    </cfRule>
  </conditionalFormatting>
  <conditionalFormatting sqref="H18">
    <cfRule type="cellIs" dxfId="140" priority="619" operator="equal">
      <formula>"2 - Несоотвествие смежным разделам"</formula>
    </cfRule>
  </conditionalFormatting>
  <conditionalFormatting sqref="H19">
    <cfRule type="cellIs" dxfId="139" priority="620" operator="equal">
      <formula>"2 - Несоотвествие смежным разделам"</formula>
    </cfRule>
  </conditionalFormatting>
  <conditionalFormatting sqref="H19">
    <cfRule type="cellIs" dxfId="138" priority="621" operator="equal">
      <formula>"2 - Несоотвествие смежным разделам"</formula>
    </cfRule>
  </conditionalFormatting>
  <conditionalFormatting sqref="H19">
    <cfRule type="cellIs" dxfId="137" priority="622" operator="equal">
      <formula>"2 - Несоотвествие смежным разделам"</formula>
    </cfRule>
  </conditionalFormatting>
  <conditionalFormatting sqref="H21">
    <cfRule type="cellIs" dxfId="136" priority="623" operator="equal">
      <formula>"2 - Несоотвествие смежным разделам"</formula>
    </cfRule>
  </conditionalFormatting>
  <conditionalFormatting sqref="H21">
    <cfRule type="cellIs" dxfId="135" priority="624" operator="equal">
      <formula>"2 - Несоотвествие смежным разделам"</formula>
    </cfRule>
  </conditionalFormatting>
  <conditionalFormatting sqref="H21">
    <cfRule type="cellIs" dxfId="134" priority="625" operator="equal">
      <formula>"2 - Несоотвествие смежным разделам"</formula>
    </cfRule>
  </conditionalFormatting>
  <conditionalFormatting sqref="H22">
    <cfRule type="cellIs" dxfId="133" priority="626" operator="equal">
      <formula>"2 - Несоотвествие смежным разделам"</formula>
    </cfRule>
  </conditionalFormatting>
  <conditionalFormatting sqref="H22">
    <cfRule type="cellIs" dxfId="132" priority="627" operator="equal">
      <formula>"2 - Несоотвествие смежным разделам"</formula>
    </cfRule>
  </conditionalFormatting>
  <conditionalFormatting sqref="H22">
    <cfRule type="cellIs" dxfId="131" priority="628" operator="equal">
      <formula>"2 - Несоотвествие смежным разделам"</formula>
    </cfRule>
  </conditionalFormatting>
  <conditionalFormatting sqref="H23">
    <cfRule type="cellIs" dxfId="130" priority="629" operator="equal">
      <formula>"2 - Несоотвествие смежным разделам"</formula>
    </cfRule>
  </conditionalFormatting>
  <conditionalFormatting sqref="H23">
    <cfRule type="cellIs" dxfId="129" priority="630" operator="equal">
      <formula>"2 - Несоотвествие смежным разделам"</formula>
    </cfRule>
  </conditionalFormatting>
  <conditionalFormatting sqref="H23">
    <cfRule type="cellIs" dxfId="128" priority="631" operator="equal">
      <formula>"2 - Несоотвествие смежным разделам"</formula>
    </cfRule>
  </conditionalFormatting>
  <conditionalFormatting sqref="H24">
    <cfRule type="cellIs" dxfId="127" priority="632" operator="equal">
      <formula>"2 - Несоотвествие смежным разделам"</formula>
    </cfRule>
  </conditionalFormatting>
  <conditionalFormatting sqref="H24">
    <cfRule type="cellIs" dxfId="126" priority="633" operator="equal">
      <formula>"2 - Несоотвествие смежным разделам"</formula>
    </cfRule>
  </conditionalFormatting>
  <conditionalFormatting sqref="H24">
    <cfRule type="cellIs" dxfId="125" priority="634" operator="equal">
      <formula>"2 - Несоотвествие смежным разделам"</formula>
    </cfRule>
  </conditionalFormatting>
  <conditionalFormatting sqref="H25">
    <cfRule type="cellIs" dxfId="124" priority="635" operator="equal">
      <formula>"2 - Несоотвествие смежным разделам"</formula>
    </cfRule>
  </conditionalFormatting>
  <conditionalFormatting sqref="H25">
    <cfRule type="cellIs" dxfId="123" priority="636" operator="equal">
      <formula>"2 - Несоотвествие смежным разделам"</formula>
    </cfRule>
  </conditionalFormatting>
  <conditionalFormatting sqref="H26">
    <cfRule type="cellIs" dxfId="122" priority="637" operator="equal">
      <formula>"2 - Несоотвествие смежным разделам"</formula>
    </cfRule>
  </conditionalFormatting>
  <conditionalFormatting sqref="H26">
    <cfRule type="cellIs" dxfId="121" priority="638" operator="equal">
      <formula>"2 - Несоотвествие смежным разделам"</formula>
    </cfRule>
  </conditionalFormatting>
  <conditionalFormatting sqref="H28">
    <cfRule type="cellIs" dxfId="120" priority="639" operator="equal">
      <formula>"2 - Несоотвествие смежным разделам"</formula>
    </cfRule>
  </conditionalFormatting>
  <conditionalFormatting sqref="H28">
    <cfRule type="cellIs" dxfId="119" priority="640" operator="equal">
      <formula>"2 - Несоотвествие смежным разделам"</formula>
    </cfRule>
  </conditionalFormatting>
  <conditionalFormatting sqref="H29">
    <cfRule type="cellIs" dxfId="118" priority="641" operator="equal">
      <formula>"2 - Несоотвествие смежным разделам"</formula>
    </cfRule>
  </conditionalFormatting>
  <conditionalFormatting sqref="H29">
    <cfRule type="cellIs" dxfId="117" priority="642" operator="equal">
      <formula>"2 - Несоотвествие смежным разделам"</formula>
    </cfRule>
  </conditionalFormatting>
  <conditionalFormatting sqref="H27">
    <cfRule type="cellIs" dxfId="116" priority="643" operator="equal">
      <formula>"2 - Несоотвествие смежным разделам"</formula>
    </cfRule>
  </conditionalFormatting>
  <conditionalFormatting sqref="H27">
    <cfRule type="cellIs" dxfId="115" priority="644" operator="equal">
      <formula>"2 - Несоотвествие смежным разделам"</formula>
    </cfRule>
  </conditionalFormatting>
  <conditionalFormatting sqref="H27">
    <cfRule type="cellIs" dxfId="114" priority="645" operator="equal">
      <formula>"2 - Несоотвествие смежным разделам"</formula>
    </cfRule>
  </conditionalFormatting>
  <conditionalFormatting sqref="H27">
    <cfRule type="cellIs" dxfId="113" priority="646" operator="equal">
      <formula>"2 - Несоотвествие смежным разделам"</formula>
    </cfRule>
  </conditionalFormatting>
  <conditionalFormatting sqref="H31">
    <cfRule type="cellIs" dxfId="112" priority="647" operator="equal">
      <formula>"2 - Несоотвествие смежным разделам"</formula>
    </cfRule>
  </conditionalFormatting>
  <conditionalFormatting sqref="H31">
    <cfRule type="cellIs" dxfId="111" priority="648" operator="equal">
      <formula>"2 - Несоотвествие смежным разделам"</formula>
    </cfRule>
  </conditionalFormatting>
  <conditionalFormatting sqref="H31">
    <cfRule type="cellIs" dxfId="110" priority="649" operator="equal">
      <formula>"2 - Несоотвествие смежным разделам"</formula>
    </cfRule>
  </conditionalFormatting>
  <conditionalFormatting sqref="H31">
    <cfRule type="cellIs" dxfId="109" priority="650" operator="equal">
      <formula>"2 - Несоотвествие смежным разделам"</formula>
    </cfRule>
  </conditionalFormatting>
  <conditionalFormatting sqref="H31">
    <cfRule type="cellIs" dxfId="108" priority="651" operator="equal">
      <formula>"2 - Несоотвествие смежным разделам"</formula>
    </cfRule>
  </conditionalFormatting>
  <conditionalFormatting sqref="G1:H1 H3:X3 H5:H169 A9:G9">
    <cfRule type="cellIs" dxfId="107" priority="3" operator="equal">
      <formula>"1 - Ошибка проектировщика"</formula>
    </cfRule>
  </conditionalFormatting>
  <conditionalFormatting sqref="K3">
    <cfRule type="cellIs" dxfId="106" priority="652" operator="equal">
      <formula>"1 - Ошибка проектировщика"</formula>
    </cfRule>
  </conditionalFormatting>
  <conditionalFormatting sqref="K3">
    <cfRule type="cellIs" dxfId="105" priority="653" operator="equal">
      <formula>"1 - Ошибка проектировщика"</formula>
    </cfRule>
  </conditionalFormatting>
  <conditionalFormatting sqref="H10">
    <cfRule type="cellIs" dxfId="104" priority="654" operator="equal">
      <formula>"1 - Ошибка проектировщика"</formula>
    </cfRule>
  </conditionalFormatting>
  <conditionalFormatting sqref="H11">
    <cfRule type="cellIs" dxfId="103" priority="655" operator="equal">
      <formula>"1 - Ошибка проектировщика"</formula>
    </cfRule>
  </conditionalFormatting>
  <conditionalFormatting sqref="H11">
    <cfRule type="cellIs" dxfId="102" priority="656" operator="equal">
      <formula>"1 - Ошибка проектировщика"</formula>
    </cfRule>
  </conditionalFormatting>
  <conditionalFormatting sqref="H11">
    <cfRule type="cellIs" dxfId="101" priority="657" operator="equal">
      <formula>"1 - Ошибка проектировщика"</formula>
    </cfRule>
  </conditionalFormatting>
  <conditionalFormatting sqref="H12">
    <cfRule type="cellIs" dxfId="100" priority="658" operator="equal">
      <formula>"1 - Ошибка проектировщика"</formula>
    </cfRule>
  </conditionalFormatting>
  <conditionalFormatting sqref="H12">
    <cfRule type="cellIs" dxfId="99" priority="659" operator="equal">
      <formula>"1 - Ошибка проектировщика"</formula>
    </cfRule>
  </conditionalFormatting>
  <conditionalFormatting sqref="H12">
    <cfRule type="cellIs" dxfId="98" priority="660" operator="equal">
      <formula>"1 - Ошибка проектировщика"</formula>
    </cfRule>
  </conditionalFormatting>
  <conditionalFormatting sqref="H12">
    <cfRule type="cellIs" dxfId="97" priority="661" operator="equal">
      <formula>"1 - Ошибка проектировщика"</formula>
    </cfRule>
  </conditionalFormatting>
  <conditionalFormatting sqref="H12">
    <cfRule type="cellIs" dxfId="96" priority="662" operator="equal">
      <formula>"1 - Ошибка проектировщика"</formula>
    </cfRule>
  </conditionalFormatting>
  <conditionalFormatting sqref="G13">
    <cfRule type="cellIs" dxfId="95" priority="663" operator="equal">
      <formula>"1 - Ошибка проектировщика"</formula>
    </cfRule>
  </conditionalFormatting>
  <conditionalFormatting sqref="G13">
    <cfRule type="cellIs" dxfId="94" priority="664" operator="equal">
      <formula>"1 - Ошибка проектировщика"</formula>
    </cfRule>
  </conditionalFormatting>
  <conditionalFormatting sqref="G13">
    <cfRule type="cellIs" dxfId="93" priority="665" operator="equal">
      <formula>"1 - Ошибка проектировщика"</formula>
    </cfRule>
  </conditionalFormatting>
  <conditionalFormatting sqref="G13">
    <cfRule type="cellIs" dxfId="92" priority="666" operator="equal">
      <formula>"1 - Ошибка проектировщика"</formula>
    </cfRule>
  </conditionalFormatting>
  <conditionalFormatting sqref="G13">
    <cfRule type="cellIs" dxfId="91" priority="667" operator="equal">
      <formula>"1 - Ошибка проектировщика"</formula>
    </cfRule>
  </conditionalFormatting>
  <conditionalFormatting sqref="H13">
    <cfRule type="cellIs" dxfId="90" priority="668" operator="equal">
      <formula>"1 - Ошибка проектировщика"</formula>
    </cfRule>
  </conditionalFormatting>
  <conditionalFormatting sqref="H13">
    <cfRule type="cellIs" dxfId="89" priority="669" operator="equal">
      <formula>"1 - Ошибка проектировщика"</formula>
    </cfRule>
  </conditionalFormatting>
  <conditionalFormatting sqref="H13">
    <cfRule type="cellIs" dxfId="88" priority="670" operator="equal">
      <formula>"1 - Ошибка проектировщика"</formula>
    </cfRule>
  </conditionalFormatting>
  <conditionalFormatting sqref="H13">
    <cfRule type="cellIs" dxfId="87" priority="671" operator="equal">
      <formula>"1 - Ошибка проектировщика"</formula>
    </cfRule>
  </conditionalFormatting>
  <conditionalFormatting sqref="H13">
    <cfRule type="cellIs" dxfId="86" priority="672" operator="equal">
      <formula>"1 - Ошибка проектировщика"</formula>
    </cfRule>
  </conditionalFormatting>
  <conditionalFormatting sqref="H16:H17">
    <cfRule type="cellIs" dxfId="85" priority="673" operator="equal">
      <formula>"1 - Ошибка проектировщика"</formula>
    </cfRule>
  </conditionalFormatting>
  <conditionalFormatting sqref="H16">
    <cfRule type="cellIs" dxfId="84" priority="674" operator="equal">
      <formula>"1 - Ошибка проектировщика"</formula>
    </cfRule>
  </conditionalFormatting>
  <conditionalFormatting sqref="H16">
    <cfRule type="cellIs" dxfId="83" priority="675" operator="equal">
      <formula>"1 - Ошибка проектировщика"</formula>
    </cfRule>
  </conditionalFormatting>
  <conditionalFormatting sqref="H16">
    <cfRule type="cellIs" dxfId="82" priority="676" operator="equal">
      <formula>"1 - Ошибка проектировщика"</formula>
    </cfRule>
  </conditionalFormatting>
  <conditionalFormatting sqref="H16">
    <cfRule type="cellIs" dxfId="81" priority="677" operator="equal">
      <formula>"1 - Ошибка проектировщика"</formula>
    </cfRule>
  </conditionalFormatting>
  <conditionalFormatting sqref="H16">
    <cfRule type="cellIs" dxfId="80" priority="678" operator="equal">
      <formula>"1 - Ошибка проектировщика"</formula>
    </cfRule>
  </conditionalFormatting>
  <conditionalFormatting sqref="H20">
    <cfRule type="cellIs" dxfId="79" priority="679" operator="equal">
      <formula>"1 - Ошибка проектировщика"</formula>
    </cfRule>
  </conditionalFormatting>
  <conditionalFormatting sqref="H20">
    <cfRule type="cellIs" dxfId="78" priority="680" operator="equal">
      <formula>"1 - Ошибка проектировщика"</formula>
    </cfRule>
  </conditionalFormatting>
  <conditionalFormatting sqref="H23">
    <cfRule type="cellIs" dxfId="77" priority="681" operator="equal">
      <formula>"1 - Ошибка проектировщика"</formula>
    </cfRule>
  </conditionalFormatting>
  <conditionalFormatting sqref="H32:H35">
    <cfRule type="cellIs" dxfId="76" priority="682" operator="equal">
      <formula>"1 - Ошибка проектировщика"</formula>
    </cfRule>
  </conditionalFormatting>
  <conditionalFormatting sqref="H35">
    <cfRule type="cellIs" dxfId="75" priority="683" operator="equal">
      <formula>"1 - Ошибка проектировщика"</formula>
    </cfRule>
  </conditionalFormatting>
  <conditionalFormatting sqref="H40">
    <cfRule type="cellIs" dxfId="74" priority="684" operator="equal">
      <formula>"1 - Ошибка проектировщика"</formula>
    </cfRule>
  </conditionalFormatting>
  <conditionalFormatting sqref="H40">
    <cfRule type="cellIs" dxfId="73" priority="685" operator="equal">
      <formula>"1 - Ошибка проектировщика"</formula>
    </cfRule>
  </conditionalFormatting>
  <conditionalFormatting sqref="H40">
    <cfRule type="cellIs" dxfId="72" priority="686" operator="equal">
      <formula>"1 - Ошибка проектировщика"</formula>
    </cfRule>
  </conditionalFormatting>
  <conditionalFormatting sqref="H40">
    <cfRule type="cellIs" dxfId="71" priority="687" operator="equal">
      <formula>"1 - Ошибка проектировщика"</formula>
    </cfRule>
  </conditionalFormatting>
  <conditionalFormatting sqref="H41">
    <cfRule type="cellIs" dxfId="70" priority="688" operator="equal">
      <formula>"1 - Ошибка проектировщика"</formula>
    </cfRule>
  </conditionalFormatting>
  <conditionalFormatting sqref="H41">
    <cfRule type="cellIs" dxfId="69" priority="689" operator="equal">
      <formula>"1 - Ошибка проектировщика"</formula>
    </cfRule>
  </conditionalFormatting>
  <conditionalFormatting sqref="H41">
    <cfRule type="cellIs" dxfId="68" priority="690" operator="equal">
      <formula>"1 - Ошибка проектировщика"</formula>
    </cfRule>
  </conditionalFormatting>
  <conditionalFormatting sqref="H41">
    <cfRule type="cellIs" dxfId="67" priority="691" operator="equal">
      <formula>"1 - Ошибка проектировщика"</formula>
    </cfRule>
  </conditionalFormatting>
  <conditionalFormatting sqref="H37">
    <cfRule type="cellIs" dxfId="66" priority="692" operator="equal">
      <formula>"1 - Ошибка проектировщика"</formula>
    </cfRule>
  </conditionalFormatting>
  <conditionalFormatting sqref="H37">
    <cfRule type="cellIs" dxfId="65" priority="693" operator="equal">
      <formula>"1 - Ошибка проектировщика"</formula>
    </cfRule>
  </conditionalFormatting>
  <conditionalFormatting sqref="H37">
    <cfRule type="cellIs" dxfId="64" priority="694" operator="equal">
      <formula>"1 - Ошибка проектировщика"</formula>
    </cfRule>
  </conditionalFormatting>
  <conditionalFormatting sqref="H39">
    <cfRule type="cellIs" dxfId="63" priority="695" operator="equal">
      <formula>"1 - Ошибка проектировщика"</formula>
    </cfRule>
  </conditionalFormatting>
  <conditionalFormatting sqref="H39">
    <cfRule type="cellIs" dxfId="62" priority="696" operator="equal">
      <formula>"1 - Ошибка проектировщика"</formula>
    </cfRule>
  </conditionalFormatting>
  <conditionalFormatting sqref="H39">
    <cfRule type="cellIs" dxfId="61" priority="697" operator="equal">
      <formula>"1 - Ошибка проектировщика"</formula>
    </cfRule>
  </conditionalFormatting>
  <conditionalFormatting sqref="H39">
    <cfRule type="cellIs" dxfId="60" priority="698" operator="equal">
      <formula>"1 - Ошибка проектировщика"</formula>
    </cfRule>
  </conditionalFormatting>
  <conditionalFormatting sqref="H14">
    <cfRule type="cellIs" dxfId="59" priority="699" operator="equal">
      <formula>"1 - Ошибка проектировщика"</formula>
    </cfRule>
  </conditionalFormatting>
  <conditionalFormatting sqref="G14">
    <cfRule type="cellIs" dxfId="58" priority="700" operator="equal">
      <formula>"1 - Ошибка проектировщика"</formula>
    </cfRule>
  </conditionalFormatting>
  <conditionalFormatting sqref="G14">
    <cfRule type="cellIs" dxfId="57" priority="701" operator="equal">
      <formula>"1 - Ошибка проектировщика"</formula>
    </cfRule>
  </conditionalFormatting>
  <conditionalFormatting sqref="G14">
    <cfRule type="cellIs" dxfId="56" priority="702" operator="equal">
      <formula>"1 - Ошибка проектировщика"</formula>
    </cfRule>
  </conditionalFormatting>
  <conditionalFormatting sqref="G14">
    <cfRule type="cellIs" dxfId="55" priority="703" operator="equal">
      <formula>"1 - Ошибка проектировщика"</formula>
    </cfRule>
  </conditionalFormatting>
  <conditionalFormatting sqref="G14">
    <cfRule type="cellIs" dxfId="54" priority="704" operator="equal">
      <formula>"1 - Ошибка проектировщика"</formula>
    </cfRule>
  </conditionalFormatting>
  <conditionalFormatting sqref="H14">
    <cfRule type="cellIs" dxfId="53" priority="705" operator="equal">
      <formula>"1 - Ошибка проектировщика"</formula>
    </cfRule>
  </conditionalFormatting>
  <conditionalFormatting sqref="H14">
    <cfRule type="cellIs" dxfId="52" priority="706" operator="equal">
      <formula>"1 - Ошибка проектировщика"</formula>
    </cfRule>
  </conditionalFormatting>
  <conditionalFormatting sqref="H14">
    <cfRule type="cellIs" dxfId="51" priority="707" operator="equal">
      <formula>"1 - Ошибка проектировщика"</formula>
    </cfRule>
  </conditionalFormatting>
  <conditionalFormatting sqref="H14">
    <cfRule type="cellIs" dxfId="50" priority="708" operator="equal">
      <formula>"1 - Ошибка проектировщика"</formula>
    </cfRule>
  </conditionalFormatting>
  <conditionalFormatting sqref="H14">
    <cfRule type="cellIs" dxfId="49" priority="709" operator="equal">
      <formula>"1 - Ошибка проектировщика"</formula>
    </cfRule>
  </conditionalFormatting>
  <conditionalFormatting sqref="H15">
    <cfRule type="cellIs" dxfId="48" priority="710" operator="equal">
      <formula>"1 - Ошибка проектировщика"</formula>
    </cfRule>
  </conditionalFormatting>
  <conditionalFormatting sqref="H15">
    <cfRule type="cellIs" dxfId="47" priority="711" operator="equal">
      <formula>"1 - Ошибка проектировщика"</formula>
    </cfRule>
  </conditionalFormatting>
  <conditionalFormatting sqref="H18">
    <cfRule type="cellIs" dxfId="46" priority="712" operator="equal">
      <formula>"1 - Ошибка проектировщика"</formula>
    </cfRule>
  </conditionalFormatting>
  <conditionalFormatting sqref="H18">
    <cfRule type="cellIs" dxfId="45" priority="713" operator="equal">
      <formula>"1 - Ошибка проектировщика"</formula>
    </cfRule>
  </conditionalFormatting>
  <conditionalFormatting sqref="H18">
    <cfRule type="cellIs" dxfId="44" priority="714" operator="equal">
      <formula>"1 - Ошибка проектировщика"</formula>
    </cfRule>
  </conditionalFormatting>
  <conditionalFormatting sqref="H19">
    <cfRule type="cellIs" dxfId="43" priority="715" operator="equal">
      <formula>"1 - Ошибка проектировщика"</formula>
    </cfRule>
  </conditionalFormatting>
  <conditionalFormatting sqref="H19">
    <cfRule type="cellIs" dxfId="42" priority="716" operator="equal">
      <formula>"1 - Ошибка проектировщика"</formula>
    </cfRule>
  </conditionalFormatting>
  <conditionalFormatting sqref="H19">
    <cfRule type="cellIs" dxfId="41" priority="717" operator="equal">
      <formula>"1 - Ошибка проектировщика"</formula>
    </cfRule>
  </conditionalFormatting>
  <conditionalFormatting sqref="H21">
    <cfRule type="cellIs" dxfId="40" priority="718" operator="equal">
      <formula>"1 - Ошибка проектировщика"</formula>
    </cfRule>
  </conditionalFormatting>
  <conditionalFormatting sqref="H21">
    <cfRule type="cellIs" dxfId="39" priority="719" operator="equal">
      <formula>"1 - Ошибка проектировщика"</formula>
    </cfRule>
  </conditionalFormatting>
  <conditionalFormatting sqref="H21">
    <cfRule type="cellIs" dxfId="38" priority="720" operator="equal">
      <formula>"1 - Ошибка проектировщика"</formula>
    </cfRule>
  </conditionalFormatting>
  <conditionalFormatting sqref="H22">
    <cfRule type="cellIs" dxfId="37" priority="721" operator="equal">
      <formula>"1 - Ошибка проектировщика"</formula>
    </cfRule>
  </conditionalFormatting>
  <conditionalFormatting sqref="H22">
    <cfRule type="cellIs" dxfId="36" priority="722" operator="equal">
      <formula>"1 - Ошибка проектировщика"</formula>
    </cfRule>
  </conditionalFormatting>
  <conditionalFormatting sqref="H22">
    <cfRule type="cellIs" dxfId="35" priority="723" operator="equal">
      <formula>"1 - Ошибка проектировщика"</formula>
    </cfRule>
  </conditionalFormatting>
  <conditionalFormatting sqref="H23">
    <cfRule type="cellIs" dxfId="34" priority="724" operator="equal">
      <formula>"1 - Ошибка проектировщика"</formula>
    </cfRule>
  </conditionalFormatting>
  <conditionalFormatting sqref="H23">
    <cfRule type="cellIs" dxfId="33" priority="725" operator="equal">
      <formula>"1 - Ошибка проектировщика"</formula>
    </cfRule>
  </conditionalFormatting>
  <conditionalFormatting sqref="H23">
    <cfRule type="cellIs" dxfId="32" priority="726" operator="equal">
      <formula>"1 - Ошибка проектировщика"</formula>
    </cfRule>
  </conditionalFormatting>
  <conditionalFormatting sqref="H24">
    <cfRule type="cellIs" dxfId="31" priority="727" operator="equal">
      <formula>"1 - Ошибка проектировщика"</formula>
    </cfRule>
  </conditionalFormatting>
  <conditionalFormatting sqref="H24">
    <cfRule type="cellIs" dxfId="30" priority="728" operator="equal">
      <formula>"1 - Ошибка проектировщика"</formula>
    </cfRule>
  </conditionalFormatting>
  <conditionalFormatting sqref="H24">
    <cfRule type="cellIs" dxfId="29" priority="729" operator="equal">
      <formula>"1 - Ошибка проектировщика"</formula>
    </cfRule>
  </conditionalFormatting>
  <conditionalFormatting sqref="H25">
    <cfRule type="cellIs" dxfId="28" priority="730" operator="equal">
      <formula>"1 - Ошибка проектировщика"</formula>
    </cfRule>
  </conditionalFormatting>
  <conditionalFormatting sqref="H25">
    <cfRule type="cellIs" dxfId="27" priority="731" operator="equal">
      <formula>"1 - Ошибка проектировщика"</formula>
    </cfRule>
  </conditionalFormatting>
  <conditionalFormatting sqref="H26">
    <cfRule type="cellIs" dxfId="26" priority="732" operator="equal">
      <formula>"1 - Ошибка проектировщика"</formula>
    </cfRule>
  </conditionalFormatting>
  <conditionalFormatting sqref="H26">
    <cfRule type="cellIs" dxfId="25" priority="733" operator="equal">
      <formula>"1 - Ошибка проектировщика"</formula>
    </cfRule>
  </conditionalFormatting>
  <conditionalFormatting sqref="H28">
    <cfRule type="cellIs" dxfId="24" priority="734" operator="equal">
      <formula>"1 - Ошибка проектировщика"</formula>
    </cfRule>
  </conditionalFormatting>
  <conditionalFormatting sqref="H28">
    <cfRule type="cellIs" dxfId="23" priority="735" operator="equal">
      <formula>"1 - Ошибка проектировщика"</formula>
    </cfRule>
  </conditionalFormatting>
  <conditionalFormatting sqref="H29">
    <cfRule type="cellIs" dxfId="22" priority="736" operator="equal">
      <formula>"1 - Ошибка проектировщика"</formula>
    </cfRule>
  </conditionalFormatting>
  <conditionalFormatting sqref="H29">
    <cfRule type="cellIs" dxfId="21" priority="737" operator="equal">
      <formula>"1 - Ошибка проектировщика"</formula>
    </cfRule>
  </conditionalFormatting>
  <conditionalFormatting sqref="H27">
    <cfRule type="cellIs" dxfId="20" priority="738" operator="equal">
      <formula>"1 - Ошибка проектировщика"</formula>
    </cfRule>
  </conditionalFormatting>
  <conditionalFormatting sqref="H27">
    <cfRule type="cellIs" dxfId="19" priority="739" operator="equal">
      <formula>"1 - Ошибка проектировщика"</formula>
    </cfRule>
  </conditionalFormatting>
  <conditionalFormatting sqref="H27">
    <cfRule type="cellIs" dxfId="18" priority="740" operator="equal">
      <formula>"1 - Ошибка проектировщика"</formula>
    </cfRule>
  </conditionalFormatting>
  <conditionalFormatting sqref="H27">
    <cfRule type="cellIs" dxfId="17" priority="741" operator="equal">
      <formula>"1 - Ошибка проектировщика"</formula>
    </cfRule>
  </conditionalFormatting>
  <conditionalFormatting sqref="H31">
    <cfRule type="cellIs" dxfId="16" priority="742" operator="equal">
      <formula>"1 - Ошибка проектировщика"</formula>
    </cfRule>
  </conditionalFormatting>
  <conditionalFormatting sqref="H31">
    <cfRule type="cellIs" dxfId="15" priority="743" operator="equal">
      <formula>"1 - Ошибка проектировщика"</formula>
    </cfRule>
  </conditionalFormatting>
  <conditionalFormatting sqref="H31">
    <cfRule type="cellIs" dxfId="14" priority="744" operator="equal">
      <formula>"1 - Ошибка проектировщика"</formula>
    </cfRule>
  </conditionalFormatting>
  <conditionalFormatting sqref="H31">
    <cfRule type="cellIs" dxfId="13" priority="745" operator="equal">
      <formula>"1 - Ошибка проектировщика"</formula>
    </cfRule>
  </conditionalFormatting>
  <conditionalFormatting sqref="H31">
    <cfRule type="cellIs" dxfId="12" priority="746" operator="equal">
      <formula>"1 - Ошибка проектировщика"</formula>
    </cfRule>
  </conditionalFormatting>
  <conditionalFormatting sqref="K3 K5:K169">
    <cfRule type="containsText" dxfId="11" priority="2" operator="containsText" text="повторно">
      <formula>NOT(ISERROR(SEARCH(("повторно"),(K3))))</formula>
    </cfRule>
  </conditionalFormatting>
  <conditionalFormatting sqref="K3 K5:K169">
    <cfRule type="containsText" dxfId="10" priority="747" operator="containsText" text="повторно">
      <formula>NOT(ISERROR(SEARCH(("повторно"),(K3))))</formula>
    </cfRule>
  </conditionalFormatting>
  <conditionalFormatting sqref="K3 K5:K23 K24:K167">
    <cfRule type="containsText" dxfId="9" priority="748" operator="containsText" text="повторно">
      <formula>NOT(ISERROR(SEARCH(("повторно"),(K3))))</formula>
    </cfRule>
  </conditionalFormatting>
  <conditionalFormatting sqref="K21">
    <cfRule type="containsText" dxfId="8" priority="749" operator="containsText" text="повторно">
      <formula>NOT(ISERROR(SEARCH(("повторно"),(K3))))</formula>
    </cfRule>
  </conditionalFormatting>
  <conditionalFormatting sqref="K21">
    <cfRule type="containsText" dxfId="7" priority="750" operator="containsText" text="повторно">
      <formula>NOT(ISERROR(SEARCH(("повторно"),(K3))))</formula>
    </cfRule>
  </conditionalFormatting>
  <conditionalFormatting sqref="K21">
    <cfRule type="containsText" dxfId="6" priority="751" operator="containsText" text="повторно">
      <formula>NOT(ISERROR(SEARCH(("повторно"),(K3))))</formula>
    </cfRule>
  </conditionalFormatting>
  <conditionalFormatting sqref="K3 K5:K169">
    <cfRule type="containsText" dxfId="5" priority="1" operator="containsText" text="снято">
      <formula>NOT(ISERROR(SEARCH(("снято"),(K3))))</formula>
    </cfRule>
  </conditionalFormatting>
  <conditionalFormatting sqref="K3 K5:K169">
    <cfRule type="containsText" dxfId="4" priority="752" operator="containsText" text="снято">
      <formula>NOT(ISERROR(SEARCH(("снято"),(K3))))</formula>
    </cfRule>
  </conditionalFormatting>
  <conditionalFormatting sqref="K3 K5:K23 K24:K167">
    <cfRule type="containsText" dxfId="3" priority="753" operator="containsText" text="снято">
      <formula>NOT(ISERROR(SEARCH(("снято"),(K3))))</formula>
    </cfRule>
  </conditionalFormatting>
  <conditionalFormatting sqref="K21">
    <cfRule type="containsText" dxfId="2" priority="754" operator="containsText" text="снято">
      <formula>NOT(ISERROR(SEARCH(("снято"),(K3))))</formula>
    </cfRule>
  </conditionalFormatting>
  <conditionalFormatting sqref="K21">
    <cfRule type="containsText" dxfId="1" priority="755" operator="containsText" text="снято">
      <formula>NOT(ISERROR(SEARCH(("снято"),(K3))))</formula>
    </cfRule>
  </conditionalFormatting>
  <conditionalFormatting sqref="K21">
    <cfRule type="containsText" dxfId="0" priority="756" operator="containsText" text="снято">
      <formula>NOT(ISERROR(SEARCH(("снято"),(K3))))</formula>
    </cfRule>
  </conditionalFormatting>
  <pageMargins left="0.70078740157480324" right="0.70078740157480324" top="0.75196850393700787" bottom="0.75196850393700787" header="0.3" footer="0.3"/>
  <pageSetup paperSize="9" orientation="portrait"/>
  <drawing r:id="rId1"/>
  <tableParts count="1">
    <tablePart r:id="rId2"/>
  </tableParts>
  <extLst>
    <ext xmlns:x14="http://schemas.microsoft.com/office/spreadsheetml/2009/9/main" uri="{CCE6A557-97BC-4b89-ADB6-D9C93CAAB3DF}">
      <x14:dataValidations xmlns:xm="http://schemas.microsoft.com/office/excel/2006/main" count="58">
        <x14:dataValidation type="list" allowBlank="1">
          <x14:formula1>
            <xm:f>Списки!$G$2:$G$4</xm:f>
          </x14:formula1>
          <xm:sqref>G30 G36 G38 G42:G169</xm:sqref>
        </x14:dataValidation>
        <x14:dataValidation type="list" allowBlank="1">
          <x14:formula1>
            <xm:f>Списки!$O:$O</xm:f>
          </x14:formula1>
          <xm:sqref>R1 U1 X1</xm:sqref>
        </x14:dataValidation>
        <x14:dataValidation type="list" allowBlank="1">
          <x14:formula1>
            <xm:f>Списки!$E$2:$E$1002</xm:f>
          </x14:formula1>
          <xm:sqref>H30 H36 H38 H42:H169</xm:sqref>
        </x14:dataValidation>
        <x14:dataValidation type="list" allowBlank="1">
          <x14:formula1>
            <xm:f>Списки!$A$2:$A$1002</xm:f>
          </x14:formula1>
          <xm:sqref>K168:K169</xm:sqref>
        </x14:dataValidation>
        <x14:dataValidation type="list" allowBlank="1">
          <x14:formula1>
            <xm:f>Списки!$A$2:$A$1002</xm:f>
          </x14:formula1>
          <xm:sqref>K10:K20 K22:K23 K24:K167</xm:sqref>
        </x14:dataValidation>
        <x14:dataValidation type="list" allowBlank="1">
          <x14:formula1>
            <xm:f>Списки!$G$2:$G$4</xm:f>
          </x14:formula1>
          <xm:sqref>G10</xm:sqref>
        </x14:dataValidation>
        <x14:dataValidation type="list" allowBlank="1">
          <x14:formula1>
            <xm:f>Списки!$E$2:$E$1002</xm:f>
          </x14:formula1>
          <xm:sqref>H10</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G12</xm:sqref>
        </x14:dataValidation>
        <x14:dataValidation type="list" allowBlank="1">
          <x14:formula1>
            <xm:f>Списки!$E$2:$E$1002</xm:f>
          </x14:formula1>
          <xm:sqref>H12</xm:sqref>
        </x14:dataValidation>
        <x14:dataValidation type="list" allowBlank="1">
          <x14:formula1>
            <xm:f>Списки!$G$2:$G$4</xm:f>
          </x14:formula1>
          <xm:sqref>G13</xm:sqref>
        </x14:dataValidation>
        <x14:dataValidation type="list" allowBlank="1">
          <x14:formula1>
            <xm:f>Списки!$E$2:$E$1002</xm:f>
          </x14:formula1>
          <xm:sqref>H13</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G20</xm:sqref>
        </x14:dataValidation>
        <x14:dataValidation type="list" allowBlank="1">
          <x14:formula1>
            <xm:f>Списки!$E$2:$E$1002</xm:f>
          </x14:formula1>
          <xm:sqref>H20</xm:sqref>
        </x14:dataValidation>
        <x14:dataValidation type="list" allowBlank="1">
          <x14:formula1>
            <xm:f>Списки!$A$2:$A$1002</xm:f>
          </x14:formula1>
          <xm:sqref>K21</xm:sqref>
        </x14:dataValidation>
        <x14:dataValidation type="list" allowBlank="1">
          <x14:formula1>
            <xm:f>Списки!$G$2:$G$4</xm:f>
          </x14:formula1>
          <xm:sqref>G32:G34 G35</xm:sqref>
        </x14:dataValidation>
        <x14:dataValidation type="list" allowBlank="1">
          <x14:formula1>
            <xm:f>Списки!$E$2:$E$1002</xm:f>
          </x14:formula1>
          <xm:sqref>H32:H34 H35</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Списки!$G$2:$G$4</xm:f>
          </x14:formula1>
          <xm:sqref>G39</xm:sqref>
        </x14:dataValidation>
        <x14:dataValidation type="list" allowBlank="1">
          <x14:formula1>
            <xm:f>Списки!$E$2:$E$1002</xm:f>
          </x14:formula1>
          <xm:sqref>H39</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G21</xm:sqref>
        </x14:dataValidation>
        <x14:dataValidation type="list" allowBlank="1">
          <x14:formula1>
            <xm:f>Списки!$E$2:$E$1002</xm:f>
          </x14:formula1>
          <xm:sqref>H21</xm:sqref>
        </x14:dataValidation>
        <x14:dataValidation type="list" allowBlank="1">
          <x14:formula1>
            <xm:f>Списки!$G$2:$G$4</xm:f>
          </x14:formula1>
          <xm:sqref>G22</xm:sqref>
        </x14:dataValidation>
        <x14:dataValidation type="list" allowBlank="1">
          <x14:formula1>
            <xm:f>Списки!$E$2:$E$1002</xm:f>
          </x14:formula1>
          <xm:sqref>H22</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Списки!$G$2:$G$4</xm:f>
          </x14:formula1>
          <xm:sqref>G25</xm:sqref>
        </x14:dataValidation>
        <x14:dataValidation type="list" allowBlank="1">
          <x14:formula1>
            <xm:f>Списки!$E$2:$E$1002</xm:f>
          </x14:formula1>
          <xm:sqref>H25</xm:sqref>
        </x14:dataValidation>
        <x14:dataValidation type="list" allowBlank="1">
          <x14:formula1>
            <xm:f>Списки!$G$2:$G$4</xm:f>
          </x14:formula1>
          <xm:sqref>G26</xm:sqref>
        </x14:dataValidation>
        <x14:dataValidation type="list" allowBlank="1">
          <x14:formula1>
            <xm:f>Списки!$E$2:$E$1002</xm:f>
          </x14:formula1>
          <xm:sqref>H26</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1002"/>
  <sheetViews>
    <sheetView workbookViewId="0"/>
  </sheetViews>
  <sheetFormatPr defaultColWidth="12.5703125" defaultRowHeight="15.75" customHeight="1"/>
  <cols>
    <col min="1" max="1" width="19.28515625" customWidth="1"/>
    <col min="2" max="2" width="23.140625" customWidth="1"/>
    <col min="4" max="4" width="30.5703125" customWidth="1"/>
    <col min="5" max="5" width="35.28515625" customWidth="1"/>
    <col min="6" max="6" width="2.5703125" customWidth="1"/>
    <col min="8" max="8" width="3.42578125" customWidth="1"/>
    <col min="10" max="10" width="3" customWidth="1"/>
    <col min="11" max="11" width="19" customWidth="1"/>
    <col min="12" max="12" width="4.5703125" customWidth="1"/>
    <col min="15" max="15" width="26.5703125" customWidth="1"/>
  </cols>
  <sheetData>
    <row r="1" spans="1:15" ht="25.5">
      <c r="A1" s="738" t="s">
        <v>244</v>
      </c>
      <c r="C1" s="600"/>
      <c r="E1" s="738" t="s">
        <v>242</v>
      </c>
      <c r="G1" s="739" t="s">
        <v>2695</v>
      </c>
      <c r="I1" s="740" t="s">
        <v>3</v>
      </c>
      <c r="K1" s="740" t="s">
        <v>2696</v>
      </c>
      <c r="M1" s="741">
        <v>1</v>
      </c>
      <c r="O1" s="107" t="s">
        <v>2697</v>
      </c>
    </row>
    <row r="2" spans="1:15" ht="76.5">
      <c r="A2" s="742" t="s">
        <v>149</v>
      </c>
      <c r="C2" s="743"/>
      <c r="D2" s="744"/>
      <c r="E2" s="745" t="s">
        <v>250</v>
      </c>
      <c r="G2" s="743">
        <v>0.2</v>
      </c>
      <c r="I2" s="743" t="s">
        <v>161</v>
      </c>
      <c r="K2" s="746" t="s">
        <v>69</v>
      </c>
      <c r="M2" s="741">
        <v>2</v>
      </c>
      <c r="O2" s="106" t="s">
        <v>245</v>
      </c>
    </row>
    <row r="3" spans="1:15" ht="28.5">
      <c r="A3" s="742" t="s">
        <v>266</v>
      </c>
      <c r="C3" s="743"/>
      <c r="D3" s="744"/>
      <c r="E3" s="747" t="s">
        <v>13</v>
      </c>
      <c r="G3" s="743">
        <v>0.5</v>
      </c>
      <c r="I3" s="743" t="s">
        <v>2698</v>
      </c>
      <c r="K3" s="746" t="s">
        <v>2699</v>
      </c>
      <c r="M3" s="741">
        <v>3</v>
      </c>
    </row>
    <row r="4" spans="1:15" ht="28.5">
      <c r="A4" s="742" t="s">
        <v>260</v>
      </c>
      <c r="B4" s="741" t="s">
        <v>2700</v>
      </c>
      <c r="C4" s="743"/>
      <c r="D4" s="744"/>
      <c r="E4" s="747" t="s">
        <v>14</v>
      </c>
      <c r="G4" s="743">
        <v>1</v>
      </c>
      <c r="I4" s="743" t="s">
        <v>56</v>
      </c>
      <c r="K4" s="746" t="s">
        <v>167</v>
      </c>
      <c r="M4" s="741">
        <v>4</v>
      </c>
    </row>
    <row r="5" spans="1:15" ht="28.5">
      <c r="A5" s="742" t="s">
        <v>264</v>
      </c>
      <c r="B5" s="600" t="s">
        <v>2701</v>
      </c>
      <c r="C5" s="743"/>
      <c r="D5" s="744"/>
      <c r="E5" s="747" t="s">
        <v>15</v>
      </c>
      <c r="I5" s="743" t="s">
        <v>2702</v>
      </c>
      <c r="K5" s="746" t="s">
        <v>2703</v>
      </c>
      <c r="M5" s="741">
        <v>5</v>
      </c>
    </row>
    <row r="6" spans="1:15" ht="38.25">
      <c r="A6" s="748" t="s">
        <v>262</v>
      </c>
      <c r="C6" s="743"/>
      <c r="D6" s="744"/>
      <c r="E6" s="747" t="s">
        <v>16</v>
      </c>
      <c r="I6" s="743" t="s">
        <v>127</v>
      </c>
      <c r="K6" s="746" t="s">
        <v>63</v>
      </c>
      <c r="M6" s="741">
        <v>6</v>
      </c>
    </row>
    <row r="7" spans="1:15" ht="28.5">
      <c r="A7" s="748" t="s">
        <v>424</v>
      </c>
      <c r="C7" s="743"/>
      <c r="D7" s="744"/>
      <c r="E7" s="747" t="s">
        <v>17</v>
      </c>
      <c r="I7" s="743" t="s">
        <v>2704</v>
      </c>
      <c r="K7" s="741" t="s">
        <v>149</v>
      </c>
      <c r="M7" s="741">
        <v>7</v>
      </c>
    </row>
    <row r="8" spans="1:15" ht="76.5">
      <c r="A8" s="748" t="s">
        <v>2705</v>
      </c>
      <c r="C8" s="746"/>
      <c r="D8" s="744"/>
      <c r="E8" s="747" t="s">
        <v>18</v>
      </c>
      <c r="I8" s="743" t="s">
        <v>2706</v>
      </c>
      <c r="K8" s="741" t="s">
        <v>58</v>
      </c>
      <c r="M8" s="741">
        <v>8</v>
      </c>
    </row>
    <row r="9" spans="1:15" ht="28.5">
      <c r="A9" s="742"/>
      <c r="C9" s="746"/>
      <c r="D9" s="744"/>
      <c r="E9" s="747" t="s">
        <v>19</v>
      </c>
      <c r="I9" s="743" t="s">
        <v>2707</v>
      </c>
      <c r="K9" s="741" t="s">
        <v>2708</v>
      </c>
      <c r="M9" s="741">
        <v>9</v>
      </c>
    </row>
    <row r="10" spans="1:15" ht="42.75">
      <c r="A10" s="742"/>
      <c r="C10" s="746"/>
      <c r="E10" s="747" t="s">
        <v>21</v>
      </c>
      <c r="F10" s="742"/>
      <c r="I10" s="743" t="s">
        <v>2709</v>
      </c>
      <c r="M10" s="741">
        <v>10</v>
      </c>
    </row>
    <row r="11" spans="1:15" ht="14.25">
      <c r="A11" s="742"/>
      <c r="C11" s="746"/>
      <c r="E11" s="747" t="s">
        <v>23</v>
      </c>
      <c r="M11" s="741">
        <v>0</v>
      </c>
    </row>
    <row r="12" spans="1:15" ht="28.5">
      <c r="A12" s="742"/>
      <c r="C12" s="746"/>
      <c r="E12" s="747" t="s">
        <v>24</v>
      </c>
    </row>
    <row r="13" spans="1:15" ht="28.5">
      <c r="A13" s="742"/>
      <c r="C13" s="743"/>
      <c r="E13" s="747" t="s">
        <v>25</v>
      </c>
    </row>
    <row r="14" spans="1:15" ht="28.5">
      <c r="A14" s="742"/>
      <c r="C14" s="743"/>
      <c r="E14" s="747" t="s">
        <v>27</v>
      </c>
    </row>
    <row r="15" spans="1:15" ht="28.5">
      <c r="A15" s="742"/>
      <c r="C15" s="743"/>
      <c r="E15" s="747" t="s">
        <v>28</v>
      </c>
    </row>
    <row r="16" spans="1:15" ht="28.5">
      <c r="A16" s="742"/>
      <c r="C16" s="743"/>
      <c r="E16" s="747" t="s">
        <v>29</v>
      </c>
    </row>
    <row r="17" spans="1:5" ht="14.25">
      <c r="A17" s="742"/>
      <c r="C17" s="600"/>
      <c r="E17" s="747" t="s">
        <v>30</v>
      </c>
    </row>
    <row r="18" spans="1:5" ht="14.25">
      <c r="A18" s="742"/>
      <c r="C18" s="600"/>
      <c r="E18" s="747" t="s">
        <v>32</v>
      </c>
    </row>
    <row r="19" spans="1:5" ht="12.75">
      <c r="A19" s="742"/>
      <c r="C19" s="600"/>
      <c r="E19" s="11"/>
    </row>
    <row r="20" spans="1:5" ht="12.75">
      <c r="A20" s="742"/>
      <c r="C20" s="600"/>
      <c r="E20" s="11"/>
    </row>
    <row r="21" spans="1:5" ht="12.75">
      <c r="A21" s="742"/>
      <c r="C21" s="600"/>
      <c r="E21" s="11"/>
    </row>
    <row r="22" spans="1:5" ht="12.75">
      <c r="A22" s="742"/>
      <c r="C22" s="600"/>
      <c r="E22" s="11"/>
    </row>
    <row r="23" spans="1:5" ht="12.75">
      <c r="A23" s="742"/>
      <c r="C23" s="600"/>
      <c r="E23" s="11"/>
    </row>
    <row r="24" spans="1:5" ht="12.75">
      <c r="A24" s="742"/>
      <c r="C24" s="600"/>
      <c r="E24" s="11"/>
    </row>
    <row r="25" spans="1:5" ht="12.75">
      <c r="A25" s="742"/>
      <c r="C25" s="600"/>
      <c r="E25" s="11"/>
    </row>
    <row r="26" spans="1:5" ht="12.75">
      <c r="A26" s="742"/>
      <c r="C26" s="600"/>
      <c r="E26" s="11"/>
    </row>
    <row r="27" spans="1:5" ht="12.75">
      <c r="A27" s="742"/>
      <c r="C27" s="600"/>
    </row>
    <row r="28" spans="1:5" ht="12.75">
      <c r="A28" s="742"/>
      <c r="C28" s="600"/>
    </row>
    <row r="29" spans="1:5" ht="12.75">
      <c r="A29" s="742"/>
      <c r="C29" s="600"/>
    </row>
    <row r="30" spans="1:5" ht="12.75">
      <c r="A30" s="742"/>
      <c r="C30" s="600"/>
    </row>
    <row r="31" spans="1:5" ht="12.75">
      <c r="A31" s="742"/>
      <c r="C31" s="600"/>
    </row>
    <row r="32" spans="1:5" ht="12.75">
      <c r="A32" s="742"/>
      <c r="C32" s="600"/>
    </row>
    <row r="33" spans="1:3" ht="12.75">
      <c r="A33" s="742"/>
      <c r="C33" s="600"/>
    </row>
    <row r="34" spans="1:3" ht="12.75">
      <c r="A34" s="742"/>
      <c r="C34" s="600"/>
    </row>
    <row r="35" spans="1:3" ht="12.75">
      <c r="A35" s="742"/>
      <c r="C35" s="600"/>
    </row>
    <row r="36" spans="1:3" ht="12.75">
      <c r="A36" s="742"/>
      <c r="C36" s="600"/>
    </row>
    <row r="37" spans="1:3" ht="12.75">
      <c r="A37" s="742"/>
      <c r="C37" s="600"/>
    </row>
    <row r="38" spans="1:3" ht="12.75">
      <c r="A38" s="742"/>
      <c r="C38" s="600"/>
    </row>
    <row r="39" spans="1:3" ht="12.75">
      <c r="A39" s="742"/>
      <c r="C39" s="600"/>
    </row>
    <row r="40" spans="1:3" ht="12.75">
      <c r="A40" s="742"/>
      <c r="C40" s="600"/>
    </row>
    <row r="41" spans="1:3" ht="12.75">
      <c r="A41" s="742"/>
      <c r="C41" s="600"/>
    </row>
    <row r="42" spans="1:3" ht="12.75">
      <c r="A42" s="742"/>
      <c r="C42" s="600"/>
    </row>
    <row r="43" spans="1:3" ht="12.75">
      <c r="A43" s="742"/>
      <c r="C43" s="600"/>
    </row>
    <row r="44" spans="1:3" ht="12.75">
      <c r="A44" s="742"/>
      <c r="C44" s="600"/>
    </row>
    <row r="45" spans="1:3" ht="12.75">
      <c r="A45" s="742"/>
      <c r="C45" s="600"/>
    </row>
    <row r="46" spans="1:3" ht="12.75">
      <c r="A46" s="742"/>
      <c r="C46" s="600"/>
    </row>
    <row r="47" spans="1:3" ht="12.75">
      <c r="A47" s="742"/>
      <c r="C47" s="600"/>
    </row>
    <row r="48" spans="1:3" ht="12.75">
      <c r="A48" s="742"/>
      <c r="C48" s="600"/>
    </row>
    <row r="49" spans="1:3" ht="12.75">
      <c r="A49" s="742"/>
      <c r="C49" s="600"/>
    </row>
    <row r="50" spans="1:3" ht="12.75">
      <c r="A50" s="742"/>
      <c r="C50" s="600"/>
    </row>
    <row r="51" spans="1:3" ht="12.75">
      <c r="A51" s="742"/>
      <c r="C51" s="600"/>
    </row>
    <row r="52" spans="1:3" ht="12.75">
      <c r="A52" s="742"/>
      <c r="C52" s="600"/>
    </row>
    <row r="53" spans="1:3" ht="12.75">
      <c r="A53" s="742"/>
      <c r="C53" s="600"/>
    </row>
    <row r="54" spans="1:3" ht="12.75">
      <c r="A54" s="742"/>
      <c r="C54" s="600"/>
    </row>
    <row r="55" spans="1:3" ht="12.75">
      <c r="A55" s="742"/>
      <c r="C55" s="600"/>
    </row>
    <row r="56" spans="1:3" ht="12.75">
      <c r="A56" s="742"/>
      <c r="C56" s="600"/>
    </row>
    <row r="57" spans="1:3" ht="12.75">
      <c r="A57" s="742"/>
      <c r="C57" s="600"/>
    </row>
    <row r="58" spans="1:3" ht="12.75">
      <c r="A58" s="742"/>
      <c r="C58" s="600"/>
    </row>
    <row r="59" spans="1:3" ht="12.75">
      <c r="A59" s="742"/>
      <c r="C59" s="600"/>
    </row>
    <row r="60" spans="1:3" ht="12.75">
      <c r="A60" s="742"/>
      <c r="C60" s="600"/>
    </row>
    <row r="61" spans="1:3" ht="12.75">
      <c r="A61" s="742"/>
      <c r="C61" s="600"/>
    </row>
    <row r="62" spans="1:3" ht="12.75">
      <c r="A62" s="742"/>
      <c r="C62" s="600"/>
    </row>
    <row r="63" spans="1:3" ht="12.75">
      <c r="A63" s="742"/>
      <c r="C63" s="600"/>
    </row>
    <row r="64" spans="1:3" ht="12.75">
      <c r="A64" s="742"/>
      <c r="C64" s="600"/>
    </row>
    <row r="65" spans="1:3" ht="12.75">
      <c r="A65" s="742"/>
      <c r="C65" s="600"/>
    </row>
    <row r="66" spans="1:3" ht="12.75">
      <c r="A66" s="742"/>
      <c r="C66" s="600"/>
    </row>
    <row r="67" spans="1:3" ht="12.75">
      <c r="A67" s="742"/>
      <c r="C67" s="600"/>
    </row>
    <row r="68" spans="1:3" ht="12.75">
      <c r="A68" s="742"/>
      <c r="C68" s="600"/>
    </row>
    <row r="69" spans="1:3" ht="12.75">
      <c r="A69" s="742"/>
      <c r="C69" s="600"/>
    </row>
    <row r="70" spans="1:3" ht="12.75">
      <c r="A70" s="742"/>
      <c r="C70" s="600"/>
    </row>
    <row r="71" spans="1:3" ht="12.75">
      <c r="A71" s="742"/>
      <c r="C71" s="600"/>
    </row>
    <row r="72" spans="1:3" ht="12.75">
      <c r="A72" s="742"/>
      <c r="C72" s="600"/>
    </row>
    <row r="73" spans="1:3" ht="12.75">
      <c r="A73" s="742"/>
      <c r="C73" s="600"/>
    </row>
    <row r="74" spans="1:3" ht="12.75">
      <c r="A74" s="742"/>
      <c r="C74" s="600"/>
    </row>
    <row r="75" spans="1:3" ht="12.75">
      <c r="A75" s="742"/>
      <c r="C75" s="600"/>
    </row>
    <row r="76" spans="1:3" ht="12.75">
      <c r="A76" s="742"/>
      <c r="C76" s="600"/>
    </row>
    <row r="77" spans="1:3" ht="12.75">
      <c r="A77" s="742"/>
      <c r="C77" s="600"/>
    </row>
    <row r="78" spans="1:3" ht="12.75">
      <c r="A78" s="742"/>
      <c r="C78" s="600"/>
    </row>
    <row r="79" spans="1:3" ht="12.75">
      <c r="A79" s="742"/>
      <c r="C79" s="600"/>
    </row>
    <row r="80" spans="1:3" ht="12.75">
      <c r="A80" s="742"/>
      <c r="C80" s="600"/>
    </row>
    <row r="81" spans="1:3" ht="12.75">
      <c r="A81" s="742"/>
      <c r="C81" s="600"/>
    </row>
    <row r="82" spans="1:3" ht="12.75">
      <c r="A82" s="742"/>
      <c r="C82" s="600"/>
    </row>
    <row r="83" spans="1:3" ht="12.75">
      <c r="A83" s="742"/>
      <c r="C83" s="600"/>
    </row>
    <row r="84" spans="1:3" ht="12.75">
      <c r="A84" s="742"/>
      <c r="C84" s="600"/>
    </row>
    <row r="85" spans="1:3" ht="12.75">
      <c r="A85" s="742"/>
      <c r="C85" s="600"/>
    </row>
    <row r="86" spans="1:3" ht="12.75">
      <c r="A86" s="742"/>
      <c r="C86" s="600"/>
    </row>
    <row r="87" spans="1:3" ht="12.75">
      <c r="A87" s="742"/>
      <c r="C87" s="600"/>
    </row>
    <row r="88" spans="1:3" ht="12.75">
      <c r="A88" s="742"/>
      <c r="C88" s="600"/>
    </row>
    <row r="89" spans="1:3" ht="12.75">
      <c r="A89" s="742"/>
      <c r="C89" s="600"/>
    </row>
    <row r="90" spans="1:3" ht="12.75">
      <c r="A90" s="742"/>
      <c r="C90" s="600"/>
    </row>
    <row r="91" spans="1:3" ht="12.75">
      <c r="A91" s="742"/>
      <c r="C91" s="600"/>
    </row>
    <row r="92" spans="1:3" ht="12.75">
      <c r="A92" s="742"/>
      <c r="C92" s="600"/>
    </row>
    <row r="93" spans="1:3" ht="12.75">
      <c r="A93" s="742"/>
      <c r="C93" s="600"/>
    </row>
    <row r="94" spans="1:3" ht="12.75">
      <c r="A94" s="742"/>
      <c r="C94" s="600"/>
    </row>
    <row r="95" spans="1:3" ht="12.75">
      <c r="A95" s="742"/>
      <c r="C95" s="600"/>
    </row>
    <row r="96" spans="1:3" ht="12.75">
      <c r="A96" s="742"/>
      <c r="C96" s="600"/>
    </row>
    <row r="97" spans="1:3" ht="12.75">
      <c r="A97" s="742"/>
      <c r="C97" s="600"/>
    </row>
    <row r="98" spans="1:3" ht="12.75">
      <c r="A98" s="742"/>
      <c r="C98" s="600"/>
    </row>
    <row r="99" spans="1:3" ht="12.75">
      <c r="A99" s="742"/>
      <c r="C99" s="600"/>
    </row>
    <row r="100" spans="1:3" ht="12.75">
      <c r="A100" s="742"/>
      <c r="C100" s="600"/>
    </row>
    <row r="101" spans="1:3" ht="12.75">
      <c r="A101" s="742"/>
      <c r="C101" s="600"/>
    </row>
    <row r="102" spans="1:3" ht="12.75">
      <c r="A102" s="742"/>
      <c r="C102" s="600"/>
    </row>
    <row r="103" spans="1:3" ht="12.75">
      <c r="A103" s="742"/>
      <c r="C103" s="600"/>
    </row>
    <row r="104" spans="1:3" ht="12.75">
      <c r="A104" s="742"/>
      <c r="C104" s="600"/>
    </row>
    <row r="105" spans="1:3" ht="12.75">
      <c r="A105" s="742"/>
      <c r="C105" s="600"/>
    </row>
    <row r="106" spans="1:3" ht="12.75">
      <c r="A106" s="742"/>
      <c r="C106" s="600"/>
    </row>
    <row r="107" spans="1:3" ht="12.75">
      <c r="A107" s="742"/>
      <c r="C107" s="600"/>
    </row>
    <row r="108" spans="1:3" ht="12.75">
      <c r="A108" s="742"/>
      <c r="C108" s="600"/>
    </row>
    <row r="109" spans="1:3" ht="12.75">
      <c r="A109" s="742"/>
      <c r="C109" s="600"/>
    </row>
    <row r="110" spans="1:3" ht="12.75">
      <c r="A110" s="742"/>
      <c r="C110" s="600"/>
    </row>
    <row r="111" spans="1:3" ht="12.75">
      <c r="A111" s="742"/>
      <c r="C111" s="600"/>
    </row>
    <row r="112" spans="1:3" ht="12.75">
      <c r="A112" s="742"/>
      <c r="C112" s="600"/>
    </row>
    <row r="113" spans="1:3" ht="12.75">
      <c r="A113" s="742"/>
      <c r="C113" s="600"/>
    </row>
    <row r="114" spans="1:3" ht="12.75">
      <c r="A114" s="742"/>
      <c r="C114" s="600"/>
    </row>
    <row r="115" spans="1:3" ht="12.75">
      <c r="A115" s="742"/>
      <c r="C115" s="600"/>
    </row>
    <row r="116" spans="1:3" ht="12.75">
      <c r="A116" s="742"/>
      <c r="C116" s="600"/>
    </row>
    <row r="117" spans="1:3" ht="12.75">
      <c r="A117" s="742"/>
      <c r="C117" s="600"/>
    </row>
    <row r="118" spans="1:3" ht="12.75">
      <c r="A118" s="742"/>
      <c r="C118" s="600"/>
    </row>
    <row r="119" spans="1:3" ht="12.75">
      <c r="A119" s="742"/>
      <c r="C119" s="600"/>
    </row>
    <row r="120" spans="1:3" ht="12.75">
      <c r="A120" s="742"/>
      <c r="C120" s="600"/>
    </row>
    <row r="121" spans="1:3" ht="12.75">
      <c r="A121" s="742"/>
      <c r="C121" s="600"/>
    </row>
    <row r="122" spans="1:3" ht="12.75">
      <c r="A122" s="742"/>
      <c r="C122" s="600"/>
    </row>
    <row r="123" spans="1:3" ht="12.75">
      <c r="A123" s="742"/>
      <c r="C123" s="600"/>
    </row>
    <row r="124" spans="1:3" ht="12.75">
      <c r="A124" s="742"/>
      <c r="C124" s="600"/>
    </row>
    <row r="125" spans="1:3" ht="12.75">
      <c r="A125" s="742"/>
      <c r="C125" s="600"/>
    </row>
    <row r="126" spans="1:3" ht="12.75">
      <c r="A126" s="742"/>
      <c r="C126" s="600"/>
    </row>
    <row r="127" spans="1:3" ht="12.75">
      <c r="A127" s="742"/>
      <c r="C127" s="600"/>
    </row>
    <row r="128" spans="1:3" ht="12.75">
      <c r="A128" s="742"/>
      <c r="C128" s="600"/>
    </row>
    <row r="129" spans="1:3" ht="12.75">
      <c r="A129" s="742"/>
      <c r="C129" s="600"/>
    </row>
    <row r="130" spans="1:3" ht="12.75">
      <c r="A130" s="742"/>
      <c r="C130" s="600"/>
    </row>
    <row r="131" spans="1:3" ht="12.75">
      <c r="A131" s="742"/>
      <c r="C131" s="600"/>
    </row>
    <row r="132" spans="1:3" ht="12.75">
      <c r="A132" s="742"/>
      <c r="C132" s="600"/>
    </row>
    <row r="133" spans="1:3" ht="12.75">
      <c r="A133" s="742"/>
      <c r="C133" s="600"/>
    </row>
    <row r="134" spans="1:3" ht="12.75">
      <c r="A134" s="742"/>
      <c r="C134" s="600"/>
    </row>
    <row r="135" spans="1:3" ht="12.75">
      <c r="A135" s="742"/>
      <c r="C135" s="600"/>
    </row>
    <row r="136" spans="1:3" ht="12.75">
      <c r="A136" s="742"/>
      <c r="C136" s="600"/>
    </row>
    <row r="137" spans="1:3" ht="12.75">
      <c r="A137" s="742"/>
      <c r="C137" s="600"/>
    </row>
    <row r="138" spans="1:3" ht="12.75">
      <c r="A138" s="742"/>
      <c r="C138" s="600"/>
    </row>
    <row r="139" spans="1:3" ht="12.75">
      <c r="A139" s="742"/>
      <c r="C139" s="600"/>
    </row>
    <row r="140" spans="1:3" ht="12.75">
      <c r="A140" s="742"/>
      <c r="C140" s="600"/>
    </row>
    <row r="141" spans="1:3" ht="12.75">
      <c r="A141" s="742"/>
      <c r="C141" s="600"/>
    </row>
    <row r="142" spans="1:3" ht="12.75">
      <c r="A142" s="742"/>
      <c r="C142" s="600"/>
    </row>
    <row r="143" spans="1:3" ht="12.75">
      <c r="A143" s="742"/>
      <c r="C143" s="600"/>
    </row>
    <row r="144" spans="1:3" ht="12.75">
      <c r="A144" s="742"/>
      <c r="C144" s="600"/>
    </row>
    <row r="145" spans="1:3" ht="12.75">
      <c r="A145" s="742"/>
      <c r="C145" s="600"/>
    </row>
    <row r="146" spans="1:3" ht="12.75">
      <c r="A146" s="742"/>
      <c r="C146" s="600"/>
    </row>
    <row r="147" spans="1:3" ht="12.75">
      <c r="A147" s="742"/>
      <c r="C147" s="600"/>
    </row>
    <row r="148" spans="1:3" ht="12.75">
      <c r="A148" s="742"/>
      <c r="C148" s="600"/>
    </row>
    <row r="149" spans="1:3" ht="12.75">
      <c r="A149" s="742"/>
      <c r="C149" s="600"/>
    </row>
    <row r="150" spans="1:3" ht="12.75">
      <c r="A150" s="742"/>
      <c r="C150" s="600"/>
    </row>
    <row r="151" spans="1:3" ht="12.75">
      <c r="A151" s="742"/>
      <c r="C151" s="600"/>
    </row>
    <row r="152" spans="1:3" ht="12.75">
      <c r="A152" s="742"/>
      <c r="C152" s="600"/>
    </row>
    <row r="153" spans="1:3" ht="12.75">
      <c r="A153" s="742"/>
      <c r="C153" s="600"/>
    </row>
    <row r="154" spans="1:3" ht="12.75">
      <c r="A154" s="742"/>
      <c r="C154" s="600"/>
    </row>
    <row r="155" spans="1:3" ht="12.75">
      <c r="A155" s="742"/>
      <c r="C155" s="600"/>
    </row>
    <row r="156" spans="1:3" ht="12.75">
      <c r="A156" s="742"/>
      <c r="C156" s="600"/>
    </row>
    <row r="157" spans="1:3" ht="12.75">
      <c r="A157" s="742"/>
      <c r="C157" s="600"/>
    </row>
    <row r="158" spans="1:3" ht="12.75">
      <c r="A158" s="742"/>
      <c r="C158" s="600"/>
    </row>
    <row r="159" spans="1:3" ht="12.75">
      <c r="A159" s="742"/>
      <c r="C159" s="600"/>
    </row>
    <row r="160" spans="1:3" ht="12.75">
      <c r="A160" s="742"/>
      <c r="C160" s="600"/>
    </row>
    <row r="161" spans="1:3" ht="12.75">
      <c r="A161" s="742"/>
      <c r="C161" s="600"/>
    </row>
    <row r="162" spans="1:3" ht="12.75">
      <c r="A162" s="742"/>
      <c r="C162" s="600"/>
    </row>
    <row r="163" spans="1:3" ht="12.75">
      <c r="A163" s="742"/>
      <c r="C163" s="600"/>
    </row>
    <row r="164" spans="1:3" ht="12.75">
      <c r="A164" s="742"/>
      <c r="C164" s="600"/>
    </row>
    <row r="165" spans="1:3" ht="12.75">
      <c r="A165" s="742"/>
      <c r="C165" s="600"/>
    </row>
    <row r="166" spans="1:3" ht="12.75">
      <c r="A166" s="742"/>
      <c r="C166" s="600"/>
    </row>
    <row r="167" spans="1:3" ht="12.75">
      <c r="A167" s="742"/>
      <c r="C167" s="600"/>
    </row>
    <row r="168" spans="1:3" ht="12.75">
      <c r="A168" s="742"/>
      <c r="C168" s="600"/>
    </row>
    <row r="169" spans="1:3" ht="12.75">
      <c r="A169" s="742"/>
      <c r="C169" s="600"/>
    </row>
    <row r="170" spans="1:3" ht="12.75">
      <c r="A170" s="742"/>
      <c r="C170" s="600"/>
    </row>
    <row r="171" spans="1:3" ht="12.75">
      <c r="A171" s="742"/>
      <c r="C171" s="600"/>
    </row>
    <row r="172" spans="1:3" ht="12.75">
      <c r="A172" s="742"/>
      <c r="C172" s="600"/>
    </row>
    <row r="173" spans="1:3" ht="12.75">
      <c r="A173" s="742"/>
      <c r="C173" s="600"/>
    </row>
    <row r="174" spans="1:3" ht="12.75">
      <c r="A174" s="742"/>
      <c r="C174" s="600"/>
    </row>
    <row r="175" spans="1:3" ht="12.75">
      <c r="A175" s="742"/>
      <c r="C175" s="600"/>
    </row>
    <row r="176" spans="1:3" ht="12.75">
      <c r="A176" s="742"/>
      <c r="C176" s="600"/>
    </row>
    <row r="177" spans="1:3" ht="12.75">
      <c r="A177" s="742"/>
      <c r="C177" s="600"/>
    </row>
    <row r="178" spans="1:3" ht="12.75">
      <c r="A178" s="742"/>
      <c r="C178" s="600"/>
    </row>
    <row r="179" spans="1:3" ht="12.75">
      <c r="A179" s="742"/>
      <c r="C179" s="600"/>
    </row>
    <row r="180" spans="1:3" ht="12.75">
      <c r="A180" s="742"/>
      <c r="C180" s="600"/>
    </row>
    <row r="181" spans="1:3" ht="12.75">
      <c r="A181" s="742"/>
      <c r="C181" s="600"/>
    </row>
    <row r="182" spans="1:3" ht="12.75">
      <c r="A182" s="742"/>
      <c r="C182" s="600"/>
    </row>
    <row r="183" spans="1:3" ht="12.75">
      <c r="A183" s="742"/>
      <c r="C183" s="600"/>
    </row>
    <row r="184" spans="1:3" ht="12.75">
      <c r="A184" s="742"/>
      <c r="C184" s="600"/>
    </row>
    <row r="185" spans="1:3" ht="12.75">
      <c r="A185" s="742"/>
      <c r="C185" s="600"/>
    </row>
    <row r="186" spans="1:3" ht="12.75">
      <c r="A186" s="742"/>
      <c r="C186" s="600"/>
    </row>
    <row r="187" spans="1:3" ht="12.75">
      <c r="A187" s="742"/>
      <c r="C187" s="600"/>
    </row>
    <row r="188" spans="1:3" ht="12.75">
      <c r="A188" s="742"/>
      <c r="C188" s="600"/>
    </row>
    <row r="189" spans="1:3" ht="12.75">
      <c r="A189" s="742"/>
      <c r="C189" s="600"/>
    </row>
    <row r="190" spans="1:3" ht="12.75">
      <c r="A190" s="742"/>
      <c r="C190" s="600"/>
    </row>
    <row r="191" spans="1:3" ht="12.75">
      <c r="A191" s="742"/>
      <c r="C191" s="600"/>
    </row>
    <row r="192" spans="1:3" ht="12.75">
      <c r="A192" s="742"/>
      <c r="C192" s="600"/>
    </row>
    <row r="193" spans="1:3" ht="12.75">
      <c r="A193" s="742"/>
      <c r="C193" s="600"/>
    </row>
    <row r="194" spans="1:3" ht="12.75">
      <c r="A194" s="742"/>
      <c r="C194" s="600"/>
    </row>
    <row r="195" spans="1:3" ht="12.75">
      <c r="A195" s="742"/>
      <c r="C195" s="600"/>
    </row>
    <row r="196" spans="1:3" ht="12.75">
      <c r="A196" s="742"/>
      <c r="C196" s="600"/>
    </row>
    <row r="197" spans="1:3" ht="12.75">
      <c r="A197" s="742"/>
      <c r="C197" s="600"/>
    </row>
    <row r="198" spans="1:3" ht="12.75">
      <c r="A198" s="742"/>
      <c r="C198" s="600"/>
    </row>
    <row r="199" spans="1:3" ht="12.75">
      <c r="A199" s="742"/>
      <c r="C199" s="600"/>
    </row>
    <row r="200" spans="1:3" ht="12.75">
      <c r="A200" s="742"/>
      <c r="C200" s="600"/>
    </row>
    <row r="201" spans="1:3" ht="12.75">
      <c r="A201" s="742"/>
      <c r="C201" s="600"/>
    </row>
    <row r="202" spans="1:3" ht="12.75">
      <c r="A202" s="742"/>
      <c r="C202" s="600"/>
    </row>
    <row r="203" spans="1:3" ht="12.75">
      <c r="A203" s="742"/>
      <c r="C203" s="600"/>
    </row>
    <row r="204" spans="1:3" ht="12.75">
      <c r="A204" s="742"/>
      <c r="C204" s="600"/>
    </row>
    <row r="205" spans="1:3" ht="12.75">
      <c r="A205" s="742"/>
      <c r="C205" s="600"/>
    </row>
    <row r="206" spans="1:3" ht="12.75">
      <c r="A206" s="742"/>
      <c r="C206" s="600"/>
    </row>
    <row r="207" spans="1:3" ht="12.75">
      <c r="A207" s="742"/>
      <c r="C207" s="600"/>
    </row>
    <row r="208" spans="1:3" ht="12.75">
      <c r="A208" s="742"/>
      <c r="C208" s="600"/>
    </row>
    <row r="209" spans="1:3" ht="12.75">
      <c r="A209" s="742"/>
      <c r="C209" s="600"/>
    </row>
    <row r="210" spans="1:3" ht="12.75">
      <c r="A210" s="742"/>
      <c r="C210" s="600"/>
    </row>
    <row r="211" spans="1:3" ht="12.75">
      <c r="A211" s="742"/>
      <c r="C211" s="600"/>
    </row>
    <row r="212" spans="1:3" ht="12.75">
      <c r="A212" s="742"/>
      <c r="C212" s="600"/>
    </row>
    <row r="213" spans="1:3" ht="12.75">
      <c r="A213" s="742"/>
      <c r="C213" s="600"/>
    </row>
    <row r="214" spans="1:3" ht="12.75">
      <c r="A214" s="742"/>
      <c r="C214" s="600"/>
    </row>
    <row r="215" spans="1:3" ht="12.75">
      <c r="A215" s="742"/>
      <c r="C215" s="600"/>
    </row>
    <row r="216" spans="1:3" ht="12.75">
      <c r="A216" s="742"/>
      <c r="C216" s="600"/>
    </row>
    <row r="217" spans="1:3" ht="12.75">
      <c r="A217" s="742"/>
      <c r="C217" s="600"/>
    </row>
    <row r="218" spans="1:3" ht="12.75">
      <c r="A218" s="742"/>
      <c r="C218" s="600"/>
    </row>
    <row r="219" spans="1:3" ht="12.75">
      <c r="A219" s="742"/>
      <c r="C219" s="600"/>
    </row>
    <row r="220" spans="1:3" ht="12.75">
      <c r="A220" s="742"/>
      <c r="C220" s="600"/>
    </row>
    <row r="221" spans="1:3" ht="12.75">
      <c r="A221" s="742"/>
      <c r="C221" s="600"/>
    </row>
    <row r="222" spans="1:3" ht="12.75">
      <c r="A222" s="742"/>
      <c r="C222" s="600"/>
    </row>
    <row r="223" spans="1:3" ht="12.75">
      <c r="A223" s="742"/>
      <c r="C223" s="600"/>
    </row>
    <row r="224" spans="1:3" ht="12.75">
      <c r="A224" s="742"/>
      <c r="C224" s="600"/>
    </row>
    <row r="225" spans="1:3" ht="12.75">
      <c r="A225" s="742"/>
      <c r="C225" s="600"/>
    </row>
    <row r="226" spans="1:3" ht="12.75">
      <c r="A226" s="742"/>
      <c r="C226" s="600"/>
    </row>
    <row r="227" spans="1:3" ht="12.75">
      <c r="A227" s="742"/>
      <c r="C227" s="600"/>
    </row>
    <row r="228" spans="1:3" ht="12.75">
      <c r="A228" s="742"/>
      <c r="C228" s="600"/>
    </row>
    <row r="229" spans="1:3" ht="12.75">
      <c r="A229" s="742"/>
      <c r="C229" s="600"/>
    </row>
    <row r="230" spans="1:3" ht="12.75">
      <c r="A230" s="742"/>
      <c r="C230" s="600"/>
    </row>
    <row r="231" spans="1:3" ht="12.75">
      <c r="A231" s="742"/>
      <c r="C231" s="600"/>
    </row>
    <row r="232" spans="1:3" ht="12.75">
      <c r="A232" s="742"/>
      <c r="C232" s="600"/>
    </row>
    <row r="233" spans="1:3" ht="12.75">
      <c r="A233" s="742"/>
      <c r="C233" s="600"/>
    </row>
    <row r="234" spans="1:3" ht="12.75">
      <c r="A234" s="742"/>
      <c r="C234" s="600"/>
    </row>
    <row r="235" spans="1:3" ht="12.75">
      <c r="A235" s="742"/>
      <c r="C235" s="600"/>
    </row>
    <row r="236" spans="1:3" ht="12.75">
      <c r="A236" s="742"/>
      <c r="C236" s="600"/>
    </row>
    <row r="237" spans="1:3" ht="12.75">
      <c r="A237" s="742"/>
      <c r="C237" s="600"/>
    </row>
    <row r="238" spans="1:3" ht="12.75">
      <c r="A238" s="742"/>
      <c r="C238" s="600"/>
    </row>
    <row r="239" spans="1:3" ht="12.75">
      <c r="A239" s="742"/>
      <c r="C239" s="600"/>
    </row>
    <row r="240" spans="1:3" ht="12.75">
      <c r="A240" s="742"/>
      <c r="C240" s="600"/>
    </row>
    <row r="241" spans="1:3" ht="12.75">
      <c r="A241" s="742"/>
      <c r="C241" s="600"/>
    </row>
    <row r="242" spans="1:3" ht="12.75">
      <c r="A242" s="742"/>
      <c r="C242" s="600"/>
    </row>
    <row r="243" spans="1:3" ht="12.75">
      <c r="A243" s="742"/>
      <c r="C243" s="600"/>
    </row>
    <row r="244" spans="1:3" ht="12.75">
      <c r="A244" s="742"/>
      <c r="C244" s="600"/>
    </row>
    <row r="245" spans="1:3" ht="12.75">
      <c r="A245" s="742"/>
      <c r="C245" s="600"/>
    </row>
    <row r="246" spans="1:3" ht="12.75">
      <c r="A246" s="742"/>
      <c r="C246" s="600"/>
    </row>
    <row r="247" spans="1:3" ht="12.75">
      <c r="A247" s="742"/>
      <c r="C247" s="600"/>
    </row>
    <row r="248" spans="1:3" ht="12.75">
      <c r="A248" s="742"/>
      <c r="C248" s="600"/>
    </row>
    <row r="249" spans="1:3" ht="12.75">
      <c r="A249" s="742"/>
      <c r="C249" s="600"/>
    </row>
    <row r="250" spans="1:3" ht="12.75">
      <c r="A250" s="742"/>
      <c r="C250" s="600"/>
    </row>
    <row r="251" spans="1:3" ht="12.75">
      <c r="A251" s="742"/>
      <c r="C251" s="600"/>
    </row>
    <row r="252" spans="1:3" ht="12.75">
      <c r="A252" s="742"/>
      <c r="C252" s="600"/>
    </row>
    <row r="253" spans="1:3" ht="12.75">
      <c r="A253" s="742"/>
      <c r="C253" s="600"/>
    </row>
    <row r="254" spans="1:3" ht="12.75">
      <c r="A254" s="742"/>
      <c r="C254" s="600"/>
    </row>
    <row r="255" spans="1:3" ht="12.75">
      <c r="A255" s="742"/>
      <c r="C255" s="600"/>
    </row>
    <row r="256" spans="1:3" ht="12.75">
      <c r="A256" s="742"/>
      <c r="C256" s="600"/>
    </row>
    <row r="257" spans="1:3" ht="12.75">
      <c r="A257" s="742"/>
      <c r="C257" s="600"/>
    </row>
    <row r="258" spans="1:3" ht="12.75">
      <c r="A258" s="742"/>
      <c r="C258" s="600"/>
    </row>
    <row r="259" spans="1:3" ht="12.75">
      <c r="A259" s="742"/>
      <c r="C259" s="600"/>
    </row>
    <row r="260" spans="1:3" ht="12.75">
      <c r="A260" s="742"/>
      <c r="C260" s="600"/>
    </row>
    <row r="261" spans="1:3" ht="12.75">
      <c r="A261" s="742"/>
      <c r="C261" s="600"/>
    </row>
    <row r="262" spans="1:3" ht="12.75">
      <c r="A262" s="742"/>
      <c r="C262" s="600"/>
    </row>
    <row r="263" spans="1:3" ht="12.75">
      <c r="A263" s="742"/>
      <c r="C263" s="600"/>
    </row>
    <row r="264" spans="1:3" ht="12.75">
      <c r="A264" s="742"/>
      <c r="C264" s="600"/>
    </row>
    <row r="265" spans="1:3" ht="12.75">
      <c r="A265" s="742"/>
      <c r="C265" s="600"/>
    </row>
    <row r="266" spans="1:3" ht="12.75">
      <c r="A266" s="742"/>
      <c r="C266" s="600"/>
    </row>
    <row r="267" spans="1:3" ht="12.75">
      <c r="A267" s="742"/>
      <c r="C267" s="600"/>
    </row>
    <row r="268" spans="1:3" ht="12.75">
      <c r="A268" s="742"/>
      <c r="C268" s="600"/>
    </row>
    <row r="269" spans="1:3" ht="12.75">
      <c r="A269" s="742"/>
      <c r="C269" s="600"/>
    </row>
    <row r="270" spans="1:3" ht="12.75">
      <c r="A270" s="742"/>
      <c r="C270" s="600"/>
    </row>
    <row r="271" spans="1:3" ht="12.75">
      <c r="A271" s="742"/>
      <c r="C271" s="600"/>
    </row>
    <row r="272" spans="1:3" ht="12.75">
      <c r="A272" s="742"/>
      <c r="C272" s="600"/>
    </row>
    <row r="273" spans="1:3" ht="12.75">
      <c r="A273" s="742"/>
      <c r="C273" s="600"/>
    </row>
    <row r="274" spans="1:3" ht="12.75">
      <c r="A274" s="742"/>
      <c r="C274" s="600"/>
    </row>
    <row r="275" spans="1:3" ht="12.75">
      <c r="A275" s="742"/>
      <c r="C275" s="600"/>
    </row>
    <row r="276" spans="1:3" ht="12.75">
      <c r="A276" s="742"/>
      <c r="C276" s="600"/>
    </row>
    <row r="277" spans="1:3" ht="12.75">
      <c r="A277" s="742"/>
      <c r="C277" s="600"/>
    </row>
    <row r="278" spans="1:3" ht="12.75">
      <c r="A278" s="742"/>
      <c r="C278" s="600"/>
    </row>
    <row r="279" spans="1:3" ht="12.75">
      <c r="A279" s="742"/>
      <c r="C279" s="600"/>
    </row>
    <row r="280" spans="1:3" ht="12.75">
      <c r="A280" s="742"/>
      <c r="C280" s="600"/>
    </row>
    <row r="281" spans="1:3" ht="12.75">
      <c r="A281" s="742"/>
      <c r="C281" s="600"/>
    </row>
    <row r="282" spans="1:3" ht="12.75">
      <c r="A282" s="742"/>
      <c r="C282" s="600"/>
    </row>
    <row r="283" spans="1:3" ht="12.75">
      <c r="A283" s="742"/>
      <c r="C283" s="600"/>
    </row>
    <row r="284" spans="1:3" ht="12.75">
      <c r="A284" s="742"/>
      <c r="C284" s="600"/>
    </row>
    <row r="285" spans="1:3" ht="12.75">
      <c r="A285" s="742"/>
      <c r="C285" s="600"/>
    </row>
    <row r="286" spans="1:3" ht="12.75">
      <c r="A286" s="742"/>
      <c r="C286" s="600"/>
    </row>
    <row r="287" spans="1:3" ht="12.75">
      <c r="A287" s="742"/>
      <c r="C287" s="600"/>
    </row>
    <row r="288" spans="1:3" ht="12.75">
      <c r="A288" s="742"/>
      <c r="C288" s="600"/>
    </row>
    <row r="289" spans="1:3" ht="12.75">
      <c r="A289" s="742"/>
      <c r="C289" s="600"/>
    </row>
    <row r="290" spans="1:3" ht="12.75">
      <c r="A290" s="742"/>
      <c r="C290" s="600"/>
    </row>
    <row r="291" spans="1:3" ht="12.75">
      <c r="A291" s="742"/>
      <c r="C291" s="600"/>
    </row>
    <row r="292" spans="1:3" ht="12.75">
      <c r="A292" s="742"/>
      <c r="C292" s="600"/>
    </row>
    <row r="293" spans="1:3" ht="12.75">
      <c r="A293" s="742"/>
      <c r="C293" s="600"/>
    </row>
    <row r="294" spans="1:3" ht="12.75">
      <c r="A294" s="742"/>
      <c r="C294" s="600"/>
    </row>
    <row r="295" spans="1:3" ht="12.75">
      <c r="A295" s="742"/>
      <c r="C295" s="600"/>
    </row>
    <row r="296" spans="1:3" ht="12.75">
      <c r="A296" s="742"/>
      <c r="C296" s="600"/>
    </row>
    <row r="297" spans="1:3" ht="12.75">
      <c r="A297" s="742"/>
      <c r="C297" s="600"/>
    </row>
    <row r="298" spans="1:3" ht="12.75">
      <c r="A298" s="742"/>
      <c r="C298" s="600"/>
    </row>
    <row r="299" spans="1:3" ht="12.75">
      <c r="A299" s="742"/>
      <c r="C299" s="600"/>
    </row>
    <row r="300" spans="1:3" ht="12.75">
      <c r="A300" s="742"/>
      <c r="C300" s="600"/>
    </row>
    <row r="301" spans="1:3" ht="12.75">
      <c r="A301" s="742"/>
      <c r="C301" s="600"/>
    </row>
    <row r="302" spans="1:3" ht="12.75">
      <c r="A302" s="742"/>
      <c r="C302" s="600"/>
    </row>
    <row r="303" spans="1:3" ht="12.75">
      <c r="A303" s="742"/>
      <c r="C303" s="600"/>
    </row>
    <row r="304" spans="1:3" ht="12.75">
      <c r="A304" s="742"/>
      <c r="C304" s="600"/>
    </row>
    <row r="305" spans="1:3" ht="12.75">
      <c r="A305" s="742"/>
      <c r="C305" s="600"/>
    </row>
    <row r="306" spans="1:3" ht="12.75">
      <c r="A306" s="742"/>
      <c r="C306" s="600"/>
    </row>
    <row r="307" spans="1:3" ht="12.75">
      <c r="A307" s="742"/>
      <c r="C307" s="600"/>
    </row>
    <row r="308" spans="1:3" ht="12.75">
      <c r="A308" s="742"/>
      <c r="C308" s="600"/>
    </row>
    <row r="309" spans="1:3" ht="12.75">
      <c r="A309" s="742"/>
      <c r="C309" s="600"/>
    </row>
    <row r="310" spans="1:3" ht="12.75">
      <c r="A310" s="742"/>
      <c r="C310" s="600"/>
    </row>
    <row r="311" spans="1:3" ht="12.75">
      <c r="A311" s="742"/>
      <c r="C311" s="600"/>
    </row>
    <row r="312" spans="1:3" ht="12.75">
      <c r="A312" s="742"/>
      <c r="C312" s="600"/>
    </row>
    <row r="313" spans="1:3" ht="12.75">
      <c r="A313" s="742"/>
      <c r="C313" s="600"/>
    </row>
    <row r="314" spans="1:3" ht="12.75">
      <c r="A314" s="742"/>
      <c r="C314" s="600"/>
    </row>
    <row r="315" spans="1:3" ht="12.75">
      <c r="A315" s="742"/>
      <c r="C315" s="600"/>
    </row>
    <row r="316" spans="1:3" ht="12.75">
      <c r="A316" s="742"/>
      <c r="C316" s="600"/>
    </row>
    <row r="317" spans="1:3" ht="12.75">
      <c r="A317" s="742"/>
      <c r="C317" s="600"/>
    </row>
    <row r="318" spans="1:3" ht="12.75">
      <c r="A318" s="742"/>
      <c r="C318" s="600"/>
    </row>
    <row r="319" spans="1:3" ht="12.75">
      <c r="A319" s="742"/>
      <c r="C319" s="600"/>
    </row>
    <row r="320" spans="1:3" ht="12.75">
      <c r="A320" s="742"/>
      <c r="C320" s="600"/>
    </row>
    <row r="321" spans="1:3" ht="12.75">
      <c r="A321" s="742"/>
      <c r="C321" s="600"/>
    </row>
    <row r="322" spans="1:3" ht="12.75">
      <c r="A322" s="742"/>
      <c r="C322" s="600"/>
    </row>
    <row r="323" spans="1:3" ht="12.75">
      <c r="A323" s="742"/>
      <c r="C323" s="600"/>
    </row>
    <row r="324" spans="1:3" ht="12.75">
      <c r="A324" s="742"/>
      <c r="C324" s="600"/>
    </row>
    <row r="325" spans="1:3" ht="12.75">
      <c r="A325" s="742"/>
      <c r="C325" s="600"/>
    </row>
    <row r="326" spans="1:3" ht="12.75">
      <c r="A326" s="742"/>
      <c r="C326" s="600"/>
    </row>
    <row r="327" spans="1:3" ht="12.75">
      <c r="A327" s="742"/>
      <c r="C327" s="600"/>
    </row>
    <row r="328" spans="1:3" ht="12.75">
      <c r="A328" s="742"/>
      <c r="C328" s="600"/>
    </row>
    <row r="329" spans="1:3" ht="12.75">
      <c r="A329" s="742"/>
      <c r="C329" s="600"/>
    </row>
    <row r="330" spans="1:3" ht="12.75">
      <c r="A330" s="742"/>
      <c r="C330" s="600"/>
    </row>
    <row r="331" spans="1:3" ht="12.75">
      <c r="A331" s="742"/>
      <c r="C331" s="600"/>
    </row>
    <row r="332" spans="1:3" ht="12.75">
      <c r="A332" s="742"/>
      <c r="C332" s="600"/>
    </row>
    <row r="333" spans="1:3" ht="12.75">
      <c r="A333" s="742"/>
      <c r="C333" s="600"/>
    </row>
    <row r="334" spans="1:3" ht="12.75">
      <c r="A334" s="742"/>
      <c r="C334" s="600"/>
    </row>
    <row r="335" spans="1:3" ht="12.75">
      <c r="A335" s="742"/>
      <c r="C335" s="600"/>
    </row>
    <row r="336" spans="1:3" ht="12.75">
      <c r="A336" s="742"/>
      <c r="C336" s="600"/>
    </row>
    <row r="337" spans="1:3" ht="12.75">
      <c r="A337" s="742"/>
      <c r="C337" s="600"/>
    </row>
    <row r="338" spans="1:3" ht="12.75">
      <c r="A338" s="742"/>
      <c r="C338" s="600"/>
    </row>
    <row r="339" spans="1:3" ht="12.75">
      <c r="A339" s="742"/>
      <c r="C339" s="600"/>
    </row>
    <row r="340" spans="1:3" ht="12.75">
      <c r="A340" s="742"/>
      <c r="C340" s="600"/>
    </row>
    <row r="341" spans="1:3" ht="12.75">
      <c r="A341" s="742"/>
      <c r="C341" s="600"/>
    </row>
    <row r="342" spans="1:3" ht="12.75">
      <c r="A342" s="742"/>
      <c r="C342" s="600"/>
    </row>
    <row r="343" spans="1:3" ht="12.75">
      <c r="A343" s="742"/>
      <c r="C343" s="600"/>
    </row>
    <row r="344" spans="1:3" ht="12.75">
      <c r="A344" s="742"/>
      <c r="C344" s="600"/>
    </row>
    <row r="345" spans="1:3" ht="12.75">
      <c r="A345" s="742"/>
      <c r="C345" s="600"/>
    </row>
    <row r="346" spans="1:3" ht="12.75">
      <c r="A346" s="742"/>
      <c r="C346" s="600"/>
    </row>
    <row r="347" spans="1:3" ht="12.75">
      <c r="A347" s="742"/>
      <c r="C347" s="600"/>
    </row>
    <row r="348" spans="1:3" ht="12.75">
      <c r="A348" s="742"/>
      <c r="C348" s="600"/>
    </row>
    <row r="349" spans="1:3" ht="12.75">
      <c r="A349" s="742"/>
      <c r="C349" s="600"/>
    </row>
    <row r="350" spans="1:3" ht="12.75">
      <c r="A350" s="742"/>
      <c r="C350" s="600"/>
    </row>
    <row r="351" spans="1:3" ht="12.75">
      <c r="A351" s="742"/>
      <c r="C351" s="600"/>
    </row>
    <row r="352" spans="1:3" ht="12.75">
      <c r="A352" s="742"/>
      <c r="C352" s="600"/>
    </row>
    <row r="353" spans="1:3" ht="12.75">
      <c r="A353" s="742"/>
      <c r="C353" s="600"/>
    </row>
    <row r="354" spans="1:3" ht="12.75">
      <c r="A354" s="742"/>
      <c r="C354" s="600"/>
    </row>
    <row r="355" spans="1:3" ht="12.75">
      <c r="A355" s="742"/>
      <c r="C355" s="600"/>
    </row>
    <row r="356" spans="1:3" ht="12.75">
      <c r="A356" s="742"/>
      <c r="C356" s="600"/>
    </row>
    <row r="357" spans="1:3" ht="12.75">
      <c r="A357" s="742"/>
      <c r="C357" s="600"/>
    </row>
    <row r="358" spans="1:3" ht="12.75">
      <c r="A358" s="742"/>
      <c r="C358" s="600"/>
    </row>
    <row r="359" spans="1:3" ht="12.75">
      <c r="A359" s="742"/>
      <c r="C359" s="600"/>
    </row>
    <row r="360" spans="1:3" ht="12.75">
      <c r="A360" s="742"/>
      <c r="C360" s="600"/>
    </row>
    <row r="361" spans="1:3" ht="12.75">
      <c r="A361" s="742"/>
      <c r="C361" s="600"/>
    </row>
    <row r="362" spans="1:3" ht="12.75">
      <c r="A362" s="742"/>
      <c r="C362" s="600"/>
    </row>
    <row r="363" spans="1:3" ht="12.75">
      <c r="A363" s="742"/>
      <c r="C363" s="600"/>
    </row>
    <row r="364" spans="1:3" ht="12.75">
      <c r="A364" s="742"/>
      <c r="C364" s="600"/>
    </row>
    <row r="365" spans="1:3" ht="12.75">
      <c r="A365" s="742"/>
      <c r="C365" s="600"/>
    </row>
    <row r="366" spans="1:3" ht="12.75">
      <c r="A366" s="742"/>
      <c r="C366" s="600"/>
    </row>
    <row r="367" spans="1:3" ht="12.75">
      <c r="A367" s="742"/>
      <c r="C367" s="600"/>
    </row>
    <row r="368" spans="1:3" ht="12.75">
      <c r="A368" s="742"/>
      <c r="C368" s="600"/>
    </row>
    <row r="369" spans="1:3" ht="12.75">
      <c r="A369" s="742"/>
      <c r="C369" s="600"/>
    </row>
    <row r="370" spans="1:3" ht="12.75">
      <c r="A370" s="742"/>
      <c r="C370" s="600"/>
    </row>
    <row r="371" spans="1:3" ht="12.75">
      <c r="A371" s="742"/>
      <c r="C371" s="600"/>
    </row>
    <row r="372" spans="1:3" ht="12.75">
      <c r="A372" s="742"/>
      <c r="C372" s="600"/>
    </row>
    <row r="373" spans="1:3" ht="12.75">
      <c r="A373" s="742"/>
      <c r="C373" s="600"/>
    </row>
    <row r="374" spans="1:3" ht="12.75">
      <c r="A374" s="742"/>
      <c r="C374" s="600"/>
    </row>
    <row r="375" spans="1:3" ht="12.75">
      <c r="A375" s="742"/>
      <c r="C375" s="600"/>
    </row>
    <row r="376" spans="1:3" ht="12.75">
      <c r="A376" s="742"/>
      <c r="C376" s="600"/>
    </row>
    <row r="377" spans="1:3" ht="12.75">
      <c r="A377" s="742"/>
      <c r="C377" s="600"/>
    </row>
    <row r="378" spans="1:3" ht="12.75">
      <c r="A378" s="742"/>
      <c r="C378" s="600"/>
    </row>
    <row r="379" spans="1:3" ht="12.75">
      <c r="A379" s="742"/>
      <c r="C379" s="600"/>
    </row>
    <row r="380" spans="1:3" ht="12.75">
      <c r="A380" s="742"/>
      <c r="C380" s="600"/>
    </row>
    <row r="381" spans="1:3" ht="12.75">
      <c r="A381" s="742"/>
      <c r="C381" s="600"/>
    </row>
    <row r="382" spans="1:3" ht="12.75">
      <c r="A382" s="742"/>
      <c r="C382" s="600"/>
    </row>
    <row r="383" spans="1:3" ht="12.75">
      <c r="A383" s="742"/>
      <c r="C383" s="600"/>
    </row>
    <row r="384" spans="1:3" ht="12.75">
      <c r="A384" s="742"/>
      <c r="C384" s="600"/>
    </row>
    <row r="385" spans="1:3" ht="12.75">
      <c r="A385" s="742"/>
      <c r="C385" s="600"/>
    </row>
    <row r="386" spans="1:3" ht="12.75">
      <c r="A386" s="742"/>
      <c r="C386" s="600"/>
    </row>
    <row r="387" spans="1:3" ht="12.75">
      <c r="A387" s="742"/>
      <c r="C387" s="600"/>
    </row>
    <row r="388" spans="1:3" ht="12.75">
      <c r="A388" s="742"/>
      <c r="C388" s="600"/>
    </row>
    <row r="389" spans="1:3" ht="12.75">
      <c r="A389" s="742"/>
      <c r="C389" s="600"/>
    </row>
    <row r="390" spans="1:3" ht="12.75">
      <c r="A390" s="742"/>
      <c r="C390" s="600"/>
    </row>
    <row r="391" spans="1:3" ht="12.75">
      <c r="A391" s="742"/>
      <c r="C391" s="600"/>
    </row>
    <row r="392" spans="1:3" ht="12.75">
      <c r="A392" s="742"/>
      <c r="C392" s="600"/>
    </row>
    <row r="393" spans="1:3" ht="12.75">
      <c r="A393" s="742"/>
      <c r="C393" s="600"/>
    </row>
    <row r="394" spans="1:3" ht="12.75">
      <c r="A394" s="742"/>
      <c r="C394" s="600"/>
    </row>
    <row r="395" spans="1:3" ht="12.75">
      <c r="A395" s="742"/>
      <c r="C395" s="600"/>
    </row>
    <row r="396" spans="1:3" ht="12.75">
      <c r="A396" s="742"/>
      <c r="C396" s="600"/>
    </row>
    <row r="397" spans="1:3" ht="12.75">
      <c r="A397" s="742"/>
      <c r="C397" s="600"/>
    </row>
    <row r="398" spans="1:3" ht="12.75">
      <c r="A398" s="742"/>
      <c r="C398" s="600"/>
    </row>
    <row r="399" spans="1:3" ht="12.75">
      <c r="A399" s="742"/>
      <c r="C399" s="600"/>
    </row>
    <row r="400" spans="1:3" ht="12.75">
      <c r="A400" s="742"/>
      <c r="C400" s="600"/>
    </row>
    <row r="401" spans="1:3" ht="12.75">
      <c r="A401" s="742"/>
      <c r="C401" s="600"/>
    </row>
    <row r="402" spans="1:3" ht="12.75">
      <c r="A402" s="742"/>
      <c r="C402" s="600"/>
    </row>
    <row r="403" spans="1:3" ht="12.75">
      <c r="A403" s="742"/>
      <c r="C403" s="600"/>
    </row>
    <row r="404" spans="1:3" ht="12.75">
      <c r="A404" s="742"/>
      <c r="C404" s="600"/>
    </row>
    <row r="405" spans="1:3" ht="12.75">
      <c r="A405" s="742"/>
      <c r="C405" s="600"/>
    </row>
    <row r="406" spans="1:3" ht="12.75">
      <c r="A406" s="742"/>
      <c r="C406" s="600"/>
    </row>
    <row r="407" spans="1:3" ht="12.75">
      <c r="A407" s="742"/>
      <c r="C407" s="600"/>
    </row>
    <row r="408" spans="1:3" ht="12.75">
      <c r="A408" s="742"/>
      <c r="C408" s="600"/>
    </row>
    <row r="409" spans="1:3" ht="12.75">
      <c r="A409" s="742"/>
      <c r="C409" s="600"/>
    </row>
    <row r="410" spans="1:3" ht="12.75">
      <c r="A410" s="742"/>
      <c r="C410" s="600"/>
    </row>
    <row r="411" spans="1:3" ht="12.75">
      <c r="A411" s="742"/>
      <c r="C411" s="600"/>
    </row>
    <row r="412" spans="1:3" ht="12.75">
      <c r="A412" s="742"/>
      <c r="C412" s="600"/>
    </row>
    <row r="413" spans="1:3" ht="12.75">
      <c r="A413" s="742"/>
      <c r="C413" s="600"/>
    </row>
    <row r="414" spans="1:3" ht="12.75">
      <c r="A414" s="742"/>
      <c r="C414" s="600"/>
    </row>
    <row r="415" spans="1:3" ht="12.75">
      <c r="A415" s="742"/>
      <c r="C415" s="600"/>
    </row>
    <row r="416" spans="1:3" ht="12.75">
      <c r="A416" s="742"/>
      <c r="C416" s="600"/>
    </row>
    <row r="417" spans="1:3" ht="12.75">
      <c r="A417" s="742"/>
      <c r="C417" s="600"/>
    </row>
    <row r="418" spans="1:3" ht="12.75">
      <c r="A418" s="742"/>
      <c r="C418" s="600"/>
    </row>
    <row r="419" spans="1:3" ht="12.75">
      <c r="A419" s="742"/>
      <c r="C419" s="600"/>
    </row>
    <row r="420" spans="1:3" ht="12.75">
      <c r="A420" s="742"/>
      <c r="C420" s="600"/>
    </row>
    <row r="421" spans="1:3" ht="12.75">
      <c r="A421" s="742"/>
      <c r="C421" s="600"/>
    </row>
    <row r="422" spans="1:3" ht="12.75">
      <c r="A422" s="742"/>
      <c r="C422" s="600"/>
    </row>
    <row r="423" spans="1:3" ht="12.75">
      <c r="A423" s="742"/>
      <c r="C423" s="600"/>
    </row>
    <row r="424" spans="1:3" ht="12.75">
      <c r="A424" s="742"/>
      <c r="C424" s="600"/>
    </row>
    <row r="425" spans="1:3" ht="12.75">
      <c r="A425" s="742"/>
      <c r="C425" s="600"/>
    </row>
    <row r="426" spans="1:3" ht="12.75">
      <c r="A426" s="742"/>
      <c r="C426" s="600"/>
    </row>
    <row r="427" spans="1:3" ht="12.75">
      <c r="A427" s="742"/>
      <c r="C427" s="600"/>
    </row>
    <row r="428" spans="1:3" ht="12.75">
      <c r="A428" s="742"/>
      <c r="C428" s="600"/>
    </row>
    <row r="429" spans="1:3" ht="12.75">
      <c r="A429" s="742"/>
      <c r="C429" s="600"/>
    </row>
    <row r="430" spans="1:3" ht="12.75">
      <c r="A430" s="742"/>
      <c r="C430" s="600"/>
    </row>
    <row r="431" spans="1:3" ht="12.75">
      <c r="A431" s="742"/>
      <c r="C431" s="600"/>
    </row>
    <row r="432" spans="1:3" ht="12.75">
      <c r="A432" s="742"/>
      <c r="C432" s="600"/>
    </row>
    <row r="433" spans="1:3" ht="12.75">
      <c r="A433" s="742"/>
      <c r="C433" s="600"/>
    </row>
    <row r="434" spans="1:3" ht="12.75">
      <c r="A434" s="742"/>
      <c r="C434" s="600"/>
    </row>
    <row r="435" spans="1:3" ht="12.75">
      <c r="A435" s="742"/>
      <c r="C435" s="600"/>
    </row>
    <row r="436" spans="1:3" ht="12.75">
      <c r="A436" s="742"/>
      <c r="C436" s="600"/>
    </row>
    <row r="437" spans="1:3" ht="12.75">
      <c r="A437" s="742"/>
      <c r="C437" s="600"/>
    </row>
    <row r="438" spans="1:3" ht="12.75">
      <c r="A438" s="742"/>
      <c r="C438" s="600"/>
    </row>
    <row r="439" spans="1:3" ht="12.75">
      <c r="A439" s="742"/>
      <c r="C439" s="600"/>
    </row>
    <row r="440" spans="1:3" ht="12.75">
      <c r="A440" s="742"/>
      <c r="C440" s="600"/>
    </row>
    <row r="441" spans="1:3" ht="12.75">
      <c r="A441" s="742"/>
      <c r="C441" s="600"/>
    </row>
    <row r="442" spans="1:3" ht="12.75">
      <c r="A442" s="742"/>
      <c r="C442" s="600"/>
    </row>
    <row r="443" spans="1:3" ht="12.75">
      <c r="A443" s="742"/>
      <c r="C443" s="600"/>
    </row>
    <row r="444" spans="1:3" ht="12.75">
      <c r="A444" s="742"/>
      <c r="C444" s="600"/>
    </row>
    <row r="445" spans="1:3" ht="12.75">
      <c r="A445" s="742"/>
      <c r="C445" s="600"/>
    </row>
    <row r="446" spans="1:3" ht="12.75">
      <c r="A446" s="742"/>
      <c r="C446" s="600"/>
    </row>
    <row r="447" spans="1:3" ht="12.75">
      <c r="A447" s="742"/>
      <c r="C447" s="600"/>
    </row>
    <row r="448" spans="1:3" ht="12.75">
      <c r="A448" s="742"/>
      <c r="C448" s="600"/>
    </row>
    <row r="449" spans="1:3" ht="12.75">
      <c r="A449" s="742"/>
      <c r="C449" s="600"/>
    </row>
    <row r="450" spans="1:3" ht="12.75">
      <c r="A450" s="742"/>
      <c r="C450" s="600"/>
    </row>
    <row r="451" spans="1:3" ht="12.75">
      <c r="A451" s="742"/>
      <c r="C451" s="600"/>
    </row>
    <row r="452" spans="1:3" ht="12.75">
      <c r="A452" s="742"/>
      <c r="C452" s="600"/>
    </row>
    <row r="453" spans="1:3" ht="12.75">
      <c r="A453" s="742"/>
      <c r="C453" s="600"/>
    </row>
    <row r="454" spans="1:3" ht="12.75">
      <c r="A454" s="742"/>
      <c r="C454" s="600"/>
    </row>
    <row r="455" spans="1:3" ht="12.75">
      <c r="A455" s="742"/>
      <c r="C455" s="600"/>
    </row>
    <row r="456" spans="1:3" ht="12.75">
      <c r="A456" s="742"/>
      <c r="C456" s="600"/>
    </row>
    <row r="457" spans="1:3" ht="12.75">
      <c r="A457" s="742"/>
      <c r="C457" s="600"/>
    </row>
    <row r="458" spans="1:3" ht="12.75">
      <c r="A458" s="742"/>
      <c r="C458" s="600"/>
    </row>
    <row r="459" spans="1:3" ht="12.75">
      <c r="A459" s="742"/>
      <c r="C459" s="600"/>
    </row>
    <row r="460" spans="1:3" ht="12.75">
      <c r="A460" s="742"/>
      <c r="C460" s="600"/>
    </row>
    <row r="461" spans="1:3" ht="12.75">
      <c r="A461" s="742"/>
      <c r="C461" s="600"/>
    </row>
    <row r="462" spans="1:3" ht="12.75">
      <c r="A462" s="742"/>
      <c r="C462" s="600"/>
    </row>
    <row r="463" spans="1:3" ht="12.75">
      <c r="A463" s="742"/>
      <c r="C463" s="600"/>
    </row>
    <row r="464" spans="1:3" ht="12.75">
      <c r="A464" s="742"/>
      <c r="C464" s="600"/>
    </row>
    <row r="465" spans="1:3" ht="12.75">
      <c r="A465" s="742"/>
      <c r="C465" s="600"/>
    </row>
    <row r="466" spans="1:3" ht="12.75">
      <c r="A466" s="742"/>
      <c r="C466" s="600"/>
    </row>
    <row r="467" spans="1:3" ht="12.75">
      <c r="A467" s="742"/>
      <c r="C467" s="600"/>
    </row>
    <row r="468" spans="1:3" ht="12.75">
      <c r="A468" s="742"/>
      <c r="C468" s="600"/>
    </row>
    <row r="469" spans="1:3" ht="12.75">
      <c r="A469" s="742"/>
      <c r="C469" s="600"/>
    </row>
    <row r="470" spans="1:3" ht="12.75">
      <c r="A470" s="742"/>
      <c r="C470" s="600"/>
    </row>
    <row r="471" spans="1:3" ht="12.75">
      <c r="A471" s="742"/>
      <c r="C471" s="600"/>
    </row>
    <row r="472" spans="1:3" ht="12.75">
      <c r="A472" s="742"/>
      <c r="C472" s="600"/>
    </row>
    <row r="473" spans="1:3" ht="12.75">
      <c r="A473" s="742"/>
      <c r="C473" s="600"/>
    </row>
    <row r="474" spans="1:3" ht="12.75">
      <c r="A474" s="742"/>
      <c r="C474" s="600"/>
    </row>
    <row r="475" spans="1:3" ht="12.75">
      <c r="A475" s="742"/>
      <c r="C475" s="600"/>
    </row>
    <row r="476" spans="1:3" ht="12.75">
      <c r="A476" s="742"/>
      <c r="C476" s="600"/>
    </row>
    <row r="477" spans="1:3" ht="12.75">
      <c r="A477" s="742"/>
      <c r="C477" s="600"/>
    </row>
    <row r="478" spans="1:3" ht="12.75">
      <c r="A478" s="742"/>
      <c r="C478" s="600"/>
    </row>
    <row r="479" spans="1:3" ht="12.75">
      <c r="A479" s="742"/>
      <c r="C479" s="600"/>
    </row>
    <row r="480" spans="1:3" ht="12.75">
      <c r="A480" s="742"/>
      <c r="C480" s="600"/>
    </row>
    <row r="481" spans="1:3" ht="12.75">
      <c r="A481" s="742"/>
      <c r="C481" s="600"/>
    </row>
    <row r="482" spans="1:3" ht="12.75">
      <c r="A482" s="742"/>
      <c r="C482" s="600"/>
    </row>
    <row r="483" spans="1:3" ht="12.75">
      <c r="A483" s="742"/>
      <c r="C483" s="600"/>
    </row>
    <row r="484" spans="1:3" ht="12.75">
      <c r="A484" s="742"/>
      <c r="C484" s="600"/>
    </row>
    <row r="485" spans="1:3" ht="12.75">
      <c r="A485" s="742"/>
      <c r="C485" s="600"/>
    </row>
    <row r="486" spans="1:3" ht="12.75">
      <c r="A486" s="742"/>
      <c r="C486" s="600"/>
    </row>
    <row r="487" spans="1:3" ht="12.75">
      <c r="A487" s="742"/>
      <c r="C487" s="600"/>
    </row>
    <row r="488" spans="1:3" ht="12.75">
      <c r="A488" s="742"/>
      <c r="C488" s="600"/>
    </row>
    <row r="489" spans="1:3" ht="12.75">
      <c r="A489" s="742"/>
      <c r="C489" s="600"/>
    </row>
    <row r="490" spans="1:3" ht="12.75">
      <c r="A490" s="742"/>
      <c r="C490" s="600"/>
    </row>
    <row r="491" spans="1:3" ht="12.75">
      <c r="A491" s="742"/>
      <c r="C491" s="600"/>
    </row>
    <row r="492" spans="1:3" ht="12.75">
      <c r="A492" s="742"/>
      <c r="C492" s="600"/>
    </row>
    <row r="493" spans="1:3" ht="12.75">
      <c r="A493" s="742"/>
      <c r="C493" s="600"/>
    </row>
    <row r="494" spans="1:3" ht="12.75">
      <c r="A494" s="742"/>
      <c r="C494" s="600"/>
    </row>
    <row r="495" spans="1:3" ht="12.75">
      <c r="A495" s="742"/>
      <c r="C495" s="600"/>
    </row>
    <row r="496" spans="1:3" ht="12.75">
      <c r="A496" s="742"/>
      <c r="C496" s="600"/>
    </row>
    <row r="497" spans="1:3" ht="12.75">
      <c r="A497" s="742"/>
      <c r="C497" s="600"/>
    </row>
    <row r="498" spans="1:3" ht="12.75">
      <c r="A498" s="742"/>
      <c r="C498" s="600"/>
    </row>
    <row r="499" spans="1:3" ht="12.75">
      <c r="A499" s="742"/>
      <c r="C499" s="600"/>
    </row>
    <row r="500" spans="1:3" ht="12.75">
      <c r="A500" s="742"/>
      <c r="C500" s="600"/>
    </row>
    <row r="501" spans="1:3" ht="12.75">
      <c r="A501" s="742"/>
      <c r="C501" s="600"/>
    </row>
    <row r="502" spans="1:3" ht="12.75">
      <c r="A502" s="742"/>
      <c r="C502" s="600"/>
    </row>
    <row r="503" spans="1:3" ht="12.75">
      <c r="A503" s="742"/>
      <c r="C503" s="600"/>
    </row>
    <row r="504" spans="1:3" ht="12.75">
      <c r="A504" s="742"/>
      <c r="C504" s="600"/>
    </row>
    <row r="505" spans="1:3" ht="12.75">
      <c r="A505" s="742"/>
      <c r="C505" s="600"/>
    </row>
    <row r="506" spans="1:3" ht="12.75">
      <c r="A506" s="742"/>
      <c r="C506" s="600"/>
    </row>
    <row r="507" spans="1:3" ht="12.75">
      <c r="A507" s="742"/>
      <c r="C507" s="600"/>
    </row>
    <row r="508" spans="1:3" ht="12.75">
      <c r="A508" s="742"/>
      <c r="C508" s="600"/>
    </row>
    <row r="509" spans="1:3" ht="12.75">
      <c r="A509" s="742"/>
      <c r="C509" s="600"/>
    </row>
    <row r="510" spans="1:3" ht="12.75">
      <c r="A510" s="742"/>
      <c r="C510" s="600"/>
    </row>
    <row r="511" spans="1:3" ht="12.75">
      <c r="A511" s="742"/>
      <c r="C511" s="600"/>
    </row>
    <row r="512" spans="1:3" ht="12.75">
      <c r="A512" s="742"/>
      <c r="C512" s="600"/>
    </row>
    <row r="513" spans="1:3" ht="12.75">
      <c r="A513" s="742"/>
      <c r="C513" s="600"/>
    </row>
    <row r="514" spans="1:3" ht="12.75">
      <c r="A514" s="742"/>
      <c r="C514" s="600"/>
    </row>
    <row r="515" spans="1:3" ht="12.75">
      <c r="A515" s="742"/>
      <c r="C515" s="600"/>
    </row>
    <row r="516" spans="1:3" ht="12.75">
      <c r="A516" s="742"/>
      <c r="C516" s="600"/>
    </row>
    <row r="517" spans="1:3" ht="12.75">
      <c r="A517" s="742"/>
      <c r="C517" s="600"/>
    </row>
    <row r="518" spans="1:3" ht="12.75">
      <c r="A518" s="742"/>
      <c r="C518" s="600"/>
    </row>
    <row r="519" spans="1:3" ht="12.75">
      <c r="A519" s="742"/>
      <c r="C519" s="600"/>
    </row>
    <row r="520" spans="1:3" ht="12.75">
      <c r="A520" s="742"/>
      <c r="C520" s="600"/>
    </row>
    <row r="521" spans="1:3" ht="12.75">
      <c r="A521" s="742"/>
      <c r="C521" s="600"/>
    </row>
    <row r="522" spans="1:3" ht="12.75">
      <c r="A522" s="742"/>
      <c r="C522" s="600"/>
    </row>
    <row r="523" spans="1:3" ht="12.75">
      <c r="A523" s="742"/>
      <c r="C523" s="600"/>
    </row>
    <row r="524" spans="1:3" ht="12.75">
      <c r="A524" s="742"/>
      <c r="C524" s="600"/>
    </row>
    <row r="525" spans="1:3" ht="12.75">
      <c r="A525" s="742"/>
      <c r="C525" s="600"/>
    </row>
    <row r="526" spans="1:3" ht="12.75">
      <c r="A526" s="742"/>
      <c r="C526" s="600"/>
    </row>
    <row r="527" spans="1:3" ht="12.75">
      <c r="A527" s="742"/>
      <c r="C527" s="600"/>
    </row>
    <row r="528" spans="1:3" ht="12.75">
      <c r="A528" s="742"/>
      <c r="C528" s="600"/>
    </row>
    <row r="529" spans="1:3" ht="12.75">
      <c r="A529" s="742"/>
      <c r="C529" s="600"/>
    </row>
    <row r="530" spans="1:3" ht="12.75">
      <c r="A530" s="742"/>
      <c r="C530" s="600"/>
    </row>
    <row r="531" spans="1:3" ht="12.75">
      <c r="A531" s="742"/>
      <c r="C531" s="600"/>
    </row>
    <row r="532" spans="1:3" ht="12.75">
      <c r="A532" s="742"/>
      <c r="C532" s="600"/>
    </row>
    <row r="533" spans="1:3" ht="12.75">
      <c r="A533" s="742"/>
      <c r="C533" s="600"/>
    </row>
    <row r="534" spans="1:3" ht="12.75">
      <c r="A534" s="742"/>
      <c r="C534" s="600"/>
    </row>
    <row r="535" spans="1:3" ht="12.75">
      <c r="A535" s="742"/>
      <c r="C535" s="600"/>
    </row>
    <row r="536" spans="1:3" ht="12.75">
      <c r="A536" s="742"/>
      <c r="C536" s="600"/>
    </row>
    <row r="537" spans="1:3" ht="12.75">
      <c r="A537" s="742"/>
      <c r="C537" s="600"/>
    </row>
    <row r="538" spans="1:3" ht="12.75">
      <c r="A538" s="742"/>
      <c r="C538" s="600"/>
    </row>
    <row r="539" spans="1:3" ht="12.75">
      <c r="A539" s="742"/>
      <c r="C539" s="600"/>
    </row>
    <row r="540" spans="1:3" ht="12.75">
      <c r="A540" s="742"/>
      <c r="C540" s="600"/>
    </row>
    <row r="541" spans="1:3" ht="12.75">
      <c r="A541" s="742"/>
      <c r="C541" s="600"/>
    </row>
    <row r="542" spans="1:3" ht="12.75">
      <c r="A542" s="742"/>
      <c r="C542" s="600"/>
    </row>
    <row r="543" spans="1:3" ht="12.75">
      <c r="A543" s="742"/>
      <c r="C543" s="600"/>
    </row>
    <row r="544" spans="1:3" ht="12.75">
      <c r="A544" s="742"/>
      <c r="C544" s="600"/>
    </row>
    <row r="545" spans="1:3" ht="12.75">
      <c r="A545" s="742"/>
      <c r="C545" s="600"/>
    </row>
    <row r="546" spans="1:3" ht="12.75">
      <c r="A546" s="742"/>
      <c r="C546" s="600"/>
    </row>
    <row r="547" spans="1:3" ht="12.75">
      <c r="A547" s="742"/>
      <c r="C547" s="600"/>
    </row>
    <row r="548" spans="1:3" ht="12.75">
      <c r="A548" s="742"/>
      <c r="C548" s="600"/>
    </row>
    <row r="549" spans="1:3" ht="12.75">
      <c r="A549" s="742"/>
      <c r="C549" s="600"/>
    </row>
    <row r="550" spans="1:3" ht="12.75">
      <c r="A550" s="742"/>
      <c r="C550" s="600"/>
    </row>
    <row r="551" spans="1:3" ht="12.75">
      <c r="A551" s="742"/>
      <c r="C551" s="600"/>
    </row>
    <row r="552" spans="1:3" ht="12.75">
      <c r="A552" s="742"/>
      <c r="C552" s="600"/>
    </row>
    <row r="553" spans="1:3" ht="12.75">
      <c r="A553" s="742"/>
      <c r="C553" s="600"/>
    </row>
    <row r="554" spans="1:3" ht="12.75">
      <c r="A554" s="742"/>
      <c r="C554" s="600"/>
    </row>
    <row r="555" spans="1:3" ht="12.75">
      <c r="A555" s="742"/>
      <c r="C555" s="600"/>
    </row>
    <row r="556" spans="1:3" ht="12.75">
      <c r="A556" s="742"/>
      <c r="C556" s="600"/>
    </row>
    <row r="557" spans="1:3" ht="12.75">
      <c r="A557" s="742"/>
      <c r="C557" s="600"/>
    </row>
    <row r="558" spans="1:3" ht="12.75">
      <c r="A558" s="742"/>
      <c r="C558" s="600"/>
    </row>
    <row r="559" spans="1:3" ht="12.75">
      <c r="A559" s="742"/>
      <c r="C559" s="600"/>
    </row>
    <row r="560" spans="1:3" ht="12.75">
      <c r="A560" s="742"/>
      <c r="C560" s="600"/>
    </row>
    <row r="561" spans="1:3" ht="12.75">
      <c r="A561" s="742"/>
      <c r="C561" s="600"/>
    </row>
    <row r="562" spans="1:3" ht="12.75">
      <c r="A562" s="742"/>
      <c r="C562" s="600"/>
    </row>
    <row r="563" spans="1:3" ht="12.75">
      <c r="A563" s="742"/>
      <c r="C563" s="600"/>
    </row>
    <row r="564" spans="1:3" ht="12.75">
      <c r="A564" s="742"/>
      <c r="C564" s="600"/>
    </row>
    <row r="565" spans="1:3" ht="12.75">
      <c r="A565" s="742"/>
      <c r="C565" s="600"/>
    </row>
    <row r="566" spans="1:3" ht="12.75">
      <c r="A566" s="742"/>
      <c r="C566" s="600"/>
    </row>
    <row r="567" spans="1:3" ht="12.75">
      <c r="A567" s="742"/>
      <c r="C567" s="600"/>
    </row>
    <row r="568" spans="1:3" ht="12.75">
      <c r="A568" s="742"/>
      <c r="C568" s="600"/>
    </row>
    <row r="569" spans="1:3" ht="12.75">
      <c r="A569" s="742"/>
      <c r="C569" s="600"/>
    </row>
    <row r="570" spans="1:3" ht="12.75">
      <c r="A570" s="742"/>
      <c r="C570" s="600"/>
    </row>
    <row r="571" spans="1:3" ht="12.75">
      <c r="A571" s="742"/>
      <c r="C571" s="600"/>
    </row>
    <row r="572" spans="1:3" ht="12.75">
      <c r="A572" s="742"/>
      <c r="C572" s="600"/>
    </row>
    <row r="573" spans="1:3" ht="12.75">
      <c r="A573" s="742"/>
      <c r="C573" s="600"/>
    </row>
    <row r="574" spans="1:3" ht="12.75">
      <c r="A574" s="742"/>
      <c r="C574" s="600"/>
    </row>
    <row r="575" spans="1:3" ht="12.75">
      <c r="A575" s="742"/>
      <c r="C575" s="600"/>
    </row>
    <row r="576" spans="1:3" ht="12.75">
      <c r="A576" s="742"/>
      <c r="C576" s="600"/>
    </row>
    <row r="577" spans="1:3" ht="12.75">
      <c r="A577" s="742"/>
      <c r="C577" s="600"/>
    </row>
    <row r="578" spans="1:3" ht="12.75">
      <c r="A578" s="742"/>
      <c r="C578" s="600"/>
    </row>
    <row r="579" spans="1:3" ht="12.75">
      <c r="A579" s="742"/>
      <c r="C579" s="600"/>
    </row>
    <row r="580" spans="1:3" ht="12.75">
      <c r="A580" s="742"/>
      <c r="C580" s="600"/>
    </row>
    <row r="581" spans="1:3" ht="12.75">
      <c r="A581" s="742"/>
      <c r="C581" s="600"/>
    </row>
    <row r="582" spans="1:3" ht="12.75">
      <c r="A582" s="742"/>
      <c r="C582" s="600"/>
    </row>
    <row r="583" spans="1:3" ht="12.75">
      <c r="A583" s="742"/>
      <c r="C583" s="600"/>
    </row>
    <row r="584" spans="1:3" ht="12.75">
      <c r="A584" s="742"/>
      <c r="C584" s="600"/>
    </row>
    <row r="585" spans="1:3" ht="12.75">
      <c r="A585" s="742"/>
      <c r="C585" s="600"/>
    </row>
    <row r="586" spans="1:3" ht="12.75">
      <c r="A586" s="742"/>
      <c r="C586" s="600"/>
    </row>
    <row r="587" spans="1:3" ht="12.75">
      <c r="A587" s="742"/>
      <c r="C587" s="600"/>
    </row>
    <row r="588" spans="1:3" ht="12.75">
      <c r="A588" s="742"/>
      <c r="C588" s="600"/>
    </row>
    <row r="589" spans="1:3" ht="12.75">
      <c r="A589" s="742"/>
      <c r="C589" s="600"/>
    </row>
    <row r="590" spans="1:3" ht="12.75">
      <c r="A590" s="742"/>
      <c r="C590" s="600"/>
    </row>
    <row r="591" spans="1:3" ht="12.75">
      <c r="A591" s="742"/>
      <c r="C591" s="600"/>
    </row>
    <row r="592" spans="1:3" ht="12.75">
      <c r="A592" s="742"/>
      <c r="C592" s="600"/>
    </row>
    <row r="593" spans="1:3" ht="12.75">
      <c r="A593" s="742"/>
      <c r="C593" s="600"/>
    </row>
    <row r="594" spans="1:3" ht="12.75">
      <c r="A594" s="742"/>
      <c r="C594" s="600"/>
    </row>
    <row r="595" spans="1:3" ht="12.75">
      <c r="A595" s="742"/>
      <c r="C595" s="600"/>
    </row>
    <row r="596" spans="1:3" ht="12.75">
      <c r="A596" s="742"/>
      <c r="C596" s="600"/>
    </row>
    <row r="597" spans="1:3" ht="12.75">
      <c r="A597" s="742"/>
      <c r="C597" s="600"/>
    </row>
    <row r="598" spans="1:3" ht="12.75">
      <c r="A598" s="742"/>
      <c r="C598" s="600"/>
    </row>
    <row r="599" spans="1:3" ht="12.75">
      <c r="A599" s="742"/>
      <c r="C599" s="600"/>
    </row>
    <row r="600" spans="1:3" ht="12.75">
      <c r="A600" s="742"/>
      <c r="C600" s="600"/>
    </row>
    <row r="601" spans="1:3" ht="12.75">
      <c r="A601" s="742"/>
      <c r="C601" s="600"/>
    </row>
    <row r="602" spans="1:3" ht="12.75">
      <c r="A602" s="742"/>
      <c r="C602" s="600"/>
    </row>
    <row r="603" spans="1:3" ht="12.75">
      <c r="A603" s="742"/>
      <c r="C603" s="600"/>
    </row>
    <row r="604" spans="1:3" ht="12.75">
      <c r="A604" s="742"/>
      <c r="C604" s="600"/>
    </row>
    <row r="605" spans="1:3" ht="12.75">
      <c r="A605" s="742"/>
      <c r="C605" s="600"/>
    </row>
    <row r="606" spans="1:3" ht="12.75">
      <c r="A606" s="742"/>
      <c r="C606" s="600"/>
    </row>
    <row r="607" spans="1:3" ht="12.75">
      <c r="A607" s="742"/>
      <c r="C607" s="600"/>
    </row>
    <row r="608" spans="1:3" ht="12.75">
      <c r="A608" s="742"/>
      <c r="C608" s="600"/>
    </row>
    <row r="609" spans="1:3" ht="12.75">
      <c r="A609" s="742"/>
      <c r="C609" s="600"/>
    </row>
    <row r="610" spans="1:3" ht="12.75">
      <c r="A610" s="742"/>
      <c r="C610" s="600"/>
    </row>
    <row r="611" spans="1:3" ht="12.75">
      <c r="A611" s="742"/>
      <c r="C611" s="600"/>
    </row>
    <row r="612" spans="1:3" ht="12.75">
      <c r="A612" s="742"/>
      <c r="C612" s="600"/>
    </row>
    <row r="613" spans="1:3" ht="12.75">
      <c r="A613" s="742"/>
      <c r="C613" s="600"/>
    </row>
    <row r="614" spans="1:3" ht="12.75">
      <c r="A614" s="742"/>
      <c r="C614" s="600"/>
    </row>
    <row r="615" spans="1:3" ht="12.75">
      <c r="A615" s="742"/>
      <c r="C615" s="600"/>
    </row>
    <row r="616" spans="1:3" ht="12.75">
      <c r="A616" s="742"/>
      <c r="C616" s="600"/>
    </row>
    <row r="617" spans="1:3" ht="12.75">
      <c r="A617" s="742"/>
      <c r="C617" s="600"/>
    </row>
    <row r="618" spans="1:3" ht="12.75">
      <c r="A618" s="742"/>
      <c r="C618" s="600"/>
    </row>
    <row r="619" spans="1:3" ht="12.75">
      <c r="A619" s="742"/>
      <c r="C619" s="600"/>
    </row>
    <row r="620" spans="1:3" ht="12.75">
      <c r="A620" s="742"/>
      <c r="C620" s="600"/>
    </row>
    <row r="621" spans="1:3" ht="12.75">
      <c r="A621" s="742"/>
      <c r="C621" s="600"/>
    </row>
    <row r="622" spans="1:3" ht="12.75">
      <c r="A622" s="742"/>
      <c r="C622" s="600"/>
    </row>
    <row r="623" spans="1:3" ht="12.75">
      <c r="A623" s="742"/>
      <c r="C623" s="600"/>
    </row>
    <row r="624" spans="1:3" ht="12.75">
      <c r="A624" s="742"/>
      <c r="C624" s="600"/>
    </row>
    <row r="625" spans="1:3" ht="12.75">
      <c r="A625" s="742"/>
      <c r="C625" s="600"/>
    </row>
    <row r="626" spans="1:3" ht="12.75">
      <c r="A626" s="742"/>
      <c r="C626" s="600"/>
    </row>
    <row r="627" spans="1:3" ht="12.75">
      <c r="A627" s="742"/>
      <c r="C627" s="600"/>
    </row>
    <row r="628" spans="1:3" ht="12.75">
      <c r="A628" s="742"/>
      <c r="C628" s="600"/>
    </row>
    <row r="629" spans="1:3" ht="12.75">
      <c r="A629" s="742"/>
      <c r="C629" s="600"/>
    </row>
    <row r="630" spans="1:3" ht="12.75">
      <c r="A630" s="742"/>
      <c r="C630" s="600"/>
    </row>
    <row r="631" spans="1:3" ht="12.75">
      <c r="A631" s="742"/>
      <c r="C631" s="600"/>
    </row>
    <row r="632" spans="1:3" ht="12.75">
      <c r="A632" s="742"/>
      <c r="C632" s="600"/>
    </row>
    <row r="633" spans="1:3" ht="12.75">
      <c r="A633" s="742"/>
      <c r="C633" s="600"/>
    </row>
    <row r="634" spans="1:3" ht="12.75">
      <c r="A634" s="742"/>
      <c r="C634" s="600"/>
    </row>
    <row r="635" spans="1:3" ht="12.75">
      <c r="A635" s="742"/>
      <c r="C635" s="600"/>
    </row>
    <row r="636" spans="1:3" ht="12.75">
      <c r="A636" s="742"/>
      <c r="C636" s="600"/>
    </row>
    <row r="637" spans="1:3" ht="12.75">
      <c r="A637" s="742"/>
      <c r="C637" s="600"/>
    </row>
    <row r="638" spans="1:3" ht="12.75">
      <c r="A638" s="742"/>
      <c r="C638" s="600"/>
    </row>
    <row r="639" spans="1:3" ht="12.75">
      <c r="A639" s="742"/>
      <c r="C639" s="600"/>
    </row>
    <row r="640" spans="1:3" ht="12.75">
      <c r="A640" s="742"/>
      <c r="C640" s="600"/>
    </row>
    <row r="641" spans="1:3" ht="12.75">
      <c r="A641" s="742"/>
      <c r="C641" s="600"/>
    </row>
    <row r="642" spans="1:3" ht="12.75">
      <c r="A642" s="742"/>
      <c r="C642" s="600"/>
    </row>
    <row r="643" spans="1:3" ht="12.75">
      <c r="A643" s="742"/>
      <c r="C643" s="600"/>
    </row>
    <row r="644" spans="1:3" ht="12.75">
      <c r="A644" s="742"/>
      <c r="C644" s="600"/>
    </row>
    <row r="645" spans="1:3" ht="12.75">
      <c r="A645" s="742"/>
      <c r="C645" s="600"/>
    </row>
    <row r="646" spans="1:3" ht="12.75">
      <c r="A646" s="742"/>
      <c r="C646" s="600"/>
    </row>
    <row r="647" spans="1:3" ht="12.75">
      <c r="A647" s="742"/>
      <c r="C647" s="600"/>
    </row>
    <row r="648" spans="1:3" ht="12.75">
      <c r="A648" s="742"/>
      <c r="C648" s="600"/>
    </row>
    <row r="649" spans="1:3" ht="12.75">
      <c r="A649" s="742"/>
      <c r="C649" s="600"/>
    </row>
    <row r="650" spans="1:3" ht="12.75">
      <c r="A650" s="742"/>
      <c r="C650" s="600"/>
    </row>
    <row r="651" spans="1:3" ht="12.75">
      <c r="A651" s="742"/>
      <c r="C651" s="600"/>
    </row>
    <row r="652" spans="1:3" ht="12.75">
      <c r="A652" s="742"/>
      <c r="C652" s="600"/>
    </row>
    <row r="653" spans="1:3" ht="12.75">
      <c r="A653" s="742"/>
      <c r="C653" s="600"/>
    </row>
    <row r="654" spans="1:3" ht="12.75">
      <c r="A654" s="742"/>
      <c r="C654" s="600"/>
    </row>
    <row r="655" spans="1:3" ht="12.75">
      <c r="A655" s="742"/>
      <c r="C655" s="600"/>
    </row>
    <row r="656" spans="1:3" ht="12.75">
      <c r="A656" s="742"/>
      <c r="C656" s="600"/>
    </row>
    <row r="657" spans="1:3" ht="12.75">
      <c r="A657" s="742"/>
      <c r="C657" s="600"/>
    </row>
    <row r="658" spans="1:3" ht="12.75">
      <c r="A658" s="742"/>
      <c r="C658" s="600"/>
    </row>
    <row r="659" spans="1:3" ht="12.75">
      <c r="A659" s="742"/>
      <c r="C659" s="600"/>
    </row>
    <row r="660" spans="1:3" ht="12.75">
      <c r="A660" s="742"/>
      <c r="C660" s="600"/>
    </row>
    <row r="661" spans="1:3" ht="12.75">
      <c r="A661" s="742"/>
      <c r="C661" s="600"/>
    </row>
    <row r="662" spans="1:3" ht="12.75">
      <c r="A662" s="742"/>
      <c r="C662" s="600"/>
    </row>
    <row r="663" spans="1:3" ht="12.75">
      <c r="A663" s="742"/>
      <c r="C663" s="600"/>
    </row>
    <row r="664" spans="1:3" ht="12.75">
      <c r="A664" s="742"/>
      <c r="C664" s="600"/>
    </row>
    <row r="665" spans="1:3" ht="12.75">
      <c r="A665" s="742"/>
      <c r="C665" s="600"/>
    </row>
    <row r="666" spans="1:3" ht="12.75">
      <c r="A666" s="742"/>
      <c r="C666" s="600"/>
    </row>
    <row r="667" spans="1:3" ht="12.75">
      <c r="A667" s="742"/>
      <c r="C667" s="600"/>
    </row>
    <row r="668" spans="1:3" ht="12.75">
      <c r="A668" s="742"/>
      <c r="C668" s="600"/>
    </row>
    <row r="669" spans="1:3" ht="12.75">
      <c r="A669" s="742"/>
      <c r="C669" s="600"/>
    </row>
    <row r="670" spans="1:3" ht="12.75">
      <c r="A670" s="742"/>
      <c r="C670" s="600"/>
    </row>
    <row r="671" spans="1:3" ht="12.75">
      <c r="A671" s="742"/>
      <c r="C671" s="600"/>
    </row>
    <row r="672" spans="1:3" ht="12.75">
      <c r="A672" s="742"/>
      <c r="C672" s="600"/>
    </row>
    <row r="673" spans="1:3" ht="12.75">
      <c r="A673" s="742"/>
      <c r="C673" s="600"/>
    </row>
    <row r="674" spans="1:3" ht="12.75">
      <c r="A674" s="742"/>
      <c r="C674" s="600"/>
    </row>
    <row r="675" spans="1:3" ht="12.75">
      <c r="A675" s="742"/>
      <c r="C675" s="600"/>
    </row>
    <row r="676" spans="1:3" ht="12.75">
      <c r="A676" s="742"/>
      <c r="C676" s="600"/>
    </row>
    <row r="677" spans="1:3" ht="12.75">
      <c r="A677" s="742"/>
      <c r="C677" s="600"/>
    </row>
    <row r="678" spans="1:3" ht="12.75">
      <c r="A678" s="742"/>
      <c r="C678" s="600"/>
    </row>
    <row r="679" spans="1:3" ht="12.75">
      <c r="A679" s="742"/>
      <c r="C679" s="600"/>
    </row>
    <row r="680" spans="1:3" ht="12.75">
      <c r="A680" s="742"/>
      <c r="C680" s="600"/>
    </row>
    <row r="681" spans="1:3" ht="12.75">
      <c r="A681" s="742"/>
      <c r="C681" s="600"/>
    </row>
    <row r="682" spans="1:3" ht="12.75">
      <c r="A682" s="742"/>
      <c r="C682" s="600"/>
    </row>
    <row r="683" spans="1:3" ht="12.75">
      <c r="A683" s="742"/>
      <c r="C683" s="600"/>
    </row>
    <row r="684" spans="1:3" ht="12.75">
      <c r="A684" s="742"/>
      <c r="C684" s="600"/>
    </row>
    <row r="685" spans="1:3" ht="12.75">
      <c r="A685" s="742"/>
      <c r="C685" s="600"/>
    </row>
    <row r="686" spans="1:3" ht="12.75">
      <c r="A686" s="742"/>
      <c r="C686" s="600"/>
    </row>
    <row r="687" spans="1:3" ht="12.75">
      <c r="A687" s="742"/>
      <c r="C687" s="600"/>
    </row>
    <row r="688" spans="1:3" ht="12.75">
      <c r="A688" s="742"/>
      <c r="C688" s="600"/>
    </row>
    <row r="689" spans="1:3" ht="12.75">
      <c r="A689" s="742"/>
      <c r="C689" s="600"/>
    </row>
    <row r="690" spans="1:3" ht="12.75">
      <c r="A690" s="742"/>
      <c r="C690" s="600"/>
    </row>
    <row r="691" spans="1:3" ht="12.75">
      <c r="A691" s="742"/>
      <c r="C691" s="600"/>
    </row>
    <row r="692" spans="1:3" ht="12.75">
      <c r="A692" s="742"/>
      <c r="C692" s="600"/>
    </row>
    <row r="693" spans="1:3" ht="12.75">
      <c r="A693" s="742"/>
      <c r="C693" s="600"/>
    </row>
    <row r="694" spans="1:3" ht="12.75">
      <c r="A694" s="742"/>
      <c r="C694" s="600"/>
    </row>
    <row r="695" spans="1:3" ht="12.75">
      <c r="A695" s="742"/>
      <c r="C695" s="600"/>
    </row>
    <row r="696" spans="1:3" ht="12.75">
      <c r="A696" s="742"/>
      <c r="C696" s="600"/>
    </row>
    <row r="697" spans="1:3" ht="12.75">
      <c r="A697" s="742"/>
      <c r="C697" s="600"/>
    </row>
    <row r="698" spans="1:3" ht="12.75">
      <c r="A698" s="742"/>
      <c r="C698" s="600"/>
    </row>
    <row r="699" spans="1:3" ht="12.75">
      <c r="A699" s="742"/>
      <c r="C699" s="600"/>
    </row>
    <row r="700" spans="1:3" ht="12.75">
      <c r="A700" s="742"/>
      <c r="C700" s="600"/>
    </row>
    <row r="701" spans="1:3" ht="12.75">
      <c r="A701" s="742"/>
      <c r="C701" s="600"/>
    </row>
    <row r="702" spans="1:3" ht="12.75">
      <c r="A702" s="742"/>
      <c r="C702" s="600"/>
    </row>
    <row r="703" spans="1:3" ht="12.75">
      <c r="A703" s="742"/>
      <c r="C703" s="600"/>
    </row>
    <row r="704" spans="1:3" ht="12.75">
      <c r="A704" s="742"/>
      <c r="C704" s="600"/>
    </row>
    <row r="705" spans="1:3" ht="12.75">
      <c r="A705" s="742"/>
      <c r="C705" s="600"/>
    </row>
    <row r="706" spans="1:3" ht="12.75">
      <c r="A706" s="742"/>
      <c r="C706" s="600"/>
    </row>
    <row r="707" spans="1:3" ht="12.75">
      <c r="A707" s="742"/>
      <c r="C707" s="600"/>
    </row>
    <row r="708" spans="1:3" ht="12.75">
      <c r="A708" s="742"/>
      <c r="C708" s="600"/>
    </row>
    <row r="709" spans="1:3" ht="12.75">
      <c r="A709" s="742"/>
      <c r="C709" s="600"/>
    </row>
    <row r="710" spans="1:3" ht="12.75">
      <c r="A710" s="742"/>
      <c r="C710" s="600"/>
    </row>
    <row r="711" spans="1:3" ht="12.75">
      <c r="A711" s="742"/>
      <c r="C711" s="600"/>
    </row>
    <row r="712" spans="1:3" ht="12.75">
      <c r="A712" s="742"/>
      <c r="C712" s="600"/>
    </row>
    <row r="713" spans="1:3" ht="12.75">
      <c r="A713" s="742"/>
      <c r="C713" s="600"/>
    </row>
    <row r="714" spans="1:3" ht="12.75">
      <c r="A714" s="742"/>
      <c r="C714" s="600"/>
    </row>
    <row r="715" spans="1:3" ht="12.75">
      <c r="A715" s="742"/>
      <c r="C715" s="600"/>
    </row>
    <row r="716" spans="1:3" ht="12.75">
      <c r="A716" s="742"/>
      <c r="C716" s="600"/>
    </row>
    <row r="717" spans="1:3" ht="12.75">
      <c r="A717" s="742"/>
      <c r="C717" s="600"/>
    </row>
    <row r="718" spans="1:3" ht="12.75">
      <c r="A718" s="742"/>
      <c r="C718" s="600"/>
    </row>
    <row r="719" spans="1:3" ht="12.75">
      <c r="A719" s="742"/>
      <c r="C719" s="600"/>
    </row>
    <row r="720" spans="1:3" ht="12.75">
      <c r="A720" s="742"/>
      <c r="C720" s="600"/>
    </row>
    <row r="721" spans="1:3" ht="12.75">
      <c r="A721" s="742"/>
      <c r="C721" s="600"/>
    </row>
    <row r="722" spans="1:3" ht="12.75">
      <c r="A722" s="742"/>
      <c r="C722" s="600"/>
    </row>
    <row r="723" spans="1:3" ht="12.75">
      <c r="A723" s="742"/>
      <c r="C723" s="600"/>
    </row>
    <row r="724" spans="1:3" ht="12.75">
      <c r="A724" s="742"/>
      <c r="C724" s="600"/>
    </row>
    <row r="725" spans="1:3" ht="12.75">
      <c r="A725" s="742"/>
      <c r="C725" s="600"/>
    </row>
    <row r="726" spans="1:3" ht="12.75">
      <c r="A726" s="742"/>
      <c r="C726" s="600"/>
    </row>
    <row r="727" spans="1:3" ht="12.75">
      <c r="A727" s="742"/>
      <c r="C727" s="600"/>
    </row>
    <row r="728" spans="1:3" ht="12.75">
      <c r="A728" s="742"/>
      <c r="C728" s="600"/>
    </row>
    <row r="729" spans="1:3" ht="12.75">
      <c r="A729" s="742"/>
      <c r="C729" s="600"/>
    </row>
    <row r="730" spans="1:3" ht="12.75">
      <c r="A730" s="742"/>
      <c r="C730" s="600"/>
    </row>
    <row r="731" spans="1:3" ht="12.75">
      <c r="A731" s="742"/>
      <c r="C731" s="600"/>
    </row>
    <row r="732" spans="1:3" ht="12.75">
      <c r="A732" s="742"/>
      <c r="C732" s="600"/>
    </row>
    <row r="733" spans="1:3" ht="12.75">
      <c r="A733" s="742"/>
      <c r="C733" s="600"/>
    </row>
    <row r="734" spans="1:3" ht="12.75">
      <c r="A734" s="742"/>
      <c r="C734" s="600"/>
    </row>
    <row r="735" spans="1:3" ht="12.75">
      <c r="A735" s="742"/>
      <c r="C735" s="600"/>
    </row>
    <row r="736" spans="1:3" ht="12.75">
      <c r="A736" s="742"/>
      <c r="C736" s="600"/>
    </row>
    <row r="737" spans="1:3" ht="12.75">
      <c r="A737" s="742"/>
      <c r="C737" s="600"/>
    </row>
    <row r="738" spans="1:3" ht="12.75">
      <c r="A738" s="742"/>
      <c r="C738" s="600"/>
    </row>
    <row r="739" spans="1:3" ht="12.75">
      <c r="A739" s="742"/>
      <c r="C739" s="600"/>
    </row>
    <row r="740" spans="1:3" ht="12.75">
      <c r="A740" s="742"/>
      <c r="C740" s="600"/>
    </row>
    <row r="741" spans="1:3" ht="12.75">
      <c r="A741" s="742"/>
      <c r="C741" s="600"/>
    </row>
    <row r="742" spans="1:3" ht="12.75">
      <c r="A742" s="742"/>
      <c r="C742" s="600"/>
    </row>
    <row r="743" spans="1:3" ht="12.75">
      <c r="A743" s="742"/>
      <c r="C743" s="600"/>
    </row>
    <row r="744" spans="1:3" ht="12.75">
      <c r="A744" s="742"/>
      <c r="C744" s="600"/>
    </row>
    <row r="745" spans="1:3" ht="12.75">
      <c r="A745" s="742"/>
      <c r="C745" s="600"/>
    </row>
    <row r="746" spans="1:3" ht="12.75">
      <c r="A746" s="742"/>
      <c r="C746" s="600"/>
    </row>
    <row r="747" spans="1:3" ht="12.75">
      <c r="A747" s="742"/>
      <c r="C747" s="600"/>
    </row>
    <row r="748" spans="1:3" ht="12.75">
      <c r="A748" s="742"/>
      <c r="C748" s="600"/>
    </row>
    <row r="749" spans="1:3" ht="12.75">
      <c r="A749" s="742"/>
      <c r="C749" s="600"/>
    </row>
    <row r="750" spans="1:3" ht="12.75">
      <c r="A750" s="742"/>
      <c r="C750" s="600"/>
    </row>
    <row r="751" spans="1:3" ht="12.75">
      <c r="A751" s="742"/>
      <c r="C751" s="600"/>
    </row>
    <row r="752" spans="1:3" ht="12.75">
      <c r="A752" s="742"/>
      <c r="C752" s="600"/>
    </row>
    <row r="753" spans="1:3" ht="12.75">
      <c r="A753" s="742"/>
      <c r="C753" s="600"/>
    </row>
    <row r="754" spans="1:3" ht="12.75">
      <c r="A754" s="742"/>
      <c r="C754" s="600"/>
    </row>
    <row r="755" spans="1:3" ht="12.75">
      <c r="A755" s="742"/>
      <c r="C755" s="600"/>
    </row>
    <row r="756" spans="1:3" ht="12.75">
      <c r="A756" s="742"/>
      <c r="C756" s="600"/>
    </row>
    <row r="757" spans="1:3" ht="12.75">
      <c r="A757" s="742"/>
      <c r="C757" s="600"/>
    </row>
    <row r="758" spans="1:3" ht="12.75">
      <c r="A758" s="742"/>
      <c r="C758" s="600"/>
    </row>
    <row r="759" spans="1:3" ht="12.75">
      <c r="A759" s="742"/>
      <c r="C759" s="600"/>
    </row>
    <row r="760" spans="1:3" ht="12.75">
      <c r="A760" s="742"/>
      <c r="C760" s="600"/>
    </row>
    <row r="761" spans="1:3" ht="12.75">
      <c r="A761" s="742"/>
      <c r="C761" s="600"/>
    </row>
    <row r="762" spans="1:3" ht="12.75">
      <c r="A762" s="742"/>
      <c r="C762" s="600"/>
    </row>
    <row r="763" spans="1:3" ht="12.75">
      <c r="A763" s="742"/>
      <c r="C763" s="600"/>
    </row>
    <row r="764" spans="1:3" ht="12.75">
      <c r="A764" s="742"/>
      <c r="C764" s="600"/>
    </row>
    <row r="765" spans="1:3" ht="12.75">
      <c r="A765" s="742"/>
      <c r="C765" s="600"/>
    </row>
    <row r="766" spans="1:3" ht="12.75">
      <c r="A766" s="742"/>
      <c r="C766" s="600"/>
    </row>
    <row r="767" spans="1:3" ht="12.75">
      <c r="A767" s="742"/>
      <c r="C767" s="600"/>
    </row>
    <row r="768" spans="1:3" ht="12.75">
      <c r="A768" s="742"/>
      <c r="C768" s="600"/>
    </row>
    <row r="769" spans="1:3" ht="12.75">
      <c r="A769" s="742"/>
      <c r="C769" s="600"/>
    </row>
    <row r="770" spans="1:3" ht="12.75">
      <c r="A770" s="742"/>
      <c r="C770" s="600"/>
    </row>
    <row r="771" spans="1:3" ht="12.75">
      <c r="A771" s="742"/>
      <c r="C771" s="600"/>
    </row>
    <row r="772" spans="1:3" ht="12.75">
      <c r="A772" s="742"/>
      <c r="C772" s="600"/>
    </row>
    <row r="773" spans="1:3" ht="12.75">
      <c r="A773" s="742"/>
      <c r="C773" s="600"/>
    </row>
    <row r="774" spans="1:3" ht="12.75">
      <c r="A774" s="742"/>
      <c r="C774" s="600"/>
    </row>
    <row r="775" spans="1:3" ht="12.75">
      <c r="A775" s="742"/>
      <c r="C775" s="600"/>
    </row>
    <row r="776" spans="1:3" ht="12.75">
      <c r="A776" s="742"/>
      <c r="C776" s="600"/>
    </row>
    <row r="777" spans="1:3" ht="12.75">
      <c r="A777" s="742"/>
      <c r="C777" s="600"/>
    </row>
    <row r="778" spans="1:3" ht="12.75">
      <c r="A778" s="742"/>
      <c r="C778" s="600"/>
    </row>
    <row r="779" spans="1:3" ht="12.75">
      <c r="A779" s="742"/>
      <c r="C779" s="600"/>
    </row>
    <row r="780" spans="1:3" ht="12.75">
      <c r="A780" s="742"/>
      <c r="C780" s="600"/>
    </row>
    <row r="781" spans="1:3" ht="12.75">
      <c r="A781" s="742"/>
      <c r="C781" s="600"/>
    </row>
    <row r="782" spans="1:3" ht="12.75">
      <c r="A782" s="742"/>
      <c r="C782" s="600"/>
    </row>
    <row r="783" spans="1:3" ht="12.75">
      <c r="A783" s="742"/>
      <c r="C783" s="600"/>
    </row>
    <row r="784" spans="1:3" ht="12.75">
      <c r="A784" s="742"/>
      <c r="C784" s="600"/>
    </row>
    <row r="785" spans="1:3" ht="12.75">
      <c r="A785" s="742"/>
      <c r="C785" s="600"/>
    </row>
    <row r="786" spans="1:3" ht="12.75">
      <c r="A786" s="742"/>
      <c r="C786" s="600"/>
    </row>
    <row r="787" spans="1:3" ht="12.75">
      <c r="A787" s="742"/>
      <c r="C787" s="600"/>
    </row>
    <row r="788" spans="1:3" ht="12.75">
      <c r="A788" s="742"/>
      <c r="C788" s="600"/>
    </row>
    <row r="789" spans="1:3" ht="12.75">
      <c r="A789" s="742"/>
      <c r="C789" s="600"/>
    </row>
    <row r="790" spans="1:3" ht="12.75">
      <c r="A790" s="742"/>
      <c r="C790" s="600"/>
    </row>
    <row r="791" spans="1:3" ht="12.75">
      <c r="A791" s="742"/>
      <c r="C791" s="600"/>
    </row>
    <row r="792" spans="1:3" ht="12.75">
      <c r="A792" s="742"/>
      <c r="C792" s="600"/>
    </row>
    <row r="793" spans="1:3" ht="12.75">
      <c r="A793" s="742"/>
      <c r="C793" s="600"/>
    </row>
    <row r="794" spans="1:3" ht="12.75">
      <c r="A794" s="742"/>
      <c r="C794" s="600"/>
    </row>
    <row r="795" spans="1:3" ht="12.75">
      <c r="A795" s="742"/>
      <c r="C795" s="600"/>
    </row>
    <row r="796" spans="1:3" ht="12.75">
      <c r="A796" s="742"/>
      <c r="C796" s="600"/>
    </row>
    <row r="797" spans="1:3" ht="12.75">
      <c r="A797" s="742"/>
      <c r="C797" s="600"/>
    </row>
    <row r="798" spans="1:3" ht="12.75">
      <c r="A798" s="742"/>
      <c r="C798" s="600"/>
    </row>
    <row r="799" spans="1:3" ht="12.75">
      <c r="A799" s="742"/>
      <c r="C799" s="600"/>
    </row>
    <row r="800" spans="1:3" ht="12.75">
      <c r="A800" s="742"/>
      <c r="C800" s="600"/>
    </row>
    <row r="801" spans="1:3" ht="12.75">
      <c r="A801" s="742"/>
      <c r="C801" s="600"/>
    </row>
    <row r="802" spans="1:3" ht="12.75">
      <c r="A802" s="742"/>
      <c r="C802" s="600"/>
    </row>
    <row r="803" spans="1:3" ht="12.75">
      <c r="A803" s="742"/>
      <c r="C803" s="600"/>
    </row>
    <row r="804" spans="1:3" ht="12.75">
      <c r="A804" s="742"/>
      <c r="C804" s="600"/>
    </row>
    <row r="805" spans="1:3" ht="12.75">
      <c r="A805" s="742"/>
      <c r="C805" s="600"/>
    </row>
    <row r="806" spans="1:3" ht="12.75">
      <c r="A806" s="742"/>
      <c r="C806" s="600"/>
    </row>
    <row r="807" spans="1:3" ht="12.75">
      <c r="A807" s="742"/>
      <c r="C807" s="600"/>
    </row>
    <row r="808" spans="1:3" ht="12.75">
      <c r="A808" s="742"/>
      <c r="C808" s="600"/>
    </row>
    <row r="809" spans="1:3" ht="12.75">
      <c r="A809" s="742"/>
      <c r="C809" s="600"/>
    </row>
    <row r="810" spans="1:3" ht="12.75">
      <c r="A810" s="742"/>
      <c r="C810" s="600"/>
    </row>
    <row r="811" spans="1:3" ht="12.75">
      <c r="A811" s="742"/>
      <c r="C811" s="600"/>
    </row>
    <row r="812" spans="1:3" ht="12.75">
      <c r="A812" s="742"/>
      <c r="C812" s="600"/>
    </row>
    <row r="813" spans="1:3" ht="12.75">
      <c r="A813" s="742"/>
      <c r="C813" s="600"/>
    </row>
    <row r="814" spans="1:3" ht="12.75">
      <c r="A814" s="742"/>
      <c r="C814" s="600"/>
    </row>
    <row r="815" spans="1:3" ht="12.75">
      <c r="A815" s="742"/>
      <c r="C815" s="600"/>
    </row>
    <row r="816" spans="1:3" ht="12.75">
      <c r="A816" s="742"/>
      <c r="C816" s="600"/>
    </row>
    <row r="817" spans="1:3" ht="12.75">
      <c r="A817" s="742"/>
      <c r="C817" s="600"/>
    </row>
    <row r="818" spans="1:3" ht="12.75">
      <c r="A818" s="742"/>
      <c r="C818" s="600"/>
    </row>
    <row r="819" spans="1:3" ht="12.75">
      <c r="A819" s="742"/>
      <c r="C819" s="600"/>
    </row>
    <row r="820" spans="1:3" ht="12.75">
      <c r="A820" s="742"/>
      <c r="C820" s="600"/>
    </row>
    <row r="821" spans="1:3" ht="12.75">
      <c r="A821" s="742"/>
      <c r="C821" s="600"/>
    </row>
    <row r="822" spans="1:3" ht="12.75">
      <c r="A822" s="742"/>
      <c r="C822" s="600"/>
    </row>
    <row r="823" spans="1:3" ht="12.75">
      <c r="A823" s="742"/>
      <c r="C823" s="600"/>
    </row>
    <row r="824" spans="1:3" ht="12.75">
      <c r="A824" s="742"/>
      <c r="C824" s="600"/>
    </row>
    <row r="825" spans="1:3" ht="12.75">
      <c r="A825" s="742"/>
      <c r="C825" s="600"/>
    </row>
    <row r="826" spans="1:3" ht="12.75">
      <c r="A826" s="742"/>
      <c r="C826" s="600"/>
    </row>
    <row r="827" spans="1:3" ht="12.75">
      <c r="A827" s="742"/>
      <c r="C827" s="600"/>
    </row>
    <row r="828" spans="1:3" ht="12.75">
      <c r="A828" s="742"/>
      <c r="C828" s="600"/>
    </row>
    <row r="829" spans="1:3" ht="12.75">
      <c r="A829" s="742"/>
      <c r="C829" s="600"/>
    </row>
    <row r="830" spans="1:3" ht="12.75">
      <c r="A830" s="742"/>
      <c r="C830" s="600"/>
    </row>
    <row r="831" spans="1:3" ht="12.75">
      <c r="A831" s="742"/>
      <c r="C831" s="600"/>
    </row>
    <row r="832" spans="1:3" ht="12.75">
      <c r="A832" s="742"/>
      <c r="C832" s="600"/>
    </row>
    <row r="833" spans="1:3" ht="12.75">
      <c r="A833" s="742"/>
      <c r="C833" s="600"/>
    </row>
    <row r="834" spans="1:3" ht="12.75">
      <c r="A834" s="742"/>
      <c r="C834" s="600"/>
    </row>
    <row r="835" spans="1:3" ht="12.75">
      <c r="A835" s="742"/>
      <c r="C835" s="600"/>
    </row>
    <row r="836" spans="1:3" ht="12.75">
      <c r="A836" s="742"/>
      <c r="C836" s="600"/>
    </row>
    <row r="837" spans="1:3" ht="12.75">
      <c r="A837" s="742"/>
      <c r="C837" s="600"/>
    </row>
    <row r="838" spans="1:3" ht="12.75">
      <c r="A838" s="742"/>
      <c r="C838" s="600"/>
    </row>
    <row r="839" spans="1:3" ht="12.75">
      <c r="A839" s="742"/>
      <c r="C839" s="600"/>
    </row>
    <row r="840" spans="1:3" ht="12.75">
      <c r="A840" s="742"/>
      <c r="C840" s="600"/>
    </row>
    <row r="841" spans="1:3" ht="12.75">
      <c r="A841" s="742"/>
      <c r="C841" s="600"/>
    </row>
    <row r="842" spans="1:3" ht="12.75">
      <c r="A842" s="742"/>
      <c r="C842" s="600"/>
    </row>
    <row r="843" spans="1:3" ht="12.75">
      <c r="A843" s="742"/>
      <c r="C843" s="600"/>
    </row>
    <row r="844" spans="1:3" ht="12.75">
      <c r="A844" s="742"/>
      <c r="C844" s="600"/>
    </row>
    <row r="845" spans="1:3" ht="12.75">
      <c r="A845" s="742"/>
      <c r="C845" s="600"/>
    </row>
    <row r="846" spans="1:3" ht="12.75">
      <c r="A846" s="742"/>
      <c r="C846" s="600"/>
    </row>
    <row r="847" spans="1:3" ht="12.75">
      <c r="A847" s="742"/>
      <c r="C847" s="600"/>
    </row>
    <row r="848" spans="1:3" ht="12.75">
      <c r="A848" s="742"/>
      <c r="C848" s="600"/>
    </row>
    <row r="849" spans="1:3" ht="12.75">
      <c r="A849" s="742"/>
      <c r="C849" s="600"/>
    </row>
    <row r="850" spans="1:3" ht="12.75">
      <c r="A850" s="742"/>
      <c r="C850" s="600"/>
    </row>
    <row r="851" spans="1:3" ht="12.75">
      <c r="A851" s="742"/>
      <c r="C851" s="600"/>
    </row>
    <row r="852" spans="1:3" ht="12.75">
      <c r="A852" s="742"/>
      <c r="C852" s="600"/>
    </row>
    <row r="853" spans="1:3" ht="12.75">
      <c r="A853" s="742"/>
      <c r="C853" s="600"/>
    </row>
    <row r="854" spans="1:3" ht="12.75">
      <c r="A854" s="742"/>
      <c r="C854" s="600"/>
    </row>
    <row r="855" spans="1:3" ht="12.75">
      <c r="A855" s="742"/>
      <c r="C855" s="600"/>
    </row>
    <row r="856" spans="1:3" ht="12.75">
      <c r="A856" s="742"/>
      <c r="C856" s="600"/>
    </row>
    <row r="857" spans="1:3" ht="12.75">
      <c r="A857" s="742"/>
      <c r="C857" s="600"/>
    </row>
    <row r="858" spans="1:3" ht="12.75">
      <c r="A858" s="742"/>
      <c r="C858" s="600"/>
    </row>
    <row r="859" spans="1:3" ht="12.75">
      <c r="A859" s="742"/>
      <c r="C859" s="600"/>
    </row>
    <row r="860" spans="1:3" ht="12.75">
      <c r="A860" s="742"/>
      <c r="C860" s="600"/>
    </row>
    <row r="861" spans="1:3" ht="12.75">
      <c r="A861" s="742"/>
      <c r="C861" s="600"/>
    </row>
    <row r="862" spans="1:3" ht="12.75">
      <c r="A862" s="742"/>
      <c r="C862" s="600"/>
    </row>
    <row r="863" spans="1:3" ht="12.75">
      <c r="A863" s="742"/>
      <c r="C863" s="600"/>
    </row>
    <row r="864" spans="1:3" ht="12.75">
      <c r="A864" s="742"/>
      <c r="C864" s="600"/>
    </row>
    <row r="865" spans="1:3" ht="12.75">
      <c r="A865" s="742"/>
      <c r="C865" s="600"/>
    </row>
    <row r="866" spans="1:3" ht="12.75">
      <c r="A866" s="742"/>
      <c r="C866" s="600"/>
    </row>
    <row r="867" spans="1:3" ht="12.75">
      <c r="A867" s="742"/>
      <c r="C867" s="600"/>
    </row>
    <row r="868" spans="1:3" ht="12.75">
      <c r="A868" s="742"/>
      <c r="C868" s="600"/>
    </row>
    <row r="869" spans="1:3" ht="12.75">
      <c r="A869" s="742"/>
      <c r="C869" s="600"/>
    </row>
    <row r="870" spans="1:3" ht="12.75">
      <c r="A870" s="742"/>
      <c r="C870" s="600"/>
    </row>
    <row r="871" spans="1:3" ht="12.75">
      <c r="A871" s="742"/>
      <c r="C871" s="600"/>
    </row>
    <row r="872" spans="1:3" ht="12.75">
      <c r="A872" s="742"/>
      <c r="C872" s="600"/>
    </row>
    <row r="873" spans="1:3" ht="12.75">
      <c r="A873" s="742"/>
      <c r="C873" s="600"/>
    </row>
    <row r="874" spans="1:3" ht="12.75">
      <c r="A874" s="742"/>
      <c r="C874" s="600"/>
    </row>
    <row r="875" spans="1:3" ht="12.75">
      <c r="A875" s="742"/>
      <c r="C875" s="600"/>
    </row>
    <row r="876" spans="1:3" ht="12.75">
      <c r="A876" s="742"/>
      <c r="C876" s="600"/>
    </row>
    <row r="877" spans="1:3" ht="12.75">
      <c r="A877" s="742"/>
      <c r="C877" s="600"/>
    </row>
    <row r="878" spans="1:3" ht="12.75">
      <c r="A878" s="742"/>
      <c r="C878" s="600"/>
    </row>
    <row r="879" spans="1:3" ht="12.75">
      <c r="A879" s="742"/>
      <c r="C879" s="600"/>
    </row>
    <row r="880" spans="1:3" ht="12.75">
      <c r="A880" s="742"/>
      <c r="C880" s="600"/>
    </row>
    <row r="881" spans="1:3" ht="12.75">
      <c r="A881" s="742"/>
      <c r="C881" s="600"/>
    </row>
    <row r="882" spans="1:3" ht="12.75">
      <c r="A882" s="742"/>
      <c r="C882" s="600"/>
    </row>
    <row r="883" spans="1:3" ht="12.75">
      <c r="A883" s="742"/>
      <c r="C883" s="600"/>
    </row>
    <row r="884" spans="1:3" ht="12.75">
      <c r="A884" s="742"/>
      <c r="C884" s="600"/>
    </row>
    <row r="885" spans="1:3" ht="12.75">
      <c r="A885" s="742"/>
      <c r="C885" s="600"/>
    </row>
    <row r="886" spans="1:3" ht="12.75">
      <c r="A886" s="742"/>
      <c r="C886" s="600"/>
    </row>
    <row r="887" spans="1:3" ht="12.75">
      <c r="A887" s="742"/>
      <c r="C887" s="600"/>
    </row>
    <row r="888" spans="1:3" ht="12.75">
      <c r="A888" s="742"/>
      <c r="C888" s="600"/>
    </row>
    <row r="889" spans="1:3" ht="12.75">
      <c r="A889" s="742"/>
      <c r="C889" s="600"/>
    </row>
    <row r="890" spans="1:3" ht="12.75">
      <c r="A890" s="742"/>
      <c r="C890" s="600"/>
    </row>
    <row r="891" spans="1:3" ht="12.75">
      <c r="A891" s="742"/>
      <c r="C891" s="600"/>
    </row>
    <row r="892" spans="1:3" ht="12.75">
      <c r="A892" s="742"/>
      <c r="C892" s="600"/>
    </row>
    <row r="893" spans="1:3" ht="12.75">
      <c r="A893" s="742"/>
      <c r="C893" s="600"/>
    </row>
    <row r="894" spans="1:3" ht="12.75">
      <c r="A894" s="742"/>
      <c r="C894" s="600"/>
    </row>
    <row r="895" spans="1:3" ht="12.75">
      <c r="A895" s="742"/>
      <c r="C895" s="600"/>
    </row>
    <row r="896" spans="1:3" ht="12.75">
      <c r="A896" s="742"/>
      <c r="C896" s="600"/>
    </row>
    <row r="897" spans="1:3" ht="12.75">
      <c r="A897" s="742"/>
      <c r="C897" s="600"/>
    </row>
    <row r="898" spans="1:3" ht="12.75">
      <c r="A898" s="742"/>
      <c r="C898" s="600"/>
    </row>
    <row r="899" spans="1:3" ht="12.75">
      <c r="A899" s="742"/>
      <c r="C899" s="600"/>
    </row>
    <row r="900" spans="1:3" ht="12.75">
      <c r="A900" s="742"/>
      <c r="C900" s="600"/>
    </row>
    <row r="901" spans="1:3" ht="12.75">
      <c r="A901" s="742"/>
      <c r="C901" s="600"/>
    </row>
    <row r="902" spans="1:3" ht="12.75">
      <c r="A902" s="742"/>
      <c r="C902" s="600"/>
    </row>
    <row r="903" spans="1:3" ht="12.75">
      <c r="A903" s="742"/>
      <c r="C903" s="600"/>
    </row>
    <row r="904" spans="1:3" ht="12.75">
      <c r="A904" s="742"/>
      <c r="C904" s="600"/>
    </row>
    <row r="905" spans="1:3" ht="12.75">
      <c r="A905" s="742"/>
      <c r="C905" s="600"/>
    </row>
    <row r="906" spans="1:3" ht="12.75">
      <c r="A906" s="742"/>
      <c r="C906" s="600"/>
    </row>
    <row r="907" spans="1:3" ht="12.75">
      <c r="A907" s="742"/>
      <c r="C907" s="600"/>
    </row>
    <row r="908" spans="1:3" ht="12.75">
      <c r="A908" s="742"/>
      <c r="C908" s="600"/>
    </row>
    <row r="909" spans="1:3" ht="12.75">
      <c r="A909" s="742"/>
      <c r="C909" s="600"/>
    </row>
    <row r="910" spans="1:3" ht="12.75">
      <c r="A910" s="742"/>
      <c r="C910" s="600"/>
    </row>
    <row r="911" spans="1:3" ht="12.75">
      <c r="A911" s="742"/>
      <c r="C911" s="600"/>
    </row>
    <row r="912" spans="1:3" ht="12.75">
      <c r="A912" s="742"/>
      <c r="C912" s="600"/>
    </row>
    <row r="913" spans="1:3" ht="12.75">
      <c r="A913" s="742"/>
      <c r="C913" s="600"/>
    </row>
    <row r="914" spans="1:3" ht="12.75">
      <c r="A914" s="742"/>
      <c r="C914" s="600"/>
    </row>
    <row r="915" spans="1:3" ht="12.75">
      <c r="A915" s="742"/>
      <c r="C915" s="600"/>
    </row>
    <row r="916" spans="1:3" ht="12.75">
      <c r="A916" s="742"/>
      <c r="C916" s="600"/>
    </row>
    <row r="917" spans="1:3" ht="12.75">
      <c r="A917" s="742"/>
      <c r="C917" s="600"/>
    </row>
    <row r="918" spans="1:3" ht="12.75">
      <c r="A918" s="742"/>
      <c r="C918" s="600"/>
    </row>
    <row r="919" spans="1:3" ht="12.75">
      <c r="A919" s="742"/>
      <c r="C919" s="600"/>
    </row>
    <row r="920" spans="1:3" ht="12.75">
      <c r="A920" s="742"/>
      <c r="C920" s="600"/>
    </row>
    <row r="921" spans="1:3" ht="12.75">
      <c r="A921" s="742"/>
      <c r="C921" s="600"/>
    </row>
    <row r="922" spans="1:3" ht="12.75">
      <c r="A922" s="742"/>
      <c r="C922" s="600"/>
    </row>
    <row r="923" spans="1:3" ht="12.75">
      <c r="A923" s="742"/>
      <c r="C923" s="600"/>
    </row>
    <row r="924" spans="1:3" ht="12.75">
      <c r="A924" s="742"/>
      <c r="C924" s="600"/>
    </row>
    <row r="925" spans="1:3" ht="12.75">
      <c r="A925" s="742"/>
      <c r="C925" s="600"/>
    </row>
    <row r="926" spans="1:3" ht="12.75">
      <c r="A926" s="742"/>
      <c r="C926" s="600"/>
    </row>
    <row r="927" spans="1:3" ht="12.75">
      <c r="A927" s="742"/>
      <c r="C927" s="600"/>
    </row>
    <row r="928" spans="1:3" ht="12.75">
      <c r="A928" s="742"/>
      <c r="C928" s="600"/>
    </row>
    <row r="929" spans="1:3" ht="12.75">
      <c r="A929" s="742"/>
      <c r="C929" s="600"/>
    </row>
    <row r="930" spans="1:3" ht="12.75">
      <c r="A930" s="742"/>
      <c r="C930" s="600"/>
    </row>
    <row r="931" spans="1:3" ht="12.75">
      <c r="A931" s="742"/>
      <c r="C931" s="600"/>
    </row>
    <row r="932" spans="1:3" ht="12.75">
      <c r="A932" s="742"/>
      <c r="C932" s="600"/>
    </row>
    <row r="933" spans="1:3" ht="12.75">
      <c r="A933" s="742"/>
      <c r="C933" s="600"/>
    </row>
    <row r="934" spans="1:3" ht="12.75">
      <c r="A934" s="742"/>
      <c r="C934" s="600"/>
    </row>
    <row r="935" spans="1:3" ht="12.75">
      <c r="A935" s="742"/>
      <c r="C935" s="600"/>
    </row>
    <row r="936" spans="1:3" ht="12.75">
      <c r="A936" s="742"/>
      <c r="C936" s="600"/>
    </row>
    <row r="937" spans="1:3" ht="12.75">
      <c r="A937" s="742"/>
      <c r="C937" s="600"/>
    </row>
    <row r="938" spans="1:3" ht="12.75">
      <c r="A938" s="742"/>
      <c r="C938" s="600"/>
    </row>
    <row r="939" spans="1:3" ht="12.75">
      <c r="A939" s="742"/>
      <c r="C939" s="600"/>
    </row>
    <row r="940" spans="1:3" ht="12.75">
      <c r="A940" s="742"/>
      <c r="C940" s="600"/>
    </row>
    <row r="941" spans="1:3" ht="12.75">
      <c r="A941" s="742"/>
      <c r="C941" s="600"/>
    </row>
    <row r="942" spans="1:3" ht="12.75">
      <c r="A942" s="742"/>
      <c r="C942" s="600"/>
    </row>
    <row r="943" spans="1:3" ht="12.75">
      <c r="A943" s="742"/>
      <c r="C943" s="600"/>
    </row>
    <row r="944" spans="1:3" ht="12.75">
      <c r="A944" s="742"/>
      <c r="C944" s="600"/>
    </row>
    <row r="945" spans="1:3" ht="12.75">
      <c r="A945" s="742"/>
      <c r="C945" s="600"/>
    </row>
    <row r="946" spans="1:3" ht="12.75">
      <c r="A946" s="742"/>
      <c r="C946" s="600"/>
    </row>
    <row r="947" spans="1:3" ht="12.75">
      <c r="A947" s="742"/>
      <c r="C947" s="600"/>
    </row>
    <row r="948" spans="1:3" ht="12.75">
      <c r="A948" s="742"/>
      <c r="C948" s="600"/>
    </row>
    <row r="949" spans="1:3" ht="12.75">
      <c r="A949" s="742"/>
      <c r="C949" s="600"/>
    </row>
    <row r="950" spans="1:3" ht="12.75">
      <c r="A950" s="742"/>
      <c r="C950" s="600"/>
    </row>
    <row r="951" spans="1:3" ht="12.75">
      <c r="A951" s="742"/>
      <c r="C951" s="600"/>
    </row>
    <row r="952" spans="1:3" ht="12.75">
      <c r="A952" s="742"/>
      <c r="C952" s="600"/>
    </row>
    <row r="953" spans="1:3" ht="12.75">
      <c r="A953" s="742"/>
      <c r="C953" s="600"/>
    </row>
    <row r="954" spans="1:3" ht="12.75">
      <c r="A954" s="742"/>
      <c r="C954" s="600"/>
    </row>
    <row r="955" spans="1:3" ht="12.75">
      <c r="A955" s="742"/>
      <c r="C955" s="600"/>
    </row>
    <row r="956" spans="1:3" ht="12.75">
      <c r="A956" s="742"/>
      <c r="C956" s="600"/>
    </row>
    <row r="957" spans="1:3" ht="12.75">
      <c r="A957" s="742"/>
      <c r="C957" s="600"/>
    </row>
    <row r="958" spans="1:3" ht="12.75">
      <c r="A958" s="742"/>
      <c r="C958" s="600"/>
    </row>
    <row r="959" spans="1:3" ht="12.75">
      <c r="A959" s="742"/>
      <c r="C959" s="600"/>
    </row>
    <row r="960" spans="1:3" ht="12.75">
      <c r="A960" s="742"/>
      <c r="C960" s="600"/>
    </row>
    <row r="961" spans="1:3" ht="12.75">
      <c r="A961" s="742"/>
      <c r="C961" s="600"/>
    </row>
    <row r="962" spans="1:3" ht="12.75">
      <c r="A962" s="742"/>
      <c r="C962" s="600"/>
    </row>
    <row r="963" spans="1:3" ht="12.75">
      <c r="A963" s="742"/>
      <c r="C963" s="600"/>
    </row>
    <row r="964" spans="1:3" ht="12.75">
      <c r="A964" s="742"/>
      <c r="C964" s="600"/>
    </row>
    <row r="965" spans="1:3" ht="12.75">
      <c r="A965" s="742"/>
      <c r="C965" s="600"/>
    </row>
    <row r="966" spans="1:3" ht="12.75">
      <c r="A966" s="742"/>
      <c r="C966" s="600"/>
    </row>
    <row r="967" spans="1:3" ht="12.75">
      <c r="A967" s="742"/>
      <c r="C967" s="600"/>
    </row>
    <row r="968" spans="1:3" ht="12.75">
      <c r="A968" s="742"/>
      <c r="C968" s="600"/>
    </row>
    <row r="969" spans="1:3" ht="12.75">
      <c r="A969" s="742"/>
      <c r="C969" s="600"/>
    </row>
    <row r="970" spans="1:3" ht="12.75">
      <c r="A970" s="742"/>
      <c r="C970" s="600"/>
    </row>
    <row r="971" spans="1:3" ht="12.75">
      <c r="A971" s="742"/>
      <c r="C971" s="600"/>
    </row>
    <row r="972" spans="1:3" ht="12.75">
      <c r="A972" s="742"/>
      <c r="C972" s="600"/>
    </row>
    <row r="973" spans="1:3" ht="12.75">
      <c r="A973" s="742"/>
      <c r="C973" s="600"/>
    </row>
    <row r="974" spans="1:3" ht="12.75">
      <c r="A974" s="742"/>
      <c r="C974" s="600"/>
    </row>
    <row r="975" spans="1:3" ht="12.75">
      <c r="A975" s="742"/>
      <c r="C975" s="600"/>
    </row>
    <row r="976" spans="1:3" ht="12.75">
      <c r="A976" s="742"/>
      <c r="C976" s="600"/>
    </row>
    <row r="977" spans="1:3" ht="12.75">
      <c r="A977" s="742"/>
      <c r="C977" s="600"/>
    </row>
    <row r="978" spans="1:3" ht="12.75">
      <c r="A978" s="742"/>
      <c r="C978" s="600"/>
    </row>
    <row r="979" spans="1:3" ht="12.75">
      <c r="A979" s="742"/>
      <c r="C979" s="600"/>
    </row>
    <row r="980" spans="1:3" ht="12.75">
      <c r="A980" s="742"/>
      <c r="C980" s="600"/>
    </row>
    <row r="981" spans="1:3" ht="12.75">
      <c r="A981" s="742"/>
      <c r="C981" s="600"/>
    </row>
    <row r="982" spans="1:3" ht="12.75">
      <c r="A982" s="742"/>
      <c r="C982" s="600"/>
    </row>
    <row r="983" spans="1:3" ht="12.75">
      <c r="A983" s="742"/>
      <c r="C983" s="600"/>
    </row>
    <row r="984" spans="1:3" ht="12.75">
      <c r="A984" s="742"/>
      <c r="C984" s="600"/>
    </row>
    <row r="985" spans="1:3" ht="12.75">
      <c r="A985" s="742"/>
      <c r="C985" s="600"/>
    </row>
    <row r="986" spans="1:3" ht="12.75">
      <c r="A986" s="742"/>
      <c r="C986" s="600"/>
    </row>
    <row r="987" spans="1:3" ht="12.75">
      <c r="A987" s="742"/>
      <c r="C987" s="600"/>
    </row>
    <row r="988" spans="1:3" ht="12.75">
      <c r="A988" s="742"/>
      <c r="C988" s="600"/>
    </row>
    <row r="989" spans="1:3" ht="12.75">
      <c r="A989" s="742"/>
      <c r="C989" s="600"/>
    </row>
    <row r="990" spans="1:3" ht="12.75">
      <c r="A990" s="742"/>
      <c r="C990" s="600"/>
    </row>
    <row r="991" spans="1:3" ht="12.75">
      <c r="A991" s="742"/>
      <c r="C991" s="600"/>
    </row>
    <row r="992" spans="1:3" ht="12.75">
      <c r="A992" s="742"/>
      <c r="C992" s="600"/>
    </row>
    <row r="993" spans="1:3" ht="12.75">
      <c r="A993" s="742"/>
      <c r="C993" s="600"/>
    </row>
    <row r="994" spans="1:3" ht="12.75">
      <c r="A994" s="742"/>
      <c r="C994" s="600"/>
    </row>
    <row r="995" spans="1:3" ht="12.75">
      <c r="A995" s="742"/>
      <c r="C995" s="600"/>
    </row>
    <row r="996" spans="1:3" ht="12.75">
      <c r="A996" s="742"/>
      <c r="C996" s="600"/>
    </row>
    <row r="997" spans="1:3" ht="12.75">
      <c r="A997" s="742"/>
      <c r="C997" s="600"/>
    </row>
    <row r="998" spans="1:3" ht="12.75">
      <c r="A998" s="742"/>
      <c r="C998" s="600"/>
    </row>
    <row r="999" spans="1:3" ht="12.75">
      <c r="A999" s="742"/>
      <c r="C999" s="600"/>
    </row>
    <row r="1000" spans="1:3" ht="12.75">
      <c r="A1000" s="742"/>
      <c r="C1000" s="600"/>
    </row>
    <row r="1001" spans="1:3" ht="12.75">
      <c r="A1001" s="742"/>
      <c r="C1001" s="600"/>
    </row>
    <row r="1002" spans="1:3" ht="12.75">
      <c r="C1002" s="600"/>
    </row>
  </sheetData>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64</vt:i4>
      </vt:variant>
    </vt:vector>
  </HeadingPairs>
  <TitlesOfParts>
    <vt:vector size="64" baseType="lpstr">
      <vt:lpstr>Аналитика по типу замечания</vt:lpstr>
      <vt:lpstr>ШАБЛОН!</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Списки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Number_1</dc:creator>
  <cp:lastModifiedBy>Мурад</cp:lastModifiedBy>
  <cp:revision>88</cp:revision>
  <dcterms:created xsi:type="dcterms:W3CDTF">2024-06-26T12:11:34Z</dcterms:created>
  <dcterms:modified xsi:type="dcterms:W3CDTF">2024-07-03T14:46:51Z</dcterms:modified>
</cp:coreProperties>
</file>