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Объекты\(45) 01-01_ЖК ул. Кусковская от Ильи Ивонина-2023\(01) ОБМЕН\Замечания ПИК\"/>
    </mc:Choice>
  </mc:AlternateContent>
  <bookViews>
    <workbookView xWindow="0" yWindow="0" windowWidth="24750" windowHeight="12300" firstSheet="1" activeTab="2"/>
  </bookViews>
  <sheets>
    <sheet name="Аналитика по типу замечания" sheetId="1" r:id="rId1"/>
    <sheet name="ШАБЛОН!" sheetId="2" r:id="rId2"/>
    <sheet name="48" sheetId="50" r:id="rId3"/>
    <sheet name="Списки" sheetId="51" r:id="rId4"/>
  </sheets>
  <definedNames>
    <definedName name="_xlnm._FilterDatabase" localSheetId="0" hidden="1">'Аналитика по типу замечания'!$B$1:$B$92</definedName>
  </definedNames>
  <calcPr calcId="162913"/>
</workbook>
</file>

<file path=xl/calcChain.xml><?xml version="1.0" encoding="utf-8"?>
<calcChain xmlns="http://schemas.openxmlformats.org/spreadsheetml/2006/main">
  <c r="G8" i="50" l="1"/>
  <c r="C7" i="50" s="1"/>
  <c r="AL58" i="1" s="1"/>
  <c r="G7" i="50"/>
  <c r="B7" i="50" s="1"/>
  <c r="AK58" i="1" s="1"/>
  <c r="G6" i="50"/>
  <c r="A7" i="50" s="1"/>
  <c r="AJ58" i="1" s="1"/>
  <c r="D4" i="50"/>
  <c r="X3" i="50"/>
  <c r="W3" i="50"/>
  <c r="V3" i="50"/>
  <c r="U3" i="50"/>
  <c r="T3" i="50"/>
  <c r="S3" i="50"/>
  <c r="R3" i="50"/>
  <c r="Q3" i="50"/>
  <c r="P3" i="50"/>
  <c r="O3" i="50"/>
  <c r="N3" i="50"/>
  <c r="M3" i="50"/>
  <c r="L3" i="50"/>
  <c r="K3" i="50"/>
  <c r="J3" i="50"/>
  <c r="I3" i="50"/>
  <c r="H3" i="50"/>
  <c r="AL57" i="1"/>
  <c r="U57" i="1"/>
  <c r="T57" i="1" s="1"/>
  <c r="AL56" i="1"/>
  <c r="AM56" i="1"/>
  <c r="W56" i="1"/>
  <c r="AM55" i="1"/>
  <c r="X55" i="1"/>
  <c r="AL52" i="1"/>
  <c r="AB52" i="1"/>
  <c r="AC51" i="1"/>
  <c r="N51" i="1"/>
  <c r="AD50" i="1"/>
  <c r="P50" i="1"/>
  <c r="AJ49" i="1"/>
  <c r="AF49" i="1"/>
  <c r="AE49" i="1" s="1"/>
  <c r="O49" i="1"/>
  <c r="AK48" i="1"/>
  <c r="AI48" i="1"/>
  <c r="Q48" i="1"/>
  <c r="AL46" i="1"/>
  <c r="AJ46" i="1"/>
  <c r="AM46" i="1"/>
  <c r="S46" i="1"/>
  <c r="AL45" i="1"/>
  <c r="AK45" i="1"/>
  <c r="U45" i="1"/>
  <c r="T45" i="1" s="1"/>
  <c r="AM43" i="1"/>
  <c r="X43" i="1"/>
  <c r="AJ42" i="1"/>
  <c r="Y42" i="1"/>
  <c r="AK41" i="1"/>
  <c r="AL40" i="1"/>
  <c r="AM40" i="1"/>
  <c r="AC39" i="1"/>
  <c r="N39" i="1"/>
  <c r="AL38" i="1"/>
  <c r="AI38" i="1"/>
  <c r="Q38" i="1"/>
  <c r="AK37" i="1"/>
  <c r="AK36" i="1"/>
  <c r="AJ36" i="1"/>
  <c r="S36" i="1"/>
  <c r="AK32" i="1"/>
  <c r="AC32" i="1"/>
  <c r="N32" i="1"/>
  <c r="AD35" i="1"/>
  <c r="P35" i="1"/>
  <c r="AK34" i="1"/>
  <c r="O34" i="1"/>
  <c r="AK33" i="1"/>
  <c r="AL31" i="1"/>
  <c r="AK31" i="1"/>
  <c r="R31" i="1"/>
  <c r="AK30" i="1"/>
  <c r="AM30" i="1"/>
  <c r="S30" i="1"/>
  <c r="AK29" i="1"/>
  <c r="AM29" i="1"/>
  <c r="AK26" i="1"/>
  <c r="AM26" i="1"/>
  <c r="Y26" i="1"/>
  <c r="AM25" i="1"/>
  <c r="X24" i="1"/>
  <c r="AK23" i="1"/>
  <c r="Y23" i="1"/>
  <c r="AK22" i="1"/>
  <c r="AM22" i="1"/>
  <c r="AA22" i="1"/>
  <c r="AJ21" i="1"/>
  <c r="AB21" i="1"/>
  <c r="M21" i="1"/>
  <c r="AK20" i="1"/>
  <c r="AC20" i="1"/>
  <c r="AJ19" i="1"/>
  <c r="AD19" i="1"/>
  <c r="P19" i="1"/>
  <c r="AK18" i="1"/>
  <c r="AJ18" i="1"/>
  <c r="AF18" i="1"/>
  <c r="O18" i="1"/>
  <c r="AM17" i="1"/>
  <c r="AI17" i="1"/>
  <c r="AK15" i="1"/>
  <c r="S15" i="1"/>
  <c r="AM14" i="1"/>
  <c r="AK14" i="1"/>
  <c r="AM13" i="1"/>
  <c r="O13" i="1"/>
  <c r="AK12" i="1"/>
  <c r="AJ12" i="1"/>
  <c r="X12" i="1"/>
  <c r="S12" i="1"/>
  <c r="AL11" i="1"/>
  <c r="AD11" i="1"/>
  <c r="AD6" i="1" s="1"/>
  <c r="AD3" i="1" s="1"/>
  <c r="U11" i="1"/>
  <c r="R11" i="1"/>
  <c r="P11" i="1"/>
  <c r="G8" i="2"/>
  <c r="G7" i="2"/>
  <c r="B7" i="2" s="1"/>
  <c r="AK10" i="1" s="1"/>
  <c r="A7" i="2"/>
  <c r="G6" i="2"/>
  <c r="D7" i="2" s="1"/>
  <c r="AM10" i="1" s="1"/>
  <c r="D4" i="2"/>
  <c r="X3" i="2"/>
  <c r="W3" i="2"/>
  <c r="AD10" i="1" s="1"/>
  <c r="V3" i="2"/>
  <c r="U3" i="2"/>
  <c r="T3" i="2"/>
  <c r="AA10" i="1" s="1"/>
  <c r="S3" i="2"/>
  <c r="R3" i="2"/>
  <c r="Q3" i="2"/>
  <c r="P3" i="2"/>
  <c r="O3" i="2"/>
  <c r="S10" i="1" s="1"/>
  <c r="N3" i="2"/>
  <c r="M3" i="2"/>
  <c r="L3" i="2"/>
  <c r="O10" i="1" s="1"/>
  <c r="K3" i="2"/>
  <c r="P10" i="1" s="1"/>
  <c r="J3" i="2"/>
  <c r="I3" i="2"/>
  <c r="H3" i="2"/>
  <c r="AE90" i="1"/>
  <c r="Z90" i="1"/>
  <c r="V90" i="1"/>
  <c r="T90" i="1"/>
  <c r="K90" i="1"/>
  <c r="J90" i="1" s="1"/>
  <c r="AE89" i="1"/>
  <c r="Z89" i="1"/>
  <c r="V89" i="1"/>
  <c r="T89" i="1"/>
  <c r="K89" i="1"/>
  <c r="AE88" i="1"/>
  <c r="Z88" i="1"/>
  <c r="V88" i="1"/>
  <c r="T88" i="1"/>
  <c r="K88" i="1"/>
  <c r="J88" i="1"/>
  <c r="AE87" i="1"/>
  <c r="Z87" i="1"/>
  <c r="V87" i="1"/>
  <c r="J87" i="1" s="1"/>
  <c r="T87" i="1"/>
  <c r="K87" i="1"/>
  <c r="AE86" i="1"/>
  <c r="Z86" i="1"/>
  <c r="V86" i="1"/>
  <c r="T86" i="1"/>
  <c r="K86" i="1"/>
  <c r="J86" i="1" s="1"/>
  <c r="AE85" i="1"/>
  <c r="J85" i="1" s="1"/>
  <c r="Z85" i="1"/>
  <c r="V85" i="1"/>
  <c r="T85" i="1"/>
  <c r="K85" i="1"/>
  <c r="AE84" i="1"/>
  <c r="Z84" i="1"/>
  <c r="V84" i="1"/>
  <c r="J84" i="1" s="1"/>
  <c r="T84" i="1"/>
  <c r="K84" i="1"/>
  <c r="AE83" i="1"/>
  <c r="Z83" i="1"/>
  <c r="V83" i="1"/>
  <c r="T83" i="1"/>
  <c r="J83" i="1" s="1"/>
  <c r="K83" i="1"/>
  <c r="AE82" i="1"/>
  <c r="Z82" i="1"/>
  <c r="V82" i="1"/>
  <c r="T82" i="1"/>
  <c r="K82" i="1"/>
  <c r="AE81" i="1"/>
  <c r="Z81" i="1"/>
  <c r="V81" i="1"/>
  <c r="T81" i="1"/>
  <c r="K81" i="1"/>
  <c r="J81" i="1"/>
  <c r="AE80" i="1"/>
  <c r="Z80" i="1"/>
  <c r="V80" i="1"/>
  <c r="T80" i="1"/>
  <c r="K80" i="1"/>
  <c r="J80" i="1" s="1"/>
  <c r="AE79" i="1"/>
  <c r="Z79" i="1"/>
  <c r="V79" i="1"/>
  <c r="T79" i="1"/>
  <c r="K79" i="1"/>
  <c r="J79" i="1" s="1"/>
  <c r="AE78" i="1"/>
  <c r="Z78" i="1"/>
  <c r="V78" i="1"/>
  <c r="T78" i="1"/>
  <c r="K78" i="1"/>
  <c r="J78" i="1" s="1"/>
  <c r="AE77" i="1"/>
  <c r="Z77" i="1"/>
  <c r="V77" i="1"/>
  <c r="T77" i="1"/>
  <c r="K77" i="1"/>
  <c r="AE76" i="1"/>
  <c r="Z76" i="1"/>
  <c r="V76" i="1"/>
  <c r="T76" i="1"/>
  <c r="K76" i="1"/>
  <c r="J76" i="1"/>
  <c r="AE75" i="1"/>
  <c r="Z75" i="1"/>
  <c r="V75" i="1"/>
  <c r="J75" i="1" s="1"/>
  <c r="T75" i="1"/>
  <c r="K75" i="1"/>
  <c r="AE74" i="1"/>
  <c r="Z74" i="1"/>
  <c r="V74" i="1"/>
  <c r="T74" i="1"/>
  <c r="K74" i="1"/>
  <c r="AE73" i="1"/>
  <c r="Z73" i="1"/>
  <c r="V73" i="1"/>
  <c r="T73" i="1"/>
  <c r="K73" i="1"/>
  <c r="AE72" i="1"/>
  <c r="Z72" i="1"/>
  <c r="V72" i="1"/>
  <c r="T72" i="1"/>
  <c r="K72" i="1"/>
  <c r="AE71" i="1"/>
  <c r="Z71" i="1"/>
  <c r="V71" i="1"/>
  <c r="T71" i="1"/>
  <c r="K71" i="1"/>
  <c r="AE70" i="1"/>
  <c r="Z70" i="1"/>
  <c r="V70" i="1"/>
  <c r="T70" i="1"/>
  <c r="K70" i="1"/>
  <c r="AE69" i="1"/>
  <c r="Z69" i="1"/>
  <c r="V69" i="1"/>
  <c r="T69" i="1"/>
  <c r="K69" i="1"/>
  <c r="AE68" i="1"/>
  <c r="Z68" i="1"/>
  <c r="V68" i="1"/>
  <c r="T68" i="1"/>
  <c r="K68" i="1"/>
  <c r="AE67" i="1"/>
  <c r="Z67" i="1"/>
  <c r="V67" i="1"/>
  <c r="T67" i="1"/>
  <c r="K67" i="1"/>
  <c r="AE66" i="1"/>
  <c r="Z66" i="1"/>
  <c r="V66" i="1"/>
  <c r="T66" i="1"/>
  <c r="K66" i="1"/>
  <c r="AE65" i="1"/>
  <c r="Z65" i="1"/>
  <c r="V65" i="1"/>
  <c r="T65" i="1"/>
  <c r="K65" i="1"/>
  <c r="AE64" i="1"/>
  <c r="Z64" i="1"/>
  <c r="V64" i="1"/>
  <c r="T64" i="1"/>
  <c r="K64" i="1"/>
  <c r="A64" i="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E63" i="1"/>
  <c r="Z63" i="1"/>
  <c r="V63" i="1"/>
  <c r="T63" i="1"/>
  <c r="K63" i="1"/>
  <c r="AE62" i="1"/>
  <c r="Z62" i="1"/>
  <c r="V62" i="1"/>
  <c r="T62" i="1"/>
  <c r="K62" i="1"/>
  <c r="AE61" i="1"/>
  <c r="Z61" i="1"/>
  <c r="V61" i="1"/>
  <c r="T61" i="1"/>
  <c r="K61" i="1"/>
  <c r="AE60" i="1"/>
  <c r="Z60" i="1"/>
  <c r="V60" i="1"/>
  <c r="T60" i="1"/>
  <c r="K60" i="1"/>
  <c r="AE59" i="1"/>
  <c r="Z59" i="1"/>
  <c r="V59" i="1"/>
  <c r="T59" i="1"/>
  <c r="K59" i="1"/>
  <c r="A59" i="1"/>
  <c r="A60" i="1" s="1"/>
  <c r="A61" i="1" s="1"/>
  <c r="A62" i="1" s="1"/>
  <c r="A63" i="1" s="1"/>
  <c r="AP58" i="1"/>
  <c r="AO58" i="1"/>
  <c r="AN58" i="1"/>
  <c r="AM58" i="1"/>
  <c r="AI58" i="1"/>
  <c r="AH58" i="1"/>
  <c r="AG58" i="1"/>
  <c r="AF58" i="1"/>
  <c r="AE58" i="1"/>
  <c r="AD58" i="1"/>
  <c r="AC58" i="1"/>
  <c r="AB58" i="1"/>
  <c r="AA58" i="1"/>
  <c r="Y58" i="1"/>
  <c r="X58" i="1"/>
  <c r="W58" i="1"/>
  <c r="V58" i="1"/>
  <c r="U58" i="1"/>
  <c r="T58" i="1"/>
  <c r="S58" i="1"/>
  <c r="R58" i="1"/>
  <c r="Q58" i="1"/>
  <c r="P58" i="1"/>
  <c r="O58" i="1"/>
  <c r="N58" i="1"/>
  <c r="M58" i="1"/>
  <c r="L58" i="1"/>
  <c r="AP57" i="1"/>
  <c r="AO57" i="1"/>
  <c r="AN57" i="1"/>
  <c r="AM57" i="1"/>
  <c r="AK57" i="1"/>
  <c r="AJ57" i="1"/>
  <c r="AI57" i="1"/>
  <c r="AH57" i="1"/>
  <c r="AG57" i="1"/>
  <c r="AF57" i="1"/>
  <c r="AE57" i="1"/>
  <c r="AD57" i="1"/>
  <c r="AC57" i="1"/>
  <c r="AB57" i="1"/>
  <c r="AA57" i="1"/>
  <c r="Z57" i="1" s="1"/>
  <c r="Y57" i="1"/>
  <c r="X57" i="1"/>
  <c r="W57" i="1"/>
  <c r="V57" i="1" s="1"/>
  <c r="S57" i="1"/>
  <c r="R57" i="1"/>
  <c r="Q57" i="1"/>
  <c r="P57" i="1"/>
  <c r="O57" i="1"/>
  <c r="N57" i="1"/>
  <c r="M57" i="1"/>
  <c r="L57" i="1"/>
  <c r="AP56" i="1"/>
  <c r="AO56" i="1"/>
  <c r="AN56" i="1"/>
  <c r="AK56" i="1"/>
  <c r="AI56" i="1"/>
  <c r="AH56" i="1"/>
  <c r="AG56" i="1"/>
  <c r="AF56" i="1"/>
  <c r="AE56" i="1" s="1"/>
  <c r="AD56" i="1"/>
  <c r="AC56" i="1"/>
  <c r="AB56" i="1"/>
  <c r="AA56" i="1"/>
  <c r="Y56" i="1"/>
  <c r="X56" i="1"/>
  <c r="U56" i="1"/>
  <c r="T56" i="1" s="1"/>
  <c r="S56" i="1"/>
  <c r="R56" i="1"/>
  <c r="Q56" i="1"/>
  <c r="P56" i="1"/>
  <c r="O56" i="1"/>
  <c r="N56" i="1"/>
  <c r="M56" i="1"/>
  <c r="L56" i="1"/>
  <c r="AP55" i="1"/>
  <c r="AO55" i="1"/>
  <c r="AN55" i="1"/>
  <c r="AL55" i="1"/>
  <c r="AK55" i="1"/>
  <c r="AJ55" i="1"/>
  <c r="AI55" i="1"/>
  <c r="AH55" i="1"/>
  <c r="AG55" i="1"/>
  <c r="AF55" i="1"/>
  <c r="AE55" i="1" s="1"/>
  <c r="AD55" i="1"/>
  <c r="AC55" i="1"/>
  <c r="AB55" i="1"/>
  <c r="AA55" i="1"/>
  <c r="Y55" i="1"/>
  <c r="W55" i="1"/>
  <c r="V55" i="1"/>
  <c r="U55" i="1"/>
  <c r="T55" i="1" s="1"/>
  <c r="S55" i="1"/>
  <c r="R55" i="1"/>
  <c r="Q55" i="1"/>
  <c r="P55" i="1"/>
  <c r="O55" i="1"/>
  <c r="N55" i="1"/>
  <c r="M55" i="1"/>
  <c r="L55" i="1"/>
  <c r="AE54" i="1"/>
  <c r="Z54" i="1"/>
  <c r="V54" i="1"/>
  <c r="T54" i="1"/>
  <c r="K54" i="1"/>
  <c r="AE53" i="1"/>
  <c r="Z53" i="1"/>
  <c r="V53" i="1"/>
  <c r="T53" i="1"/>
  <c r="K53" i="1"/>
  <c r="AP52" i="1"/>
  <c r="AO52" i="1"/>
  <c r="AN52" i="1"/>
  <c r="AM52" i="1"/>
  <c r="AK52" i="1"/>
  <c r="AI52" i="1"/>
  <c r="AH52" i="1"/>
  <c r="AG52" i="1"/>
  <c r="AF52" i="1"/>
  <c r="AE52" i="1"/>
  <c r="AD52" i="1"/>
  <c r="AC52" i="1"/>
  <c r="AA52" i="1"/>
  <c r="Y52" i="1"/>
  <c r="X52" i="1"/>
  <c r="W52" i="1"/>
  <c r="V52" i="1"/>
  <c r="U52" i="1"/>
  <c r="T52" i="1" s="1"/>
  <c r="S52" i="1"/>
  <c r="R52" i="1"/>
  <c r="Q52" i="1"/>
  <c r="P52" i="1"/>
  <c r="O52" i="1"/>
  <c r="N52" i="1"/>
  <c r="AP51" i="1"/>
  <c r="AO51" i="1"/>
  <c r="AN51" i="1"/>
  <c r="AM51" i="1"/>
  <c r="AL51" i="1"/>
  <c r="AK51" i="1"/>
  <c r="AJ51" i="1"/>
  <c r="AI51" i="1"/>
  <c r="AH51" i="1"/>
  <c r="AG51" i="1"/>
  <c r="AF51" i="1"/>
  <c r="AE51" i="1" s="1"/>
  <c r="AD51" i="1"/>
  <c r="AB51" i="1"/>
  <c r="AA51" i="1"/>
  <c r="Z51" i="1" s="1"/>
  <c r="Y51" i="1"/>
  <c r="X51" i="1"/>
  <c r="W51" i="1"/>
  <c r="V51" i="1" s="1"/>
  <c r="U51" i="1"/>
  <c r="T51" i="1" s="1"/>
  <c r="S51" i="1"/>
  <c r="R51" i="1"/>
  <c r="Q51" i="1"/>
  <c r="P51" i="1"/>
  <c r="O51" i="1"/>
  <c r="M51" i="1"/>
  <c r="L51" i="1"/>
  <c r="K51" i="1" s="1"/>
  <c r="AP50" i="1"/>
  <c r="AO50" i="1"/>
  <c r="AN50" i="1"/>
  <c r="AM50" i="1"/>
  <c r="AL50" i="1"/>
  <c r="AK50" i="1"/>
  <c r="AJ50" i="1"/>
  <c r="AI50" i="1"/>
  <c r="AH50" i="1"/>
  <c r="AG50" i="1"/>
  <c r="AF50" i="1"/>
  <c r="AE50" i="1" s="1"/>
  <c r="AC50" i="1"/>
  <c r="AB50" i="1"/>
  <c r="AA50" i="1"/>
  <c r="Y50" i="1"/>
  <c r="X50" i="1"/>
  <c r="W50" i="1"/>
  <c r="V50" i="1" s="1"/>
  <c r="U50" i="1"/>
  <c r="T50" i="1" s="1"/>
  <c r="S50" i="1"/>
  <c r="R50" i="1"/>
  <c r="Q50" i="1"/>
  <c r="O50" i="1"/>
  <c r="N50" i="1"/>
  <c r="M50" i="1"/>
  <c r="L50" i="1"/>
  <c r="AP49" i="1"/>
  <c r="AO49" i="1"/>
  <c r="AN49" i="1"/>
  <c r="AL49" i="1"/>
  <c r="AK49" i="1"/>
  <c r="AI49" i="1"/>
  <c r="AH49" i="1"/>
  <c r="AG49" i="1"/>
  <c r="AD49" i="1"/>
  <c r="AC49" i="1"/>
  <c r="AB49" i="1"/>
  <c r="AA49" i="1"/>
  <c r="Y49" i="1"/>
  <c r="X49" i="1"/>
  <c r="W49" i="1"/>
  <c r="V49" i="1"/>
  <c r="U49" i="1"/>
  <c r="T49" i="1" s="1"/>
  <c r="S49" i="1"/>
  <c r="R49" i="1"/>
  <c r="Q49" i="1"/>
  <c r="P49" i="1"/>
  <c r="N49" i="1"/>
  <c r="M49" i="1"/>
  <c r="L49" i="1"/>
  <c r="AP48" i="1"/>
  <c r="AO48" i="1"/>
  <c r="AN48" i="1"/>
  <c r="AM48" i="1"/>
  <c r="AL48" i="1"/>
  <c r="AJ48" i="1"/>
  <c r="AH48" i="1"/>
  <c r="AG48" i="1"/>
  <c r="AF48" i="1"/>
  <c r="AE48" i="1" s="1"/>
  <c r="AD48" i="1"/>
  <c r="AC48" i="1"/>
  <c r="AB48" i="1"/>
  <c r="AA48" i="1"/>
  <c r="Z48" i="1" s="1"/>
  <c r="Y48" i="1"/>
  <c r="X48" i="1"/>
  <c r="W48" i="1"/>
  <c r="V48" i="1"/>
  <c r="U48" i="1"/>
  <c r="T48" i="1"/>
  <c r="S48" i="1"/>
  <c r="R48" i="1"/>
  <c r="P48" i="1"/>
  <c r="O48" i="1"/>
  <c r="N48" i="1"/>
  <c r="M48" i="1"/>
  <c r="L48" i="1"/>
  <c r="AE47" i="1"/>
  <c r="Z47" i="1"/>
  <c r="V47" i="1"/>
  <c r="T47" i="1"/>
  <c r="K47" i="1"/>
  <c r="AP46" i="1"/>
  <c r="AO46" i="1"/>
  <c r="AN46" i="1"/>
  <c r="AK46" i="1"/>
  <c r="AI46" i="1"/>
  <c r="AH46" i="1"/>
  <c r="AG46" i="1"/>
  <c r="AF46" i="1"/>
  <c r="AE46" i="1" s="1"/>
  <c r="AD46" i="1"/>
  <c r="AC46" i="1"/>
  <c r="AB46" i="1"/>
  <c r="AA46" i="1"/>
  <c r="Z46" i="1" s="1"/>
  <c r="Y46" i="1"/>
  <c r="V46" i="1" s="1"/>
  <c r="X46" i="1"/>
  <c r="W46" i="1"/>
  <c r="U46" i="1"/>
  <c r="T46" i="1" s="1"/>
  <c r="R46" i="1"/>
  <c r="Q46" i="1"/>
  <c r="P46" i="1"/>
  <c r="O46" i="1"/>
  <c r="N46" i="1"/>
  <c r="M46" i="1"/>
  <c r="K46" i="1" s="1"/>
  <c r="L46" i="1"/>
  <c r="AP45" i="1"/>
  <c r="AO45" i="1"/>
  <c r="AN45" i="1"/>
  <c r="AM45" i="1"/>
  <c r="AJ45" i="1"/>
  <c r="AI45" i="1"/>
  <c r="AH45" i="1"/>
  <c r="AG45" i="1"/>
  <c r="AF45" i="1"/>
  <c r="AE45" i="1" s="1"/>
  <c r="AD45" i="1"/>
  <c r="AC45" i="1"/>
  <c r="AB45" i="1"/>
  <c r="AA45" i="1"/>
  <c r="Y45" i="1"/>
  <c r="X45" i="1"/>
  <c r="W45" i="1"/>
  <c r="V45" i="1" s="1"/>
  <c r="S45" i="1"/>
  <c r="R45" i="1"/>
  <c r="Q45" i="1"/>
  <c r="P45" i="1"/>
  <c r="O45" i="1"/>
  <c r="N45" i="1"/>
  <c r="M45" i="1"/>
  <c r="L45" i="1"/>
  <c r="AE44" i="1"/>
  <c r="Z44" i="1"/>
  <c r="V44" i="1"/>
  <c r="T44" i="1"/>
  <c r="K44" i="1"/>
  <c r="AP43" i="1"/>
  <c r="AO43" i="1"/>
  <c r="AN43" i="1"/>
  <c r="AL43" i="1"/>
  <c r="AK43" i="1"/>
  <c r="AJ43" i="1"/>
  <c r="AI43" i="1"/>
  <c r="AH43" i="1"/>
  <c r="AG43" i="1"/>
  <c r="AF43" i="1"/>
  <c r="AE43" i="1" s="1"/>
  <c r="AD43" i="1"/>
  <c r="AC43" i="1"/>
  <c r="AB43" i="1"/>
  <c r="AA43" i="1"/>
  <c r="Z43" i="1" s="1"/>
  <c r="Y43" i="1"/>
  <c r="W43" i="1"/>
  <c r="U43" i="1"/>
  <c r="T43" i="1" s="1"/>
  <c r="S43" i="1"/>
  <c r="R43" i="1"/>
  <c r="Q43" i="1"/>
  <c r="P43" i="1"/>
  <c r="O43" i="1"/>
  <c r="N43" i="1"/>
  <c r="M43" i="1"/>
  <c r="L43" i="1"/>
  <c r="AP42" i="1"/>
  <c r="AN42" i="1"/>
  <c r="AL42" i="1"/>
  <c r="AI42" i="1"/>
  <c r="AH42" i="1"/>
  <c r="AG42" i="1"/>
  <c r="AF42" i="1"/>
  <c r="AE42" i="1" s="1"/>
  <c r="AD42" i="1"/>
  <c r="AC42" i="1"/>
  <c r="AB42" i="1"/>
  <c r="AA42" i="1"/>
  <c r="Z42" i="1" s="1"/>
  <c r="X42" i="1"/>
  <c r="W42" i="1"/>
  <c r="V42" i="1"/>
  <c r="U42" i="1"/>
  <c r="T42" i="1" s="1"/>
  <c r="S42" i="1"/>
  <c r="R42" i="1"/>
  <c r="Q42" i="1"/>
  <c r="P42" i="1"/>
  <c r="O42" i="1"/>
  <c r="N42" i="1"/>
  <c r="M42" i="1"/>
  <c r="L42" i="1"/>
  <c r="AO41" i="1"/>
  <c r="AN41" i="1"/>
  <c r="AM41" i="1"/>
  <c r="AJ41" i="1"/>
  <c r="AI41" i="1"/>
  <c r="AH41" i="1"/>
  <c r="AG41" i="1"/>
  <c r="AF41" i="1"/>
  <c r="AE41" i="1" s="1"/>
  <c r="AD41" i="1"/>
  <c r="AC41" i="1"/>
  <c r="AB41" i="1"/>
  <c r="AA41" i="1"/>
  <c r="Z41" i="1" s="1"/>
  <c r="Y41" i="1"/>
  <c r="X41" i="1"/>
  <c r="W41" i="1"/>
  <c r="U41" i="1"/>
  <c r="T41" i="1" s="1"/>
  <c r="S41" i="1"/>
  <c r="R41" i="1"/>
  <c r="Q41" i="1"/>
  <c r="P41" i="1"/>
  <c r="O41" i="1"/>
  <c r="N41" i="1"/>
  <c r="M41" i="1"/>
  <c r="L41" i="1"/>
  <c r="AP40" i="1"/>
  <c r="AO40" i="1"/>
  <c r="AN40" i="1"/>
  <c r="AK40" i="1"/>
  <c r="AI40" i="1"/>
  <c r="AH40" i="1"/>
  <c r="AG40" i="1"/>
  <c r="AF40" i="1"/>
  <c r="AE40" i="1" s="1"/>
  <c r="AD40" i="1"/>
  <c r="AC40" i="1"/>
  <c r="AB40" i="1"/>
  <c r="AA40" i="1"/>
  <c r="Y40" i="1"/>
  <c r="X40" i="1"/>
  <c r="W40" i="1"/>
  <c r="U40" i="1"/>
  <c r="T40" i="1" s="1"/>
  <c r="S40" i="1"/>
  <c r="R40" i="1"/>
  <c r="Q40" i="1"/>
  <c r="P40" i="1"/>
  <c r="O40" i="1"/>
  <c r="N40" i="1"/>
  <c r="M40" i="1"/>
  <c r="L40" i="1"/>
  <c r="AF39" i="1"/>
  <c r="AE39" i="1" s="1"/>
  <c r="AD39" i="1"/>
  <c r="AB39" i="1"/>
  <c r="AA39" i="1"/>
  <c r="Z39" i="1" s="1"/>
  <c r="Y39" i="1"/>
  <c r="X39" i="1"/>
  <c r="W39" i="1"/>
  <c r="V39" i="1" s="1"/>
  <c r="U39" i="1"/>
  <c r="T39" i="1" s="1"/>
  <c r="S39" i="1"/>
  <c r="R39" i="1"/>
  <c r="Q39" i="1"/>
  <c r="P39" i="1"/>
  <c r="O39" i="1"/>
  <c r="M39" i="1"/>
  <c r="L39" i="1"/>
  <c r="K39" i="1" s="1"/>
  <c r="AP38" i="1"/>
  <c r="AO38" i="1"/>
  <c r="AN38" i="1"/>
  <c r="AM38" i="1"/>
  <c r="AK38" i="1"/>
  <c r="AJ38" i="1"/>
  <c r="AH38" i="1"/>
  <c r="AG38" i="1"/>
  <c r="AF38" i="1"/>
  <c r="AE38" i="1" s="1"/>
  <c r="AD38" i="1"/>
  <c r="AC38" i="1"/>
  <c r="AB38" i="1"/>
  <c r="AA38" i="1"/>
  <c r="Y38" i="1"/>
  <c r="X38" i="1"/>
  <c r="W38" i="1"/>
  <c r="U38" i="1"/>
  <c r="T38" i="1" s="1"/>
  <c r="S38" i="1"/>
  <c r="R38" i="1"/>
  <c r="P38" i="1"/>
  <c r="O38" i="1"/>
  <c r="N38" i="1"/>
  <c r="M38" i="1"/>
  <c r="L38" i="1"/>
  <c r="AP37" i="1"/>
  <c r="AO37" i="1"/>
  <c r="AL37" i="1"/>
  <c r="AI37" i="1"/>
  <c r="AH37" i="1"/>
  <c r="AG37" i="1"/>
  <c r="AF37" i="1"/>
  <c r="AE37" i="1"/>
  <c r="AD37" i="1"/>
  <c r="AC37" i="1"/>
  <c r="AB37" i="1"/>
  <c r="AA37" i="1"/>
  <c r="Z37" i="1" s="1"/>
  <c r="Y37" i="1"/>
  <c r="X37" i="1"/>
  <c r="W37" i="1"/>
  <c r="V37" i="1" s="1"/>
  <c r="U37" i="1"/>
  <c r="T37" i="1" s="1"/>
  <c r="S37" i="1"/>
  <c r="R37" i="1"/>
  <c r="Q37" i="1"/>
  <c r="P37" i="1"/>
  <c r="O37" i="1"/>
  <c r="N37" i="1"/>
  <c r="K37" i="1" s="1"/>
  <c r="M37" i="1"/>
  <c r="L37" i="1"/>
  <c r="AP36" i="1"/>
  <c r="AO36" i="1"/>
  <c r="AN36" i="1"/>
  <c r="AM36" i="1"/>
  <c r="AL36" i="1"/>
  <c r="AI36" i="1"/>
  <c r="AH36" i="1"/>
  <c r="AG36" i="1"/>
  <c r="AF36" i="1"/>
  <c r="AE36" i="1" s="1"/>
  <c r="AD36" i="1"/>
  <c r="AC36" i="1"/>
  <c r="AB36" i="1"/>
  <c r="AA36" i="1"/>
  <c r="Y36" i="1"/>
  <c r="X36" i="1"/>
  <c r="W36" i="1"/>
  <c r="V36" i="1" s="1"/>
  <c r="U36" i="1"/>
  <c r="T36" i="1" s="1"/>
  <c r="R36" i="1"/>
  <c r="Q36" i="1"/>
  <c r="P36" i="1"/>
  <c r="O36" i="1"/>
  <c r="N36" i="1"/>
  <c r="M36" i="1"/>
  <c r="L36" i="1"/>
  <c r="AP35" i="1"/>
  <c r="AO35" i="1"/>
  <c r="AN35" i="1"/>
  <c r="AM35" i="1"/>
  <c r="AK35" i="1"/>
  <c r="AJ35" i="1"/>
  <c r="AI35" i="1"/>
  <c r="AH35" i="1"/>
  <c r="AG35" i="1"/>
  <c r="AF35" i="1"/>
  <c r="AE35" i="1" s="1"/>
  <c r="AC35" i="1"/>
  <c r="AB35" i="1"/>
  <c r="AA35" i="1"/>
  <c r="Z35" i="1" s="1"/>
  <c r="Y35" i="1"/>
  <c r="X35" i="1"/>
  <c r="W35" i="1"/>
  <c r="V35" i="1" s="1"/>
  <c r="U35" i="1"/>
  <c r="T35" i="1"/>
  <c r="S35" i="1"/>
  <c r="R35" i="1"/>
  <c r="Q35" i="1"/>
  <c r="O35" i="1"/>
  <c r="N35" i="1"/>
  <c r="M35" i="1"/>
  <c r="L35" i="1"/>
  <c r="K35" i="1" s="1"/>
  <c r="AP34" i="1"/>
  <c r="AO34" i="1"/>
  <c r="AN34" i="1"/>
  <c r="AL34" i="1"/>
  <c r="AJ34" i="1"/>
  <c r="AI34" i="1"/>
  <c r="AH34" i="1"/>
  <c r="AG34" i="1"/>
  <c r="AF34" i="1"/>
  <c r="AE34" i="1" s="1"/>
  <c r="AD34" i="1"/>
  <c r="AC34" i="1"/>
  <c r="AB34" i="1"/>
  <c r="AA34" i="1"/>
  <c r="Y34" i="1"/>
  <c r="X34" i="1"/>
  <c r="V34" i="1" s="1"/>
  <c r="W34" i="1"/>
  <c r="U34" i="1"/>
  <c r="T34" i="1" s="1"/>
  <c r="S34" i="1"/>
  <c r="R34" i="1"/>
  <c r="Q34" i="1"/>
  <c r="P34" i="1"/>
  <c r="N34" i="1"/>
  <c r="M34" i="1"/>
  <c r="L34" i="1"/>
  <c r="AP33" i="1"/>
  <c r="AO33" i="1"/>
  <c r="AN33" i="1"/>
  <c r="AL33" i="1"/>
  <c r="AJ33" i="1"/>
  <c r="AI33" i="1"/>
  <c r="AH33" i="1"/>
  <c r="AG33" i="1"/>
  <c r="AF33" i="1"/>
  <c r="AE33" i="1" s="1"/>
  <c r="AD33" i="1"/>
  <c r="AC33" i="1"/>
  <c r="AB33" i="1"/>
  <c r="AA33" i="1"/>
  <c r="Z33" i="1"/>
  <c r="Y33" i="1"/>
  <c r="X33" i="1"/>
  <c r="W33" i="1"/>
  <c r="V33" i="1" s="1"/>
  <c r="U33" i="1"/>
  <c r="T33" i="1" s="1"/>
  <c r="S33" i="1"/>
  <c r="R33" i="1"/>
  <c r="Q33" i="1"/>
  <c r="P33" i="1"/>
  <c r="O33" i="1"/>
  <c r="N33" i="1"/>
  <c r="M33" i="1"/>
  <c r="L33" i="1"/>
  <c r="K33" i="1" s="1"/>
  <c r="AP32" i="1"/>
  <c r="AO32" i="1"/>
  <c r="AN32" i="1"/>
  <c r="AM32" i="1"/>
  <c r="AL32" i="1"/>
  <c r="AJ32" i="1"/>
  <c r="AI32" i="1"/>
  <c r="AH32" i="1"/>
  <c r="AG32" i="1"/>
  <c r="AF32" i="1"/>
  <c r="AE32" i="1" s="1"/>
  <c r="AD32" i="1"/>
  <c r="AB32" i="1"/>
  <c r="AA32" i="1"/>
  <c r="Z32" i="1" s="1"/>
  <c r="Y32" i="1"/>
  <c r="X32" i="1"/>
  <c r="W32" i="1"/>
  <c r="V32" i="1" s="1"/>
  <c r="U32" i="1"/>
  <c r="T32" i="1" s="1"/>
  <c r="S32" i="1"/>
  <c r="R32" i="1"/>
  <c r="Q32" i="1"/>
  <c r="P32" i="1"/>
  <c r="O32" i="1"/>
  <c r="M32" i="1"/>
  <c r="L32" i="1"/>
  <c r="AP31" i="1"/>
  <c r="AO31" i="1"/>
  <c r="AI31" i="1"/>
  <c r="AH31" i="1"/>
  <c r="AG31" i="1"/>
  <c r="AF31" i="1"/>
  <c r="AE31" i="1" s="1"/>
  <c r="AD31" i="1"/>
  <c r="AC31" i="1"/>
  <c r="AB31" i="1"/>
  <c r="AA31" i="1"/>
  <c r="Z31" i="1" s="1"/>
  <c r="Y31" i="1"/>
  <c r="X31" i="1"/>
  <c r="W31" i="1"/>
  <c r="V31" i="1" s="1"/>
  <c r="U31" i="1"/>
  <c r="T31" i="1"/>
  <c r="S31" i="1"/>
  <c r="Q31" i="1"/>
  <c r="P31" i="1"/>
  <c r="O31" i="1"/>
  <c r="N31" i="1"/>
  <c r="M31" i="1"/>
  <c r="L31" i="1"/>
  <c r="AP30" i="1"/>
  <c r="AO30" i="1"/>
  <c r="AN30" i="1"/>
  <c r="AL30" i="1"/>
  <c r="AJ30" i="1"/>
  <c r="AI30" i="1"/>
  <c r="AH30" i="1"/>
  <c r="AG30" i="1"/>
  <c r="AF30" i="1"/>
  <c r="AE30" i="1" s="1"/>
  <c r="AD30" i="1"/>
  <c r="AC30" i="1"/>
  <c r="AB30" i="1"/>
  <c r="AA30" i="1"/>
  <c r="Y30" i="1"/>
  <c r="X30" i="1"/>
  <c r="W30" i="1"/>
  <c r="U30" i="1"/>
  <c r="T30" i="1" s="1"/>
  <c r="R30" i="1"/>
  <c r="Q30" i="1"/>
  <c r="P30" i="1"/>
  <c r="O30" i="1"/>
  <c r="N30" i="1"/>
  <c r="M30" i="1"/>
  <c r="L30" i="1"/>
  <c r="AP29" i="1"/>
  <c r="AO29" i="1"/>
  <c r="AN29" i="1"/>
  <c r="AL29" i="1"/>
  <c r="AJ29" i="1"/>
  <c r="AI29" i="1"/>
  <c r="AH29" i="1"/>
  <c r="AG29" i="1"/>
  <c r="AF29" i="1"/>
  <c r="AE29" i="1" s="1"/>
  <c r="AD29" i="1"/>
  <c r="AC29" i="1"/>
  <c r="AB29" i="1"/>
  <c r="AA29" i="1"/>
  <c r="Z29" i="1" s="1"/>
  <c r="Y29" i="1"/>
  <c r="X29" i="1"/>
  <c r="W29" i="1"/>
  <c r="V29" i="1" s="1"/>
  <c r="U29" i="1"/>
  <c r="T29" i="1" s="1"/>
  <c r="S29" i="1"/>
  <c r="R29" i="1"/>
  <c r="Q29" i="1"/>
  <c r="P29" i="1"/>
  <c r="O29" i="1"/>
  <c r="N29" i="1"/>
  <c r="M29" i="1"/>
  <c r="L29" i="1"/>
  <c r="K29" i="1"/>
  <c r="AP28" i="1"/>
  <c r="AO28" i="1"/>
  <c r="AN28" i="1"/>
  <c r="AM28" i="1"/>
  <c r="AL28" i="1"/>
  <c r="AK28" i="1"/>
  <c r="AI28" i="1"/>
  <c r="AH28" i="1"/>
  <c r="AG28" i="1"/>
  <c r="AF28" i="1"/>
  <c r="AE28" i="1" s="1"/>
  <c r="AD28" i="1"/>
  <c r="AC28" i="1"/>
  <c r="AB28" i="1"/>
  <c r="AA28" i="1"/>
  <c r="Z28" i="1" s="1"/>
  <c r="Y28" i="1"/>
  <c r="X28" i="1"/>
  <c r="W28" i="1"/>
  <c r="V28" i="1" s="1"/>
  <c r="U28" i="1"/>
  <c r="T28" i="1" s="1"/>
  <c r="S28" i="1"/>
  <c r="R28" i="1"/>
  <c r="Q28" i="1"/>
  <c r="P28" i="1"/>
  <c r="O28" i="1"/>
  <c r="N28" i="1"/>
  <c r="M28" i="1"/>
  <c r="L28" i="1"/>
  <c r="AP27" i="1"/>
  <c r="AO27" i="1"/>
  <c r="AN27" i="1"/>
  <c r="AM27" i="1"/>
  <c r="AL27" i="1"/>
  <c r="AK27" i="1"/>
  <c r="AJ27" i="1"/>
  <c r="AI27" i="1"/>
  <c r="AH27" i="1"/>
  <c r="AG27" i="1"/>
  <c r="AF27" i="1"/>
  <c r="AE27" i="1" s="1"/>
  <c r="AD27" i="1"/>
  <c r="AC27" i="1"/>
  <c r="AB27" i="1"/>
  <c r="AA27" i="1"/>
  <c r="Y27" i="1"/>
  <c r="X27" i="1"/>
  <c r="W27" i="1"/>
  <c r="V27" i="1" s="1"/>
  <c r="U27" i="1"/>
  <c r="T27" i="1" s="1"/>
  <c r="S27" i="1"/>
  <c r="R27" i="1"/>
  <c r="Q27" i="1"/>
  <c r="P27" i="1"/>
  <c r="O27" i="1"/>
  <c r="N27" i="1"/>
  <c r="M27" i="1"/>
  <c r="L27" i="1"/>
  <c r="K27" i="1" s="1"/>
  <c r="AP26" i="1"/>
  <c r="AO26" i="1"/>
  <c r="AN26" i="1"/>
  <c r="AL26" i="1"/>
  <c r="AI26" i="1"/>
  <c r="AH26" i="1"/>
  <c r="AG26" i="1"/>
  <c r="AF26" i="1"/>
  <c r="AE26" i="1" s="1"/>
  <c r="AD26" i="1"/>
  <c r="AC26" i="1"/>
  <c r="AB26" i="1"/>
  <c r="AA26" i="1"/>
  <c r="Z26" i="1" s="1"/>
  <c r="X26" i="1"/>
  <c r="W26" i="1"/>
  <c r="U26" i="1"/>
  <c r="T26" i="1"/>
  <c r="S26" i="1"/>
  <c r="R26" i="1"/>
  <c r="Q26" i="1"/>
  <c r="P26" i="1"/>
  <c r="O26" i="1"/>
  <c r="N26" i="1"/>
  <c r="M26" i="1"/>
  <c r="L26" i="1"/>
  <c r="K26" i="1" s="1"/>
  <c r="AP25" i="1"/>
  <c r="AO25" i="1"/>
  <c r="AN25" i="1"/>
  <c r="AL25" i="1"/>
  <c r="AK25" i="1"/>
  <c r="AI25" i="1"/>
  <c r="AH25" i="1"/>
  <c r="AG25" i="1"/>
  <c r="AF25" i="1"/>
  <c r="AE25" i="1" s="1"/>
  <c r="AD25" i="1"/>
  <c r="AC25" i="1"/>
  <c r="AB25" i="1"/>
  <c r="AA25" i="1"/>
  <c r="Y25" i="1"/>
  <c r="X25" i="1"/>
  <c r="W25" i="1"/>
  <c r="V25" i="1" s="1"/>
  <c r="U25" i="1"/>
  <c r="T25" i="1" s="1"/>
  <c r="S25" i="1"/>
  <c r="R25" i="1"/>
  <c r="Q25" i="1"/>
  <c r="P25" i="1"/>
  <c r="O25" i="1"/>
  <c r="N25" i="1"/>
  <c r="M25" i="1"/>
  <c r="L25" i="1"/>
  <c r="AP24" i="1"/>
  <c r="AO24" i="1"/>
  <c r="AN24" i="1"/>
  <c r="AM24" i="1"/>
  <c r="AL24" i="1"/>
  <c r="AK24" i="1"/>
  <c r="AJ24" i="1"/>
  <c r="AI24" i="1"/>
  <c r="AH24" i="1"/>
  <c r="AG24" i="1"/>
  <c r="AF24" i="1"/>
  <c r="AE24" i="1" s="1"/>
  <c r="AD24" i="1"/>
  <c r="AC24" i="1"/>
  <c r="AB24" i="1"/>
  <c r="AA24" i="1"/>
  <c r="Y24" i="1"/>
  <c r="W24" i="1"/>
  <c r="U24" i="1"/>
  <c r="T24" i="1" s="1"/>
  <c r="S24" i="1"/>
  <c r="R24" i="1"/>
  <c r="Q24" i="1"/>
  <c r="P24" i="1"/>
  <c r="O24" i="1"/>
  <c r="N24" i="1"/>
  <c r="M24" i="1"/>
  <c r="L24" i="1"/>
  <c r="AP23" i="1"/>
  <c r="AO23" i="1"/>
  <c r="AN23" i="1"/>
  <c r="AL23" i="1"/>
  <c r="AI23" i="1"/>
  <c r="AH23" i="1"/>
  <c r="AG23" i="1"/>
  <c r="AF23" i="1"/>
  <c r="AE23" i="1" s="1"/>
  <c r="AD23" i="1"/>
  <c r="AC23" i="1"/>
  <c r="AB23" i="1"/>
  <c r="AA23" i="1"/>
  <c r="Z23" i="1" s="1"/>
  <c r="X23" i="1"/>
  <c r="W23" i="1"/>
  <c r="V23" i="1" s="1"/>
  <c r="U23" i="1"/>
  <c r="T23" i="1" s="1"/>
  <c r="S23" i="1"/>
  <c r="R23" i="1"/>
  <c r="Q23" i="1"/>
  <c r="P23" i="1"/>
  <c r="O23" i="1"/>
  <c r="N23" i="1"/>
  <c r="M23" i="1"/>
  <c r="L23" i="1"/>
  <c r="K23" i="1" s="1"/>
  <c r="AO22" i="1"/>
  <c r="AN22" i="1"/>
  <c r="AJ22" i="1"/>
  <c r="AI22" i="1"/>
  <c r="AH22" i="1"/>
  <c r="AG22" i="1"/>
  <c r="AF22" i="1"/>
  <c r="AE22" i="1" s="1"/>
  <c r="AD22" i="1"/>
  <c r="AC22" i="1"/>
  <c r="AB22" i="1"/>
  <c r="Z22" i="1"/>
  <c r="Y22" i="1"/>
  <c r="X22" i="1"/>
  <c r="W22" i="1"/>
  <c r="U22" i="1"/>
  <c r="T22" i="1" s="1"/>
  <c r="S22" i="1"/>
  <c r="R22" i="1"/>
  <c r="Q22" i="1"/>
  <c r="P22" i="1"/>
  <c r="O22" i="1"/>
  <c r="N22" i="1"/>
  <c r="M22" i="1"/>
  <c r="L22" i="1"/>
  <c r="K22" i="1" s="1"/>
  <c r="AP21" i="1"/>
  <c r="AO21" i="1"/>
  <c r="AN21" i="1"/>
  <c r="AM21" i="1"/>
  <c r="AL21" i="1"/>
  <c r="AK21" i="1"/>
  <c r="AI21" i="1"/>
  <c r="AH21" i="1"/>
  <c r="AG21" i="1"/>
  <c r="AF21" i="1"/>
  <c r="AE21" i="1" s="1"/>
  <c r="AD21" i="1"/>
  <c r="AC21" i="1"/>
  <c r="AA21" i="1"/>
  <c r="Y21" i="1"/>
  <c r="X21" i="1"/>
  <c r="W21" i="1"/>
  <c r="V21" i="1" s="1"/>
  <c r="U21" i="1"/>
  <c r="T21" i="1" s="1"/>
  <c r="S21" i="1"/>
  <c r="R21" i="1"/>
  <c r="Q21" i="1"/>
  <c r="P21" i="1"/>
  <c r="O21" i="1"/>
  <c r="N21" i="1"/>
  <c r="L21" i="1"/>
  <c r="AP20" i="1"/>
  <c r="AO20" i="1"/>
  <c r="AN20" i="1"/>
  <c r="AM20" i="1"/>
  <c r="AL20" i="1"/>
  <c r="AJ20" i="1"/>
  <c r="AI20" i="1"/>
  <c r="AH20" i="1"/>
  <c r="AG20" i="1"/>
  <c r="AF20" i="1"/>
  <c r="AE20" i="1" s="1"/>
  <c r="AD20" i="1"/>
  <c r="AB20" i="1"/>
  <c r="AA20" i="1"/>
  <c r="Z20" i="1" s="1"/>
  <c r="Y20" i="1"/>
  <c r="X20" i="1"/>
  <c r="W20" i="1"/>
  <c r="V20" i="1" s="1"/>
  <c r="U20" i="1"/>
  <c r="T20" i="1" s="1"/>
  <c r="S20" i="1"/>
  <c r="R20" i="1"/>
  <c r="Q20" i="1"/>
  <c r="P20" i="1"/>
  <c r="O20" i="1"/>
  <c r="N20" i="1"/>
  <c r="M20" i="1"/>
  <c r="L20" i="1"/>
  <c r="AP19" i="1"/>
  <c r="AO19" i="1"/>
  <c r="AN19" i="1"/>
  <c r="AM19" i="1"/>
  <c r="AK19" i="1"/>
  <c r="AI19" i="1"/>
  <c r="AH19" i="1"/>
  <c r="AG19" i="1"/>
  <c r="AF19" i="1"/>
  <c r="AE19" i="1" s="1"/>
  <c r="AC19" i="1"/>
  <c r="AB19" i="1"/>
  <c r="AA19" i="1"/>
  <c r="Z19" i="1" s="1"/>
  <c r="Y19" i="1"/>
  <c r="X19" i="1"/>
  <c r="W19" i="1"/>
  <c r="V19" i="1" s="1"/>
  <c r="U19" i="1"/>
  <c r="T19" i="1" s="1"/>
  <c r="S19" i="1"/>
  <c r="R19" i="1"/>
  <c r="Q19" i="1"/>
  <c r="O19" i="1"/>
  <c r="N19" i="1"/>
  <c r="M19" i="1"/>
  <c r="L19" i="1"/>
  <c r="K19" i="1" s="1"/>
  <c r="AP18" i="1"/>
  <c r="AO18" i="1"/>
  <c r="AN18" i="1"/>
  <c r="AL18" i="1"/>
  <c r="AI18" i="1"/>
  <c r="AH18" i="1"/>
  <c r="AG18" i="1"/>
  <c r="AD18" i="1"/>
  <c r="AC18" i="1"/>
  <c r="AB18" i="1"/>
  <c r="AA18" i="1"/>
  <c r="Z18" i="1"/>
  <c r="Y18" i="1"/>
  <c r="X18" i="1"/>
  <c r="W18" i="1"/>
  <c r="U18" i="1"/>
  <c r="T18" i="1" s="1"/>
  <c r="S18" i="1"/>
  <c r="R18" i="1"/>
  <c r="Q18" i="1"/>
  <c r="P18" i="1"/>
  <c r="N18" i="1"/>
  <c r="M18" i="1"/>
  <c r="L18" i="1"/>
  <c r="K18" i="1" s="1"/>
  <c r="AP17" i="1"/>
  <c r="AO17" i="1"/>
  <c r="AN17" i="1"/>
  <c r="AL17" i="1"/>
  <c r="AK17" i="1"/>
  <c r="AJ17" i="1"/>
  <c r="AH17" i="1"/>
  <c r="AG17" i="1"/>
  <c r="AF17" i="1"/>
  <c r="AE17" i="1" s="1"/>
  <c r="AD17" i="1"/>
  <c r="AC17" i="1"/>
  <c r="AB17" i="1"/>
  <c r="AA17" i="1"/>
  <c r="Y17" i="1"/>
  <c r="X17" i="1"/>
  <c r="W17" i="1"/>
  <c r="V17" i="1" s="1"/>
  <c r="U17" i="1"/>
  <c r="T17" i="1" s="1"/>
  <c r="S17" i="1"/>
  <c r="R17" i="1"/>
  <c r="Q17" i="1"/>
  <c r="P17" i="1"/>
  <c r="O17" i="1"/>
  <c r="N17" i="1"/>
  <c r="M17" i="1"/>
  <c r="L17" i="1"/>
  <c r="AP16" i="1"/>
  <c r="AO16" i="1"/>
  <c r="AL16" i="1"/>
  <c r="AK16" i="1"/>
  <c r="AI16" i="1"/>
  <c r="AH16" i="1"/>
  <c r="AG16" i="1"/>
  <c r="AF16" i="1"/>
  <c r="AE16" i="1" s="1"/>
  <c r="AD16" i="1"/>
  <c r="AC16" i="1"/>
  <c r="AB16" i="1"/>
  <c r="AA16" i="1"/>
  <c r="Z16" i="1" s="1"/>
  <c r="Y16" i="1"/>
  <c r="X16" i="1"/>
  <c r="W16" i="1"/>
  <c r="V16" i="1" s="1"/>
  <c r="U16" i="1"/>
  <c r="T16" i="1" s="1"/>
  <c r="S16" i="1"/>
  <c r="R16" i="1"/>
  <c r="Q16" i="1"/>
  <c r="P16" i="1"/>
  <c r="O16" i="1"/>
  <c r="N16" i="1"/>
  <c r="M16" i="1"/>
  <c r="L16" i="1"/>
  <c r="AP15" i="1"/>
  <c r="AO15" i="1"/>
  <c r="AN15" i="1"/>
  <c r="AM15" i="1"/>
  <c r="AL15" i="1"/>
  <c r="AJ15" i="1"/>
  <c r="AI15" i="1"/>
  <c r="AH15" i="1"/>
  <c r="AG15" i="1"/>
  <c r="AF15" i="1"/>
  <c r="AE15" i="1" s="1"/>
  <c r="AD15" i="1"/>
  <c r="AC15" i="1"/>
  <c r="AB15" i="1"/>
  <c r="AA15" i="1"/>
  <c r="Z15" i="1" s="1"/>
  <c r="Y15" i="1"/>
  <c r="X15" i="1"/>
  <c r="W15" i="1"/>
  <c r="U15" i="1"/>
  <c r="T15" i="1" s="1"/>
  <c r="R15" i="1"/>
  <c r="Q15" i="1"/>
  <c r="P15" i="1"/>
  <c r="O15" i="1"/>
  <c r="N15" i="1"/>
  <c r="M15" i="1"/>
  <c r="L15" i="1"/>
  <c r="K15" i="1" s="1"/>
  <c r="AP14" i="1"/>
  <c r="AO14" i="1"/>
  <c r="AN14" i="1"/>
  <c r="AL14" i="1"/>
  <c r="AJ14" i="1"/>
  <c r="AI14" i="1"/>
  <c r="AH14" i="1"/>
  <c r="AG14" i="1"/>
  <c r="AF14" i="1"/>
  <c r="AE14" i="1" s="1"/>
  <c r="AD14" i="1"/>
  <c r="AC14" i="1"/>
  <c r="Z14" i="1" s="1"/>
  <c r="AB14" i="1"/>
  <c r="AA14" i="1"/>
  <c r="Y14" i="1"/>
  <c r="X14" i="1"/>
  <c r="W14" i="1"/>
  <c r="U14" i="1"/>
  <c r="T14" i="1" s="1"/>
  <c r="S14" i="1"/>
  <c r="R14" i="1"/>
  <c r="Q14" i="1"/>
  <c r="P14" i="1"/>
  <c r="O14" i="1"/>
  <c r="N14" i="1"/>
  <c r="M14" i="1"/>
  <c r="L14" i="1"/>
  <c r="AP13" i="1"/>
  <c r="AO13" i="1"/>
  <c r="AN13" i="1"/>
  <c r="AL13" i="1"/>
  <c r="AK13" i="1"/>
  <c r="AI13" i="1"/>
  <c r="AH13" i="1"/>
  <c r="AG13" i="1"/>
  <c r="AF13" i="1"/>
  <c r="AE13" i="1" s="1"/>
  <c r="AD13" i="1"/>
  <c r="AC13" i="1"/>
  <c r="AB13" i="1"/>
  <c r="AA13" i="1"/>
  <c r="Z13" i="1" s="1"/>
  <c r="Y13" i="1"/>
  <c r="X13" i="1"/>
  <c r="W13" i="1"/>
  <c r="V13" i="1" s="1"/>
  <c r="U13" i="1"/>
  <c r="T13" i="1" s="1"/>
  <c r="S13" i="1"/>
  <c r="R13" i="1"/>
  <c r="Q13" i="1"/>
  <c r="P13" i="1"/>
  <c r="N13" i="1"/>
  <c r="M13" i="1"/>
  <c r="L13" i="1"/>
  <c r="AP12" i="1"/>
  <c r="AO12" i="1"/>
  <c r="AN12" i="1"/>
  <c r="AM12" i="1"/>
  <c r="AL12" i="1"/>
  <c r="AI12" i="1"/>
  <c r="AI6" i="1" s="1"/>
  <c r="AI3" i="1" s="1"/>
  <c r="AH12" i="1"/>
  <c r="AG12" i="1"/>
  <c r="AF12" i="1"/>
  <c r="AE12" i="1" s="1"/>
  <c r="AD12" i="1"/>
  <c r="AC12" i="1"/>
  <c r="AB12" i="1"/>
  <c r="AA12" i="1"/>
  <c r="Y12" i="1"/>
  <c r="W12" i="1"/>
  <c r="U12" i="1"/>
  <c r="T12" i="1"/>
  <c r="R12" i="1"/>
  <c r="R6" i="1" s="1"/>
  <c r="R3" i="1" s="1"/>
  <c r="Q12" i="1"/>
  <c r="P12" i="1"/>
  <c r="O12" i="1"/>
  <c r="N12" i="1"/>
  <c r="M12" i="1"/>
  <c r="L12" i="1"/>
  <c r="AP11" i="1"/>
  <c r="AK11" i="1"/>
  <c r="AI11" i="1"/>
  <c r="AH11" i="1"/>
  <c r="AG11" i="1"/>
  <c r="AF11" i="1"/>
  <c r="AE11" i="1" s="1"/>
  <c r="AC11" i="1"/>
  <c r="AB11" i="1"/>
  <c r="AA11" i="1"/>
  <c r="Y11" i="1"/>
  <c r="X11" i="1"/>
  <c r="W11" i="1"/>
  <c r="V11" i="1" s="1"/>
  <c r="T11" i="1"/>
  <c r="S11" i="1"/>
  <c r="Q11" i="1"/>
  <c r="O11" i="1"/>
  <c r="N11" i="1"/>
  <c r="M11" i="1"/>
  <c r="L11" i="1"/>
  <c r="K11" i="1" s="1"/>
  <c r="AO10" i="1"/>
  <c r="AN10" i="1"/>
  <c r="AJ10" i="1"/>
  <c r="AI10" i="1"/>
  <c r="AH10" i="1"/>
  <c r="AG10" i="1"/>
  <c r="AF10" i="1"/>
  <c r="AE10" i="1" s="1"/>
  <c r="AC10" i="1"/>
  <c r="AB10" i="1"/>
  <c r="Z10" i="1"/>
  <c r="Y10" i="1"/>
  <c r="X10" i="1"/>
  <c r="V10" i="1" s="1"/>
  <c r="W10" i="1"/>
  <c r="U10" i="1"/>
  <c r="T10" i="1"/>
  <c r="R10" i="1"/>
  <c r="Q10" i="1"/>
  <c r="N10" i="1"/>
  <c r="M10" i="1"/>
  <c r="L10" i="1"/>
  <c r="K10" i="1" s="1"/>
  <c r="F10" i="1"/>
  <c r="E10" i="1"/>
  <c r="G8" i="1"/>
  <c r="G7" i="1"/>
  <c r="G6" i="1"/>
  <c r="D6" i="1"/>
  <c r="D3" i="1" s="1"/>
  <c r="G5" i="1"/>
  <c r="G4" i="1"/>
  <c r="G3" i="1"/>
  <c r="Z40" i="1" l="1"/>
  <c r="V14" i="1"/>
  <c r="J53" i="1"/>
  <c r="Z56" i="1"/>
  <c r="V22" i="1"/>
  <c r="V38" i="1"/>
  <c r="Z12" i="1"/>
  <c r="V18" i="1"/>
  <c r="K20" i="1"/>
  <c r="J20" i="1" s="1"/>
  <c r="J64" i="1"/>
  <c r="J62" i="1"/>
  <c r="J61" i="1"/>
  <c r="Z34" i="1"/>
  <c r="Z50" i="1"/>
  <c r="K31" i="1"/>
  <c r="J31" i="1" s="1"/>
  <c r="K49" i="1"/>
  <c r="K36" i="1"/>
  <c r="J36" i="1" s="1"/>
  <c r="Z36" i="1"/>
  <c r="Z21" i="1"/>
  <c r="Z38" i="1"/>
  <c r="J60" i="1"/>
  <c r="V30" i="1"/>
  <c r="S6" i="1"/>
  <c r="S3" i="1" s="1"/>
  <c r="K24" i="1"/>
  <c r="J70" i="1"/>
  <c r="K17" i="1"/>
  <c r="Z24" i="1"/>
  <c r="V43" i="1"/>
  <c r="K32" i="1"/>
  <c r="J32" i="1" s="1"/>
  <c r="Z30" i="1"/>
  <c r="J10" i="1"/>
  <c r="K12" i="1"/>
  <c r="J69" i="1"/>
  <c r="J73" i="1"/>
  <c r="K28" i="1"/>
  <c r="J28" i="1" s="1"/>
  <c r="J29" i="1"/>
  <c r="J37" i="1"/>
  <c r="J39" i="1"/>
  <c r="J46" i="1"/>
  <c r="J71" i="1"/>
  <c r="K13" i="1"/>
  <c r="J13" i="1" s="1"/>
  <c r="K21" i="1"/>
  <c r="AH6" i="1"/>
  <c r="AH3" i="1" s="1"/>
  <c r="J47" i="1"/>
  <c r="J67" i="1"/>
  <c r="J22" i="1"/>
  <c r="AG6" i="1"/>
  <c r="AG3" i="1" s="1"/>
  <c r="V26" i="1"/>
  <c r="J26" i="1" s="1"/>
  <c r="K25" i="1"/>
  <c r="Z25" i="1"/>
  <c r="J33" i="1"/>
  <c r="J72" i="1"/>
  <c r="K16" i="1"/>
  <c r="J16" i="1" s="1"/>
  <c r="J63" i="1"/>
  <c r="O6" i="1"/>
  <c r="O3" i="1" s="1"/>
  <c r="Z17" i="1"/>
  <c r="J19" i="1"/>
  <c r="J68" i="1"/>
  <c r="T6" i="1"/>
  <c r="T3" i="1" s="1"/>
  <c r="J44" i="1"/>
  <c r="J35" i="1"/>
  <c r="J59" i="1"/>
  <c r="J66" i="1"/>
  <c r="AE18" i="1"/>
  <c r="AE6" i="1" s="1"/>
  <c r="AE3" i="1" s="1"/>
  <c r="AF6" i="1"/>
  <c r="AF3" i="1" s="1"/>
  <c r="J21" i="1"/>
  <c r="V6" i="1"/>
  <c r="V3" i="1" s="1"/>
  <c r="J51" i="1"/>
  <c r="V56" i="1"/>
  <c r="AM31" i="1"/>
  <c r="AJ31" i="1"/>
  <c r="AN31" i="1"/>
  <c r="AO42" i="1"/>
  <c r="AM42" i="1"/>
  <c r="AK42" i="1"/>
  <c r="AK6" i="1" s="1"/>
  <c r="AK3" i="1" s="1"/>
  <c r="W6" i="1"/>
  <c r="W3" i="1" s="1"/>
  <c r="X6" i="1"/>
  <c r="X3" i="1" s="1"/>
  <c r="AO11" i="1"/>
  <c r="V12" i="1"/>
  <c r="V24" i="1"/>
  <c r="K43" i="1"/>
  <c r="J43" i="1" s="1"/>
  <c r="Z52" i="1"/>
  <c r="J77" i="1"/>
  <c r="Z55" i="1"/>
  <c r="AP10" i="1"/>
  <c r="C7" i="2"/>
  <c r="AL10" i="1" s="1"/>
  <c r="AM16" i="1"/>
  <c r="AJ16" i="1"/>
  <c r="AN16" i="1"/>
  <c r="AM37" i="1"/>
  <c r="AN37" i="1"/>
  <c r="AJ37" i="1"/>
  <c r="K34" i="1"/>
  <c r="J34" i="1" s="1"/>
  <c r="AA6" i="1"/>
  <c r="AA3" i="1" s="1"/>
  <c r="Z11" i="1"/>
  <c r="Z27" i="1"/>
  <c r="J27" i="1" s="1"/>
  <c r="K30" i="1"/>
  <c r="V40" i="1"/>
  <c r="K55" i="1"/>
  <c r="AL41" i="1"/>
  <c r="AP41" i="1"/>
  <c r="Y6" i="1"/>
  <c r="Y3" i="1" s="1"/>
  <c r="V41" i="1"/>
  <c r="K56" i="1"/>
  <c r="K57" i="1"/>
  <c r="J57" i="1" s="1"/>
  <c r="J82" i="1"/>
  <c r="AM23" i="1"/>
  <c r="K38" i="1"/>
  <c r="K48" i="1"/>
  <c r="J48" i="1" s="1"/>
  <c r="U6" i="1"/>
  <c r="U3" i="1" s="1"/>
  <c r="AC6" i="1"/>
  <c r="AC3" i="1" s="1"/>
  <c r="P6" i="1"/>
  <c r="P3" i="1" s="1"/>
  <c r="K41" i="1"/>
  <c r="J65" i="1"/>
  <c r="J89" i="1"/>
  <c r="L6" i="1"/>
  <c r="L3" i="1" s="1"/>
  <c r="K58" i="1"/>
  <c r="N6" i="1"/>
  <c r="N3" i="1" s="1"/>
  <c r="K14" i="1"/>
  <c r="J14" i="1" s="1"/>
  <c r="K45" i="1"/>
  <c r="Z45" i="1"/>
  <c r="J54" i="1"/>
  <c r="Z58" i="1"/>
  <c r="J74" i="1"/>
  <c r="J23" i="1"/>
  <c r="AB6" i="1"/>
  <c r="AB3" i="1" s="1"/>
  <c r="M6" i="1"/>
  <c r="M3" i="1" s="1"/>
  <c r="K40" i="1"/>
  <c r="Q6" i="1"/>
  <c r="Q3" i="1" s="1"/>
  <c r="V15" i="1"/>
  <c r="J15" i="1" s="1"/>
  <c r="K42" i="1"/>
  <c r="J42" i="1" s="1"/>
  <c r="Z49" i="1"/>
  <c r="J49" i="1" s="1"/>
  <c r="K50" i="1"/>
  <c r="J50" i="1" s="1"/>
  <c r="AM11" i="1"/>
  <c r="AP22" i="1"/>
  <c r="AP6" i="1" s="1"/>
  <c r="AP3" i="1" s="1"/>
  <c r="AL22" i="1"/>
  <c r="L52" i="1"/>
  <c r="K52" i="1" s="1"/>
  <c r="M52" i="1"/>
  <c r="AM33" i="1"/>
  <c r="AM18" i="1"/>
  <c r="AL19" i="1"/>
  <c r="AL6" i="1" s="1"/>
  <c r="AL3" i="1" s="1"/>
  <c r="AM34" i="1"/>
  <c r="AL35" i="1"/>
  <c r="AJ40" i="1"/>
  <c r="AM49" i="1"/>
  <c r="AJ52" i="1"/>
  <c r="AN11" i="1"/>
  <c r="AN6" i="1" s="1"/>
  <c r="AN3" i="1" s="1"/>
  <c r="AJ11" i="1"/>
  <c r="AJ23" i="1"/>
  <c r="AJ26" i="1"/>
  <c r="AJ13" i="1"/>
  <c r="AJ25" i="1"/>
  <c r="AJ28" i="1"/>
  <c r="AJ56" i="1"/>
  <c r="J56" i="1" l="1"/>
  <c r="J24" i="1"/>
  <c r="J52" i="1"/>
  <c r="J41" i="1"/>
  <c r="J30" i="1"/>
  <c r="J17" i="1"/>
  <c r="J38" i="1"/>
  <c r="J25" i="1"/>
  <c r="J12" i="1"/>
  <c r="J45" i="1"/>
  <c r="J58" i="1"/>
  <c r="Z6" i="1"/>
  <c r="Z3" i="1" s="1"/>
  <c r="K6" i="1"/>
  <c r="K3" i="1" s="1"/>
  <c r="J11" i="1"/>
  <c r="AJ6" i="1"/>
  <c r="AJ3" i="1" s="1"/>
  <c r="J40" i="1"/>
  <c r="AM6" i="1"/>
  <c r="AM3" i="1" s="1"/>
  <c r="AO6" i="1"/>
  <c r="AO3" i="1" s="1"/>
  <c r="J18" i="1"/>
  <c r="J55" i="1"/>
  <c r="J6" i="1" l="1"/>
  <c r="J3" i="1" s="1"/>
</calcChain>
</file>

<file path=xl/sharedStrings.xml><?xml version="1.0" encoding="utf-8"?>
<sst xmlns="http://schemas.openxmlformats.org/spreadsheetml/2006/main" count="851" uniqueCount="327">
  <si>
    <t>не удалять/ не добавлять столбцы!</t>
  </si>
  <si>
    <t>Порядковый номер вкладки</t>
  </si>
  <si>
    <t>Наименование комплекта</t>
  </si>
  <si>
    <t>Дисциплина</t>
  </si>
  <si>
    <t>Марка комплекта/ по строке ИТОГО - количество комплектов</t>
  </si>
  <si>
    <t>ФИО проверяющего</t>
  </si>
  <si>
    <t>Дата выдачи замечаний
(первая проверка)</t>
  </si>
  <si>
    <t xml:space="preserve">Статус комплекта </t>
  </si>
  <si>
    <t>Дата согласования комплекта</t>
  </si>
  <si>
    <t>Количество итераций проверок
0-первичная
1 - повторная
2 и т.д. - повторные
Указываем итоговое число повторных проверок</t>
  </si>
  <si>
    <t>Всего замечаний</t>
  </si>
  <si>
    <t>1 - Несоответствие продуктовым требованиям</t>
  </si>
  <si>
    <t xml:space="preserve">1 - Несоответствие продуктовым требованиям ПИК-Стандарт </t>
  </si>
  <si>
    <t>2 - Несоответствие Бренд-листам ПИК</t>
  </si>
  <si>
    <t>3 - Несоответствие Каталогу отделки</t>
  </si>
  <si>
    <t>4 - Несоответствие Каталогу оборудования</t>
  </si>
  <si>
    <t>5 - Ошибка в применении СТМ</t>
  </si>
  <si>
    <t>6 - Ошибка в применении сборных ЛМ</t>
  </si>
  <si>
    <t>7 - Ошибка в применении шкаф-пакетов</t>
  </si>
  <si>
    <t>8 - Ошибка в применении шахт-пакетов</t>
  </si>
  <si>
    <t>2 - Несоответствие типологическим требованиям ПИК-Стандарт</t>
  </si>
  <si>
    <t>9 - Несоответствие типологическим требованиям ПИК-Стандарт</t>
  </si>
  <si>
    <t>3 - Несоответствие ИРД, АПР, ПД</t>
  </si>
  <si>
    <t>10 - Несоответствие НТД РФ</t>
  </si>
  <si>
    <t>11 - Несоответствие ИРД (кроме ТУ, СТУ), АПР, ПД</t>
  </si>
  <si>
    <t>12 - Несоответствие требованиям ТУ, СТУ</t>
  </si>
  <si>
    <t>4 - Технические ошибки и нерациональные решения в проекте</t>
  </si>
  <si>
    <t>13 - Ошибка в технических решениях</t>
  </si>
  <si>
    <t>14 - Неувязка м/у собой комплектов РД</t>
  </si>
  <si>
    <t>15 - Недостаточность информации влияющей на СМР</t>
  </si>
  <si>
    <t>16 - Нерациональное решение</t>
  </si>
  <si>
    <t>5 - Оформление</t>
  </si>
  <si>
    <t>17 - Оформление</t>
  </si>
  <si>
    <t>Общее количество листов в комплекте (без СО, Приложений и т.п.)</t>
  </si>
  <si>
    <t>Количество листов в комплекте с замечаниями</t>
  </si>
  <si>
    <t>коэффициент возврата Кв</t>
  </si>
  <si>
    <t>замечания 
к=0,2</t>
  </si>
  <si>
    <t>замечания 
к=0,5</t>
  </si>
  <si>
    <t>замечания 
к=1</t>
  </si>
  <si>
    <t>общий коэф критичности замечаний</t>
  </si>
  <si>
    <t>Количество замечаний 
к=0,2</t>
  </si>
  <si>
    <t>Количество замечаний 
к=0,5</t>
  </si>
  <si>
    <t>Количество замечаний 
к=1</t>
  </si>
  <si>
    <t xml:space="preserve">ВСЕГО на объект </t>
  </si>
  <si>
    <t>Согласовано</t>
  </si>
  <si>
    <t>Проверено</t>
  </si>
  <si>
    <t>ИТОГО на объект 2023</t>
  </si>
  <si>
    <t>Х</t>
  </si>
  <si>
    <t>Номер листа дополнить ссылкой на вкладку</t>
  </si>
  <si>
    <t>Наименование комплекта - в соответствии с титульным листом</t>
  </si>
  <si>
    <t>ввод из списка</t>
  </si>
  <si>
    <t>ручной ввод</t>
  </si>
  <si>
    <t>формула</t>
  </si>
  <si>
    <t>ссылка на ячейку</t>
  </si>
  <si>
    <t>Шаблон</t>
  </si>
  <si>
    <t>Архитектурные решения. Подземный этаж</t>
  </si>
  <si>
    <t>АР</t>
  </si>
  <si>
    <t>9-0118-ОК-1-АР</t>
  </si>
  <si>
    <t>в плане</t>
  </si>
  <si>
    <r>
      <rPr>
        <b/>
        <sz val="8"/>
        <color theme="1"/>
        <rFont val="Arial"/>
      </rPr>
      <t>Корпус 1.</t>
    </r>
    <r>
      <rPr>
        <sz val="8"/>
        <color theme="1"/>
        <rFont val="Arial"/>
      </rPr>
      <t xml:space="preserve"> Секции 1-9. Фасады</t>
    </r>
  </si>
  <si>
    <t>1190-01-1-9-АР9.5
Ревизия С
148-0721-ОК-1-0-1-1..9-АР9.5</t>
  </si>
  <si>
    <t>Шалаева О.
Милявская А.</t>
  </si>
  <si>
    <t>24.04.23
15.02.24</t>
  </si>
  <si>
    <t>повторные замечания</t>
  </si>
  <si>
    <r>
      <rPr>
        <b/>
        <sz val="8"/>
        <color theme="1"/>
        <rFont val="Arial"/>
      </rPr>
      <t>Корпус 2.</t>
    </r>
    <r>
      <rPr>
        <sz val="8"/>
        <color theme="1"/>
        <rFont val="Arial"/>
      </rPr>
      <t xml:space="preserve"> Секции 10-19. Фасады</t>
    </r>
  </si>
  <si>
    <t>1190-02-10-09-АР9.5
Ревизия D
148-0721-ОК-1-0-2-10..19-АР9.5</t>
  </si>
  <si>
    <r>
      <rPr>
        <b/>
        <sz val="8"/>
        <color theme="1"/>
        <rFont val="Arial"/>
      </rPr>
      <t xml:space="preserve">Корпус 1. </t>
    </r>
    <r>
      <rPr>
        <sz val="8"/>
        <color theme="1"/>
        <rFont val="Arial"/>
      </rPr>
      <t>Секции 1-9. Элементы заполнения проемов типового этажа.
Светопрозрачные конструкции</t>
    </r>
  </si>
  <si>
    <t>1190-01-1-9-АР4.2
Рев.А, Рев.В</t>
  </si>
  <si>
    <t>26.04.23
03.08.23</t>
  </si>
  <si>
    <t>согласовано</t>
  </si>
  <si>
    <r>
      <rPr>
        <b/>
        <sz val="8"/>
        <color theme="1"/>
        <rFont val="Arial"/>
      </rPr>
      <t xml:space="preserve">Корпус 1. </t>
    </r>
    <r>
      <rPr>
        <sz val="8"/>
        <color theme="1"/>
        <rFont val="Arial"/>
      </rPr>
      <t>Секции 1-9. Элементы заполнения проемов 1 этажа. Светопрозрачные конструкции</t>
    </r>
  </si>
  <si>
    <t>1190-01-1-9-АР4.1
Рев. А, рев. С, 
рев.D, рев.Е, рев.F</t>
  </si>
  <si>
    <t>Шалаева О.</t>
  </si>
  <si>
    <t>26.04.23
30.06.23
01.08.73
21.08.23
05.09.23
07.12.23
14.12.23
18.12.23
21.12.23</t>
  </si>
  <si>
    <r>
      <rPr>
        <b/>
        <sz val="9"/>
        <color theme="1"/>
        <rFont val="Arial"/>
      </rPr>
      <t xml:space="preserve">Подземная часть. </t>
    </r>
    <r>
      <rPr>
        <sz val="9"/>
        <color theme="1"/>
        <rFont val="Arial"/>
      </rPr>
      <t>Архитектурные планы</t>
    </r>
  </si>
  <si>
    <t>1190-01-02-АР0.1 рев.В,
148-0721-ОК-1-0-1,2-1..19-АР0.1</t>
  </si>
  <si>
    <t>Милявская А.</t>
  </si>
  <si>
    <t>03.05.23
03.11.23
23.11.23
26.12.23</t>
  </si>
  <si>
    <r>
      <rPr>
        <b/>
        <sz val="9"/>
        <color theme="1"/>
        <rFont val="Arial"/>
      </rPr>
      <t xml:space="preserve">Подземная часть. </t>
    </r>
    <r>
      <rPr>
        <sz val="9"/>
        <color theme="1"/>
        <rFont val="Arial"/>
      </rPr>
      <t>Кладочные планы</t>
    </r>
  </si>
  <si>
    <t>1190-01-02-АР0.2
рев.В, рев С, рев D
148-0721-ОК-1-0-1,2-1..19-АР0.2</t>
  </si>
  <si>
    <t>03.05.23
19.07.23
26.09.23</t>
  </si>
  <si>
    <r>
      <rPr>
        <b/>
        <sz val="9"/>
        <color theme="1"/>
        <rFont val="Arial"/>
      </rPr>
      <t xml:space="preserve">Подземная часть. </t>
    </r>
    <r>
      <rPr>
        <sz val="9"/>
        <color theme="1"/>
        <rFont val="Arial"/>
      </rPr>
      <t>Отделка помещений</t>
    </r>
  </si>
  <si>
    <t>1190-01-02-АР0.3
Рев.С, Е, К, М</t>
  </si>
  <si>
    <t>03.05.23
16.08.23
18.09.23
21.12.23
25.12.23</t>
  </si>
  <si>
    <r>
      <rPr>
        <b/>
        <sz val="9"/>
        <color theme="1"/>
        <rFont val="Arial"/>
      </rPr>
      <t xml:space="preserve">Подземная часть. </t>
    </r>
    <r>
      <rPr>
        <sz val="9"/>
        <color theme="1"/>
        <rFont val="Arial"/>
      </rPr>
      <t>Элементы заполнения проемов</t>
    </r>
  </si>
  <si>
    <t>1190-01-02-АР0.4
Рев.А, Рев.В
148-0721-ОК-1-0-1,2-1..19-АР0.4</t>
  </si>
  <si>
    <t>03.05.23
27.09.23</t>
  </si>
  <si>
    <r>
      <rPr>
        <b/>
        <sz val="9"/>
        <color theme="1"/>
        <rFont val="Arial"/>
      </rPr>
      <t>Подземная часть</t>
    </r>
    <r>
      <rPr>
        <sz val="9"/>
        <color theme="1"/>
        <rFont val="Arial"/>
      </rPr>
      <t>. Разрезы. Лестницы. Лифты. Ограждения</t>
    </r>
  </si>
  <si>
    <t>1190-01-02-АР0.5
Рев.А, рев.L, рев.М</t>
  </si>
  <si>
    <t>03.05.23
17.08.23</t>
  </si>
  <si>
    <r>
      <rPr>
        <b/>
        <sz val="9"/>
        <color theme="1"/>
        <rFont val="Arial"/>
      </rPr>
      <t>Подземная часть</t>
    </r>
    <r>
      <rPr>
        <sz val="9"/>
        <color theme="1"/>
        <rFont val="Arial"/>
      </rPr>
      <t>. Узлы и детали</t>
    </r>
  </si>
  <si>
    <t>1190-01-02-АР0.6
Рев.В, рев.L, рев.М, рев.N</t>
  </si>
  <si>
    <t>02.10.23
29.12.23</t>
  </si>
  <si>
    <r>
      <rPr>
        <b/>
        <sz val="8"/>
        <color theme="1"/>
        <rFont val="Arial"/>
      </rPr>
      <t>Корпус 2.</t>
    </r>
    <r>
      <rPr>
        <sz val="8"/>
        <color theme="1"/>
        <rFont val="Arial"/>
      </rPr>
      <t xml:space="preserve"> Секции 10-19.
Элементы заполнения проемов 1го этажа. Светопрозрачные конструкции</t>
    </r>
  </si>
  <si>
    <t>1190-02-10-19-АР4.1
от 19.05.23
рев.В от 19.09.23</t>
  </si>
  <si>
    <t>30.05.23
05.10.23
29.12.23</t>
  </si>
  <si>
    <r>
      <rPr>
        <b/>
        <sz val="9"/>
        <color theme="1"/>
        <rFont val="Arial"/>
      </rPr>
      <t>Корпус 1.</t>
    </r>
    <r>
      <rPr>
        <sz val="9"/>
        <color theme="1"/>
        <rFont val="Arial"/>
      </rPr>
      <t xml:space="preserve"> Секции 1-3. Кладочные планы стен и перегородок 1 эт.</t>
    </r>
  </si>
  <si>
    <t>1190-01-1-3-АР2.1 
Рев.В, С, D, б/обозначения</t>
  </si>
  <si>
    <t>01.06.23
29.06.23
06.09.23
06.12.23</t>
  </si>
  <si>
    <r>
      <rPr>
        <b/>
        <sz val="9"/>
        <color theme="1"/>
        <rFont val="Arial"/>
      </rPr>
      <t xml:space="preserve">Корпус 1. </t>
    </r>
    <r>
      <rPr>
        <sz val="9"/>
        <color theme="1"/>
        <rFont val="Arial"/>
      </rPr>
      <t>Секции 4-6. Кладочные планы стен и перегородок 1 эт.</t>
    </r>
  </si>
  <si>
    <t>1190-01-4-6-АР2.3 
рев.D, рев.Е,
рев.F, рев.G, рев.Н
148-0721-ОК-1-0-1-4..6-АР2.1 б/рев.</t>
  </si>
  <si>
    <t>01.06.23
13.06.23
07.07.23
20.07.23
15.08.23
08.12.23</t>
  </si>
  <si>
    <r>
      <rPr>
        <b/>
        <sz val="9"/>
        <color theme="1"/>
        <rFont val="Arial"/>
      </rPr>
      <t>Корпус 1</t>
    </r>
    <r>
      <rPr>
        <sz val="9"/>
        <color theme="1"/>
        <rFont val="Arial"/>
      </rPr>
      <t>. Секции 7-9. Кладочные планы стен и перегородок  1эт.</t>
    </r>
  </si>
  <si>
    <t>1190-01-7-9-АР2.5
Рев.В, рев.Е
148-0721-ОК-1-0-1-7..9-АР2.1 б/рев.</t>
  </si>
  <si>
    <t>01.06.23
07.07.23
15.08.23
08.12.23</t>
  </si>
  <si>
    <r>
      <rPr>
        <b/>
        <sz val="9"/>
        <color theme="1"/>
        <rFont val="Arial"/>
      </rPr>
      <t>Корп.2.</t>
    </r>
    <r>
      <rPr>
        <sz val="9"/>
        <color theme="1"/>
        <rFont val="Arial"/>
      </rPr>
      <t xml:space="preserve"> Секции 17-19. Кладочные планы стен и перегородок
1-го этажа. </t>
    </r>
  </si>
  <si>
    <r>
      <rPr>
        <sz val="9"/>
        <color theme="1"/>
        <rFont val="Arial"/>
      </rPr>
      <t xml:space="preserve">1190-02-17-19-АР2.5 Рев B
</t>
    </r>
    <r>
      <rPr>
        <b/>
        <sz val="9"/>
        <color theme="1"/>
        <rFont val="Arial"/>
      </rPr>
      <t xml:space="preserve">АР2.1 </t>
    </r>
    <r>
      <rPr>
        <sz val="9"/>
        <color theme="1"/>
        <rFont val="Arial"/>
      </rPr>
      <t>Рев.А от24.10.23</t>
    </r>
  </si>
  <si>
    <t>10.07.23
15.11.23
26.12.23</t>
  </si>
  <si>
    <r>
      <rPr>
        <sz val="9"/>
        <color theme="1"/>
        <rFont val="Arial"/>
      </rPr>
      <t xml:space="preserve">Лифты. </t>
    </r>
    <r>
      <rPr>
        <b/>
        <sz val="9"/>
        <color theme="1"/>
        <rFont val="Arial"/>
      </rPr>
      <t>Корпус 1</t>
    </r>
  </si>
  <si>
    <t>1190-01-1-9-АР6, рев.В</t>
  </si>
  <si>
    <r>
      <rPr>
        <b/>
        <sz val="9"/>
        <color theme="1"/>
        <rFont val="Arial"/>
      </rPr>
      <t>Корпус 1.</t>
    </r>
    <r>
      <rPr>
        <sz val="9"/>
        <color theme="1"/>
        <rFont val="Arial"/>
      </rPr>
      <t xml:space="preserve"> Секции 1-3. Кладочные планы стен и перегородок 2-16 этажа</t>
    </r>
  </si>
  <si>
    <t>1190-01-1-3-АР2.2 
рев.С
148-0721-ОК-1-0-1-1..3-АР2.2 б/рев.</t>
  </si>
  <si>
    <t>31.07.23
28.12.23
26.01.24</t>
  </si>
  <si>
    <r>
      <rPr>
        <b/>
        <sz val="9"/>
        <color theme="1"/>
        <rFont val="Arial"/>
      </rPr>
      <t xml:space="preserve">Корпус 1. </t>
    </r>
    <r>
      <rPr>
        <sz val="9"/>
        <color theme="1"/>
        <rFont val="Arial"/>
      </rPr>
      <t>Секции 4-6. Кладочные планы стен и перегородок 2-16 этажа</t>
    </r>
  </si>
  <si>
    <t>1190-01-4-6-АР2.4 
рев.D
148-0721-ОК-1-0-1-4..6-АР2.2 б/рев.</t>
  </si>
  <si>
    <t>02.08.23
09.01.24
26.01.24</t>
  </si>
  <si>
    <r>
      <rPr>
        <b/>
        <sz val="9"/>
        <color theme="1"/>
        <rFont val="Arial"/>
      </rPr>
      <t>Корпус 1.</t>
    </r>
    <r>
      <rPr>
        <sz val="9"/>
        <color theme="1"/>
        <rFont val="Arial"/>
      </rPr>
      <t xml:space="preserve"> Секции 7-9. Кладочные планы стен и перегородок 2-16 этажа</t>
    </r>
  </si>
  <si>
    <t>1190-01-7-9-АР2.6 
рев.С
148-0721-ОК-1-0-1-7..9-АР2.2 б/рев.</t>
  </si>
  <si>
    <t>31.07.23
10.01.24
26.01.24</t>
  </si>
  <si>
    <r>
      <rPr>
        <b/>
        <sz val="9"/>
        <color theme="1"/>
        <rFont val="Arial"/>
      </rPr>
      <t>Корпус 2.</t>
    </r>
    <r>
      <rPr>
        <sz val="9"/>
        <color theme="1"/>
        <rFont val="Arial"/>
      </rPr>
      <t xml:space="preserve"> Секции 17-19. Кладочные планы стен и перегородок 2-16 этажа</t>
    </r>
  </si>
  <si>
    <t>1190-02-17-19-АР2.6 
рев.А
148-0721-ОК-1-0-2-17..19-АР2.2</t>
  </si>
  <si>
    <t>01.08.23
16.01.24
29.01.24
07.02.24</t>
  </si>
  <si>
    <r>
      <rPr>
        <b/>
        <sz val="9"/>
        <color theme="1"/>
        <rFont val="Arial"/>
      </rPr>
      <t xml:space="preserve">Корпус 2. </t>
    </r>
    <r>
      <rPr>
        <sz val="9"/>
        <color theme="1"/>
        <rFont val="Arial"/>
      </rPr>
      <t>Секции 14-16. Кладочные планы стен и перегородок 2-16 этажа</t>
    </r>
  </si>
  <si>
    <t>1190-02-14-16-АР2.4 
рев.А
148-0721-ОК-1-0-2-14..16-АР2.2 б/рев.</t>
  </si>
  <si>
    <t>02.08.23
10.01.24
26.01.24</t>
  </si>
  <si>
    <r>
      <rPr>
        <sz val="9"/>
        <color theme="1"/>
        <rFont val="Arial"/>
      </rPr>
      <t>Архитектурные интерьеры.
Центр информирования населения (</t>
    </r>
    <r>
      <rPr>
        <b/>
        <sz val="9"/>
        <color theme="1"/>
        <rFont val="Arial"/>
      </rPr>
      <t>ЦИН</t>
    </r>
    <r>
      <rPr>
        <sz val="9"/>
        <color theme="1"/>
        <rFont val="Arial"/>
      </rPr>
      <t>).
Отделочные чертежи</t>
    </r>
  </si>
  <si>
    <t>Д1729436/22-0-1-9-АИ3</t>
  </si>
  <si>
    <t>Кураева Е.</t>
  </si>
  <si>
    <t>выданы замечания</t>
  </si>
  <si>
    <r>
      <rPr>
        <b/>
        <sz val="9"/>
        <color theme="1"/>
        <rFont val="Arial"/>
      </rPr>
      <t>Корпус 1</t>
    </r>
    <r>
      <rPr>
        <sz val="9"/>
        <color theme="1"/>
        <rFont val="Arial"/>
      </rPr>
      <t>. Секции 1-9. Кровля</t>
    </r>
  </si>
  <si>
    <t>1190-01-1-9-АР10 
рев.В, рев.С
148-0721-ОК-1-0-1-1..9-АР10</t>
  </si>
  <si>
    <t>15.08.23
29.09.23
26.10.23
14.03.24</t>
  </si>
  <si>
    <t>Устройство рампы</t>
  </si>
  <si>
    <t>1190-01-02-АР0.7
Рев.А</t>
  </si>
  <si>
    <r>
      <rPr>
        <b/>
        <sz val="9"/>
        <color theme="1"/>
        <rFont val="Arial"/>
      </rPr>
      <t>Корпус 1</t>
    </r>
    <r>
      <rPr>
        <sz val="9"/>
        <color theme="1"/>
        <rFont val="Arial"/>
      </rPr>
      <t>. Секции 1-9. Элементы заполнения проемов. Двери, окна. (оконные/балконные блоки)</t>
    </r>
  </si>
  <si>
    <t>1190-01-1-9-АР4.3
Рев.А, рев.В</t>
  </si>
  <si>
    <r>
      <rPr>
        <sz val="9"/>
        <color theme="1"/>
        <rFont val="Arial"/>
      </rPr>
      <t xml:space="preserve">Лифты. </t>
    </r>
    <r>
      <rPr>
        <b/>
        <sz val="9"/>
        <color theme="1"/>
        <rFont val="Arial"/>
      </rPr>
      <t>Корпус 2</t>
    </r>
  </si>
  <si>
    <t>148-0721-ОК-1-0-2-10..19-АР6</t>
  </si>
  <si>
    <t>26.10.23
31.10.23
02.11.23</t>
  </si>
  <si>
    <r>
      <rPr>
        <b/>
        <sz val="9"/>
        <color theme="1"/>
        <rFont val="Arial"/>
      </rPr>
      <t>Корпус 2</t>
    </r>
    <r>
      <rPr>
        <sz val="9"/>
        <color theme="1"/>
        <rFont val="Arial"/>
      </rPr>
      <t>. Секции 10-13. Кладочные планы стен и перегородок 1-го этажа</t>
    </r>
  </si>
  <si>
    <t>148-0721-ОК-1-0-2-10..13-АР2.1</t>
  </si>
  <si>
    <t>31.10.23
27.12.23</t>
  </si>
  <si>
    <r>
      <rPr>
        <b/>
        <sz val="9"/>
        <color theme="1"/>
        <rFont val="Arial"/>
      </rPr>
      <t>Корпус 2.</t>
    </r>
    <r>
      <rPr>
        <sz val="9"/>
        <color theme="1"/>
        <rFont val="Arial"/>
      </rPr>
      <t xml:space="preserve"> Секции 10-13. Кладочные планы стен и
перегородок 2-16го этажа</t>
    </r>
  </si>
  <si>
    <t>1190-02-10-13-АР2.2
рев. А от 03.10.23</t>
  </si>
  <si>
    <t>01.11.23
16.01.24
29.01.24</t>
  </si>
  <si>
    <r>
      <rPr>
        <b/>
        <sz val="9"/>
        <color theme="1"/>
        <rFont val="Arial"/>
      </rPr>
      <t xml:space="preserve">Корпус 2. </t>
    </r>
    <r>
      <rPr>
        <sz val="9"/>
        <color theme="1"/>
        <rFont val="Arial"/>
      </rPr>
      <t>Секции 10-19.
Элементы заполнения проемов. Двери. Окна</t>
    </r>
  </si>
  <si>
    <t>148-0721-ОК-1-0-2-10..19-АР4 .3
рев.А от 25.10.23
рев.А от 10.11.23 (Префаб)</t>
  </si>
  <si>
    <t>без замечаний</t>
  </si>
  <si>
    <t>01.11.23
17.11.23
20.11.23</t>
  </si>
  <si>
    <r>
      <rPr>
        <b/>
        <sz val="9"/>
        <color theme="1"/>
        <rFont val="Arial"/>
      </rPr>
      <t>Корпус 2.</t>
    </r>
    <r>
      <rPr>
        <sz val="9"/>
        <color theme="1"/>
        <rFont val="Arial"/>
      </rPr>
      <t xml:space="preserve"> Секции 10-19. Элементы заполнения проемов типового этажа. Светопрозрачные конструкции </t>
    </r>
  </si>
  <si>
    <t>148-0721-ОК-1-0-2-10..19-АР4.2
02.11.23, 26.12.23, 28.12.23, 29.12.23</t>
  </si>
  <si>
    <t>02.11.23
26.12.23
28.12.23</t>
  </si>
  <si>
    <r>
      <rPr>
        <b/>
        <sz val="9"/>
        <color theme="1"/>
        <rFont val="Arial"/>
      </rPr>
      <t>Корпус 2</t>
    </r>
    <r>
      <rPr>
        <sz val="9"/>
        <color theme="1"/>
        <rFont val="Arial"/>
      </rPr>
      <t>. Секции 14-16. Кладочные планы стен и перегородок 1-го этажа</t>
    </r>
  </si>
  <si>
    <t>148-0721-ОК-1-0-2-14..16-АР2.1</t>
  </si>
  <si>
    <t>03.11.23
28.12.23</t>
  </si>
  <si>
    <r>
      <rPr>
        <b/>
        <sz val="9"/>
        <color theme="1"/>
        <rFont val="Arial"/>
      </rPr>
      <t>Корпус 2</t>
    </r>
    <r>
      <rPr>
        <sz val="9"/>
        <color theme="1"/>
        <rFont val="Arial"/>
      </rPr>
      <t>. Секции 10-19. Кровля</t>
    </r>
  </si>
  <si>
    <t>148-0721-ОК-1-0-2-10..19-АР10</t>
  </si>
  <si>
    <r>
      <rPr>
        <sz val="10"/>
        <color theme="1"/>
        <rFont val="Arial"/>
      </rPr>
      <t xml:space="preserve">Технологические решения подземной </t>
    </r>
    <r>
      <rPr>
        <b/>
        <sz val="10"/>
        <color theme="1"/>
        <rFont val="Arial"/>
      </rPr>
      <t>автостоянки</t>
    </r>
  </si>
  <si>
    <t>ТХ</t>
  </si>
  <si>
    <t>148-0721-ОК-1-0-1,2-1..19-ТХ1</t>
  </si>
  <si>
    <t>Милявская А.
Шалаева О.В.</t>
  </si>
  <si>
    <t>09.11.23
23.11.23</t>
  </si>
  <si>
    <t>Расположение адресных указателей</t>
  </si>
  <si>
    <t>лист в dwg</t>
  </si>
  <si>
    <r>
      <rPr>
        <sz val="9"/>
        <color theme="1"/>
        <rFont val="Arial"/>
      </rPr>
      <t xml:space="preserve">Технологические решения </t>
    </r>
    <r>
      <rPr>
        <b/>
        <sz val="9"/>
        <color theme="1"/>
        <rFont val="Arial"/>
      </rPr>
      <t>мусороудаления</t>
    </r>
  </si>
  <si>
    <t>148-0721-ОК-1-0-1,2-1..19-М</t>
  </si>
  <si>
    <t>Иванов СВ</t>
  </si>
  <si>
    <t>17.11.23
12.12.23</t>
  </si>
  <si>
    <t>Технологические решения центра информирования населения</t>
  </si>
  <si>
    <t>148-0721-ОК-1-0-1,2-1..19-ТХ4</t>
  </si>
  <si>
    <t>17.11.23
06.12.23</t>
  </si>
  <si>
    <r>
      <rPr>
        <b/>
        <sz val="9"/>
        <color theme="1"/>
        <rFont val="Arial"/>
      </rPr>
      <t>Корпус 1.</t>
    </r>
    <r>
      <rPr>
        <sz val="9"/>
        <color theme="1"/>
        <rFont val="Arial"/>
      </rPr>
      <t xml:space="preserve"> Секции 1-9. Элементы заполнения проемов. Двери, окна. (оконные/балконные блоки)</t>
    </r>
  </si>
  <si>
    <t>148-0721-ОК-1-0-1-1.9-АР4.3
рев.А от 10.11.23</t>
  </si>
  <si>
    <t>17.11.23
20.11.23</t>
  </si>
  <si>
    <r>
      <rPr>
        <b/>
        <sz val="9"/>
        <color theme="1"/>
        <rFont val="Arial"/>
      </rPr>
      <t xml:space="preserve">Корпус 1. </t>
    </r>
    <r>
      <rPr>
        <sz val="9"/>
        <color theme="1"/>
        <rFont val="Arial"/>
      </rPr>
      <t>Секции 1-3. Отделка помещений  2-16го этажа</t>
    </r>
  </si>
  <si>
    <t>148-0721-ОК-1-0-1-1..3-АР3.2</t>
  </si>
  <si>
    <t>27.11.23
27.02.24</t>
  </si>
  <si>
    <r>
      <rPr>
        <b/>
        <sz val="9"/>
        <color theme="1"/>
        <rFont val="Arial"/>
      </rPr>
      <t>Корпус 1</t>
    </r>
    <r>
      <rPr>
        <sz val="9"/>
        <color theme="1"/>
        <rFont val="Arial"/>
      </rPr>
      <t>. Секции 4-6. Отделка помещений  2-16го этажа</t>
    </r>
  </si>
  <si>
    <t>148-0721-ОК-1-0-1-4..6-АР3.2</t>
  </si>
  <si>
    <t>28.11.23
27.02.24</t>
  </si>
  <si>
    <r>
      <rPr>
        <b/>
        <sz val="9"/>
        <color theme="1"/>
        <rFont val="Arial"/>
      </rPr>
      <t xml:space="preserve">Корпус 1. </t>
    </r>
    <r>
      <rPr>
        <sz val="9"/>
        <color theme="1"/>
        <rFont val="Arial"/>
      </rPr>
      <t>Секции 7-9. Отделка помещений  2-16го этажа</t>
    </r>
  </si>
  <si>
    <t>148-0721-ОК-1-0-1-7..9-АР3.2</t>
  </si>
  <si>
    <t>29.11.23
27.02.24</t>
  </si>
  <si>
    <r>
      <rPr>
        <b/>
        <sz val="9"/>
        <color theme="1"/>
        <rFont val="Arial"/>
      </rPr>
      <t>Корпус 1</t>
    </r>
    <r>
      <rPr>
        <sz val="9"/>
        <color theme="1"/>
        <rFont val="Arial"/>
      </rPr>
      <t>. Секции 1-9. Лестницы и ограждения</t>
    </r>
  </si>
  <si>
    <t>148-0721-ОК-1-0-1-1..9-АР5</t>
  </si>
  <si>
    <r>
      <rPr>
        <b/>
        <sz val="9"/>
        <color theme="1"/>
        <rFont val="Arial"/>
      </rPr>
      <t>Корпус 2.</t>
    </r>
    <r>
      <rPr>
        <sz val="9"/>
        <color theme="1"/>
        <rFont val="Arial"/>
      </rPr>
      <t xml:space="preserve"> Секции 10-19. Лестницы и ограждения</t>
    </r>
  </si>
  <si>
    <t>148-0721-ОК-1-0-2-10..19-АР5</t>
  </si>
  <si>
    <r>
      <rPr>
        <b/>
        <sz val="9"/>
        <color theme="1"/>
        <rFont val="Arial"/>
      </rPr>
      <t>Корпус 1.</t>
    </r>
    <r>
      <rPr>
        <sz val="9"/>
        <color theme="1"/>
        <rFont val="Arial"/>
      </rPr>
      <t xml:space="preserve"> Секции 1-9. Архитектурные планы</t>
    </r>
  </si>
  <si>
    <t>148-0721-ОК-1-0-1-1..9-АР1</t>
  </si>
  <si>
    <r>
      <rPr>
        <b/>
        <sz val="9"/>
        <color theme="1"/>
        <rFont val="Arial"/>
      </rPr>
      <t>Корпус 2.</t>
    </r>
    <r>
      <rPr>
        <sz val="9"/>
        <color theme="1"/>
        <rFont val="Arial"/>
      </rPr>
      <t xml:space="preserve"> Секции 10-19. Архитектурные планы</t>
    </r>
  </si>
  <si>
    <t>148-0721-ОК-1-0-2-10..19-АР1</t>
  </si>
  <si>
    <t xml:space="preserve">Корпус 2. Секции 10-13. Отделка помещений 2-16го этажа </t>
  </si>
  <si>
    <t>148-0721-ОК-1-0-2-10..13-АР3.2</t>
  </si>
  <si>
    <t>Милявская АА</t>
  </si>
  <si>
    <t xml:space="preserve">Корпус 2. Секции 14-16. Отделка помещений 2-16го этажа </t>
  </si>
  <si>
    <t>148-0721-ОК-1-0-2-14..16-АР3.2</t>
  </si>
  <si>
    <t xml:space="preserve">Корпус 2. Секции 17-19. Отделка помещений 2-16го этажа </t>
  </si>
  <si>
    <t>148-0721-ОК-1-0-2-17..19-АР3.2</t>
  </si>
  <si>
    <t>Архитектурные интерьеры. Отделочные чертежи МОП. Корпус 2. Секции 15-19</t>
  </si>
  <si>
    <t>АИ</t>
  </si>
  <si>
    <t>148-0721-ОК-1-0-2-15..19-АИ1.4</t>
  </si>
  <si>
    <t>Номер замечания к комплекту</t>
  </si>
  <si>
    <t>Обозначение комплекта номер изм. (изм.0, изм.1, изм.2 и т.д. - записывать все изм.,  которые приходят на проверку)</t>
  </si>
  <si>
    <t>Номер листа в разделе</t>
  </si>
  <si>
    <t>Текст замечания</t>
  </si>
  <si>
    <t>Эскиз к замечанию (при необходимости)</t>
  </si>
  <si>
    <t>Ссылка на требование (обозначение документа, пункт НД или лист типового проекта и т.д)</t>
  </si>
  <si>
    <t>Коэффицент замечания</t>
  </si>
  <si>
    <t>Тип замечания</t>
  </si>
  <si>
    <t>Дата выдачи замечаний</t>
  </si>
  <si>
    <t>Статус замечаия</t>
  </si>
  <si>
    <t>Ответ от субподрядчика на замечания 
(при необходимости) - УКАЗАТЬ НА КАКОМ ЛИСТЕ ВНЕСЕНЫ ИЗМЕНЕНИЯ</t>
  </si>
  <si>
    <t>Дата повторной проверки</t>
  </si>
  <si>
    <t>Комментарий/ замечание</t>
  </si>
  <si>
    <t>Ответ субподрядчика на замечания (при необхродимости)</t>
  </si>
  <si>
    <t xml:space="preserve">Заполнить вручную </t>
  </si>
  <si>
    <t>1 - Несоответствие продуктовым требованиям ПИК-Стандарт</t>
  </si>
  <si>
    <r>
      <rPr>
        <b/>
        <sz val="8"/>
        <rFont val="Arial"/>
      </rPr>
      <t xml:space="preserve">общее количество листов </t>
    </r>
    <r>
      <rPr>
        <b/>
        <sz val="8"/>
        <rFont val="Arial"/>
      </rPr>
      <t>(по ведомости рабочих чертежей)</t>
    </r>
  </si>
  <si>
    <t>количество листов с замечаниями</t>
  </si>
  <si>
    <t>Количество замечаний с к=0,2</t>
  </si>
  <si>
    <t>Количество замечаний с к=0,5</t>
  </si>
  <si>
    <t>Количество замечаний с к=1</t>
  </si>
  <si>
    <t>9-0118-ОК-1-АР изм.0, изм.1</t>
  </si>
  <si>
    <t xml:space="preserve">Тит. лист </t>
  </si>
  <si>
    <t>Обозначение тома не соотвествует обозначению в составе проекта</t>
  </si>
  <si>
    <t>Петров И.И.</t>
  </si>
  <si>
    <t>снято</t>
  </si>
  <si>
    <t>9-0118-ОК-1-АР изм.0, изм.1, изм.2</t>
  </si>
  <si>
    <t>требует изм. в смежном комплекте</t>
  </si>
  <si>
    <t>9-0118-ОК-1-АР изм.2</t>
  </si>
  <si>
    <t>отменено</t>
  </si>
  <si>
    <t>для статуса ОТМЕНЕНО обязательно указывать причину! А также убирать коэф замечан и тип замечания, чтобы замечание не шло в отчетность</t>
  </si>
  <si>
    <t>повторно</t>
  </si>
  <si>
    <t>Требуется изм. ПД</t>
  </si>
  <si>
    <t>Повторно до прохождения МГЭ</t>
  </si>
  <si>
    <t>19</t>
  </si>
  <si>
    <t>Эскиз к ответу на замечание</t>
  </si>
  <si>
    <t>42</t>
  </si>
  <si>
    <t>L</t>
  </si>
  <si>
    <t>Общие указания: окорректировать информацию об окрашивании труб отопления, учитывая, что
- в ЛК и МОП жилых этажей трубы отопления окрашиваются в цвет стен RAL 9003;
- в помещениях МОП 1 этажа конвекторы имеют нижнее подключение с установкой на трубы защитных декоративных гильз в цвет конвектора (RAL 9017(черный) - тамбуры, вестибюли; RAL 9016(белый) - помещения консьержа, колясочные)</t>
  </si>
  <si>
    <t xml:space="preserve">-Трубы отоления в ЛК и МОП на тип. этажах в соответствии с рекомендациями на проектирование окрашиваются в цвет отопительных приборов. В соответствии с обновленными требованиями к цветам отопительных приборов направленных нам на почту окрашиваются в RAL 9016 "Транспортный белый". 
- Трубы и металоконструкции отопления окрашиваются в цвет отопительных приборов. Обращаем внимаени RAL 9017 только перед внутренними витражами. </t>
  </si>
  <si>
    <t>Общие указания: включить дополнительно пункт 
"Необходимые для производства отделочных работ решения и узлы, не включенные в данный комплект, см. в Альбоме типовых узлов для объектов Реновации ЖД-ТАС-РЕН-АИ-ТУ, Версия 1 08/2023"</t>
  </si>
  <si>
    <t xml:space="preserve">Данный пункт может быть включен, при условии вашего подтверждения что данный пункт не вызовет замечаний от МФР </t>
  </si>
  <si>
    <t>2 - 6, 7 - 11, 12 - 16</t>
  </si>
  <si>
    <t>Планы напольных покрытий, потолков, отделки стен: откорректировать учитывая
- размещение каркасных зашивок под  почтовые ящики;
- наличие каркасных зашивок под ниши для настенных конвекторов в тамбурах МОП;  
- утепление заплечиков наружных проемов в тамбурах МОП;
- ширину наружных оконных витражей 
См. актуальные комплекты АР2.1, ОВ1</t>
  </si>
  <si>
    <t>Данные решения появились в откоректированных планах АР, которые отличаются от исходных данных на проектирование. На данный момент проводим анализ внесенныз изменений.</t>
  </si>
  <si>
    <t>2 - 6</t>
  </si>
  <si>
    <t>Ведомость напольных покрытий: К1 - в связи с заменой артикулов, снятых с производства, исправить на "Керамогранит Грани Таганая, 600х600х10, Арт.GRS07-06 Madain cloud, фактура под камень. Затирка – Ceresit СЕ 33, 13 антрацит. Крестик – 2 мм"</t>
  </si>
  <si>
    <t>Данный пункт принимается, просим подтвердить что данное решение не будет противоречить требованиям МФР</t>
  </si>
  <si>
    <t>Ведомость напольных покрытий: К2 - в связи с заменой артикулов, снятых с производства, исправить на "Керамогранит Unitile, 400х400х8мм, Норд серый, Арт.КГ01. Затирка – Ceresit СЕ 33, 13 антрацит. Крестик – 2 мм"</t>
  </si>
  <si>
    <t>Ведомость плинтусов: исправить характеристики ПК1, ПК2 учитывая предыдущие замечания</t>
  </si>
  <si>
    <t>Ведомость напольных покрытий: включить информацию о дверных упорах - Дверной упор Apecs, Арт.DS-0009-INOX,  h85 мм, материал - нержавеющая сталь</t>
  </si>
  <si>
    <t>Принято, на листы с планами напольных покрытий будет добавленна ведомость дверных упоров</t>
  </si>
  <si>
    <t>Ведомость напольных профилей: откорректировать характеристики
- по периметру приямка для грязезащитной решетки -профиль Г-образный алюминиевый анодированный серебристый матовый 40х40х3, длина 2000-3000 мм;
- на порогах сан.узла и ПУИ -профиль Г-образный алюминиевый анодированный серебристый матовый 15х15х1.1, длина 2000-3000 мм</t>
  </si>
  <si>
    <t>Принято.
 Обращаем внимание что в соответствии рекомендацииями и замечаниями МФР, в помещении ПУИ утанавливается дверь с порогом, так как доступ осущетвляется из вестибюля. В АИ узел с устройством порога в ПУИ будет исключен</t>
  </si>
  <si>
    <t>6</t>
  </si>
  <si>
    <t>План напольных покрытий секции 19: откорректировать в тамбуре с угловым движением грязезащитную решетку</t>
  </si>
  <si>
    <t>7 - 11</t>
  </si>
  <si>
    <t>План потолков: отметки подвесных потолков не сооветствуют указанным на развертках стен. Если это не высотные отметки потолков, а высота до ур.ч.пола до подвесного потолка, тогда  либо исправить на плане (см. рисунок) либо пояснить в Примечаниях</t>
  </si>
  <si>
    <t>Принято.</t>
  </si>
  <si>
    <t>Ведомость отделки потолков: П1.1, П1.2 
- принять подвесные потолки Грильято с ячейкой 75х75; 
- выдать задание специалисту ЭОМ для корректировки размеров встраиваемых светильников</t>
  </si>
  <si>
    <t>В разделе АИ потолок Грильято принят согласно рекомендациям на проектирование и каталога отделочных материалов и оборудования МОП, а также это соответствует разделам ВОР, в которых указан потолок с ячейкой 100х100мм.</t>
  </si>
  <si>
    <t>Ведомость отделки потолков: П3 - указать, что улучшенная окраска выполняется за два раза</t>
  </si>
  <si>
    <t>Ведомость отделки потолков: СП11 (запотолочное пространство П1.1) - откорректировать отделку запотолочного пространства на "Простая окраска негорючим покрытием NG Light (КМ0) по водно-дисперсионной грунтовке "Грунт Primer под негорючую краску NG", в два слоя. Цвет RAL 9017 (черный)"</t>
  </si>
  <si>
    <t>Принято. 
По требованию МФР будет исключено класс пожарной опасности (КМ0).</t>
  </si>
  <si>
    <t>Ведомость отделки потолков: СП 2 (запотолочное пространство П1.2) - указать, что простая окраска выполняется за два раза</t>
  </si>
  <si>
    <t>12 - 16</t>
  </si>
  <si>
    <t>Ведомость отделки стен и подоконников:
- СП4 - дополнить "Нанесение краскопультом в 1 слой. Перед нанесением на участки, подготовленные гипсовыми материалами, грунтовать поверхность продуктом "Грунт Primer под негорючую краску NG";
- СП-12 - дополнить "Улучшенная окраска ...... по водно-дисперсионной грунтовке «КОНТАКТ-ВНГ-К»"</t>
  </si>
  <si>
    <t>12 - 16, 17 - 21</t>
  </si>
  <si>
    <r>
      <rPr>
        <b/>
        <sz val="10"/>
        <color theme="1"/>
        <rFont val="Arial"/>
        <scheme val="minor"/>
      </rPr>
      <t>Для информации</t>
    </r>
    <r>
      <rPr>
        <sz val="10"/>
        <color theme="1"/>
        <rFont val="Arial"/>
        <scheme val="minor"/>
      </rPr>
      <t xml:space="preserve">
План отделки стен, Развертки стен: цветовая концепция не соответствует Правилам проектирования АИ МОП Реновация 1.0 - необходимо получить подтверждение Департамента Продукта</t>
    </r>
  </si>
  <si>
    <t>Цветовая схема отделки принята в соответствии с разделами ВОР с учетом цветовых решений фасадов</t>
  </si>
  <si>
    <t>17 - 21</t>
  </si>
  <si>
    <t>На развертках стен показать
- развертки витражей в цвете RAL 7016 (внешний вид наружных и внутренних витражей должен соответствовать АР4.1);
- плитку акцентных цветов;
- угловой профиль замаркировать ПВ;
- цвет RAL дверных блоков;
- указать количество почтовых ящиков;
- ширину и высоту ниш под почтовые ящики;
- информационные панели рядом с почтовыми ящиками (см.Правила проектирования АИ МОП) - не путать с ТВ-панелями;
- ниши под конвекторы (во вторых тамбурах) - габариты, привязки, угловой профиль;
- марки отделки стен, потолков, запотолочного пространства, указанных в ведомостях</t>
  </si>
  <si>
    <t>План-схема: удалить обозначение видов в помещениях консьержа - не требуется выполнение разверток стен</t>
  </si>
  <si>
    <t>17</t>
  </si>
  <si>
    <t xml:space="preserve">Развертки стен Секции 15:
- развертка  1 (вестибюль) 
   - исправить расположение почтовых ящиков (находятся на другой стене согласно АР2.1);
   - для чего над вендинговыми аппаратами выполняется каркасная зашивка?; 
   - показать вид 01
- развертка 2 (тамбур 1) - исправить сбивку плитки по углу 4;
- развертка 3 (тамбур 2) - показать вид 01;
- развертка 4 (тамбур 1) - показать вид 05;
- развертка 5 (тамбур 2) - показать вид 02;
- развертка 7 (колясочная) 
   - показать вид 02; 
   - вид 12 не соответствует плану;
   - выровнять вид 03
  </t>
  </si>
  <si>
    <t>Принято.
Зашивка предусматривается для устройства ниши для вендинговых аппаратов и выравнивания помещения. Задание на зашики передавалось разделу АР.
Разделом АИ не разрабатывается констуктив ветражных перегородок, исходя из этого зачем нам показывать виды 02,05? На эти виды не попадает раскладка плитки, контрастные маркировки указаны на противоположных видах 16 для помещения 15.02 и 01 для помещения 15.05 соответственно. Кроме того в передаваемом примере разработки раздела АИ, развертки с обозначением только ветражей не указывается. Добавление дополнитьльных видов приведет к большому увеливчению листов альбома. На плане маркировок разверток готовы убрать данные виды.</t>
  </si>
  <si>
    <t>18</t>
  </si>
  <si>
    <t xml:space="preserve">Развертки стен Секции 16:
- развертка 1 (вестибюль) - исправить расположение почтовых ящиков, учитывая, что справа/слева от ящиков должна быть инфо-панель (см.Правила проектирования АИ МОП);
- развертка 2 (тамбур 1) - показать вид 01;
- развертка 3 (тамбур 2) - показать вид 04;
  </t>
  </si>
  <si>
    <t>Касаемо не достающих видов см. ответ выше.
Нам поступила откорректированная архитектура, сейчас занимаемся  анализом изменений, в том числе нам не ясно по каким причинам часть почтовых ящиков выполнена в зашивке, а часть нет. 
В соответствии с рекомендацииями почтовые ящики должны быть в зашивках и приближены к центру простенков. А информационная паннель не обязательно должна быть справа/слева от почтовых ящиков, данный вопрос прорабатываем с архитекторами.</t>
  </si>
  <si>
    <t>Развертки стен Секции 17:
- развертка 1 (вестибюль) - исправить расположение почтовых ящиков, учитывая, что справа/слева от ящиков должна быть инфо-панель (см.Правила проектирования АИ МОП);
- развертка 2 (тамбур 1) - показать вид 01;
- развертка 3 (тамбур 2) - показать вид 04;
- развертка 5 (тамбур 2) - показать вид 03; 
- развертка 6 (колясочная) - показать помещение на схеме разверток</t>
  </si>
  <si>
    <t>Развертка 6 принято. Остальные вопросы см. ответ выше.</t>
  </si>
  <si>
    <t>20</t>
  </si>
  <si>
    <t xml:space="preserve">Развертки стен Секции 18:
- развертка 1 (вестибюль) - исправить расположение почтовых ящиков, учитывая, что справа/слева от ящиков должна быть инфо-панель (см.Правила проектирования АИ МОП);
- развертка 2 (тамбур 1) - показать вид 02;
- развертка 3 (тамбур 2) - показать вид 03;
- развертка 4 (тамбур 1) - показать вид 04;
- развертка 5 (тамбур 2) - показать вид 04
  </t>
  </si>
  <si>
    <t>На данные вопросы см ответы выше.</t>
  </si>
  <si>
    <t>21</t>
  </si>
  <si>
    <t xml:space="preserve">Развертки стен Секции 19:
- развертка 1 (вестибюль) - исправить расположение почтовых ящиков, учитывая, что справа/слева от ящиков должна быть инфо-панель (см.Правила проектирования АИ МОП);
- развертка 2 (тамбур 1) - показать вид 02;
- развертка 3 (тамбур 2) - показать вид 03;
- развертка 4 (тамбур 1) - показать вид 04;
- развертка 5 (тамбур 2) - показать вид 04  </t>
  </si>
  <si>
    <t>22 - 26</t>
  </si>
  <si>
    <t>Развертки стен ПУИ и сан.узла: 
- удалить усиление под навесное оборудование - стены, к которым крепится сан.техника, не каркасные, а из ячеистого газобетонного блока (см.АР2.1);
- показать марки отделки стен, потолков, указанные в ведомостях</t>
  </si>
  <si>
    <t>27 -31</t>
  </si>
  <si>
    <t>Планы напольных покрытий: контрастную напольную маркировку
- удалить на переходных балконах;
- удалить при входе из лифтового холла в межквартирный коридор;
- показать при входе в пассажирский лифт</t>
  </si>
  <si>
    <t>Планы напольных покрытий: показать на переходных балконах водоприемные решетки и уклоны к ним</t>
  </si>
  <si>
    <t>Просьба выдать задание, также не понимаем зачем нам указывать уклоны, это сфера АР.</t>
  </si>
  <si>
    <t>Ведомость напольных покрытий: в связи с заменой артикулов, снятых с производства, заменить 
- К2 на Керамогранит Unitile, 400х400х8мм, Норд серый, Арт.КГ01. Затирка – Ceresit СЕ 33, 13 антрацит. Крестик – 2 мм</t>
  </si>
  <si>
    <t>Ведомость плинтусов: 
- исправить характеристики ПК2, учитывая предыдущее замечание;
- включить плинтус на переходных балконах (обозначен на планах)</t>
  </si>
  <si>
    <t>32 - 36</t>
  </si>
  <si>
    <t>План потолков: показать/привязать точку начала раскладки подвесного потолка в межквартирных коридорах</t>
  </si>
  <si>
    <t>В соответствии с рекомендациями на проектирование МОП, раскладка потолка начинается начинается из лифтового холла и перетекает в смежные помещения. Готовы добавить данные условные обозначения(см. выкопировку)</t>
  </si>
  <si>
    <t>Ведомость отделки потолков: П1.2 
- принять подвесной потолок Грильято с ячейкой 75х75 в соответствии с АР3.2;
- выдать задание специалисту ЭОМ для корректировки размеров встраиваемых светильников</t>
  </si>
  <si>
    <t>Ведомость отделки потолков: 
- СП2 (лестничная клетка), СП3 (потолок мусоропровода) - указать, что улучшенная окраска выполняется за два раза;
- СП7 (потолок переходной лоджии), СП 2 (запотолочное пространство П1.2) - указать, что простая окраска выполняется за два раза</t>
  </si>
  <si>
    <t>Примечания: откорректировать п.1 - указать высоту от ур.ч.пола до жб перекрытия и от ур.ч.пола до подвесного потолка</t>
  </si>
  <si>
    <t>Данный пункт убран в связи с поступившим замечанием от МФР.</t>
  </si>
  <si>
    <t>37 - 41</t>
  </si>
  <si>
    <t>Ведомость отделки стен: 
-СП3 (стены мусоропровода) - указать улучшенную окраску за два раза;
- СП4 (стены МОП) - дополнить "Нанесение краскопультом в 1 слой. Перед нанесением на участки, подготовленные гипсовыми материалами, грунтовать поверхность продуктом "Грунт Primer под негорючую краску NG"</t>
  </si>
  <si>
    <t>Ведомость отделки стен: удалить СП14 - на типовых этажах не требуется отделка откосов (внутренние двери имеют доборы, двери на переходных балконах с нащельниками</t>
  </si>
  <si>
    <t>Принято. 
Только не СП14, а СП12.</t>
  </si>
  <si>
    <t>Отсутствуют развертки стен МОП типового этажа секций 15 - 19</t>
  </si>
  <si>
    <t>В соответствии с ТЗ требуется разработка разверток одной секции типового этажа на объект. Была выбрана 1 секция 1 корпуса в альбоме АИ1.1, на который дана ссылка</t>
  </si>
  <si>
    <t>43</t>
  </si>
  <si>
    <t>Сводная ведомость элементов отделки: исправить характеристики напольной и настенной плитки, учитывая предыдущие замечания</t>
  </si>
  <si>
    <t>Вес замечания</t>
  </si>
  <si>
    <t>Статус комплекта</t>
  </si>
  <si>
    <t>Дата согласования</t>
  </si>
  <si>
    <t>КЖ</t>
  </si>
  <si>
    <t>на проверке</t>
  </si>
  <si>
    <t>обязательно указать причину</t>
  </si>
  <si>
    <t>пока не используем</t>
  </si>
  <si>
    <t>ЭОМ</t>
  </si>
  <si>
    <t>на повторной проверке</t>
  </si>
  <si>
    <t>СС</t>
  </si>
  <si>
    <t>Устранение данного замечания может подтвердить только эксперт МФР</t>
  </si>
  <si>
    <t>ВК</t>
  </si>
  <si>
    <t>ОВ</t>
  </si>
  <si>
    <t>загружено повторно</t>
  </si>
  <si>
    <t>ВТ</t>
  </si>
  <si>
    <t xml:space="preserve">Выполнено
</t>
  </si>
  <si>
    <t>Выполнено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</si>
</sst>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d\.mm\.yy"/>
    <numFmt numFmtId="165" formatCode="d\.m\.yy"/>
    <numFmt numFmtId="166" formatCode="0.000"/>
    <numFmt numFmtId="167" formatCode="dd\.mm\.yyyy"/>
  </numFmts>
  <fonts count="37">
    <font>
      <sz val="10"/>
      <color theme="1"/>
      <name val="Arial"/>
      <scheme val="minor"/>
    </font>
    <font>
      <sz val="10"/>
      <color theme="1"/>
      <name val="Arial"/>
    </font>
    <font>
      <sz val="9"/>
      <color theme="1"/>
      <name val="Arial"/>
    </font>
    <font>
      <b/>
      <sz val="11"/>
      <color theme="1"/>
      <name val="Arial"/>
    </font>
    <font>
      <b/>
      <sz val="11"/>
      <color indexed="65"/>
      <name val="Arial"/>
    </font>
    <font>
      <b/>
      <sz val="11"/>
      <name val="Arial"/>
    </font>
    <font>
      <b/>
      <sz val="8"/>
      <color theme="1"/>
      <name val="Arial"/>
    </font>
    <font>
      <b/>
      <sz val="9"/>
      <color theme="1"/>
      <name val="Arial"/>
    </font>
    <font>
      <b/>
      <sz val="7"/>
      <color theme="1"/>
      <name val="Arial"/>
    </font>
    <font>
      <sz val="7"/>
      <color theme="1"/>
      <name val="Arial"/>
    </font>
    <font>
      <b/>
      <sz val="8"/>
      <color indexed="65"/>
      <name val="Arial"/>
    </font>
    <font>
      <b/>
      <sz val="8"/>
      <name val="Arial"/>
    </font>
    <font>
      <b/>
      <sz val="10"/>
      <color theme="1"/>
      <name val="Arial"/>
    </font>
    <font>
      <sz val="10"/>
      <color indexed="65"/>
      <name val="Arial"/>
    </font>
    <font>
      <sz val="9"/>
      <color indexed="65"/>
      <name val="Arial"/>
    </font>
    <font>
      <sz val="8"/>
      <color indexed="65"/>
      <name val="Arial"/>
    </font>
    <font>
      <sz val="8"/>
      <color theme="1"/>
      <name val="Arial"/>
    </font>
    <font>
      <u/>
      <sz val="8"/>
      <color indexed="4"/>
      <name val="Arial"/>
    </font>
    <font>
      <b/>
      <sz val="10"/>
      <color theme="1"/>
      <name val="Arial"/>
    </font>
    <font>
      <u/>
      <sz val="10"/>
      <color indexed="4"/>
      <name val="Arial"/>
    </font>
    <font>
      <sz val="10"/>
      <color theme="1"/>
      <name val="Arial"/>
      <scheme val="minor"/>
    </font>
    <font>
      <strike/>
      <sz val="10"/>
      <color theme="1"/>
      <name val="Arial"/>
    </font>
    <font>
      <sz val="9"/>
      <color theme="1"/>
      <name val="Arial"/>
      <scheme val="minor"/>
    </font>
    <font>
      <b/>
      <sz val="10"/>
      <color theme="1"/>
      <name val="Times New Roman"/>
    </font>
    <font>
      <b/>
      <sz val="10"/>
      <color theme="1"/>
      <name val="Times New Roman"/>
    </font>
    <font>
      <sz val="10"/>
      <color indexed="65"/>
      <name val="Arial"/>
      <scheme val="minor"/>
    </font>
    <font>
      <b/>
      <sz val="10"/>
      <color indexed="65"/>
      <name val="Arial"/>
      <scheme val="minor"/>
    </font>
    <font>
      <b/>
      <sz val="8"/>
      <color theme="1"/>
      <name val="&quot;Times New Roman&quot;"/>
    </font>
    <font>
      <b/>
      <sz val="11"/>
      <name val="Inconsolata"/>
    </font>
    <font>
      <b/>
      <sz val="11"/>
      <color indexed="2"/>
      <name val="Arial"/>
      <scheme val="minor"/>
    </font>
    <font>
      <b/>
      <sz val="10"/>
      <name val="Arial"/>
      <scheme val="minor"/>
    </font>
    <font>
      <sz val="11"/>
      <name val="Inconsolata"/>
    </font>
    <font>
      <sz val="8"/>
      <color theme="1"/>
      <name val="Arial"/>
      <scheme val="minor"/>
    </font>
    <font>
      <b/>
      <sz val="10"/>
      <color theme="1"/>
      <name val="Arial"/>
      <scheme val="minor"/>
    </font>
    <font>
      <b/>
      <sz val="10"/>
      <color theme="1"/>
      <name val="&quot;Times New Roman&quot;"/>
    </font>
    <font>
      <sz val="11"/>
      <color theme="1"/>
      <name val="&quot;Times New Roman&quot;"/>
    </font>
    <font>
      <sz val="10"/>
      <color rgb="FFFF0000"/>
      <name val="Arial"/>
      <family val="2"/>
      <charset val="204"/>
      <scheme val="minor"/>
    </font>
  </fonts>
  <fills count="26">
    <fill>
      <patternFill patternType="none"/>
    </fill>
    <fill>
      <patternFill patternType="gray125"/>
    </fill>
    <fill>
      <patternFill patternType="solid">
        <fgColor rgb="FFEA9999"/>
        <bgColor rgb="FFEA9999"/>
      </patternFill>
    </fill>
    <fill>
      <patternFill patternType="solid">
        <fgColor rgb="FFFFF2CC"/>
        <bgColor rgb="FFFFF2CC"/>
      </patternFill>
    </fill>
    <fill>
      <patternFill patternType="solid">
        <fgColor rgb="FFF4CCCC"/>
        <bgColor rgb="FFF4CCCC"/>
      </patternFill>
    </fill>
    <fill>
      <patternFill patternType="solid">
        <fgColor rgb="FF999999"/>
        <bgColor rgb="FF999999"/>
      </patternFill>
    </fill>
    <fill>
      <patternFill patternType="solid">
        <fgColor rgb="FFE69138"/>
        <bgColor rgb="FFE69138"/>
      </patternFill>
    </fill>
    <fill>
      <patternFill patternType="solid">
        <fgColor rgb="FFF1C232"/>
        <bgColor rgb="FFF1C232"/>
      </patternFill>
    </fill>
    <fill>
      <patternFill patternType="solid">
        <fgColor rgb="FFF6B26B"/>
        <bgColor rgb="FFF6B26B"/>
      </patternFill>
    </fill>
    <fill>
      <patternFill patternType="solid">
        <fgColor rgb="FFFFE599"/>
        <bgColor rgb="FFFFE599"/>
      </patternFill>
    </fill>
    <fill>
      <patternFill patternType="solid">
        <fgColor rgb="FF666666"/>
        <bgColor rgb="FF666666"/>
      </patternFill>
    </fill>
    <fill>
      <patternFill patternType="solid">
        <fgColor rgb="FF93C47D"/>
        <bgColor rgb="FF93C47D"/>
      </patternFill>
    </fill>
    <fill>
      <patternFill patternType="solid">
        <fgColor rgb="FFCCCCCC"/>
        <bgColor rgb="FFCCCCCC"/>
      </patternFill>
    </fill>
    <fill>
      <patternFill patternType="solid">
        <fgColor rgb="FFA2C4C9"/>
        <bgColor rgb="FFA2C4C9"/>
      </patternFill>
    </fill>
    <fill>
      <patternFill patternType="solid">
        <fgColor rgb="FFCFE2F3"/>
        <bgColor rgb="FFCFE2F3"/>
      </patternFill>
    </fill>
    <fill>
      <patternFill patternType="solid">
        <fgColor indexed="65"/>
      </patternFill>
    </fill>
    <fill>
      <patternFill patternType="solid">
        <fgColor rgb="FFF7CB4D"/>
        <bgColor rgb="FFF7CB4D"/>
      </patternFill>
    </fill>
    <fill>
      <patternFill patternType="solid">
        <fgColor rgb="FFB4A7D6"/>
        <bgColor rgb="FFB4A7D6"/>
      </patternFill>
    </fill>
    <fill>
      <patternFill patternType="solid">
        <fgColor rgb="FFB6D7A8"/>
        <bgColor rgb="FFB6D7A8"/>
      </patternFill>
    </fill>
    <fill>
      <patternFill patternType="solid">
        <fgColor rgb="FFC9DAF8"/>
        <bgColor rgb="FFC9DAF8"/>
      </patternFill>
    </fill>
    <fill>
      <patternFill patternType="solid">
        <fgColor rgb="FFA4C2F4"/>
        <bgColor rgb="FFA4C2F4"/>
      </patternFill>
    </fill>
    <fill>
      <patternFill patternType="solid">
        <fgColor rgb="FFF9CB9C"/>
        <bgColor rgb="FFF9CB9C"/>
      </patternFill>
    </fill>
    <fill>
      <patternFill patternType="solid">
        <fgColor rgb="FFFEF8E3"/>
        <bgColor rgb="FFFEF8E3"/>
      </patternFill>
    </fill>
    <fill>
      <patternFill patternType="solid">
        <fgColor rgb="FFFCE5CD"/>
        <bgColor rgb="FFFCE5CD"/>
      </patternFill>
    </fill>
    <fill>
      <patternFill patternType="solid">
        <fgColor theme="0"/>
        <bgColor theme="0"/>
      </patternFill>
    </fill>
    <fill>
      <patternFill patternType="solid">
        <fgColor theme="6" tint="0.59999389629810485"/>
        <bgColor theme="6" tint="0.59999389629810485"/>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theme="1"/>
      </left>
      <right style="thin">
        <color theme="1"/>
      </right>
      <top style="thin">
        <color theme="1"/>
      </top>
      <bottom style="thin">
        <color theme="1"/>
      </bottom>
      <diagonal/>
    </border>
  </borders>
  <cellStyleXfs count="1">
    <xf numFmtId="0" fontId="0" fillId="0" borderId="0"/>
  </cellStyleXfs>
  <cellXfs count="221">
    <xf numFmtId="0" fontId="0" fillId="0" borderId="0" xfId="0"/>
    <xf numFmtId="0" fontId="1" fillId="0" borderId="0" xfId="0" applyFont="1" applyAlignment="1">
      <alignment horizontal="center" vertical="center" wrapText="1"/>
    </xf>
    <xf numFmtId="0" fontId="1" fillId="2" borderId="0" xfId="0" applyFont="1" applyFill="1" applyAlignment="1">
      <alignment horizontal="left" vertical="center"/>
    </xf>
    <xf numFmtId="0" fontId="1" fillId="2" borderId="0" xfId="0" applyFont="1" applyFill="1" applyAlignment="1">
      <alignment horizontal="center" vertical="center"/>
    </xf>
    <xf numFmtId="0" fontId="2" fillId="2" borderId="0" xfId="0" applyFont="1" applyFill="1" applyAlignment="1">
      <alignment horizontal="center" vertical="center"/>
    </xf>
    <xf numFmtId="0" fontId="3" fillId="3" borderId="0" xfId="0" applyFont="1" applyFill="1" applyAlignment="1">
      <alignment horizontal="center" vertical="center" wrapText="1"/>
    </xf>
    <xf numFmtId="0" fontId="1" fillId="4" borderId="0" xfId="0" applyFont="1" applyFill="1" applyAlignment="1">
      <alignment horizontal="center" vertical="center" wrapText="1"/>
    </xf>
    <xf numFmtId="0" fontId="4" fillId="5" borderId="0" xfId="0" applyFont="1" applyFill="1" applyAlignment="1">
      <alignment horizontal="center" vertical="center" wrapText="1"/>
    </xf>
    <xf numFmtId="0" fontId="5" fillId="3" borderId="0" xfId="0" applyFont="1" applyFill="1" applyAlignment="1">
      <alignment horizontal="center" vertical="center" wrapText="1"/>
    </xf>
    <xf numFmtId="0" fontId="6" fillId="0" borderId="1" xfId="0" applyFont="1" applyBorder="1" applyAlignment="1">
      <alignment horizontal="center" vertical="center" wrapText="1"/>
    </xf>
    <xf numFmtId="0" fontId="7"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0" xfId="0" applyFont="1" applyAlignment="1">
      <alignment horizontal="center" vertical="center" wrapText="1"/>
    </xf>
    <xf numFmtId="0" fontId="8" fillId="0" borderId="1" xfId="0" applyFont="1" applyBorder="1" applyAlignment="1">
      <alignment horizontal="center" vertical="center" wrapText="1"/>
    </xf>
    <xf numFmtId="0" fontId="3" fillId="6" borderId="2" xfId="0" applyFont="1" applyFill="1" applyBorder="1" applyAlignment="1">
      <alignment horizontal="center" vertical="center" wrapText="1"/>
    </xf>
    <xf numFmtId="0" fontId="6" fillId="7" borderId="2" xfId="0" applyFont="1" applyFill="1" applyBorder="1" applyAlignment="1">
      <alignment horizontal="center" vertical="center" wrapText="1"/>
    </xf>
    <xf numFmtId="0" fontId="9" fillId="8" borderId="2"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2" fillId="9" borderId="1" xfId="0" applyFont="1" applyFill="1" applyBorder="1" applyAlignment="1">
      <alignment horizontal="center" vertical="center" wrapText="1"/>
    </xf>
    <xf numFmtId="0" fontId="1" fillId="9" borderId="2" xfId="0" applyFont="1" applyFill="1" applyBorder="1" applyAlignment="1">
      <alignment horizontal="center" vertical="center"/>
    </xf>
    <xf numFmtId="0" fontId="2" fillId="9" borderId="2" xfId="0" applyFont="1" applyFill="1" applyBorder="1" applyAlignment="1">
      <alignment horizontal="center" vertical="center"/>
    </xf>
    <xf numFmtId="2" fontId="1" fillId="9" borderId="2" xfId="0" applyNumberFormat="1" applyFont="1" applyFill="1" applyBorder="1" applyAlignment="1">
      <alignment horizontal="center" vertical="center"/>
    </xf>
    <xf numFmtId="1" fontId="1" fillId="9" borderId="2" xfId="0" applyNumberFormat="1" applyFont="1" applyFill="1" applyBorder="1" applyAlignment="1">
      <alignment horizontal="center" vertical="center"/>
    </xf>
    <xf numFmtId="0" fontId="1" fillId="9" borderId="3" xfId="0" applyFont="1" applyFill="1" applyBorder="1"/>
    <xf numFmtId="0" fontId="1" fillId="9" borderId="4" xfId="0" applyFont="1" applyFill="1" applyBorder="1"/>
    <xf numFmtId="0" fontId="1" fillId="9" borderId="4" xfId="0" applyFont="1" applyFill="1" applyBorder="1" applyAlignment="1">
      <alignment horizontal="center"/>
    </xf>
    <xf numFmtId="0" fontId="2" fillId="9" borderId="4" xfId="0" applyFont="1" applyFill="1" applyBorder="1" applyAlignment="1">
      <alignment horizontal="center"/>
    </xf>
    <xf numFmtId="0" fontId="6" fillId="9" borderId="4" xfId="0" applyFont="1" applyFill="1" applyBorder="1" applyAlignment="1">
      <alignment horizontal="center" wrapText="1"/>
    </xf>
    <xf numFmtId="0" fontId="13" fillId="10" borderId="3" xfId="0" applyFont="1" applyFill="1" applyBorder="1" applyAlignment="1">
      <alignment horizontal="center" vertical="center" wrapText="1"/>
    </xf>
    <xf numFmtId="0" fontId="13" fillId="10" borderId="1" xfId="0" applyFont="1" applyFill="1" applyBorder="1" applyAlignment="1">
      <alignment horizontal="center" vertical="center" wrapText="1"/>
    </xf>
    <xf numFmtId="0" fontId="14" fillId="10" borderId="4" xfId="0" applyFont="1" applyFill="1" applyBorder="1" applyAlignment="1">
      <alignment horizontal="center" vertical="center" wrapText="1"/>
    </xf>
    <xf numFmtId="0" fontId="13" fillId="10" borderId="4" xfId="0" applyFont="1" applyFill="1" applyBorder="1" applyAlignment="1">
      <alignment horizontal="center" vertical="center" wrapText="1"/>
    </xf>
    <xf numFmtId="2" fontId="13" fillId="10" borderId="4" xfId="0" applyNumberFormat="1" applyFont="1" applyFill="1" applyBorder="1" applyAlignment="1">
      <alignment horizontal="center" vertical="center" wrapText="1"/>
    </xf>
    <xf numFmtId="1" fontId="13" fillId="10" borderId="4" xfId="0" applyNumberFormat="1" applyFont="1" applyFill="1" applyBorder="1" applyAlignment="1">
      <alignment horizontal="center" vertical="center" wrapText="1"/>
    </xf>
    <xf numFmtId="0" fontId="15" fillId="10" borderId="1" xfId="0" applyFont="1" applyFill="1" applyBorder="1" applyAlignment="1">
      <alignment horizontal="center" vertical="center" wrapText="1"/>
    </xf>
    <xf numFmtId="0" fontId="16" fillId="11" borderId="3" xfId="0" applyFont="1" applyFill="1" applyBorder="1" applyAlignment="1">
      <alignment horizontal="center" vertical="center" wrapText="1"/>
    </xf>
    <xf numFmtId="0" fontId="16" fillId="12" borderId="1" xfId="0" applyFont="1" applyFill="1" applyBorder="1" applyAlignment="1">
      <alignment horizontal="center" vertical="center" wrapText="1"/>
    </xf>
    <xf numFmtId="0" fontId="16" fillId="13" borderId="1" xfId="0" applyFont="1" applyFill="1" applyBorder="1" applyAlignment="1">
      <alignment horizontal="center" vertical="center" wrapText="1"/>
    </xf>
    <xf numFmtId="0" fontId="2" fillId="12" borderId="1" xfId="0" applyFont="1" applyFill="1" applyBorder="1" applyAlignment="1">
      <alignment horizontal="center" vertical="center" wrapText="1"/>
    </xf>
    <xf numFmtId="0" fontId="16" fillId="14" borderId="1" xfId="0" applyFont="1" applyFill="1" applyBorder="1" applyAlignment="1">
      <alignment horizontal="center" vertical="center" wrapText="1"/>
    </xf>
    <xf numFmtId="0" fontId="16" fillId="14" borderId="4" xfId="0" applyFont="1" applyFill="1" applyBorder="1" applyAlignment="1">
      <alignment horizontal="center" vertical="center" wrapText="1"/>
    </xf>
    <xf numFmtId="0" fontId="16" fillId="9" borderId="4" xfId="0" applyFont="1" applyFill="1" applyBorder="1" applyAlignment="1">
      <alignment horizontal="center" vertical="center" wrapText="1"/>
    </xf>
    <xf numFmtId="0" fontId="17" fillId="11" borderId="3" xfId="0" applyFont="1" applyFill="1" applyBorder="1" applyAlignment="1">
      <alignment horizontal="center" vertical="center" wrapText="1"/>
    </xf>
    <xf numFmtId="164" fontId="16" fillId="12" borderId="1" xfId="0" applyNumberFormat="1" applyFont="1" applyFill="1" applyBorder="1" applyAlignment="1">
      <alignment horizontal="center" vertical="center" wrapText="1"/>
    </xf>
    <xf numFmtId="0" fontId="18" fillId="14" borderId="4" xfId="0" applyFont="1" applyFill="1" applyBorder="1" applyAlignment="1">
      <alignment horizontal="center" vertical="center" wrapText="1"/>
    </xf>
    <xf numFmtId="0" fontId="16" fillId="9" borderId="1" xfId="0" applyFont="1" applyFill="1" applyBorder="1" applyAlignment="1">
      <alignment horizontal="center" vertical="center" wrapText="1"/>
    </xf>
    <xf numFmtId="2" fontId="16" fillId="9" borderId="1" xfId="0" applyNumberFormat="1" applyFont="1" applyFill="1" applyBorder="1" applyAlignment="1">
      <alignment horizontal="center" vertical="center" wrapText="1"/>
    </xf>
    <xf numFmtId="1" fontId="16" fillId="9" borderId="1" xfId="0" applyNumberFormat="1" applyFont="1" applyFill="1" applyBorder="1" applyAlignment="1">
      <alignment horizontal="center" vertical="center" wrapText="1"/>
    </xf>
    <xf numFmtId="0" fontId="19" fillId="0" borderId="1" xfId="0" applyFont="1" applyBorder="1" applyAlignment="1">
      <alignment horizontal="center" vertical="center" wrapText="1"/>
    </xf>
    <xf numFmtId="0" fontId="16"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15" borderId="4" xfId="0" applyFont="1" applyFill="1" applyBorder="1" applyAlignment="1">
      <alignment horizontal="center" vertical="center" wrapText="1"/>
    </xf>
    <xf numFmtId="0" fontId="1" fillId="0" borderId="1" xfId="0" applyFont="1" applyBorder="1" applyAlignment="1">
      <alignment horizontal="left" vertical="center" wrapText="1"/>
    </xf>
    <xf numFmtId="0" fontId="16" fillId="15" borderId="4" xfId="0" applyFont="1" applyFill="1" applyBorder="1" applyAlignment="1">
      <alignment horizontal="center" vertical="center" wrapText="1"/>
    </xf>
    <xf numFmtId="0" fontId="16" fillId="15" borderId="1" xfId="0" applyFont="1" applyFill="1" applyBorder="1" applyAlignment="1">
      <alignment horizontal="center" vertical="center" wrapText="1"/>
    </xf>
    <xf numFmtId="2" fontId="16" fillId="15" borderId="1" xfId="0" applyNumberFormat="1" applyFont="1" applyFill="1" applyBorder="1" applyAlignment="1">
      <alignment horizontal="center" vertical="center" wrapText="1"/>
    </xf>
    <xf numFmtId="1" fontId="16" fillId="15" borderId="1" xfId="0" applyNumberFormat="1" applyFont="1" applyFill="1" applyBorder="1" applyAlignment="1">
      <alignment horizontal="center" vertical="center" wrapText="1"/>
    </xf>
    <xf numFmtId="0" fontId="2" fillId="0" borderId="4" xfId="0" applyFont="1" applyBorder="1" applyAlignment="1">
      <alignment horizontal="center" vertical="center" wrapText="1"/>
    </xf>
    <xf numFmtId="165" fontId="1" fillId="0" borderId="1" xfId="0" applyNumberFormat="1" applyFont="1" applyBorder="1" applyAlignment="1">
      <alignment horizontal="left" vertical="center" wrapText="1"/>
    </xf>
    <xf numFmtId="0" fontId="19" fillId="15" borderId="1" xfId="0" applyFont="1" applyFill="1" applyBorder="1" applyAlignment="1">
      <alignment horizontal="center" vertical="center" wrapText="1"/>
    </xf>
    <xf numFmtId="0" fontId="2" fillId="15" borderId="1" xfId="0" applyFont="1" applyFill="1" applyBorder="1" applyAlignment="1">
      <alignment horizontal="center" vertical="center" wrapText="1"/>
    </xf>
    <xf numFmtId="49" fontId="2" fillId="15" borderId="1" xfId="0" applyNumberFormat="1" applyFont="1" applyFill="1" applyBorder="1" applyAlignment="1">
      <alignment horizontal="center" vertical="center" wrapText="1"/>
    </xf>
    <xf numFmtId="0" fontId="2" fillId="0" borderId="1" xfId="0" applyFont="1" applyBorder="1" applyAlignment="1">
      <alignment horizontal="left" vertical="center" wrapText="1"/>
    </xf>
    <xf numFmtId="0" fontId="1" fillId="0" borderId="4" xfId="0" applyFont="1" applyBorder="1" applyAlignment="1">
      <alignment horizontal="center" vertical="center" wrapText="1"/>
    </xf>
    <xf numFmtId="2" fontId="1" fillId="0" borderId="4" xfId="0" applyNumberFormat="1" applyFont="1" applyBorder="1" applyAlignment="1">
      <alignment horizontal="center" vertical="center" wrapText="1"/>
    </xf>
    <xf numFmtId="1" fontId="1" fillId="0" borderId="1" xfId="0" applyNumberFormat="1" applyFont="1" applyBorder="1" applyAlignment="1">
      <alignment horizontal="center" vertical="center" wrapText="1"/>
    </xf>
    <xf numFmtId="164" fontId="1" fillId="0" borderId="1" xfId="0" applyNumberFormat="1" applyFont="1" applyBorder="1" applyAlignment="1">
      <alignment horizontal="left" vertical="center" wrapText="1"/>
    </xf>
    <xf numFmtId="14" fontId="1" fillId="0" borderId="1" xfId="0" applyNumberFormat="1" applyFont="1" applyBorder="1" applyAlignment="1">
      <alignment horizontal="left" vertical="center" wrapText="1"/>
    </xf>
    <xf numFmtId="0" fontId="2" fillId="15" borderId="0" xfId="0" applyFont="1" applyFill="1" applyAlignment="1">
      <alignment horizontal="center" vertical="center" wrapText="1"/>
    </xf>
    <xf numFmtId="0" fontId="1" fillId="15" borderId="4" xfId="0" applyFont="1" applyFill="1" applyBorder="1" applyAlignment="1">
      <alignment horizontal="center" vertical="center" wrapText="1"/>
    </xf>
    <xf numFmtId="49" fontId="1" fillId="0" borderId="1" xfId="0" applyNumberFormat="1" applyFont="1" applyBorder="1" applyAlignment="1">
      <alignment horizontal="center" vertical="center" wrapText="1"/>
    </xf>
    <xf numFmtId="49" fontId="1" fillId="0" borderId="4" xfId="0" applyNumberFormat="1" applyFont="1" applyBorder="1" applyAlignment="1">
      <alignment horizontal="center" vertical="center" wrapText="1"/>
    </xf>
    <xf numFmtId="0" fontId="2" fillId="0" borderId="1" xfId="0" applyFont="1" applyBorder="1" applyAlignment="1">
      <alignment horizontal="center" vertical="center" wrapText="1"/>
    </xf>
    <xf numFmtId="166" fontId="1" fillId="0" borderId="4" xfId="0" applyNumberFormat="1" applyFont="1" applyBorder="1" applyAlignment="1">
      <alignment horizontal="center" vertical="center" wrapText="1"/>
    </xf>
    <xf numFmtId="0" fontId="16" fillId="0" borderId="1" xfId="0" applyFont="1" applyBorder="1" applyAlignment="1">
      <alignment horizontal="center" vertical="center" wrapText="1"/>
    </xf>
    <xf numFmtId="2" fontId="20" fillId="0" borderId="1" xfId="0" applyNumberFormat="1" applyFont="1" applyBorder="1" applyAlignment="1">
      <alignment horizontal="center" vertical="center"/>
    </xf>
    <xf numFmtId="167" fontId="21" fillId="0" borderId="1" xfId="0" applyNumberFormat="1" applyFont="1" applyBorder="1" applyAlignment="1">
      <alignment horizontal="left" vertical="center" wrapText="1"/>
    </xf>
    <xf numFmtId="0" fontId="18" fillId="14" borderId="3" xfId="0" applyFont="1" applyFill="1" applyBorder="1" applyAlignment="1">
      <alignment horizontal="center" vertical="center" wrapText="1"/>
    </xf>
    <xf numFmtId="0" fontId="16" fillId="14" borderId="3" xfId="0" applyFont="1" applyFill="1" applyBorder="1" applyAlignment="1">
      <alignment horizontal="center" vertical="center" wrapText="1"/>
    </xf>
    <xf numFmtId="0" fontId="1" fillId="0" borderId="3" xfId="0" applyFont="1" applyBorder="1" applyAlignment="1">
      <alignment horizontal="center" vertical="center" wrapText="1"/>
    </xf>
    <xf numFmtId="49" fontId="1" fillId="0" borderId="1" xfId="0" applyNumberFormat="1" applyFont="1" applyBorder="1" applyAlignment="1">
      <alignment horizontal="center" vertical="center" wrapText="1"/>
    </xf>
    <xf numFmtId="2" fontId="1" fillId="0" borderId="3" xfId="0" applyNumberFormat="1" applyFont="1" applyBorder="1" applyAlignment="1">
      <alignment horizontal="center" vertical="center" wrapText="1"/>
    </xf>
    <xf numFmtId="0" fontId="1" fillId="5" borderId="1" xfId="0" applyFont="1" applyFill="1" applyBorder="1" applyAlignment="1">
      <alignment horizontal="center" vertical="center" wrapText="1"/>
    </xf>
    <xf numFmtId="0" fontId="1" fillId="5" borderId="1" xfId="0" applyFont="1" applyFill="1" applyBorder="1" applyAlignment="1">
      <alignment horizontal="left" vertical="center" wrapText="1"/>
    </xf>
    <xf numFmtId="0" fontId="2" fillId="5" borderId="1"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20" fillId="0" borderId="0" xfId="0" applyFont="1" applyAlignment="1">
      <alignment horizontal="center" vertical="center" wrapText="1"/>
    </xf>
    <xf numFmtId="0" fontId="22" fillId="0" borderId="0" xfId="0" applyFont="1" applyAlignment="1">
      <alignment horizontal="center" vertical="center" wrapText="1"/>
    </xf>
    <xf numFmtId="0" fontId="23" fillId="0" borderId="1" xfId="0" applyFont="1" applyBorder="1" applyAlignment="1">
      <alignment horizontal="center" vertical="center" wrapText="1"/>
    </xf>
    <xf numFmtId="0" fontId="24" fillId="16" borderId="1" xfId="0" applyFont="1" applyFill="1" applyBorder="1" applyAlignment="1">
      <alignment horizontal="center" vertical="center" wrapText="1"/>
    </xf>
    <xf numFmtId="0" fontId="23" fillId="17" borderId="1" xfId="0" applyFont="1" applyFill="1" applyBorder="1" applyAlignment="1">
      <alignment horizontal="center" vertical="center" wrapText="1"/>
    </xf>
    <xf numFmtId="0" fontId="23" fillId="18" borderId="1" xfId="0" applyFont="1" applyFill="1" applyBorder="1" applyAlignment="1">
      <alignment horizontal="center" vertical="center" wrapText="1"/>
    </xf>
    <xf numFmtId="0" fontId="23" fillId="19" borderId="1" xfId="0" applyFont="1" applyFill="1" applyBorder="1" applyAlignment="1">
      <alignment horizontal="center" vertical="center" wrapText="1"/>
    </xf>
    <xf numFmtId="0" fontId="23" fillId="2" borderId="1" xfId="0" applyFont="1" applyFill="1" applyBorder="1" applyAlignment="1">
      <alignment horizontal="center" vertical="center" wrapText="1"/>
    </xf>
    <xf numFmtId="0" fontId="25" fillId="0" borderId="0" xfId="0" applyFont="1" applyAlignment="1">
      <alignment horizontal="center" vertical="center" wrapText="1"/>
    </xf>
    <xf numFmtId="0" fontId="13" fillId="20" borderId="1"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3" fillId="5" borderId="0" xfId="0" applyFont="1" applyFill="1" applyAlignment="1">
      <alignment horizontal="center" vertical="center" wrapText="1"/>
    </xf>
    <xf numFmtId="0" fontId="25" fillId="0" borderId="0" xfId="0" applyFont="1" applyAlignment="1">
      <alignment horizontal="left" vertical="center" wrapText="1"/>
    </xf>
    <xf numFmtId="0" fontId="26" fillId="0" borderId="0" xfId="0" applyFont="1" applyAlignment="1">
      <alignment horizontal="center" vertical="center" wrapText="1"/>
    </xf>
    <xf numFmtId="0" fontId="27" fillId="21" borderId="1" xfId="0" applyFont="1" applyFill="1" applyBorder="1" applyAlignment="1">
      <alignment horizontal="center" vertical="center" wrapText="1"/>
    </xf>
    <xf numFmtId="0" fontId="1" fillId="0" borderId="0" xfId="0" applyFont="1" applyAlignment="1">
      <alignment horizontal="center" wrapText="1"/>
    </xf>
    <xf numFmtId="0" fontId="28" fillId="0" borderId="1" xfId="0" applyFont="1" applyBorder="1" applyAlignment="1">
      <alignment horizontal="center" vertical="center"/>
    </xf>
    <xf numFmtId="0" fontId="29" fillId="0" borderId="0" xfId="0" applyFont="1" applyAlignment="1">
      <alignment horizontal="center" vertical="center" wrapText="1"/>
    </xf>
    <xf numFmtId="2" fontId="30" fillId="0" borderId="0" xfId="0" applyNumberFormat="1" applyFont="1" applyAlignment="1">
      <alignment horizontal="left" vertical="center" wrapText="1"/>
    </xf>
    <xf numFmtId="0" fontId="20" fillId="0" borderId="0" xfId="0" applyFont="1" applyAlignment="1">
      <alignment horizontal="left"/>
    </xf>
    <xf numFmtId="0" fontId="31" fillId="0" borderId="0" xfId="0" applyFont="1" applyAlignment="1">
      <alignment horizontal="center"/>
    </xf>
    <xf numFmtId="0" fontId="20" fillId="0" borderId="0" xfId="0" applyFont="1" applyAlignment="1">
      <alignment horizontal="center" wrapText="1"/>
    </xf>
    <xf numFmtId="164" fontId="20" fillId="0" borderId="0" xfId="0" applyNumberFormat="1" applyFont="1" applyAlignment="1">
      <alignment horizontal="center" wrapText="1"/>
    </xf>
    <xf numFmtId="1" fontId="30" fillId="0" borderId="0" xfId="0" applyNumberFormat="1" applyFont="1" applyAlignment="1">
      <alignment horizontal="center" vertical="center" wrapText="1"/>
    </xf>
    <xf numFmtId="2" fontId="29" fillId="0" borderId="0" xfId="0" applyNumberFormat="1" applyFont="1" applyAlignment="1">
      <alignment horizontal="center" vertical="center" wrapText="1"/>
    </xf>
    <xf numFmtId="2" fontId="29" fillId="0" borderId="0" xfId="0" applyNumberFormat="1" applyFont="1" applyAlignment="1">
      <alignment horizontal="left" vertical="center" wrapText="1"/>
    </xf>
    <xf numFmtId="166" fontId="29" fillId="0" borderId="0" xfId="0" applyNumberFormat="1" applyFont="1" applyAlignment="1">
      <alignment horizontal="left" vertical="center" wrapText="1"/>
    </xf>
    <xf numFmtId="166" fontId="11" fillId="3" borderId="1" xfId="0" applyNumberFormat="1" applyFont="1" applyFill="1" applyBorder="1" applyAlignment="1">
      <alignment horizontal="center" vertical="center" wrapText="1"/>
    </xf>
    <xf numFmtId="166" fontId="20" fillId="0" borderId="0" xfId="0" applyNumberFormat="1" applyFont="1" applyAlignment="1">
      <alignment horizontal="center" wrapText="1"/>
    </xf>
    <xf numFmtId="0" fontId="32" fillId="10" borderId="0" xfId="0" applyFont="1" applyFill="1" applyAlignment="1">
      <alignment horizontal="center" vertical="center" wrapText="1"/>
    </xf>
    <xf numFmtId="0" fontId="20" fillId="10" borderId="0" xfId="0" applyFont="1" applyFill="1" applyAlignment="1">
      <alignment horizontal="center" wrapText="1"/>
    </xf>
    <xf numFmtId="164" fontId="20" fillId="10" borderId="0" xfId="0" applyNumberFormat="1" applyFont="1" applyFill="1" applyAlignment="1">
      <alignment horizontal="center" wrapText="1"/>
    </xf>
    <xf numFmtId="0" fontId="20" fillId="0" borderId="0" xfId="0" applyFont="1" applyAlignment="1">
      <alignment horizontal="left" wrapText="1"/>
    </xf>
    <xf numFmtId="0" fontId="32" fillId="0" borderId="0" xfId="0" applyFont="1" applyAlignment="1">
      <alignment horizontal="center" vertical="center" wrapText="1"/>
    </xf>
    <xf numFmtId="0" fontId="23" fillId="0" borderId="0" xfId="0" applyFont="1" applyAlignment="1">
      <alignment horizontal="center" vertical="center" wrapText="1"/>
    </xf>
    <xf numFmtId="0" fontId="0" fillId="0" borderId="5" xfId="0" applyBorder="1"/>
    <xf numFmtId="0" fontId="0" fillId="0" borderId="5" xfId="0" applyBorder="1" applyProtection="1">
      <protection locked="0"/>
    </xf>
    <xf numFmtId="0" fontId="24" fillId="16" borderId="5" xfId="0" applyFont="1" applyFill="1" applyBorder="1" applyAlignment="1">
      <alignment horizontal="center" vertical="center" wrapText="1"/>
    </xf>
    <xf numFmtId="0" fontId="23" fillId="17" borderId="5" xfId="0" applyFont="1" applyFill="1" applyBorder="1" applyAlignment="1" applyProtection="1">
      <alignment horizontal="center" vertical="center" wrapText="1"/>
      <protection locked="0"/>
    </xf>
    <xf numFmtId="0" fontId="23" fillId="18" borderId="5" xfId="0" applyFont="1" applyFill="1" applyBorder="1" applyAlignment="1">
      <alignment horizontal="center" vertical="center" wrapText="1"/>
    </xf>
    <xf numFmtId="0" fontId="23" fillId="19" borderId="5"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13" fillId="20" borderId="5" xfId="0" applyFont="1" applyFill="1" applyBorder="1" applyAlignment="1">
      <alignment horizontal="center" vertical="center" wrapText="1"/>
    </xf>
    <xf numFmtId="0" fontId="13" fillId="5" borderId="5" xfId="0" applyFont="1" applyFill="1" applyBorder="1" applyAlignment="1">
      <alignment horizontal="center" vertical="center" wrapText="1"/>
    </xf>
    <xf numFmtId="0" fontId="27" fillId="21" borderId="5" xfId="0" applyFont="1" applyFill="1" applyBorder="1" applyAlignment="1">
      <alignment horizontal="center" vertical="center" wrapText="1"/>
    </xf>
    <xf numFmtId="0" fontId="27" fillId="21" borderId="5" xfId="0" applyFont="1" applyFill="1" applyBorder="1" applyAlignment="1" applyProtection="1">
      <alignment horizontal="center" vertical="center" wrapText="1"/>
      <protection locked="0"/>
    </xf>
    <xf numFmtId="0" fontId="11" fillId="3" borderId="5" xfId="0" applyFont="1" applyFill="1" applyBorder="1" applyAlignment="1">
      <alignment horizontal="center" vertical="center" wrapText="1"/>
    </xf>
    <xf numFmtId="0" fontId="13" fillId="5" borderId="5" xfId="0" applyFont="1" applyFill="1" applyBorder="1" applyAlignment="1" applyProtection="1">
      <alignment horizontal="center" vertical="center" wrapText="1"/>
      <protection locked="0"/>
    </xf>
    <xf numFmtId="0" fontId="20" fillId="15" borderId="5" xfId="0" applyFont="1" applyFill="1" applyBorder="1" applyAlignment="1">
      <alignment horizontal="center" vertical="center" wrapText="1"/>
    </xf>
    <xf numFmtId="166" fontId="11" fillId="3" borderId="5" xfId="0" applyNumberFormat="1" applyFont="1" applyFill="1" applyBorder="1" applyAlignment="1">
      <alignment horizontal="center" vertical="center" wrapText="1"/>
    </xf>
    <xf numFmtId="0" fontId="32" fillId="10" borderId="5" xfId="0" applyFont="1" applyFill="1" applyBorder="1" applyAlignment="1">
      <alignment horizontal="center" vertical="center" wrapText="1"/>
    </xf>
    <xf numFmtId="0" fontId="20" fillId="10" borderId="5" xfId="0" applyFont="1" applyFill="1" applyBorder="1" applyAlignment="1">
      <alignment horizontal="center" vertical="center" wrapText="1"/>
    </xf>
    <xf numFmtId="164" fontId="20" fillId="10" borderId="5" xfId="0" applyNumberFormat="1" applyFont="1" applyFill="1" applyBorder="1" applyAlignment="1">
      <alignment horizontal="center" vertical="center" wrapText="1"/>
    </xf>
    <xf numFmtId="164" fontId="20" fillId="10" borderId="5" xfId="0" applyNumberFormat="1" applyFont="1" applyFill="1" applyBorder="1" applyAlignment="1" applyProtection="1">
      <alignment horizontal="center" vertical="center" wrapText="1"/>
      <protection locked="0"/>
    </xf>
    <xf numFmtId="0" fontId="20" fillId="22" borderId="5" xfId="0" applyFont="1" applyFill="1" applyBorder="1" applyAlignment="1">
      <alignment horizontal="left" vertical="center" wrapText="1"/>
    </xf>
    <xf numFmtId="0" fontId="20" fillId="15" borderId="5" xfId="0" applyFont="1" applyFill="1" applyBorder="1" applyAlignment="1">
      <alignment horizontal="left" vertical="center" wrapText="1"/>
    </xf>
    <xf numFmtId="164" fontId="20" fillId="10" borderId="5" xfId="0" applyNumberFormat="1" applyFont="1" applyFill="1" applyBorder="1" applyAlignment="1">
      <alignment horizontal="center" wrapText="1"/>
    </xf>
    <xf numFmtId="0" fontId="20" fillId="10" borderId="5" xfId="0" applyFont="1" applyFill="1" applyBorder="1" applyAlignment="1">
      <alignment horizontal="center" wrapText="1"/>
    </xf>
    <xf numFmtId="164" fontId="20" fillId="10" borderId="5" xfId="0" applyNumberFormat="1" applyFont="1" applyFill="1" applyBorder="1" applyAlignment="1" applyProtection="1">
      <alignment horizontal="center" wrapText="1"/>
      <protection locked="0"/>
    </xf>
    <xf numFmtId="0" fontId="20" fillId="0" borderId="0" xfId="0" applyFont="1" applyAlignment="1">
      <alignment horizontal="center"/>
    </xf>
    <xf numFmtId="0" fontId="23" fillId="0" borderId="5"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5" xfId="0" applyFont="1" applyBorder="1" applyAlignment="1">
      <alignment horizontal="left" vertical="center" wrapText="1"/>
    </xf>
    <xf numFmtId="0" fontId="26" fillId="0" borderId="5" xfId="0" applyFont="1" applyBorder="1" applyAlignment="1">
      <alignment horizontal="center" vertical="center" wrapText="1"/>
    </xf>
    <xf numFmtId="0" fontId="1" fillId="0" borderId="5" xfId="0" applyFont="1" applyBorder="1" applyAlignment="1">
      <alignment horizontal="center" vertical="center" wrapText="1"/>
    </xf>
    <xf numFmtId="0" fontId="28" fillId="0" borderId="5" xfId="0" applyFont="1" applyBorder="1" applyAlignment="1">
      <alignment horizontal="center" vertical="center"/>
    </xf>
    <xf numFmtId="0" fontId="28" fillId="0" borderId="5" xfId="0" applyFont="1" applyBorder="1" applyAlignment="1" applyProtection="1">
      <alignment horizontal="center" vertical="center"/>
      <protection locked="0"/>
    </xf>
    <xf numFmtId="0" fontId="29" fillId="0" borderId="5" xfId="0" applyFont="1" applyBorder="1" applyAlignment="1">
      <alignment horizontal="center" vertical="center" wrapText="1"/>
    </xf>
    <xf numFmtId="2" fontId="30" fillId="0" borderId="5" xfId="0" applyNumberFormat="1" applyFont="1" applyBorder="1" applyAlignment="1">
      <alignment horizontal="left" vertical="center" wrapText="1"/>
    </xf>
    <xf numFmtId="0" fontId="20" fillId="0" borderId="5" xfId="0" applyFont="1" applyBorder="1" applyAlignment="1">
      <alignment vertical="center"/>
    </xf>
    <xf numFmtId="0" fontId="20" fillId="0" borderId="5" xfId="0" applyFont="1" applyBorder="1" applyAlignment="1">
      <alignment horizontal="left" vertical="center"/>
    </xf>
    <xf numFmtId="0" fontId="31" fillId="0" borderId="5" xfId="0" applyFont="1" applyBorder="1" applyAlignment="1">
      <alignment horizontal="center" vertical="center"/>
    </xf>
    <xf numFmtId="0" fontId="20" fillId="0" borderId="5" xfId="0" applyFont="1" applyBorder="1" applyAlignment="1">
      <alignment horizontal="center" vertical="center" wrapText="1"/>
    </xf>
    <xf numFmtId="164" fontId="20" fillId="0" borderId="5" xfId="0" applyNumberFormat="1" applyFont="1" applyBorder="1" applyAlignment="1">
      <alignment horizontal="center" vertical="center" wrapText="1"/>
    </xf>
    <xf numFmtId="164" fontId="20" fillId="0" borderId="5" xfId="0" applyNumberFormat="1" applyFont="1" applyBorder="1" applyAlignment="1" applyProtection="1">
      <alignment horizontal="center" vertical="center" wrapText="1"/>
      <protection locked="0"/>
    </xf>
    <xf numFmtId="164" fontId="20" fillId="0" borderId="5" xfId="0" applyNumberFormat="1" applyFont="1" applyBorder="1" applyAlignment="1">
      <alignment horizontal="center" wrapText="1"/>
    </xf>
    <xf numFmtId="0" fontId="20" fillId="0" borderId="5" xfId="0" applyFont="1" applyBorder="1" applyAlignment="1">
      <alignment horizontal="center" wrapText="1"/>
    </xf>
    <xf numFmtId="1" fontId="30" fillId="0" borderId="5" xfId="0" applyNumberFormat="1" applyFont="1" applyBorder="1" applyAlignment="1">
      <alignment horizontal="center" vertical="center" wrapText="1"/>
    </xf>
    <xf numFmtId="2" fontId="29" fillId="0" borderId="5" xfId="0" applyNumberFormat="1" applyFont="1" applyBorder="1" applyAlignment="1">
      <alignment horizontal="center" vertical="center" wrapText="1"/>
    </xf>
    <xf numFmtId="2" fontId="29" fillId="0" borderId="5" xfId="0" applyNumberFormat="1" applyFont="1" applyBorder="1" applyAlignment="1">
      <alignment horizontal="left" vertical="center" wrapText="1"/>
    </xf>
    <xf numFmtId="166" fontId="29" fillId="0" borderId="5" xfId="0" applyNumberFormat="1" applyFont="1" applyBorder="1" applyAlignment="1">
      <alignment horizontal="left" vertical="center" wrapText="1"/>
    </xf>
    <xf numFmtId="166" fontId="20" fillId="0" borderId="5" xfId="0" applyNumberFormat="1" applyFont="1" applyBorder="1" applyAlignment="1">
      <alignment horizontal="center" vertical="center" wrapText="1"/>
    </xf>
    <xf numFmtId="166" fontId="20" fillId="0" borderId="5" xfId="0" applyNumberFormat="1" applyFont="1" applyBorder="1" applyAlignment="1" applyProtection="1">
      <alignment horizontal="center" vertical="center" wrapText="1"/>
      <protection locked="0"/>
    </xf>
    <xf numFmtId="166" fontId="20" fillId="0" borderId="5" xfId="0" applyNumberFormat="1" applyFont="1" applyBorder="1" applyAlignment="1">
      <alignment horizontal="center" wrapText="1"/>
    </xf>
    <xf numFmtId="0" fontId="2" fillId="0" borderId="5" xfId="0" applyFont="1" applyBorder="1" applyAlignment="1">
      <alignment horizontal="center" vertical="center" wrapText="1"/>
    </xf>
    <xf numFmtId="0" fontId="20" fillId="0" borderId="5" xfId="0" applyFont="1" applyBorder="1" applyAlignment="1">
      <alignment horizontal="left" vertical="center" wrapText="1"/>
    </xf>
    <xf numFmtId="0" fontId="32" fillId="0" borderId="5" xfId="0" applyFont="1" applyBorder="1" applyAlignment="1">
      <alignment horizontal="center" vertical="center" wrapText="1"/>
    </xf>
    <xf numFmtId="0" fontId="20" fillId="0" borderId="5" xfId="0" applyFont="1" applyBorder="1" applyAlignment="1" applyProtection="1">
      <alignment horizontal="center" vertical="center" wrapText="1"/>
      <protection locked="0"/>
    </xf>
    <xf numFmtId="164" fontId="20" fillId="0" borderId="5" xfId="0" applyNumberFormat="1" applyFont="1" applyBorder="1" applyAlignment="1" applyProtection="1">
      <alignment horizontal="center" wrapText="1"/>
      <protection locked="0"/>
    </xf>
    <xf numFmtId="166" fontId="20" fillId="0" borderId="5" xfId="0" applyNumberFormat="1" applyFont="1" applyBorder="1" applyAlignment="1" applyProtection="1">
      <alignment horizontal="center" wrapText="1"/>
      <protection locked="0"/>
    </xf>
    <xf numFmtId="0" fontId="20" fillId="0" borderId="5" xfId="0" applyFont="1" applyBorder="1" applyAlignment="1" applyProtection="1">
      <alignment horizontal="center" wrapText="1"/>
      <protection locked="0"/>
    </xf>
    <xf numFmtId="49" fontId="0" fillId="0" borderId="5" xfId="0" applyNumberFormat="1" applyBorder="1" applyAlignment="1">
      <alignment horizontal="center"/>
    </xf>
    <xf numFmtId="49" fontId="23" fillId="0" borderId="5" xfId="0" applyNumberFormat="1" applyFont="1" applyBorder="1" applyAlignment="1">
      <alignment horizontal="center" vertical="center" wrapText="1"/>
    </xf>
    <xf numFmtId="0" fontId="0" fillId="0" borderId="0" xfId="0"/>
    <xf numFmtId="49" fontId="13" fillId="20" borderId="5" xfId="0" applyNumberFormat="1" applyFont="1" applyFill="1" applyBorder="1" applyAlignment="1">
      <alignment horizontal="center" vertical="center" wrapText="1"/>
    </xf>
    <xf numFmtId="49" fontId="11" fillId="3" borderId="5" xfId="0" applyNumberFormat="1" applyFont="1" applyFill="1" applyBorder="1" applyAlignment="1">
      <alignment horizontal="center" vertical="center" wrapText="1"/>
    </xf>
    <xf numFmtId="49" fontId="29" fillId="0" borderId="5" xfId="0" applyNumberFormat="1" applyFont="1" applyBorder="1" applyAlignment="1">
      <alignment horizontal="center" vertical="center" wrapText="1"/>
    </xf>
    <xf numFmtId="49" fontId="20" fillId="0" borderId="5" xfId="0" applyNumberFormat="1" applyFont="1" applyBorder="1" applyAlignment="1">
      <alignment horizontal="center" vertical="center"/>
    </xf>
    <xf numFmtId="49" fontId="13" fillId="5" borderId="5" xfId="0" applyNumberFormat="1" applyFont="1" applyFill="1" applyBorder="1" applyAlignment="1">
      <alignment horizontal="center" vertical="center" wrapText="1"/>
    </xf>
    <xf numFmtId="49" fontId="32" fillId="10" borderId="5" xfId="0" applyNumberFormat="1" applyFont="1" applyFill="1" applyBorder="1" applyAlignment="1">
      <alignment horizontal="center" vertical="center" wrapText="1"/>
    </xf>
    <xf numFmtId="49" fontId="20" fillId="0" borderId="5" xfId="0" applyNumberFormat="1" applyFont="1" applyBorder="1" applyAlignment="1">
      <alignment horizontal="center" vertical="center" wrapText="1"/>
    </xf>
    <xf numFmtId="0" fontId="20" fillId="24" borderId="5" xfId="0" applyFont="1" applyFill="1" applyBorder="1" applyAlignment="1">
      <alignment horizontal="left" vertical="center" wrapText="1"/>
    </xf>
    <xf numFmtId="0" fontId="0" fillId="0" borderId="0" xfId="0" applyAlignment="1">
      <alignment horizontal="left"/>
    </xf>
    <xf numFmtId="0" fontId="0" fillId="0" borderId="0" xfId="0" applyAlignment="1">
      <alignment horizontal="left" vertical="center" wrapText="1"/>
    </xf>
    <xf numFmtId="49" fontId="0" fillId="0" borderId="5" xfId="0" applyNumberFormat="1" applyBorder="1" applyAlignment="1">
      <alignment horizontal="center" vertical="center" wrapText="1"/>
    </xf>
    <xf numFmtId="0" fontId="0" fillId="25" borderId="0" xfId="0" applyFill="1"/>
    <xf numFmtId="0" fontId="20" fillId="25" borderId="5" xfId="0" applyFont="1" applyFill="1" applyBorder="1" applyAlignment="1">
      <alignment horizontal="center" vertical="center" wrapText="1"/>
    </xf>
    <xf numFmtId="0" fontId="2" fillId="25" borderId="5" xfId="0" applyFont="1" applyFill="1" applyBorder="1" applyAlignment="1">
      <alignment horizontal="center" vertical="center" wrapText="1"/>
    </xf>
    <xf numFmtId="49" fontId="0" fillId="25" borderId="5" xfId="0" applyNumberFormat="1" applyFill="1" applyBorder="1" applyAlignment="1">
      <alignment horizontal="center" vertical="center" wrapText="1"/>
    </xf>
    <xf numFmtId="0" fontId="20" fillId="25" borderId="5" xfId="0" applyFont="1" applyFill="1" applyBorder="1" applyAlignment="1">
      <alignment horizontal="left" vertical="center" wrapText="1"/>
    </xf>
    <xf numFmtId="0" fontId="26" fillId="25" borderId="5" xfId="0" applyFont="1" applyFill="1" applyBorder="1" applyAlignment="1">
      <alignment horizontal="center" vertical="center" wrapText="1"/>
    </xf>
    <xf numFmtId="0" fontId="32" fillId="25" borderId="5" xfId="0" applyFont="1" applyFill="1" applyBorder="1" applyAlignment="1">
      <alignment horizontal="center" vertical="center" wrapText="1"/>
    </xf>
    <xf numFmtId="164" fontId="20" fillId="25" borderId="5" xfId="0" applyNumberFormat="1" applyFont="1" applyFill="1" applyBorder="1" applyAlignment="1">
      <alignment horizontal="center" vertical="center" wrapText="1"/>
    </xf>
    <xf numFmtId="0" fontId="20" fillId="25" borderId="5" xfId="0" applyFont="1" applyFill="1" applyBorder="1" applyAlignment="1" applyProtection="1">
      <alignment horizontal="center" vertical="center" wrapText="1"/>
      <protection locked="0"/>
    </xf>
    <xf numFmtId="0" fontId="20" fillId="25" borderId="5" xfId="0" applyFont="1" applyFill="1" applyBorder="1" applyAlignment="1">
      <alignment horizontal="center" wrapText="1"/>
    </xf>
    <xf numFmtId="0" fontId="20" fillId="25" borderId="5" xfId="0" applyFont="1" applyFill="1" applyBorder="1" applyAlignment="1" applyProtection="1">
      <alignment horizontal="center" wrapText="1"/>
      <protection locked="0"/>
    </xf>
    <xf numFmtId="49" fontId="0" fillId="25" borderId="5" xfId="0" applyNumberFormat="1" applyFill="1" applyBorder="1" applyAlignment="1">
      <alignment horizontal="center" vertical="center" wrapText="1"/>
    </xf>
    <xf numFmtId="0" fontId="20" fillId="0" borderId="5" xfId="0" applyFont="1" applyBorder="1" applyAlignment="1">
      <alignment horizontal="left" vertical="top" wrapText="1"/>
    </xf>
    <xf numFmtId="0" fontId="0" fillId="0" borderId="5" xfId="0" applyBorder="1" applyAlignment="1" applyProtection="1">
      <alignment horizontal="center" vertical="center" wrapText="1"/>
      <protection locked="0"/>
    </xf>
    <xf numFmtId="49" fontId="20" fillId="25" borderId="5" xfId="0" applyNumberFormat="1" applyFont="1" applyFill="1" applyBorder="1" applyAlignment="1">
      <alignment horizontal="center" vertical="center" wrapText="1"/>
    </xf>
    <xf numFmtId="0" fontId="23" fillId="23" borderId="1" xfId="0" applyFont="1" applyFill="1" applyBorder="1" applyAlignment="1">
      <alignment horizontal="center" vertical="center" wrapText="1"/>
    </xf>
    <xf numFmtId="0" fontId="34" fillId="23" borderId="0" xfId="0" applyFont="1" applyFill="1" applyAlignment="1">
      <alignment horizontal="center" wrapText="1"/>
    </xf>
    <xf numFmtId="0" fontId="1" fillId="21" borderId="0" xfId="0" applyFont="1" applyFill="1" applyAlignment="1">
      <alignment horizontal="center" wrapText="1"/>
    </xf>
    <xf numFmtId="0" fontId="20" fillId="0" borderId="0" xfId="0" applyFont="1"/>
    <xf numFmtId="0" fontId="33" fillId="0" borderId="0" xfId="0" applyFont="1" applyAlignment="1">
      <alignment horizontal="center"/>
    </xf>
    <xf numFmtId="0" fontId="1" fillId="0" borderId="0" xfId="0" applyFont="1" applyAlignment="1">
      <alignment horizontal="center"/>
    </xf>
    <xf numFmtId="0" fontId="35" fillId="0" borderId="0" xfId="0" applyFont="1" applyAlignment="1">
      <alignment wrapText="1"/>
    </xf>
    <xf numFmtId="0" fontId="35" fillId="0" borderId="1" xfId="0" applyFont="1" applyBorder="1" applyAlignment="1">
      <alignment wrapText="1"/>
    </xf>
    <xf numFmtId="0" fontId="1" fillId="0" borderId="0" xfId="0" applyFont="1"/>
    <xf numFmtId="0" fontId="35" fillId="0" borderId="3" xfId="0" applyFont="1" applyBorder="1" applyAlignment="1">
      <alignment wrapText="1"/>
    </xf>
    <xf numFmtId="0" fontId="33" fillId="0" borderId="0" xfId="0" applyFont="1" applyAlignment="1">
      <alignment horizontal="center" wrapText="1"/>
    </xf>
    <xf numFmtId="0" fontId="3" fillId="3" borderId="0" xfId="0" applyFont="1" applyFill="1" applyAlignment="1">
      <alignment horizontal="center" vertical="center" wrapText="1"/>
    </xf>
    <xf numFmtId="0" fontId="0" fillId="0" borderId="0" xfId="0"/>
    <xf numFmtId="0" fontId="36" fillId="0" borderId="5" xfId="0" applyFont="1" applyBorder="1" applyAlignment="1" applyProtection="1">
      <alignment horizontal="center" vertical="center" wrapText="1"/>
      <protection locked="0"/>
    </xf>
  </cellXfs>
  <cellStyles count="1">
    <cellStyle name="Обычный" xfId="0" builtinId="0"/>
  </cellStyles>
  <dxfs count="352">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93C47D"/>
          <bgColor rgb="FF93C47D"/>
        </patternFill>
      </fill>
      <border>
        <left/>
        <right/>
        <top/>
        <bottom/>
      </border>
    </dxf>
    <dxf>
      <fill>
        <patternFill patternType="solid">
          <fgColor rgb="FFEA9999"/>
          <bgColor rgb="FFEA9999"/>
        </patternFill>
      </fill>
      <border>
        <left/>
        <right/>
        <top/>
        <bottom/>
      </border>
    </dxf>
    <dxf>
      <fill>
        <patternFill patternType="solid">
          <fgColor rgb="FFFFF2CC"/>
          <bgColor rgb="FFFFF2CC"/>
        </patternFill>
      </fill>
      <border>
        <left/>
        <right/>
        <top/>
        <bottom/>
      </border>
    </dxf>
    <dxf>
      <fill>
        <patternFill patternType="solid">
          <fgColor rgb="FFFFD966"/>
          <bgColor rgb="FFFFD966"/>
        </patternFill>
      </fill>
      <border>
        <left/>
        <right/>
        <top/>
        <bottom/>
      </border>
    </dxf>
    <dxf>
      <fill>
        <patternFill patternType="solid">
          <fgColor rgb="FFBF9000"/>
          <bgColor rgb="FFBF9000"/>
        </patternFill>
      </fill>
      <border>
        <left/>
        <right/>
        <top/>
        <bottom/>
      </border>
    </dxf>
    <dxf>
      <fill>
        <patternFill patternType="solid">
          <fgColor rgb="FFF6B26B"/>
          <bgColor rgb="FFF6B26B"/>
        </patternFill>
      </fill>
      <border>
        <left/>
        <right/>
        <top/>
        <bottom/>
      </border>
    </dxf>
    <dxf>
      <fill>
        <patternFill patternType="solid">
          <fgColor rgb="FFE69138"/>
          <bgColor rgb="FFE69138"/>
        </patternFill>
      </fill>
      <border>
        <left/>
        <right/>
        <top/>
        <bottom/>
      </border>
    </dxf>
    <dxf>
      <fill>
        <patternFill patternType="solid">
          <fgColor rgb="FFD9EAD3"/>
          <bgColor rgb="FFD9EAD3"/>
        </patternFill>
      </fill>
      <border>
        <left/>
        <right/>
        <top/>
        <bottom/>
      </border>
    </dxf>
    <dxf>
      <fill>
        <patternFill patternType="solid">
          <fgColor rgb="FFF9CB9C"/>
          <bgColor rgb="FFF9CB9C"/>
        </patternFill>
      </fill>
      <border>
        <left/>
        <right/>
        <top/>
        <bottom/>
      </border>
    </dxf>
    <dxf>
      <fill>
        <patternFill patternType="solid">
          <fgColor rgb="FFCCCCCC"/>
          <bgColor rgb="FFCCCCCC"/>
        </patternFill>
      </fill>
      <border>
        <left/>
        <right/>
        <top/>
        <bottom/>
      </border>
    </dxf>
    <dxf>
      <font>
        <color indexed="65"/>
      </font>
      <fill>
        <patternFill patternType="solid">
          <fgColor rgb="FF999999"/>
          <bgColor rgb="FF999999"/>
        </patternFill>
      </fill>
      <border>
        <left/>
        <right/>
        <top/>
        <bottom/>
      </border>
    </dxf>
    <dxf>
      <font>
        <color indexed="65"/>
      </font>
      <fill>
        <patternFill patternType="solid">
          <fgColor rgb="FF434343"/>
          <bgColor rgb="FF434343"/>
        </patternFill>
      </fill>
      <border>
        <left/>
        <right/>
        <top/>
        <bottom/>
      </border>
    </dxf>
    <dxf>
      <fill>
        <patternFill patternType="solid">
          <fgColor rgb="FFB4A7D6"/>
          <bgColor rgb="FFB4A7D6"/>
        </patternFill>
      </fill>
      <border>
        <left/>
        <right/>
        <top/>
        <bottom/>
      </border>
    </dxf>
    <dxf>
      <fill>
        <patternFill patternType="solid">
          <fgColor rgb="FF6AA84F"/>
          <bgColor rgb="FF6AA84F"/>
        </patternFill>
      </fill>
      <border>
        <left/>
        <right/>
        <top/>
        <bottom/>
      </border>
    </dxf>
    <dxf>
      <fill>
        <patternFill patternType="solid">
          <fgColor rgb="FF6AA84F"/>
          <bgColor rgb="FF6AA84F"/>
        </patternFill>
      </fill>
      <border>
        <left/>
        <right/>
        <top/>
        <bottom/>
      </border>
    </dxf>
    <dxf>
      <fill>
        <patternFill patternType="solid">
          <fgColor rgb="FF6AA84F"/>
          <bgColor rgb="FF6AA84F"/>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F9CB9C"/>
          <bgColor rgb="FFF9CB9C"/>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EA9999"/>
          <bgColor rgb="FFEA9999"/>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F6B26B"/>
          <bgColor rgb="FFF6B26B"/>
        </patternFill>
      </fill>
      <border>
        <left/>
        <right/>
        <top/>
        <bottom/>
      </border>
    </dxf>
    <dxf>
      <fill>
        <patternFill patternType="solid">
          <fgColor rgb="FFE06666"/>
          <bgColor rgb="FFE06666"/>
        </patternFill>
      </fill>
      <border>
        <left/>
        <right/>
        <top/>
        <bottom/>
      </border>
    </dxf>
    <dxf>
      <fill>
        <patternFill patternType="solid">
          <fgColor rgb="FFE06666"/>
          <bgColor rgb="FFE06666"/>
        </patternFill>
      </fill>
      <border>
        <left/>
        <right/>
        <top/>
        <bottom/>
      </border>
    </dxf>
    <dxf>
      <fill>
        <patternFill patternType="solid">
          <fgColor rgb="FFE06666"/>
          <bgColor rgb="FFE06666"/>
        </patternFill>
      </fill>
      <border>
        <left/>
        <right/>
        <top/>
        <bottom/>
      </border>
    </dxf>
    <dxf>
      <fill>
        <patternFill patternType="solid">
          <fgColor rgb="FF6AA84F"/>
          <bgColor rgb="FF6AA84F"/>
        </patternFill>
      </fill>
      <border>
        <left/>
        <right/>
        <top/>
        <bottom/>
      </border>
    </dxf>
    <dxf>
      <fill>
        <patternFill patternType="solid">
          <fgColor rgb="FF6AA84F"/>
          <bgColor rgb="FF6AA84F"/>
        </patternFill>
      </fill>
      <border>
        <left/>
        <right/>
        <top/>
        <bottom/>
      </border>
    </dxf>
    <dxf>
      <fill>
        <patternFill patternType="solid">
          <fgColor rgb="FF6AA84F"/>
          <bgColor rgb="FF6AA84F"/>
        </patternFill>
      </fill>
      <border>
        <left/>
        <right/>
        <top/>
        <bottom/>
      </border>
    </dxf>
    <dxf>
      <font>
        <color theme="1"/>
      </font>
      <fill>
        <patternFill patternType="solid">
          <fgColor rgb="FFB7B7B7"/>
          <bgColor rgb="FFB7B7B7"/>
        </patternFill>
      </fill>
      <border>
        <left/>
        <right/>
        <top/>
        <bottom/>
      </border>
    </dxf>
    <dxf>
      <font>
        <color theme="1"/>
      </font>
      <fill>
        <patternFill patternType="solid">
          <fgColor rgb="FFB7B7B7"/>
          <bgColor rgb="FFB7B7B7"/>
        </patternFill>
      </fill>
      <border>
        <left/>
        <right/>
        <top/>
        <bottom/>
      </border>
    </dxf>
    <dxf>
      <font>
        <color theme="1"/>
      </font>
      <fill>
        <patternFill patternType="solid">
          <fgColor rgb="FFB7B7B7"/>
          <bgColor rgb="FFB7B7B7"/>
        </patternFill>
      </fill>
      <border>
        <left/>
        <right/>
        <top/>
        <bottom/>
      </border>
    </dxf>
    <dxf>
      <fill>
        <patternFill patternType="solid">
          <fgColor rgb="FF999999"/>
          <bgColor rgb="FF999999"/>
        </patternFill>
      </fill>
      <border>
        <left/>
        <right/>
        <top/>
        <bottom/>
      </border>
    </dxf>
    <dxf>
      <fill>
        <patternFill patternType="solid">
          <fgColor rgb="FF999999"/>
          <bgColor rgb="FF999999"/>
        </patternFill>
      </fill>
      <border>
        <left/>
        <right/>
        <top/>
        <bottom/>
      </border>
    </dxf>
    <dxf>
      <fill>
        <patternFill patternType="solid">
          <fgColor rgb="FF999999"/>
          <bgColor rgb="FF999999"/>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7CB4D"/>
          <bgColor rgb="FFF7CB4D"/>
        </patternFill>
      </fill>
      <border>
        <left/>
        <right/>
        <top/>
        <bottom/>
      </border>
    </dxf>
    <dxf>
      <fill>
        <patternFill patternType="solid">
          <fgColor indexed="65"/>
          <bgColor indexed="65"/>
        </patternFill>
      </fill>
      <border>
        <left/>
        <right/>
        <top/>
        <bottom/>
      </border>
    </dxf>
    <dxf>
      <fill>
        <patternFill patternType="solid">
          <fgColor rgb="FFFEF8E3"/>
          <bgColor rgb="FFFEF8E3"/>
        </patternFill>
      </fill>
      <border>
        <left/>
        <right/>
        <top/>
        <bottom/>
      </border>
    </dxf>
    <dxf>
      <fill>
        <patternFill patternType="solid">
          <fgColor indexed="65"/>
          <bgColor indexed="65"/>
        </patternFill>
      </fill>
      <border>
        <left/>
        <right/>
        <top/>
        <bottom/>
      </border>
    </dxf>
    <dxf>
      <fill>
        <patternFill patternType="solid">
          <fgColor rgb="FFFEF8E3"/>
          <bgColor rgb="FFFEF8E3"/>
        </patternFill>
      </fill>
      <border>
        <left/>
        <right/>
        <top/>
        <bottom/>
      </border>
    </dxf>
  </dxfs>
  <tableStyles count="23" defaultTableStyle="TableStyleMedium2" defaultPivotStyle="PivotStyleLight16">
    <tableStyle name="Аналитика по типу замечания-style" pivot="0" count="2">
      <tableStyleElement type="firstRowStripe" dxfId="351"/>
      <tableStyleElement type="secondRowStripe" dxfId="350"/>
    </tableStyle>
    <tableStyle name="Аналитика по типу замечания-style 2" pivot="0" count="2">
      <tableStyleElement type="firstRowStripe" dxfId="349"/>
      <tableStyleElement type="secondRowStripe" dxfId="348"/>
    </tableStyle>
    <tableStyle name="ШАБЛОН!-style" pivot="0" count="3">
      <tableStyleElement type="headerRow" dxfId="347"/>
      <tableStyleElement type="firstRowStripe" dxfId="346"/>
      <tableStyleElement type="secondRowStripe" dxfId="345"/>
    </tableStyle>
    <tableStyle name="3-style" pivot="0" count="3">
      <tableStyleElement type="headerRow" dxfId="344"/>
      <tableStyleElement type="firstRowStripe" dxfId="343"/>
      <tableStyleElement type="secondRowStripe" dxfId="342"/>
    </tableStyle>
    <tableStyle name="4-style" pivot="0" count="3">
      <tableStyleElement type="headerRow" dxfId="341"/>
      <tableStyleElement type="firstRowStripe" dxfId="340"/>
      <tableStyleElement type="secondRowStripe" dxfId="339"/>
    </tableStyle>
    <tableStyle name="8-style" pivot="0" count="3">
      <tableStyleElement type="headerRow" dxfId="338"/>
      <tableStyleElement type="firstRowStripe" dxfId="337"/>
      <tableStyleElement type="secondRowStripe" dxfId="336"/>
    </tableStyle>
    <tableStyle name="11-style" pivot="0" count="3">
      <tableStyleElement type="headerRow" dxfId="335"/>
      <tableStyleElement type="firstRowStripe" dxfId="334"/>
      <tableStyleElement type="secondRowStripe" dxfId="333"/>
    </tableStyle>
    <tableStyle name="15-style" pivot="0" count="3">
      <tableStyleElement type="headerRow" dxfId="332"/>
      <tableStyleElement type="firstRowStripe" dxfId="331"/>
      <tableStyleElement type="secondRowStripe" dxfId="330"/>
    </tableStyle>
    <tableStyle name="20-style" pivot="0" count="3">
      <tableStyleElement type="headerRow" dxfId="329"/>
      <tableStyleElement type="firstRowStripe" dxfId="328"/>
      <tableStyleElement type="secondRowStripe" dxfId="327"/>
    </tableStyle>
    <tableStyle name="22-style" pivot="0" count="3">
      <tableStyleElement type="headerRow" dxfId="326"/>
      <tableStyleElement type="firstRowStripe" dxfId="325"/>
      <tableStyleElement type="secondRowStripe" dxfId="324"/>
    </tableStyle>
    <tableStyle name="28-style" pivot="0" count="3">
      <tableStyleElement type="headerRow" dxfId="323"/>
      <tableStyleElement type="firstRowStripe" dxfId="322"/>
      <tableStyleElement type="secondRowStripe" dxfId="321"/>
    </tableStyle>
    <tableStyle name="29-style" pivot="0" count="3">
      <tableStyleElement type="headerRow" dxfId="320"/>
      <tableStyleElement type="firstRowStripe" dxfId="319"/>
      <tableStyleElement type="secondRowStripe" dxfId="318"/>
    </tableStyle>
    <tableStyle name="34-style" pivot="0" count="3">
      <tableStyleElement type="headerRow" dxfId="317"/>
      <tableStyleElement type="firstRowStripe" dxfId="316"/>
      <tableStyleElement type="secondRowStripe" dxfId="315"/>
    </tableStyle>
    <tableStyle name="35-style" pivot="0" count="3">
      <tableStyleElement type="headerRow" dxfId="314"/>
      <tableStyleElement type="firstRowStripe" dxfId="313"/>
      <tableStyleElement type="secondRowStripe" dxfId="312"/>
    </tableStyle>
    <tableStyle name="36-style" pivot="0" count="3">
      <tableStyleElement type="headerRow" dxfId="311"/>
      <tableStyleElement type="firstRowStripe" dxfId="310"/>
      <tableStyleElement type="secondRowStripe" dxfId="309"/>
    </tableStyle>
    <tableStyle name="37-style" pivot="0" count="3">
      <tableStyleElement type="headerRow" dxfId="308"/>
      <tableStyleElement type="firstRowStripe" dxfId="307"/>
      <tableStyleElement type="secondRowStripe" dxfId="306"/>
    </tableStyle>
    <tableStyle name="41-style" pivot="0" count="3">
      <tableStyleElement type="headerRow" dxfId="305"/>
      <tableStyleElement type="firstRowStripe" dxfId="304"/>
      <tableStyleElement type="secondRowStripe" dxfId="303"/>
    </tableStyle>
    <tableStyle name="42-style" pivot="0" count="3">
      <tableStyleElement type="headerRow" dxfId="302"/>
      <tableStyleElement type="firstRowStripe" dxfId="301"/>
      <tableStyleElement type="secondRowStripe" dxfId="300"/>
    </tableStyle>
    <tableStyle name="43-style" pivot="0" count="3">
      <tableStyleElement type="headerRow" dxfId="299"/>
      <tableStyleElement type="firstRowStripe" dxfId="298"/>
      <tableStyleElement type="secondRowStripe" dxfId="297"/>
    </tableStyle>
    <tableStyle name="44-style" pivot="0" count="3">
      <tableStyleElement type="headerRow" dxfId="296"/>
      <tableStyleElement type="firstRowStripe" dxfId="295"/>
      <tableStyleElement type="secondRowStripe" dxfId="294"/>
    </tableStyle>
    <tableStyle name="45-style" pivot="0" count="3">
      <tableStyleElement type="headerRow" dxfId="293"/>
      <tableStyleElement type="firstRowStripe" dxfId="292"/>
      <tableStyleElement type="secondRowStripe" dxfId="291"/>
    </tableStyle>
    <tableStyle name="46-style" pivot="0" count="3">
      <tableStyleElement type="headerRow" dxfId="290"/>
      <tableStyleElement type="firstRowStripe" dxfId="289"/>
      <tableStyleElement type="secondRowStripe" dxfId="288"/>
    </tableStyle>
    <tableStyle name="47-style" pivot="0" count="3">
      <tableStyleElement type="headerRow" dxfId="287"/>
      <tableStyleElement type="firstRowStripe" dxfId="286"/>
      <tableStyleElement type="secondRowStripe" dxfId="28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oneCellAnchor>
    <xdr:from>
      <xdr:col>4</xdr:col>
      <xdr:colOff>71436</xdr:colOff>
      <xdr:row>10</xdr:row>
      <xdr:rowOff>903027</xdr:rowOff>
    </xdr:from>
    <xdr:ext cx="3655217" cy="2198428"/>
    <xdr:pic>
      <xdr:nvPicPr>
        <xdr:cNvPr id="2140921349" name="Рисунок 2140921348"/>
        <xdr:cNvPicPr>
          <a:picLocks noChangeAspect="1"/>
        </xdr:cNvPicPr>
      </xdr:nvPicPr>
      <xdr:blipFill>
        <a:blip xmlns:r="http://schemas.openxmlformats.org/officeDocument/2006/relationships" r:embed="rId1"/>
        <a:stretch/>
      </xdr:blipFill>
      <xdr:spPr bwMode="auto">
        <a:xfrm>
          <a:off x="6596061" y="3703377"/>
          <a:ext cx="3655218" cy="2198428"/>
        </a:xfrm>
        <a:prstGeom prst="rect">
          <a:avLst/>
        </a:prstGeom>
      </xdr:spPr>
    </xdr:pic>
    <xdr:clientData/>
  </xdr:oneCellAnchor>
  <xdr:oneCellAnchor>
    <xdr:from>
      <xdr:col>4</xdr:col>
      <xdr:colOff>219075</xdr:colOff>
      <xdr:row>17</xdr:row>
      <xdr:rowOff>45779</xdr:rowOff>
    </xdr:from>
    <xdr:ext cx="2324100" cy="2249129"/>
    <xdr:pic>
      <xdr:nvPicPr>
        <xdr:cNvPr id="1540839590" name="Рисунок 1540839589"/>
        <xdr:cNvPicPr>
          <a:picLocks noChangeAspect="1"/>
        </xdr:cNvPicPr>
      </xdr:nvPicPr>
      <xdr:blipFill>
        <a:blip xmlns:r="http://schemas.openxmlformats.org/officeDocument/2006/relationships" r:embed="rId2"/>
        <a:stretch/>
      </xdr:blipFill>
      <xdr:spPr bwMode="auto">
        <a:xfrm>
          <a:off x="6743700" y="12895004"/>
          <a:ext cx="2324100" cy="2249129"/>
        </a:xfrm>
        <a:prstGeom prst="rect">
          <a:avLst/>
        </a:prstGeom>
      </xdr:spPr>
    </xdr:pic>
    <xdr:clientData/>
  </xdr:oneCellAnchor>
  <xdr:oneCellAnchor>
    <xdr:from>
      <xdr:col>4</xdr:col>
      <xdr:colOff>71437</xdr:colOff>
      <xdr:row>18</xdr:row>
      <xdr:rowOff>6528</xdr:rowOff>
    </xdr:from>
    <xdr:ext cx="1410045" cy="1848464"/>
    <xdr:pic>
      <xdr:nvPicPr>
        <xdr:cNvPr id="1909656738" name="Рисунок 1909656737"/>
        <xdr:cNvPicPr>
          <a:picLocks noChangeAspect="1"/>
        </xdr:cNvPicPr>
      </xdr:nvPicPr>
      <xdr:blipFill>
        <a:blip xmlns:r="http://schemas.openxmlformats.org/officeDocument/2006/relationships" r:embed="rId3"/>
        <a:stretch/>
      </xdr:blipFill>
      <xdr:spPr bwMode="auto">
        <a:xfrm>
          <a:off x="6191250" y="12484279"/>
          <a:ext cx="1410046" cy="1848464"/>
        </a:xfrm>
        <a:prstGeom prst="rect">
          <a:avLst/>
        </a:prstGeom>
      </xdr:spPr>
    </xdr:pic>
    <xdr:clientData/>
  </xdr:oneCellAnchor>
  <xdr:oneCellAnchor>
    <xdr:from>
      <xdr:col>4</xdr:col>
      <xdr:colOff>0</xdr:colOff>
      <xdr:row>21</xdr:row>
      <xdr:rowOff>47623</xdr:rowOff>
    </xdr:from>
    <xdr:ext cx="3781425" cy="571679"/>
    <xdr:pic>
      <xdr:nvPicPr>
        <xdr:cNvPr id="642474141" name="Рисунок 642474140"/>
        <xdr:cNvPicPr>
          <a:picLocks noChangeAspect="1"/>
        </xdr:cNvPicPr>
      </xdr:nvPicPr>
      <xdr:blipFill>
        <a:blip xmlns:r="http://schemas.openxmlformats.org/officeDocument/2006/relationships" r:embed="rId4"/>
        <a:stretch/>
      </xdr:blipFill>
      <xdr:spPr bwMode="auto">
        <a:xfrm>
          <a:off x="6524625" y="17449798"/>
          <a:ext cx="3781425" cy="571679"/>
        </a:xfrm>
        <a:prstGeom prst="rect">
          <a:avLst/>
        </a:prstGeom>
      </xdr:spPr>
    </xdr:pic>
    <xdr:clientData/>
  </xdr:oneCellAnchor>
  <xdr:oneCellAnchor>
    <xdr:from>
      <xdr:col>4</xdr:col>
      <xdr:colOff>71437</xdr:colOff>
      <xdr:row>33</xdr:row>
      <xdr:rowOff>107156</xdr:rowOff>
    </xdr:from>
    <xdr:ext cx="3274217" cy="1979922"/>
    <xdr:pic>
      <xdr:nvPicPr>
        <xdr:cNvPr id="76517285" name="Рисунок 76517284"/>
        <xdr:cNvPicPr>
          <a:picLocks noChangeAspect="1"/>
        </xdr:cNvPicPr>
      </xdr:nvPicPr>
      <xdr:blipFill>
        <a:blip xmlns:r="http://schemas.openxmlformats.org/officeDocument/2006/relationships" r:embed="rId5"/>
        <a:stretch/>
      </xdr:blipFill>
      <xdr:spPr bwMode="auto">
        <a:xfrm>
          <a:off x="6381750" y="31253906"/>
          <a:ext cx="3274218" cy="1979922"/>
        </a:xfrm>
        <a:prstGeom prst="rect">
          <a:avLst/>
        </a:prstGeom>
      </xdr:spPr>
    </xdr:pic>
    <xdr:clientData/>
  </xdr:oneCellAnchor>
  <xdr:oneCellAnchor>
    <xdr:from>
      <xdr:col>37</xdr:col>
      <xdr:colOff>76199</xdr:colOff>
      <xdr:row>8</xdr:row>
      <xdr:rowOff>58615</xdr:rowOff>
    </xdr:from>
    <xdr:ext cx="2352224" cy="1798759"/>
    <xdr:pic>
      <xdr:nvPicPr>
        <xdr:cNvPr id="1884959502" name="Рисунок 1884959501"/>
        <xdr:cNvPicPr>
          <a:picLocks noChangeAspect="1"/>
        </xdr:cNvPicPr>
      </xdr:nvPicPr>
      <xdr:blipFill>
        <a:blip xmlns:r="http://schemas.openxmlformats.org/officeDocument/2006/relationships" r:embed="rId6"/>
        <a:stretch/>
      </xdr:blipFill>
      <xdr:spPr bwMode="auto">
        <a:xfrm>
          <a:off x="16059149" y="1277815"/>
          <a:ext cx="2352224" cy="1798759"/>
        </a:xfrm>
        <a:prstGeom prst="rect">
          <a:avLst/>
        </a:prstGeom>
      </xdr:spPr>
    </xdr:pic>
    <xdr:clientData/>
  </xdr:oneCellAnchor>
  <xdr:oneCellAnchor>
    <xdr:from>
      <xdr:col>37</xdr:col>
      <xdr:colOff>76199</xdr:colOff>
      <xdr:row>27</xdr:row>
      <xdr:rowOff>2419349</xdr:rowOff>
    </xdr:from>
    <xdr:ext cx="3219450" cy="1475952"/>
    <xdr:pic>
      <xdr:nvPicPr>
        <xdr:cNvPr id="372666994" name="Рисунок 372666993"/>
        <xdr:cNvPicPr>
          <a:picLocks noChangeAspect="1"/>
        </xdr:cNvPicPr>
      </xdr:nvPicPr>
      <xdr:blipFill>
        <a:blip xmlns:r="http://schemas.openxmlformats.org/officeDocument/2006/relationships" r:embed="rId7"/>
        <a:stretch/>
      </xdr:blipFill>
      <xdr:spPr bwMode="auto">
        <a:xfrm>
          <a:off x="16059149" y="27146249"/>
          <a:ext cx="3219450" cy="1475952"/>
        </a:xfrm>
        <a:prstGeom prst="rect">
          <a:avLst/>
        </a:prstGeom>
      </xdr:spPr>
    </xdr:pic>
    <xdr:clientData/>
  </xdr:oneCellAnchor>
  <xdr:oneCellAnchor>
    <xdr:from>
      <xdr:col>11</xdr:col>
      <xdr:colOff>2285999</xdr:colOff>
      <xdr:row>36</xdr:row>
      <xdr:rowOff>809624</xdr:rowOff>
    </xdr:from>
    <xdr:ext cx="3939886" cy="622358"/>
    <xdr:pic>
      <xdr:nvPicPr>
        <xdr:cNvPr id="704208198" name="Рисунок 704208197"/>
        <xdr:cNvPicPr>
          <a:picLocks noChangeAspect="1"/>
        </xdr:cNvPicPr>
      </xdr:nvPicPr>
      <xdr:blipFill>
        <a:blip xmlns:r="http://schemas.openxmlformats.org/officeDocument/2006/relationships" r:embed="rId8"/>
        <a:stretch/>
      </xdr:blipFill>
      <xdr:spPr bwMode="auto">
        <a:xfrm>
          <a:off x="15993340" y="38623874"/>
          <a:ext cx="3939886" cy="622358"/>
        </a:xfrm>
        <a:prstGeom prst="rect">
          <a:avLst/>
        </a:prstGeom>
      </xdr:spPr>
    </xdr:pic>
    <xdr:clientData/>
  </xdr:oneCellAnchor>
  <xdr:oneCellAnchor>
    <xdr:from>
      <xdr:col>11</xdr:col>
      <xdr:colOff>2285999</xdr:colOff>
      <xdr:row>40</xdr:row>
      <xdr:rowOff>138545</xdr:rowOff>
    </xdr:from>
    <xdr:ext cx="8906703" cy="458808"/>
    <xdr:pic>
      <xdr:nvPicPr>
        <xdr:cNvPr id="504724053" name="Рисунок 504724052"/>
        <xdr:cNvPicPr>
          <a:picLocks noChangeAspect="1"/>
        </xdr:cNvPicPr>
      </xdr:nvPicPr>
      <xdr:blipFill>
        <a:blip xmlns:r="http://schemas.openxmlformats.org/officeDocument/2006/relationships" r:embed="rId9"/>
        <a:stretch/>
      </xdr:blipFill>
      <xdr:spPr bwMode="auto">
        <a:xfrm>
          <a:off x="15993340" y="41935977"/>
          <a:ext cx="8906703" cy="458808"/>
        </a:xfrm>
        <a:prstGeom prst="rect">
          <a:avLst/>
        </a:prstGeom>
      </xdr:spPr>
    </xdr:pic>
    <xdr:clientData/>
  </xdr:oneCellAnchor>
</xdr:wsDr>
</file>

<file path=xl/tables/table1.xml><?xml version="1.0" encoding="utf-8"?>
<table xmlns="http://schemas.openxmlformats.org/spreadsheetml/2006/main" id="1" name="Table_1" displayName="Table_1" ref="U2:U5" headerRowCount="0">
  <tableColumns count="1">
    <tableColumn id="1" name="Column1"/>
  </tableColumns>
  <tableStyleInfo name="Аналитика по типу замечания-style" showFirstColumn="1" showLastColumn="1" showRowStripes="1" showColumnStripes="0"/>
</table>
</file>

<file path=xl/tables/table2.xml><?xml version="1.0" encoding="utf-8"?>
<table xmlns="http://schemas.openxmlformats.org/spreadsheetml/2006/main" id="2" name="Table_2" displayName="Table_2" ref="K25:L25" headerRowCount="0">
  <tableColumns count="2">
    <tableColumn id="1" name="Column1"/>
    <tableColumn id="2" name="Column2"/>
  </tableColumns>
  <tableStyleInfo name="Аналитика по типу замечания-style 2" showFirstColumn="1" showLastColumn="1" showRowStripes="1" showColumnStripes="0"/>
</table>
</file>

<file path=xl/tables/table3.xml><?xml version="1.0" encoding="utf-8"?>
<table xmlns="http://schemas.openxmlformats.org/spreadsheetml/2006/main" id="3" name="Table_3" displayName="Table_3" ref="A1:X168"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ШАБЛОН!-style" showFirstColumn="1" showLastColumn="1" showRowStripes="1" showColumnStripes="0"/>
</table>
</file>

<file path=xl/tables/table4.xml><?xml version="1.0" encoding="utf-8"?>
<table xmlns="http://schemas.openxmlformats.org/spreadsheetml/2006/main" id="24" name="Таблица1" displayName="Таблица1" ref="A1:X57"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47-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3.xml"/></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P92"/>
  <sheetViews>
    <sheetView workbookViewId="0">
      <pane xSplit="1" ySplit="1" topLeftCell="B2" activePane="bottomRight" state="frozen"/>
      <selection activeCell="B2" sqref="B2"/>
      <selection pane="topRight"/>
      <selection pane="bottomLeft"/>
      <selection pane="bottomRight" activeCell="B2" sqref="B2"/>
    </sheetView>
  </sheetViews>
  <sheetFormatPr defaultColWidth="12.5703125" defaultRowHeight="15.75" customHeight="1" outlineLevelRow="1" outlineLevelCol="2"/>
  <cols>
    <col min="1" max="1" width="10.7109375" customWidth="1"/>
    <col min="2" max="2" width="26" customWidth="1"/>
    <col min="3" max="3" width="7.42578125" customWidth="1"/>
    <col min="4" max="4" width="23.85546875" customWidth="1"/>
    <col min="5" max="5" width="15" customWidth="1"/>
    <col min="6" max="6" width="9.42578125" customWidth="1"/>
    <col min="7" max="7" width="21.42578125" customWidth="1"/>
    <col min="8" max="8" width="11.5703125" customWidth="1"/>
    <col min="9" max="9" width="13.5703125" customWidth="1"/>
    <col min="10" max="10" width="12.5703125" collapsed="1"/>
    <col min="11" max="11" width="10.42578125" hidden="1" customWidth="1" outlineLevel="1" collapsed="1"/>
    <col min="12" max="15" width="10.42578125" hidden="1" customWidth="1" outlineLevel="2"/>
    <col min="16" max="17" width="8.85546875" hidden="1" customWidth="1" outlineLevel="2"/>
    <col min="18" max="18" width="9.5703125" hidden="1" customWidth="1" outlineLevel="2"/>
    <col min="19" max="19" width="9.28515625" hidden="1" customWidth="1" outlineLevel="2"/>
    <col min="20" max="20" width="10.42578125" hidden="1" customWidth="1" outlineLevel="1" collapsed="1"/>
    <col min="21" max="21" width="10.42578125" hidden="1" customWidth="1" outlineLevel="2"/>
    <col min="22" max="22" width="10.42578125" hidden="1" customWidth="1" outlineLevel="1" collapsed="1"/>
    <col min="23" max="24" width="10.42578125" hidden="1" customWidth="1" outlineLevel="2"/>
    <col min="25" max="25" width="9.42578125" hidden="1" customWidth="1" outlineLevel="2"/>
    <col min="26" max="26" width="10.140625" hidden="1" customWidth="1" outlineLevel="1" collapsed="1"/>
    <col min="27" max="27" width="10.140625" hidden="1" customWidth="1" outlineLevel="2"/>
    <col min="28" max="28" width="10.42578125" hidden="1" customWidth="1" outlineLevel="2"/>
    <col min="29" max="29" width="10.5703125" hidden="1" customWidth="1" outlineLevel="2"/>
    <col min="30" max="30" width="8.7109375" hidden="1" customWidth="1" outlineLevel="2"/>
    <col min="31" max="31" width="8.7109375" hidden="1" customWidth="1" outlineLevel="1" collapsed="1"/>
    <col min="32" max="32" width="8.7109375" hidden="1" customWidth="1" outlineLevel="2"/>
    <col min="33" max="33" width="12.28515625" customWidth="1"/>
    <col min="34" max="34" width="10" customWidth="1"/>
    <col min="35" max="42" width="11.7109375" customWidth="1"/>
  </cols>
  <sheetData>
    <row r="1" spans="1:42" ht="15">
      <c r="A1" s="1"/>
      <c r="B1" s="2" t="s">
        <v>0</v>
      </c>
      <c r="C1" s="3"/>
      <c r="D1" s="4"/>
      <c r="E1" s="2"/>
      <c r="F1" s="2"/>
      <c r="G1" s="2"/>
      <c r="H1" s="2"/>
      <c r="I1" s="3"/>
      <c r="J1" s="218"/>
      <c r="K1" s="219"/>
      <c r="L1" s="219"/>
      <c r="M1" s="219"/>
      <c r="N1" s="219"/>
      <c r="O1" s="219"/>
      <c r="P1" s="219"/>
      <c r="Q1" s="219"/>
      <c r="R1" s="219"/>
      <c r="S1" s="219"/>
      <c r="T1" s="219"/>
      <c r="U1" s="219"/>
      <c r="V1" s="219"/>
      <c r="W1" s="219"/>
      <c r="X1" s="219"/>
      <c r="Y1" s="5"/>
      <c r="Z1" s="5"/>
      <c r="AA1" s="5"/>
      <c r="AB1" s="5"/>
      <c r="AC1" s="5"/>
      <c r="AD1" s="5"/>
      <c r="AE1" s="5"/>
      <c r="AF1" s="5"/>
      <c r="AG1" s="6"/>
      <c r="AH1" s="6"/>
      <c r="AI1" s="7"/>
      <c r="AJ1" s="7"/>
      <c r="AK1" s="7"/>
      <c r="AL1" s="7"/>
      <c r="AM1" s="7"/>
      <c r="AN1" s="8"/>
      <c r="AO1" s="8"/>
      <c r="AP1" s="8"/>
    </row>
    <row r="2" spans="1:42" ht="41.25" customHeight="1">
      <c r="A2" s="9" t="s">
        <v>1</v>
      </c>
      <c r="B2" s="9" t="s">
        <v>2</v>
      </c>
      <c r="C2" s="9" t="s">
        <v>3</v>
      </c>
      <c r="D2" s="10" t="s">
        <v>4</v>
      </c>
      <c r="E2" s="11" t="s">
        <v>5</v>
      </c>
      <c r="F2" s="12" t="s">
        <v>6</v>
      </c>
      <c r="G2" s="9" t="s">
        <v>7</v>
      </c>
      <c r="H2" s="9" t="s">
        <v>8</v>
      </c>
      <c r="I2" s="13" t="s">
        <v>9</v>
      </c>
      <c r="J2" s="14" t="s">
        <v>10</v>
      </c>
      <c r="K2" s="15" t="s">
        <v>11</v>
      </c>
      <c r="L2" s="16" t="s">
        <v>12</v>
      </c>
      <c r="M2" s="16" t="s">
        <v>13</v>
      </c>
      <c r="N2" s="16" t="s">
        <v>14</v>
      </c>
      <c r="O2" s="16" t="s">
        <v>15</v>
      </c>
      <c r="P2" s="16" t="s">
        <v>16</v>
      </c>
      <c r="Q2" s="16" t="s">
        <v>17</v>
      </c>
      <c r="R2" s="16" t="s">
        <v>18</v>
      </c>
      <c r="S2" s="16" t="s">
        <v>19</v>
      </c>
      <c r="T2" s="15" t="s">
        <v>20</v>
      </c>
      <c r="U2" s="16" t="s">
        <v>21</v>
      </c>
      <c r="V2" s="15" t="s">
        <v>22</v>
      </c>
      <c r="W2" s="16" t="s">
        <v>23</v>
      </c>
      <c r="X2" s="16" t="s">
        <v>24</v>
      </c>
      <c r="Y2" s="16" t="s">
        <v>25</v>
      </c>
      <c r="Z2" s="15" t="s">
        <v>26</v>
      </c>
      <c r="AA2" s="16" t="s">
        <v>27</v>
      </c>
      <c r="AB2" s="16" t="s">
        <v>28</v>
      </c>
      <c r="AC2" s="16" t="s">
        <v>29</v>
      </c>
      <c r="AD2" s="16" t="s">
        <v>30</v>
      </c>
      <c r="AE2" s="15" t="s">
        <v>31</v>
      </c>
      <c r="AF2" s="16" t="s">
        <v>32</v>
      </c>
      <c r="AG2" s="11" t="s">
        <v>33</v>
      </c>
      <c r="AH2" s="11" t="s">
        <v>34</v>
      </c>
      <c r="AI2" s="17" t="s">
        <v>35</v>
      </c>
      <c r="AJ2" s="17" t="s">
        <v>36</v>
      </c>
      <c r="AK2" s="17" t="s">
        <v>37</v>
      </c>
      <c r="AL2" s="17" t="s">
        <v>38</v>
      </c>
      <c r="AM2" s="17" t="s">
        <v>39</v>
      </c>
      <c r="AN2" s="18" t="s">
        <v>40</v>
      </c>
      <c r="AO2" s="18" t="s">
        <v>41</v>
      </c>
      <c r="AP2" s="18" t="s">
        <v>42</v>
      </c>
    </row>
    <row r="3" spans="1:42" ht="21" customHeight="1" collapsed="1">
      <c r="A3" s="19" t="s">
        <v>43</v>
      </c>
      <c r="B3" s="20"/>
      <c r="C3" s="20"/>
      <c r="D3" s="21">
        <f>D6</f>
        <v>48</v>
      </c>
      <c r="E3" s="20"/>
      <c r="F3" s="20"/>
      <c r="G3" s="20">
        <f t="shared" ref="G3:G5" si="0">G6</f>
        <v>46</v>
      </c>
      <c r="H3" s="20"/>
      <c r="I3" s="20"/>
      <c r="J3" s="20" t="e">
        <f t="shared" ref="J3:AM3" si="1">J6</f>
        <v>#REF!</v>
      </c>
      <c r="K3" s="20" t="e">
        <f t="shared" si="1"/>
        <v>#REF!</v>
      </c>
      <c r="L3" s="20" t="e">
        <f t="shared" si="1"/>
        <v>#REF!</v>
      </c>
      <c r="M3" s="20" t="e">
        <f t="shared" si="1"/>
        <v>#REF!</v>
      </c>
      <c r="N3" s="20" t="e">
        <f t="shared" si="1"/>
        <v>#REF!</v>
      </c>
      <c r="O3" s="20" t="e">
        <f t="shared" si="1"/>
        <v>#REF!</v>
      </c>
      <c r="P3" s="20" t="e">
        <f t="shared" si="1"/>
        <v>#REF!</v>
      </c>
      <c r="Q3" s="20" t="e">
        <f t="shared" si="1"/>
        <v>#REF!</v>
      </c>
      <c r="R3" s="20" t="e">
        <f t="shared" si="1"/>
        <v>#REF!</v>
      </c>
      <c r="S3" s="20" t="e">
        <f t="shared" si="1"/>
        <v>#REF!</v>
      </c>
      <c r="T3" s="20" t="e">
        <f t="shared" si="1"/>
        <v>#REF!</v>
      </c>
      <c r="U3" s="20" t="e">
        <f t="shared" si="1"/>
        <v>#REF!</v>
      </c>
      <c r="V3" s="20" t="e">
        <f t="shared" si="1"/>
        <v>#REF!</v>
      </c>
      <c r="W3" s="20" t="e">
        <f t="shared" si="1"/>
        <v>#REF!</v>
      </c>
      <c r="X3" s="20" t="e">
        <f t="shared" si="1"/>
        <v>#REF!</v>
      </c>
      <c r="Y3" s="20" t="e">
        <f t="shared" si="1"/>
        <v>#REF!</v>
      </c>
      <c r="Z3" s="20" t="e">
        <f t="shared" si="1"/>
        <v>#REF!</v>
      </c>
      <c r="AA3" s="20" t="e">
        <f t="shared" si="1"/>
        <v>#REF!</v>
      </c>
      <c r="AB3" s="20" t="e">
        <f t="shared" si="1"/>
        <v>#REF!</v>
      </c>
      <c r="AC3" s="20" t="e">
        <f t="shared" si="1"/>
        <v>#REF!</v>
      </c>
      <c r="AD3" s="20" t="e">
        <f t="shared" si="1"/>
        <v>#REF!</v>
      </c>
      <c r="AE3" s="20" t="e">
        <f t="shared" si="1"/>
        <v>#REF!</v>
      </c>
      <c r="AF3" s="20" t="e">
        <f t="shared" si="1"/>
        <v>#REF!</v>
      </c>
      <c r="AG3" s="20" t="e">
        <f t="shared" si="1"/>
        <v>#REF!</v>
      </c>
      <c r="AH3" s="20" t="e">
        <f t="shared" si="1"/>
        <v>#REF!</v>
      </c>
      <c r="AI3" s="22" t="e">
        <f t="shared" si="1"/>
        <v>#REF!</v>
      </c>
      <c r="AJ3" s="22" t="e">
        <f t="shared" si="1"/>
        <v>#REF!</v>
      </c>
      <c r="AK3" s="22" t="e">
        <f t="shared" si="1"/>
        <v>#REF!</v>
      </c>
      <c r="AL3" s="22" t="e">
        <f t="shared" si="1"/>
        <v>#REF!</v>
      </c>
      <c r="AM3" s="22" t="e">
        <f t="shared" si="1"/>
        <v>#REF!</v>
      </c>
      <c r="AN3" s="23" t="e">
        <f t="shared" ref="AN3:AP3" si="2">AN6+AN44</f>
        <v>#REF!</v>
      </c>
      <c r="AO3" s="23" t="e">
        <f t="shared" si="2"/>
        <v>#REF!</v>
      </c>
      <c r="AP3" s="23" t="e">
        <f t="shared" si="2"/>
        <v>#REF!</v>
      </c>
    </row>
    <row r="4" spans="1:42" ht="22.5" hidden="1" outlineLevel="1">
      <c r="A4" s="24"/>
      <c r="B4" s="25"/>
      <c r="C4" s="26"/>
      <c r="D4" s="27"/>
      <c r="E4" s="25"/>
      <c r="F4" s="28" t="s">
        <v>44</v>
      </c>
      <c r="G4" s="25">
        <f t="shared" si="0"/>
        <v>32</v>
      </c>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row>
    <row r="5" spans="1:42" ht="12.75" hidden="1" customHeight="1" outlineLevel="1">
      <c r="A5" s="24"/>
      <c r="B5" s="25"/>
      <c r="C5" s="26"/>
      <c r="D5" s="27"/>
      <c r="E5" s="25"/>
      <c r="F5" s="28" t="s">
        <v>45</v>
      </c>
      <c r="G5" s="25">
        <f t="shared" si="0"/>
        <v>14</v>
      </c>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row>
    <row r="6" spans="1:42" ht="21" customHeight="1" collapsed="1">
      <c r="A6" s="29" t="s">
        <v>46</v>
      </c>
      <c r="B6" s="30" t="s">
        <v>47</v>
      </c>
      <c r="C6" s="30" t="s">
        <v>47</v>
      </c>
      <c r="D6" s="31">
        <f>COUNTA(D11:D90)</f>
        <v>48</v>
      </c>
      <c r="E6" s="32" t="s">
        <v>47</v>
      </c>
      <c r="F6" s="30" t="s">
        <v>47</v>
      </c>
      <c r="G6" s="30">
        <f>SUM(G7:G8)</f>
        <v>46</v>
      </c>
      <c r="H6" s="30" t="s">
        <v>47</v>
      </c>
      <c r="I6" s="30" t="s">
        <v>47</v>
      </c>
      <c r="J6" s="32" t="e">
        <f t="shared" ref="J6:AH6" si="3">SUM(J11:J90)</f>
        <v>#REF!</v>
      </c>
      <c r="K6" s="32" t="e">
        <f t="shared" si="3"/>
        <v>#REF!</v>
      </c>
      <c r="L6" s="32" t="e">
        <f t="shared" si="3"/>
        <v>#REF!</v>
      </c>
      <c r="M6" s="32" t="e">
        <f t="shared" si="3"/>
        <v>#REF!</v>
      </c>
      <c r="N6" s="32" t="e">
        <f t="shared" si="3"/>
        <v>#REF!</v>
      </c>
      <c r="O6" s="32" t="e">
        <f t="shared" si="3"/>
        <v>#REF!</v>
      </c>
      <c r="P6" s="32" t="e">
        <f t="shared" si="3"/>
        <v>#REF!</v>
      </c>
      <c r="Q6" s="32" t="e">
        <f t="shared" si="3"/>
        <v>#REF!</v>
      </c>
      <c r="R6" s="32" t="e">
        <f t="shared" si="3"/>
        <v>#REF!</v>
      </c>
      <c r="S6" s="32" t="e">
        <f t="shared" si="3"/>
        <v>#REF!</v>
      </c>
      <c r="T6" s="32" t="e">
        <f t="shared" si="3"/>
        <v>#REF!</v>
      </c>
      <c r="U6" s="32" t="e">
        <f t="shared" si="3"/>
        <v>#REF!</v>
      </c>
      <c r="V6" s="32" t="e">
        <f t="shared" si="3"/>
        <v>#REF!</v>
      </c>
      <c r="W6" s="32" t="e">
        <f t="shared" si="3"/>
        <v>#REF!</v>
      </c>
      <c r="X6" s="32" t="e">
        <f t="shared" si="3"/>
        <v>#REF!</v>
      </c>
      <c r="Y6" s="32" t="e">
        <f t="shared" si="3"/>
        <v>#REF!</v>
      </c>
      <c r="Z6" s="32" t="e">
        <f t="shared" si="3"/>
        <v>#REF!</v>
      </c>
      <c r="AA6" s="32" t="e">
        <f t="shared" si="3"/>
        <v>#REF!</v>
      </c>
      <c r="AB6" s="32" t="e">
        <f t="shared" si="3"/>
        <v>#REF!</v>
      </c>
      <c r="AC6" s="32" t="e">
        <f t="shared" si="3"/>
        <v>#REF!</v>
      </c>
      <c r="AD6" s="32" t="e">
        <f t="shared" si="3"/>
        <v>#REF!</v>
      </c>
      <c r="AE6" s="32" t="e">
        <f t="shared" si="3"/>
        <v>#REF!</v>
      </c>
      <c r="AF6" s="32" t="e">
        <f t="shared" si="3"/>
        <v>#REF!</v>
      </c>
      <c r="AG6" s="32" t="e">
        <f t="shared" si="3"/>
        <v>#REF!</v>
      </c>
      <c r="AH6" s="32" t="e">
        <f t="shared" si="3"/>
        <v>#REF!</v>
      </c>
      <c r="AI6" s="33" t="e">
        <f t="shared" ref="AI6:AM6" si="4">AVERAGE(AI11:AI90)</f>
        <v>#REF!</v>
      </c>
      <c r="AJ6" s="33" t="e">
        <f t="shared" si="4"/>
        <v>#REF!</v>
      </c>
      <c r="AK6" s="33" t="e">
        <f t="shared" si="4"/>
        <v>#REF!</v>
      </c>
      <c r="AL6" s="33" t="e">
        <f t="shared" si="4"/>
        <v>#REF!</v>
      </c>
      <c r="AM6" s="33" t="e">
        <f t="shared" si="4"/>
        <v>#REF!</v>
      </c>
      <c r="AN6" s="34" t="e">
        <f t="shared" ref="AN6:AP6" si="5">SUM(AN11:AN90)</f>
        <v>#REF!</v>
      </c>
      <c r="AO6" s="34" t="e">
        <f t="shared" si="5"/>
        <v>#REF!</v>
      </c>
      <c r="AP6" s="34" t="e">
        <f t="shared" si="5"/>
        <v>#REF!</v>
      </c>
    </row>
    <row r="7" spans="1:42" ht="22.5" hidden="1" outlineLevel="1">
      <c r="A7" s="29"/>
      <c r="B7" s="30"/>
      <c r="C7" s="30"/>
      <c r="D7" s="31"/>
      <c r="E7" s="32"/>
      <c r="F7" s="35" t="s">
        <v>44</v>
      </c>
      <c r="G7" s="30">
        <f>COUNTIF(G11:G90,"согласовано")+COUNTIF(G11:G90,"без замечаний")</f>
        <v>32</v>
      </c>
      <c r="H7" s="30"/>
      <c r="I7" s="30"/>
      <c r="J7" s="32"/>
      <c r="K7" s="32"/>
      <c r="L7" s="32"/>
      <c r="M7" s="32"/>
      <c r="N7" s="32"/>
      <c r="O7" s="32"/>
      <c r="P7" s="32"/>
      <c r="Q7" s="32"/>
      <c r="R7" s="32"/>
      <c r="S7" s="32"/>
      <c r="T7" s="32"/>
      <c r="U7" s="32"/>
      <c r="V7" s="32"/>
      <c r="W7" s="32"/>
      <c r="X7" s="32"/>
      <c r="Y7" s="32"/>
      <c r="Z7" s="32"/>
      <c r="AA7" s="32"/>
      <c r="AB7" s="32"/>
      <c r="AC7" s="32"/>
      <c r="AD7" s="32"/>
      <c r="AE7" s="32"/>
      <c r="AF7" s="32"/>
      <c r="AG7" s="32"/>
      <c r="AH7" s="32"/>
      <c r="AI7" s="32"/>
      <c r="AJ7" s="32"/>
      <c r="AK7" s="32"/>
      <c r="AL7" s="32"/>
      <c r="AM7" s="32"/>
      <c r="AN7" s="32"/>
      <c r="AO7" s="32"/>
      <c r="AP7" s="32"/>
    </row>
    <row r="8" spans="1:42" ht="11.25" hidden="1" customHeight="1" outlineLevel="1">
      <c r="A8" s="29"/>
      <c r="B8" s="30"/>
      <c r="C8" s="30"/>
      <c r="D8" s="31"/>
      <c r="E8" s="32"/>
      <c r="F8" s="35" t="s">
        <v>45</v>
      </c>
      <c r="G8" s="30">
        <f>COUNTIF(G11:G90,"выданы замечания")+COUNTIF(G11:G90,"повторные замечания")+COUNTIF(G11:G90,"на повторной проверке")</f>
        <v>14</v>
      </c>
      <c r="H8" s="30"/>
      <c r="I8" s="30"/>
      <c r="J8" s="32"/>
      <c r="K8" s="32"/>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row>
    <row r="9" spans="1:42" ht="25.5" customHeight="1">
      <c r="A9" s="36" t="s">
        <v>48</v>
      </c>
      <c r="B9" s="37" t="s">
        <v>49</v>
      </c>
      <c r="C9" s="38" t="s">
        <v>50</v>
      </c>
      <c r="D9" s="39" t="s">
        <v>51</v>
      </c>
      <c r="E9" s="37" t="s">
        <v>51</v>
      </c>
      <c r="F9" s="37" t="s">
        <v>51</v>
      </c>
      <c r="G9" s="40" t="s">
        <v>50</v>
      </c>
      <c r="H9" s="37" t="s">
        <v>51</v>
      </c>
      <c r="I9" s="37" t="s">
        <v>50</v>
      </c>
      <c r="J9" s="41" t="s">
        <v>52</v>
      </c>
      <c r="K9" s="41" t="s">
        <v>52</v>
      </c>
      <c r="L9" s="42" t="s">
        <v>53</v>
      </c>
      <c r="M9" s="42" t="s">
        <v>53</v>
      </c>
      <c r="N9" s="42" t="s">
        <v>53</v>
      </c>
      <c r="O9" s="42" t="s">
        <v>53</v>
      </c>
      <c r="P9" s="42" t="s">
        <v>53</v>
      </c>
      <c r="Q9" s="42" t="s">
        <v>53</v>
      </c>
      <c r="R9" s="42" t="s">
        <v>53</v>
      </c>
      <c r="S9" s="42" t="s">
        <v>53</v>
      </c>
      <c r="T9" s="41" t="s">
        <v>52</v>
      </c>
      <c r="U9" s="42" t="s">
        <v>53</v>
      </c>
      <c r="V9" s="41" t="s">
        <v>52</v>
      </c>
      <c r="W9" s="42" t="s">
        <v>53</v>
      </c>
      <c r="X9" s="42" t="s">
        <v>53</v>
      </c>
      <c r="Y9" s="42" t="s">
        <v>53</v>
      </c>
      <c r="Z9" s="41" t="s">
        <v>52</v>
      </c>
      <c r="AA9" s="42" t="s">
        <v>53</v>
      </c>
      <c r="AB9" s="42" t="s">
        <v>53</v>
      </c>
      <c r="AC9" s="42" t="s">
        <v>53</v>
      </c>
      <c r="AD9" s="42" t="s">
        <v>53</v>
      </c>
      <c r="AE9" s="41" t="s">
        <v>52</v>
      </c>
      <c r="AF9" s="42" t="s">
        <v>53</v>
      </c>
      <c r="AG9" s="42" t="s">
        <v>53</v>
      </c>
      <c r="AH9" s="42" t="s">
        <v>53</v>
      </c>
      <c r="AI9" s="42" t="s">
        <v>53</v>
      </c>
      <c r="AJ9" s="42" t="s">
        <v>53</v>
      </c>
      <c r="AK9" s="42" t="s">
        <v>53</v>
      </c>
      <c r="AL9" s="42" t="s">
        <v>53</v>
      </c>
      <c r="AM9" s="42" t="s">
        <v>53</v>
      </c>
      <c r="AN9" s="42" t="s">
        <v>53</v>
      </c>
      <c r="AO9" s="42" t="s">
        <v>53</v>
      </c>
      <c r="AP9" s="42" t="s">
        <v>53</v>
      </c>
    </row>
    <row r="10" spans="1:42" ht="22.5">
      <c r="A10" s="43" t="s">
        <v>54</v>
      </c>
      <c r="B10" s="37" t="s">
        <v>55</v>
      </c>
      <c r="C10" s="38" t="s">
        <v>56</v>
      </c>
      <c r="D10" s="39" t="s">
        <v>57</v>
      </c>
      <c r="E10" s="37" t="str">
        <f>'ШАБЛОН!'!I10</f>
        <v>Петров И.И.</v>
      </c>
      <c r="F10" s="44">
        <f>'ШАБЛОН!'!J10</f>
        <v>43903</v>
      </c>
      <c r="G10" s="40" t="s">
        <v>58</v>
      </c>
      <c r="H10" s="44">
        <v>43913</v>
      </c>
      <c r="I10" s="37">
        <v>5</v>
      </c>
      <c r="J10" s="45">
        <f t="shared" ref="J10:J73" si="6">K10+T10+V10+Z10+AE10</f>
        <v>20</v>
      </c>
      <c r="K10" s="41">
        <f t="shared" ref="K10:K73" si="7">SUM(L10:S10)</f>
        <v>8</v>
      </c>
      <c r="L10" s="41">
        <f>'ШАБЛОН!'!H3</f>
        <v>1</v>
      </c>
      <c r="M10" s="41">
        <f>'ШАБЛОН!'!I3</f>
        <v>2</v>
      </c>
      <c r="N10" s="41">
        <f>'ШАБЛОН!'!J3</f>
        <v>1</v>
      </c>
      <c r="O10" s="41">
        <f>'ШАБЛОН!'!L3</f>
        <v>0</v>
      </c>
      <c r="P10" s="41">
        <f>'ШАБЛОН!'!K3</f>
        <v>1</v>
      </c>
      <c r="Q10" s="41">
        <f>'ШАБЛОН!'!M3</f>
        <v>1</v>
      </c>
      <c r="R10" s="41">
        <f>'ШАБЛОН!'!N3</f>
        <v>1</v>
      </c>
      <c r="S10" s="41">
        <f>'ШАБЛОН!'!O3</f>
        <v>1</v>
      </c>
      <c r="T10" s="41">
        <f t="shared" ref="T10:T73" si="8">U10</f>
        <v>1</v>
      </c>
      <c r="U10" s="41">
        <f>'ШАБЛОН!'!P3</f>
        <v>1</v>
      </c>
      <c r="V10" s="41">
        <f t="shared" ref="V10:V73" si="9">SUM(W10:Y10)</f>
        <v>4</v>
      </c>
      <c r="W10" s="41">
        <f>'ШАБЛОН!'!Q3</f>
        <v>2</v>
      </c>
      <c r="X10" s="41">
        <f>'ШАБЛОН!'!R3</f>
        <v>1</v>
      </c>
      <c r="Y10" s="41">
        <f>'ШАБЛОН!'!S3</f>
        <v>1</v>
      </c>
      <c r="Z10" s="41">
        <f t="shared" ref="Z10:Z73" si="10">SUM(AA10:AD10)</f>
        <v>5</v>
      </c>
      <c r="AA10" s="41">
        <f>'ШАБЛОН!'!T3</f>
        <v>2</v>
      </c>
      <c r="AB10" s="41">
        <f>'ШАБЛОН!'!U3</f>
        <v>1</v>
      </c>
      <c r="AC10" s="41">
        <f>'ШАБЛОН!'!V3</f>
        <v>1</v>
      </c>
      <c r="AD10" s="41">
        <f>'ШАБЛОН!'!W3</f>
        <v>1</v>
      </c>
      <c r="AE10" s="41">
        <f t="shared" ref="AE10:AE73" si="11">AF10</f>
        <v>2</v>
      </c>
      <c r="AF10" s="41">
        <f>'ШАБЛОН!'!X3</f>
        <v>2</v>
      </c>
      <c r="AG10" s="46">
        <f>'ШАБЛОН!'!B4</f>
        <v>25</v>
      </c>
      <c r="AH10" s="46">
        <f>'ШАБЛОН!'!C4</f>
        <v>10</v>
      </c>
      <c r="AI10" s="47">
        <f>'ШАБЛОН!'!D4</f>
        <v>0.4</v>
      </c>
      <c r="AJ10" s="47">
        <f>'ШАБЛОН!'!A7</f>
        <v>5.6000000000000008E-2</v>
      </c>
      <c r="AK10" s="47">
        <f>'ШАБЛОН!'!B7</f>
        <v>0.1</v>
      </c>
      <c r="AL10" s="47">
        <f>'ШАБЛОН!'!C7</f>
        <v>0.04</v>
      </c>
      <c r="AM10" s="47">
        <f>'ШАБЛОН!'!D7</f>
        <v>0.37692307692307697</v>
      </c>
      <c r="AN10" s="48">
        <f>'ШАБЛОН!'!G6</f>
        <v>7</v>
      </c>
      <c r="AO10" s="48">
        <f>'ШАБЛОН!'!G7</f>
        <v>5</v>
      </c>
      <c r="AP10" s="48">
        <f>'ШАБЛОН!'!G8</f>
        <v>1</v>
      </c>
    </row>
    <row r="11" spans="1:42" ht="48">
      <c r="A11" s="49">
        <v>1</v>
      </c>
      <c r="B11" s="50" t="s">
        <v>59</v>
      </c>
      <c r="C11" s="51" t="s">
        <v>56</v>
      </c>
      <c r="D11" s="52" t="s">
        <v>60</v>
      </c>
      <c r="E11" s="53" t="s">
        <v>61</v>
      </c>
      <c r="F11" s="53" t="s">
        <v>62</v>
      </c>
      <c r="G11" s="40" t="s">
        <v>63</v>
      </c>
      <c r="H11" s="53"/>
      <c r="I11" s="51">
        <v>1</v>
      </c>
      <c r="J11" s="45" t="e">
        <f t="shared" si="6"/>
        <v>#REF!</v>
      </c>
      <c r="K11" s="41" t="e">
        <f t="shared" si="7"/>
        <v>#REF!</v>
      </c>
      <c r="L11" s="54" t="e">
        <f>#REF!</f>
        <v>#REF!</v>
      </c>
      <c r="M11" s="54" t="e">
        <f>#REF!</f>
        <v>#REF!</v>
      </c>
      <c r="N11" s="54" t="e">
        <f>#REF!</f>
        <v>#REF!</v>
      </c>
      <c r="O11" s="54" t="e">
        <f>#REF!</f>
        <v>#REF!</v>
      </c>
      <c r="P11" s="54" t="e">
        <f>#REF!</f>
        <v>#REF!</v>
      </c>
      <c r="Q11" s="54" t="e">
        <f>#REF!</f>
        <v>#REF!</v>
      </c>
      <c r="R11" s="54" t="e">
        <f>#REF!</f>
        <v>#REF!</v>
      </c>
      <c r="S11" s="54" t="e">
        <f>#REF!</f>
        <v>#REF!</v>
      </c>
      <c r="T11" s="41" t="e">
        <f t="shared" si="8"/>
        <v>#REF!</v>
      </c>
      <c r="U11" s="54" t="e">
        <f>#REF!</f>
        <v>#REF!</v>
      </c>
      <c r="V11" s="41" t="e">
        <f t="shared" si="9"/>
        <v>#REF!</v>
      </c>
      <c r="W11" s="54" t="e">
        <f>#REF!</f>
        <v>#REF!</v>
      </c>
      <c r="X11" s="54" t="e">
        <f>#REF!</f>
        <v>#REF!</v>
      </c>
      <c r="Y11" s="54" t="e">
        <f>#REF!</f>
        <v>#REF!</v>
      </c>
      <c r="Z11" s="41" t="e">
        <f t="shared" si="10"/>
        <v>#REF!</v>
      </c>
      <c r="AA11" s="54" t="e">
        <f>#REF!</f>
        <v>#REF!</v>
      </c>
      <c r="AB11" s="54" t="e">
        <f>#REF!</f>
        <v>#REF!</v>
      </c>
      <c r="AC11" s="54" t="e">
        <f>#REF!</f>
        <v>#REF!</v>
      </c>
      <c r="AD11" s="54" t="e">
        <f>#REF!</f>
        <v>#REF!</v>
      </c>
      <c r="AE11" s="41" t="e">
        <f t="shared" si="11"/>
        <v>#REF!</v>
      </c>
      <c r="AF11" s="54" t="e">
        <f>#REF!</f>
        <v>#REF!</v>
      </c>
      <c r="AG11" s="55" t="e">
        <f>#REF!</f>
        <v>#REF!</v>
      </c>
      <c r="AH11" s="55" t="e">
        <f>#REF!</f>
        <v>#REF!</v>
      </c>
      <c r="AI11" s="56" t="e">
        <f>#REF!</f>
        <v>#REF!</v>
      </c>
      <c r="AJ11" s="56" t="e">
        <f>#REF!</f>
        <v>#REF!</v>
      </c>
      <c r="AK11" s="56" t="e">
        <f>#REF!</f>
        <v>#REF!</v>
      </c>
      <c r="AL11" s="56" t="e">
        <f>#REF!</f>
        <v>#REF!</v>
      </c>
      <c r="AM11" s="56" t="e">
        <f>#REF!</f>
        <v>#REF!</v>
      </c>
      <c r="AN11" s="57" t="e">
        <f>#REF!</f>
        <v>#REF!</v>
      </c>
      <c r="AO11" s="57" t="e">
        <f>#REF!</f>
        <v>#REF!</v>
      </c>
      <c r="AP11" s="57" t="e">
        <f>#REF!</f>
        <v>#REF!</v>
      </c>
    </row>
    <row r="12" spans="1:42" ht="48">
      <c r="A12" s="49">
        <v>2</v>
      </c>
      <c r="B12" s="50" t="s">
        <v>64</v>
      </c>
      <c r="C12" s="51" t="s">
        <v>56</v>
      </c>
      <c r="D12" s="58" t="s">
        <v>65</v>
      </c>
      <c r="E12" s="53" t="s">
        <v>61</v>
      </c>
      <c r="F12" s="53" t="s">
        <v>62</v>
      </c>
      <c r="G12" s="40" t="s">
        <v>63</v>
      </c>
      <c r="H12" s="53"/>
      <c r="I12" s="51">
        <v>1</v>
      </c>
      <c r="J12" s="45" t="e">
        <f t="shared" si="6"/>
        <v>#REF!</v>
      </c>
      <c r="K12" s="41" t="e">
        <f t="shared" si="7"/>
        <v>#REF!</v>
      </c>
      <c r="L12" s="54" t="e">
        <f>#REF!</f>
        <v>#REF!</v>
      </c>
      <c r="M12" s="54" t="e">
        <f>#REF!</f>
        <v>#REF!</v>
      </c>
      <c r="N12" s="54" t="e">
        <f>#REF!</f>
        <v>#REF!</v>
      </c>
      <c r="O12" s="54" t="e">
        <f>#REF!</f>
        <v>#REF!</v>
      </c>
      <c r="P12" s="54" t="e">
        <f>#REF!</f>
        <v>#REF!</v>
      </c>
      <c r="Q12" s="54" t="e">
        <f>#REF!</f>
        <v>#REF!</v>
      </c>
      <c r="R12" s="54" t="e">
        <f>#REF!</f>
        <v>#REF!</v>
      </c>
      <c r="S12" s="54" t="e">
        <f>#REF!</f>
        <v>#REF!</v>
      </c>
      <c r="T12" s="41" t="e">
        <f t="shared" si="8"/>
        <v>#REF!</v>
      </c>
      <c r="U12" s="54" t="e">
        <f>#REF!</f>
        <v>#REF!</v>
      </c>
      <c r="V12" s="41" t="e">
        <f t="shared" si="9"/>
        <v>#REF!</v>
      </c>
      <c r="W12" s="54" t="e">
        <f>#REF!</f>
        <v>#REF!</v>
      </c>
      <c r="X12" s="54" t="e">
        <f>#REF!</f>
        <v>#REF!</v>
      </c>
      <c r="Y12" s="54" t="e">
        <f>#REF!</f>
        <v>#REF!</v>
      </c>
      <c r="Z12" s="41" t="e">
        <f t="shared" si="10"/>
        <v>#REF!</v>
      </c>
      <c r="AA12" s="54" t="e">
        <f>#REF!</f>
        <v>#REF!</v>
      </c>
      <c r="AB12" s="54" t="e">
        <f>#REF!</f>
        <v>#REF!</v>
      </c>
      <c r="AC12" s="54" t="e">
        <f>#REF!</f>
        <v>#REF!</v>
      </c>
      <c r="AD12" s="54" t="e">
        <f>#REF!</f>
        <v>#REF!</v>
      </c>
      <c r="AE12" s="41" t="e">
        <f t="shared" si="11"/>
        <v>#REF!</v>
      </c>
      <c r="AF12" s="54" t="e">
        <f>#REF!</f>
        <v>#REF!</v>
      </c>
      <c r="AG12" s="55" t="e">
        <f>#REF!</f>
        <v>#REF!</v>
      </c>
      <c r="AH12" s="55" t="e">
        <f>#REF!</f>
        <v>#REF!</v>
      </c>
      <c r="AI12" s="56" t="e">
        <f>#REF!</f>
        <v>#REF!</v>
      </c>
      <c r="AJ12" s="56" t="e">
        <f>#REF!</f>
        <v>#REF!</v>
      </c>
      <c r="AK12" s="56" t="e">
        <f>#REF!</f>
        <v>#REF!</v>
      </c>
      <c r="AL12" s="56" t="e">
        <f>#REF!</f>
        <v>#REF!</v>
      </c>
      <c r="AM12" s="56" t="e">
        <f>#REF!</f>
        <v>#REF!</v>
      </c>
      <c r="AN12" s="57" t="e">
        <f>#REF!</f>
        <v>#REF!</v>
      </c>
      <c r="AO12" s="57" t="e">
        <f>#REF!</f>
        <v>#REF!</v>
      </c>
      <c r="AP12" s="57" t="e">
        <f>#REF!</f>
        <v>#REF!</v>
      </c>
    </row>
    <row r="13" spans="1:42" ht="45">
      <c r="A13" s="49">
        <v>3</v>
      </c>
      <c r="B13" s="50" t="s">
        <v>66</v>
      </c>
      <c r="C13" s="51" t="s">
        <v>56</v>
      </c>
      <c r="D13" s="58" t="s">
        <v>67</v>
      </c>
      <c r="E13" s="53" t="s">
        <v>61</v>
      </c>
      <c r="F13" s="53" t="s">
        <v>68</v>
      </c>
      <c r="G13" s="40" t="s">
        <v>69</v>
      </c>
      <c r="H13" s="59">
        <v>45275</v>
      </c>
      <c r="I13" s="51">
        <v>2</v>
      </c>
      <c r="J13" s="45" t="e">
        <f t="shared" si="6"/>
        <v>#REF!</v>
      </c>
      <c r="K13" s="41" t="e">
        <f t="shared" si="7"/>
        <v>#REF!</v>
      </c>
      <c r="L13" s="54" t="e">
        <f>#REF!</f>
        <v>#REF!</v>
      </c>
      <c r="M13" s="54" t="e">
        <f>#REF!</f>
        <v>#REF!</v>
      </c>
      <c r="N13" s="54" t="e">
        <f>#REF!</f>
        <v>#REF!</v>
      </c>
      <c r="O13" s="54" t="e">
        <f>#REF!</f>
        <v>#REF!</v>
      </c>
      <c r="P13" s="54" t="e">
        <f>#REF!</f>
        <v>#REF!</v>
      </c>
      <c r="Q13" s="54" t="e">
        <f>#REF!</f>
        <v>#REF!</v>
      </c>
      <c r="R13" s="54" t="e">
        <f>#REF!</f>
        <v>#REF!</v>
      </c>
      <c r="S13" s="54" t="e">
        <f>#REF!</f>
        <v>#REF!</v>
      </c>
      <c r="T13" s="41" t="e">
        <f t="shared" si="8"/>
        <v>#REF!</v>
      </c>
      <c r="U13" s="54" t="e">
        <f>#REF!</f>
        <v>#REF!</v>
      </c>
      <c r="V13" s="41" t="e">
        <f t="shared" si="9"/>
        <v>#REF!</v>
      </c>
      <c r="W13" s="54" t="e">
        <f>#REF!</f>
        <v>#REF!</v>
      </c>
      <c r="X13" s="54" t="e">
        <f>#REF!</f>
        <v>#REF!</v>
      </c>
      <c r="Y13" s="54" t="e">
        <f>#REF!</f>
        <v>#REF!</v>
      </c>
      <c r="Z13" s="41" t="e">
        <f t="shared" si="10"/>
        <v>#REF!</v>
      </c>
      <c r="AA13" s="54" t="e">
        <f>#REF!</f>
        <v>#REF!</v>
      </c>
      <c r="AB13" s="54" t="e">
        <f>#REF!</f>
        <v>#REF!</v>
      </c>
      <c r="AC13" s="54" t="e">
        <f>#REF!</f>
        <v>#REF!</v>
      </c>
      <c r="AD13" s="54" t="e">
        <f>#REF!</f>
        <v>#REF!</v>
      </c>
      <c r="AE13" s="41" t="e">
        <f t="shared" si="11"/>
        <v>#REF!</v>
      </c>
      <c r="AF13" s="54" t="e">
        <f>#REF!</f>
        <v>#REF!</v>
      </c>
      <c r="AG13" s="55" t="e">
        <f>#REF!</f>
        <v>#REF!</v>
      </c>
      <c r="AH13" s="55" t="e">
        <f>#REF!</f>
        <v>#REF!</v>
      </c>
      <c r="AI13" s="56" t="e">
        <f>#REF!</f>
        <v>#REF!</v>
      </c>
      <c r="AJ13" s="56" t="e">
        <f>#REF!</f>
        <v>#REF!</v>
      </c>
      <c r="AK13" s="56" t="e">
        <f>#REF!</f>
        <v>#REF!</v>
      </c>
      <c r="AL13" s="56" t="e">
        <f>#REF!</f>
        <v>#REF!</v>
      </c>
      <c r="AM13" s="56" t="e">
        <f>#REF!</f>
        <v>#REF!</v>
      </c>
      <c r="AN13" s="57" t="e">
        <f>#REF!</f>
        <v>#REF!</v>
      </c>
      <c r="AO13" s="57" t="e">
        <f>#REF!</f>
        <v>#REF!</v>
      </c>
      <c r="AP13" s="57" t="e">
        <f>#REF!</f>
        <v>#REF!</v>
      </c>
    </row>
    <row r="14" spans="1:42" ht="114.75">
      <c r="A14" s="60">
        <v>4</v>
      </c>
      <c r="B14" s="50" t="s">
        <v>70</v>
      </c>
      <c r="C14" s="51" t="s">
        <v>56</v>
      </c>
      <c r="D14" s="52" t="s">
        <v>71</v>
      </c>
      <c r="E14" s="53" t="s">
        <v>72</v>
      </c>
      <c r="F14" s="53" t="s">
        <v>73</v>
      </c>
      <c r="G14" s="40" t="s">
        <v>69</v>
      </c>
      <c r="H14" s="59">
        <v>45289</v>
      </c>
      <c r="I14" s="51">
        <v>9</v>
      </c>
      <c r="J14" s="45" t="e">
        <f t="shared" si="6"/>
        <v>#REF!</v>
      </c>
      <c r="K14" s="41" t="e">
        <f t="shared" si="7"/>
        <v>#REF!</v>
      </c>
      <c r="L14" s="54" t="e">
        <f>#REF!</f>
        <v>#REF!</v>
      </c>
      <c r="M14" s="54" t="e">
        <f>#REF!</f>
        <v>#REF!</v>
      </c>
      <c r="N14" s="54" t="e">
        <f>#REF!</f>
        <v>#REF!</v>
      </c>
      <c r="O14" s="54" t="e">
        <f>#REF!</f>
        <v>#REF!</v>
      </c>
      <c r="P14" s="54" t="e">
        <f>#REF!</f>
        <v>#REF!</v>
      </c>
      <c r="Q14" s="54" t="e">
        <f>#REF!</f>
        <v>#REF!</v>
      </c>
      <c r="R14" s="54" t="e">
        <f>#REF!</f>
        <v>#REF!</v>
      </c>
      <c r="S14" s="54" t="e">
        <f>#REF!</f>
        <v>#REF!</v>
      </c>
      <c r="T14" s="41" t="e">
        <f t="shared" si="8"/>
        <v>#REF!</v>
      </c>
      <c r="U14" s="54" t="e">
        <f>#REF!</f>
        <v>#REF!</v>
      </c>
      <c r="V14" s="41" t="e">
        <f t="shared" si="9"/>
        <v>#REF!</v>
      </c>
      <c r="W14" s="54" t="e">
        <f>#REF!</f>
        <v>#REF!</v>
      </c>
      <c r="X14" s="54" t="e">
        <f>#REF!</f>
        <v>#REF!</v>
      </c>
      <c r="Y14" s="54" t="e">
        <f>#REF!</f>
        <v>#REF!</v>
      </c>
      <c r="Z14" s="41" t="e">
        <f t="shared" si="10"/>
        <v>#REF!</v>
      </c>
      <c r="AA14" s="54" t="e">
        <f>#REF!</f>
        <v>#REF!</v>
      </c>
      <c r="AB14" s="54" t="e">
        <f>#REF!</f>
        <v>#REF!</v>
      </c>
      <c r="AC14" s="54" t="e">
        <f>#REF!</f>
        <v>#REF!</v>
      </c>
      <c r="AD14" s="54" t="e">
        <f>#REF!</f>
        <v>#REF!</v>
      </c>
      <c r="AE14" s="41" t="e">
        <f t="shared" si="11"/>
        <v>#REF!</v>
      </c>
      <c r="AF14" s="54" t="e">
        <f>#REF!</f>
        <v>#REF!</v>
      </c>
      <c r="AG14" s="61" t="e">
        <f>#REF!</f>
        <v>#REF!</v>
      </c>
      <c r="AH14" s="62" t="e">
        <f>#REF!</f>
        <v>#REF!</v>
      </c>
      <c r="AI14" s="56" t="e">
        <f>#REF!</f>
        <v>#REF!</v>
      </c>
      <c r="AJ14" s="56" t="e">
        <f>#REF!</f>
        <v>#REF!</v>
      </c>
      <c r="AK14" s="56" t="e">
        <f>#REF!</f>
        <v>#REF!</v>
      </c>
      <c r="AL14" s="56" t="e">
        <f>#REF!</f>
        <v>#REF!</v>
      </c>
      <c r="AM14" s="56" t="e">
        <f>#REF!</f>
        <v>#REF!</v>
      </c>
      <c r="AN14" s="57" t="e">
        <f>#REF!</f>
        <v>#REF!</v>
      </c>
      <c r="AO14" s="57" t="e">
        <f>#REF!</f>
        <v>#REF!</v>
      </c>
      <c r="AP14" s="57" t="e">
        <f>#REF!</f>
        <v>#REF!</v>
      </c>
    </row>
    <row r="15" spans="1:42" ht="51">
      <c r="A15" s="49">
        <v>5</v>
      </c>
      <c r="B15" s="63" t="s">
        <v>74</v>
      </c>
      <c r="C15" s="51" t="s">
        <v>56</v>
      </c>
      <c r="D15" s="54" t="s">
        <v>75</v>
      </c>
      <c r="E15" s="53" t="s">
        <v>76</v>
      </c>
      <c r="F15" s="53" t="s">
        <v>77</v>
      </c>
      <c r="G15" s="40" t="s">
        <v>69</v>
      </c>
      <c r="H15" s="59">
        <v>45289</v>
      </c>
      <c r="I15" s="51">
        <v>4</v>
      </c>
      <c r="J15" s="45" t="e">
        <f t="shared" si="6"/>
        <v>#REF!</v>
      </c>
      <c r="K15" s="41" t="e">
        <f t="shared" si="7"/>
        <v>#REF!</v>
      </c>
      <c r="L15" s="64" t="e">
        <f>#REF!</f>
        <v>#REF!</v>
      </c>
      <c r="M15" s="64" t="e">
        <f>#REF!</f>
        <v>#REF!</v>
      </c>
      <c r="N15" s="64" t="e">
        <f>#REF!</f>
        <v>#REF!</v>
      </c>
      <c r="O15" s="64" t="e">
        <f>#REF!</f>
        <v>#REF!</v>
      </c>
      <c r="P15" s="64" t="e">
        <f>#REF!</f>
        <v>#REF!</v>
      </c>
      <c r="Q15" s="64" t="e">
        <f>#REF!</f>
        <v>#REF!</v>
      </c>
      <c r="R15" s="64" t="e">
        <f>#REF!</f>
        <v>#REF!</v>
      </c>
      <c r="S15" s="64" t="e">
        <f>#REF!</f>
        <v>#REF!</v>
      </c>
      <c r="T15" s="41" t="e">
        <f t="shared" si="8"/>
        <v>#REF!</v>
      </c>
      <c r="U15" s="64" t="e">
        <f>#REF!</f>
        <v>#REF!</v>
      </c>
      <c r="V15" s="41" t="e">
        <f t="shared" si="9"/>
        <v>#REF!</v>
      </c>
      <c r="W15" s="64" t="e">
        <f>#REF!</f>
        <v>#REF!</v>
      </c>
      <c r="X15" s="64" t="e">
        <f>#REF!</f>
        <v>#REF!</v>
      </c>
      <c r="Y15" s="64" t="e">
        <f>#REF!</f>
        <v>#REF!</v>
      </c>
      <c r="Z15" s="41" t="e">
        <f t="shared" si="10"/>
        <v>#REF!</v>
      </c>
      <c r="AA15" s="64" t="e">
        <f>#REF!</f>
        <v>#REF!</v>
      </c>
      <c r="AB15" s="64" t="e">
        <f>#REF!</f>
        <v>#REF!</v>
      </c>
      <c r="AC15" s="64" t="e">
        <f>#REF!</f>
        <v>#REF!</v>
      </c>
      <c r="AD15" s="64" t="e">
        <f>#REF!</f>
        <v>#REF!</v>
      </c>
      <c r="AE15" s="41" t="e">
        <f t="shared" si="11"/>
        <v>#REF!</v>
      </c>
      <c r="AF15" s="64" t="e">
        <f>#REF!</f>
        <v>#REF!</v>
      </c>
      <c r="AG15" s="51" t="e">
        <f>#REF!</f>
        <v>#REF!</v>
      </c>
      <c r="AH15" s="51" t="e">
        <f>#REF!</f>
        <v>#REF!</v>
      </c>
      <c r="AI15" s="65" t="e">
        <f>#REF!</f>
        <v>#REF!</v>
      </c>
      <c r="AJ15" s="65" t="e">
        <f>#REF!</f>
        <v>#REF!</v>
      </c>
      <c r="AK15" s="65" t="e">
        <f>#REF!</f>
        <v>#REF!</v>
      </c>
      <c r="AL15" s="65" t="e">
        <f>#REF!</f>
        <v>#REF!</v>
      </c>
      <c r="AM15" s="65" t="e">
        <f>#REF!</f>
        <v>#REF!</v>
      </c>
      <c r="AN15" s="66" t="e">
        <f>#REF!</f>
        <v>#REF!</v>
      </c>
      <c r="AO15" s="66" t="e">
        <f>#REF!</f>
        <v>#REF!</v>
      </c>
      <c r="AP15" s="66" t="e">
        <f>#REF!</f>
        <v>#REF!</v>
      </c>
    </row>
    <row r="16" spans="1:42" ht="48">
      <c r="A16" s="49">
        <v>6</v>
      </c>
      <c r="B16" s="63" t="s">
        <v>78</v>
      </c>
      <c r="C16" s="51" t="s">
        <v>56</v>
      </c>
      <c r="D16" s="52" t="s">
        <v>79</v>
      </c>
      <c r="E16" s="53" t="s">
        <v>76</v>
      </c>
      <c r="F16" s="53" t="s">
        <v>80</v>
      </c>
      <c r="G16" s="40" t="s">
        <v>69</v>
      </c>
      <c r="H16" s="67">
        <v>45233</v>
      </c>
      <c r="I16" s="51">
        <v>3</v>
      </c>
      <c r="J16" s="45" t="e">
        <f t="shared" si="6"/>
        <v>#REF!</v>
      </c>
      <c r="K16" s="41" t="e">
        <f t="shared" si="7"/>
        <v>#REF!</v>
      </c>
      <c r="L16" s="64" t="e">
        <f>#REF!</f>
        <v>#REF!</v>
      </c>
      <c r="M16" s="64" t="e">
        <f>#REF!</f>
        <v>#REF!</v>
      </c>
      <c r="N16" s="64" t="e">
        <f>#REF!</f>
        <v>#REF!</v>
      </c>
      <c r="O16" s="64" t="e">
        <f>#REF!</f>
        <v>#REF!</v>
      </c>
      <c r="P16" s="64" t="e">
        <f>#REF!</f>
        <v>#REF!</v>
      </c>
      <c r="Q16" s="64" t="e">
        <f>#REF!</f>
        <v>#REF!</v>
      </c>
      <c r="R16" s="64" t="e">
        <f>#REF!</f>
        <v>#REF!</v>
      </c>
      <c r="S16" s="64" t="e">
        <f>#REF!</f>
        <v>#REF!</v>
      </c>
      <c r="T16" s="41" t="e">
        <f t="shared" si="8"/>
        <v>#REF!</v>
      </c>
      <c r="U16" s="64" t="e">
        <f>#REF!</f>
        <v>#REF!</v>
      </c>
      <c r="V16" s="41" t="e">
        <f t="shared" si="9"/>
        <v>#REF!</v>
      </c>
      <c r="W16" s="64" t="e">
        <f>#REF!</f>
        <v>#REF!</v>
      </c>
      <c r="X16" s="64" t="e">
        <f>#REF!</f>
        <v>#REF!</v>
      </c>
      <c r="Y16" s="64" t="e">
        <f>#REF!</f>
        <v>#REF!</v>
      </c>
      <c r="Z16" s="41" t="e">
        <f t="shared" si="10"/>
        <v>#REF!</v>
      </c>
      <c r="AA16" s="64" t="e">
        <f>#REF!</f>
        <v>#REF!</v>
      </c>
      <c r="AB16" s="64" t="e">
        <f>#REF!</f>
        <v>#REF!</v>
      </c>
      <c r="AC16" s="64" t="e">
        <f>#REF!</f>
        <v>#REF!</v>
      </c>
      <c r="AD16" s="64" t="e">
        <f>#REF!</f>
        <v>#REF!</v>
      </c>
      <c r="AE16" s="41" t="e">
        <f t="shared" si="11"/>
        <v>#REF!</v>
      </c>
      <c r="AF16" s="64" t="e">
        <f>#REF!</f>
        <v>#REF!</v>
      </c>
      <c r="AG16" s="51" t="e">
        <f>#REF!</f>
        <v>#REF!</v>
      </c>
      <c r="AH16" s="51" t="e">
        <f>#REF!</f>
        <v>#REF!</v>
      </c>
      <c r="AI16" s="65" t="e">
        <f>#REF!</f>
        <v>#REF!</v>
      </c>
      <c r="AJ16" s="65" t="e">
        <f>#REF!</f>
        <v>#REF!</v>
      </c>
      <c r="AK16" s="65" t="e">
        <f>#REF!</f>
        <v>#REF!</v>
      </c>
      <c r="AL16" s="65" t="e">
        <f>#REF!</f>
        <v>#REF!</v>
      </c>
      <c r="AM16" s="65" t="e">
        <f>#REF!</f>
        <v>#REF!</v>
      </c>
      <c r="AN16" s="66" t="e">
        <f>#REF!</f>
        <v>#REF!</v>
      </c>
      <c r="AO16" s="66" t="e">
        <f>#REF!</f>
        <v>#REF!</v>
      </c>
      <c r="AP16" s="66" t="e">
        <f>#REF!</f>
        <v>#REF!</v>
      </c>
    </row>
    <row r="17" spans="1:42" ht="63.75">
      <c r="A17" s="49">
        <v>7</v>
      </c>
      <c r="B17" s="63" t="s">
        <v>81</v>
      </c>
      <c r="C17" s="51" t="s">
        <v>56</v>
      </c>
      <c r="D17" s="52" t="s">
        <v>82</v>
      </c>
      <c r="E17" s="53" t="s">
        <v>76</v>
      </c>
      <c r="F17" s="53" t="s">
        <v>83</v>
      </c>
      <c r="G17" s="40" t="s">
        <v>69</v>
      </c>
      <c r="H17" s="68">
        <v>45285</v>
      </c>
      <c r="I17" s="51">
        <v>4</v>
      </c>
      <c r="J17" s="45" t="e">
        <f t="shared" si="6"/>
        <v>#REF!</v>
      </c>
      <c r="K17" s="41" t="e">
        <f t="shared" si="7"/>
        <v>#REF!</v>
      </c>
      <c r="L17" s="64" t="e">
        <f>#REF!</f>
        <v>#REF!</v>
      </c>
      <c r="M17" s="64" t="e">
        <f>#REF!</f>
        <v>#REF!</v>
      </c>
      <c r="N17" s="64" t="e">
        <f>#REF!</f>
        <v>#REF!</v>
      </c>
      <c r="O17" s="64" t="e">
        <f>#REF!</f>
        <v>#REF!</v>
      </c>
      <c r="P17" s="64" t="e">
        <f>#REF!</f>
        <v>#REF!</v>
      </c>
      <c r="Q17" s="64" t="e">
        <f>#REF!</f>
        <v>#REF!</v>
      </c>
      <c r="R17" s="64" t="e">
        <f>#REF!</f>
        <v>#REF!</v>
      </c>
      <c r="S17" s="64" t="e">
        <f>#REF!</f>
        <v>#REF!</v>
      </c>
      <c r="T17" s="41" t="e">
        <f t="shared" si="8"/>
        <v>#REF!</v>
      </c>
      <c r="U17" s="64" t="e">
        <f>#REF!</f>
        <v>#REF!</v>
      </c>
      <c r="V17" s="41" t="e">
        <f t="shared" si="9"/>
        <v>#REF!</v>
      </c>
      <c r="W17" s="64" t="e">
        <f>#REF!</f>
        <v>#REF!</v>
      </c>
      <c r="X17" s="64" t="e">
        <f>#REF!</f>
        <v>#REF!</v>
      </c>
      <c r="Y17" s="64" t="e">
        <f>#REF!</f>
        <v>#REF!</v>
      </c>
      <c r="Z17" s="41" t="e">
        <f t="shared" si="10"/>
        <v>#REF!</v>
      </c>
      <c r="AA17" s="64" t="e">
        <f>#REF!</f>
        <v>#REF!</v>
      </c>
      <c r="AB17" s="64" t="e">
        <f>#REF!</f>
        <v>#REF!</v>
      </c>
      <c r="AC17" s="64" t="e">
        <f>#REF!</f>
        <v>#REF!</v>
      </c>
      <c r="AD17" s="64" t="e">
        <f>#REF!</f>
        <v>#REF!</v>
      </c>
      <c r="AE17" s="41" t="e">
        <f t="shared" si="11"/>
        <v>#REF!</v>
      </c>
      <c r="AF17" s="64" t="e">
        <f>#REF!</f>
        <v>#REF!</v>
      </c>
      <c r="AG17" s="51" t="e">
        <f>#REF!</f>
        <v>#REF!</v>
      </c>
      <c r="AH17" s="51" t="e">
        <f>#REF!</f>
        <v>#REF!</v>
      </c>
      <c r="AI17" s="65" t="e">
        <f>#REF!</f>
        <v>#REF!</v>
      </c>
      <c r="AJ17" s="65" t="e">
        <f>#REF!</f>
        <v>#REF!</v>
      </c>
      <c r="AK17" s="65" t="e">
        <f>#REF!</f>
        <v>#REF!</v>
      </c>
      <c r="AL17" s="65" t="e">
        <f>#REF!</f>
        <v>#REF!</v>
      </c>
      <c r="AM17" s="65" t="e">
        <f>#REF!</f>
        <v>#REF!</v>
      </c>
      <c r="AN17" s="66" t="e">
        <f>#REF!</f>
        <v>#REF!</v>
      </c>
      <c r="AO17" s="66" t="e">
        <f>#REF!</f>
        <v>#REF!</v>
      </c>
      <c r="AP17" s="66" t="e">
        <f>#REF!</f>
        <v>#REF!</v>
      </c>
    </row>
    <row r="18" spans="1:42" ht="48">
      <c r="A18" s="49">
        <v>8</v>
      </c>
      <c r="B18" s="63" t="s">
        <v>84</v>
      </c>
      <c r="C18" s="51" t="s">
        <v>56</v>
      </c>
      <c r="D18" s="52" t="s">
        <v>85</v>
      </c>
      <c r="E18" s="53" t="s">
        <v>76</v>
      </c>
      <c r="F18" s="53" t="s">
        <v>86</v>
      </c>
      <c r="G18" s="40" t="s">
        <v>69</v>
      </c>
      <c r="H18" s="67">
        <v>45237</v>
      </c>
      <c r="I18" s="51">
        <v>2</v>
      </c>
      <c r="J18" s="45" t="e">
        <f t="shared" si="6"/>
        <v>#REF!</v>
      </c>
      <c r="K18" s="41" t="e">
        <f t="shared" si="7"/>
        <v>#REF!</v>
      </c>
      <c r="L18" s="64" t="e">
        <f>#REF!</f>
        <v>#REF!</v>
      </c>
      <c r="M18" s="64" t="e">
        <f>#REF!</f>
        <v>#REF!</v>
      </c>
      <c r="N18" s="64" t="e">
        <f>#REF!</f>
        <v>#REF!</v>
      </c>
      <c r="O18" s="64" t="e">
        <f>#REF!</f>
        <v>#REF!</v>
      </c>
      <c r="P18" s="64" t="e">
        <f>#REF!</f>
        <v>#REF!</v>
      </c>
      <c r="Q18" s="64" t="e">
        <f>#REF!</f>
        <v>#REF!</v>
      </c>
      <c r="R18" s="64" t="e">
        <f>#REF!</f>
        <v>#REF!</v>
      </c>
      <c r="S18" s="64" t="e">
        <f>#REF!</f>
        <v>#REF!</v>
      </c>
      <c r="T18" s="41" t="e">
        <f t="shared" si="8"/>
        <v>#REF!</v>
      </c>
      <c r="U18" s="64" t="e">
        <f>#REF!</f>
        <v>#REF!</v>
      </c>
      <c r="V18" s="41" t="e">
        <f t="shared" si="9"/>
        <v>#REF!</v>
      </c>
      <c r="W18" s="64" t="e">
        <f>#REF!</f>
        <v>#REF!</v>
      </c>
      <c r="X18" s="64" t="e">
        <f>#REF!</f>
        <v>#REF!</v>
      </c>
      <c r="Y18" s="64" t="e">
        <f>#REF!</f>
        <v>#REF!</v>
      </c>
      <c r="Z18" s="41" t="e">
        <f t="shared" si="10"/>
        <v>#REF!</v>
      </c>
      <c r="AA18" s="64" t="e">
        <f>#REF!</f>
        <v>#REF!</v>
      </c>
      <c r="AB18" s="64" t="e">
        <f>#REF!</f>
        <v>#REF!</v>
      </c>
      <c r="AC18" s="64" t="e">
        <f>#REF!</f>
        <v>#REF!</v>
      </c>
      <c r="AD18" s="64" t="e">
        <f>#REF!</f>
        <v>#REF!</v>
      </c>
      <c r="AE18" s="41" t="e">
        <f t="shared" si="11"/>
        <v>#REF!</v>
      </c>
      <c r="AF18" s="64" t="e">
        <f>#REF!</f>
        <v>#REF!</v>
      </c>
      <c r="AG18" s="51" t="e">
        <f>#REF!</f>
        <v>#REF!</v>
      </c>
      <c r="AH18" s="51" t="e">
        <f>#REF!</f>
        <v>#REF!</v>
      </c>
      <c r="AI18" s="65" t="e">
        <f>#REF!</f>
        <v>#REF!</v>
      </c>
      <c r="AJ18" s="65" t="e">
        <f>#REF!</f>
        <v>#REF!</v>
      </c>
      <c r="AK18" s="65" t="e">
        <f>#REF!</f>
        <v>#REF!</v>
      </c>
      <c r="AL18" s="65" t="e">
        <f>#REF!</f>
        <v>#REF!</v>
      </c>
      <c r="AM18" s="65" t="e">
        <f>#REF!</f>
        <v>#REF!</v>
      </c>
      <c r="AN18" s="66" t="e">
        <f>#REF!</f>
        <v>#REF!</v>
      </c>
      <c r="AO18" s="66" t="e">
        <f>#REF!</f>
        <v>#REF!</v>
      </c>
      <c r="AP18" s="66" t="e">
        <f>#REF!</f>
        <v>#REF!</v>
      </c>
    </row>
    <row r="19" spans="1:42" ht="36">
      <c r="A19" s="49">
        <v>9</v>
      </c>
      <c r="B19" s="63" t="s">
        <v>87</v>
      </c>
      <c r="C19" s="51" t="s">
        <v>56</v>
      </c>
      <c r="D19" s="52" t="s">
        <v>88</v>
      </c>
      <c r="E19" s="53" t="s">
        <v>76</v>
      </c>
      <c r="F19" s="53" t="s">
        <v>89</v>
      </c>
      <c r="G19" s="40" t="s">
        <v>69</v>
      </c>
      <c r="H19" s="59">
        <v>45216</v>
      </c>
      <c r="I19" s="51">
        <v>2</v>
      </c>
      <c r="J19" s="45" t="e">
        <f t="shared" si="6"/>
        <v>#REF!</v>
      </c>
      <c r="K19" s="41" t="e">
        <f t="shared" si="7"/>
        <v>#REF!</v>
      </c>
      <c r="L19" s="64" t="e">
        <f>#REF!</f>
        <v>#REF!</v>
      </c>
      <c r="M19" s="64" t="e">
        <f>#REF!</f>
        <v>#REF!</v>
      </c>
      <c r="N19" s="64" t="e">
        <f>#REF!</f>
        <v>#REF!</v>
      </c>
      <c r="O19" s="64" t="e">
        <f>#REF!</f>
        <v>#REF!</v>
      </c>
      <c r="P19" s="64" t="e">
        <f>#REF!</f>
        <v>#REF!</v>
      </c>
      <c r="Q19" s="64" t="e">
        <f>#REF!</f>
        <v>#REF!</v>
      </c>
      <c r="R19" s="64" t="e">
        <f>#REF!</f>
        <v>#REF!</v>
      </c>
      <c r="S19" s="64" t="e">
        <f>#REF!</f>
        <v>#REF!</v>
      </c>
      <c r="T19" s="41" t="e">
        <f t="shared" si="8"/>
        <v>#REF!</v>
      </c>
      <c r="U19" s="64" t="e">
        <f>#REF!</f>
        <v>#REF!</v>
      </c>
      <c r="V19" s="41" t="e">
        <f t="shared" si="9"/>
        <v>#REF!</v>
      </c>
      <c r="W19" s="64" t="e">
        <f>#REF!</f>
        <v>#REF!</v>
      </c>
      <c r="X19" s="64" t="e">
        <f>#REF!</f>
        <v>#REF!</v>
      </c>
      <c r="Y19" s="64" t="e">
        <f>#REF!</f>
        <v>#REF!</v>
      </c>
      <c r="Z19" s="41" t="e">
        <f t="shared" si="10"/>
        <v>#REF!</v>
      </c>
      <c r="AA19" s="64" t="e">
        <f>#REF!</f>
        <v>#REF!</v>
      </c>
      <c r="AB19" s="64" t="e">
        <f>#REF!</f>
        <v>#REF!</v>
      </c>
      <c r="AC19" s="64" t="e">
        <f>#REF!</f>
        <v>#REF!</v>
      </c>
      <c r="AD19" s="64" t="e">
        <f>#REF!</f>
        <v>#REF!</v>
      </c>
      <c r="AE19" s="41" t="e">
        <f t="shared" si="11"/>
        <v>#REF!</v>
      </c>
      <c r="AF19" s="64" t="e">
        <f>#REF!</f>
        <v>#REF!</v>
      </c>
      <c r="AG19" s="51" t="e">
        <f>#REF!</f>
        <v>#REF!</v>
      </c>
      <c r="AH19" s="51" t="e">
        <f>#REF!</f>
        <v>#REF!</v>
      </c>
      <c r="AI19" s="65" t="e">
        <f>#REF!</f>
        <v>#REF!</v>
      </c>
      <c r="AJ19" s="65" t="e">
        <f>#REF!</f>
        <v>#REF!</v>
      </c>
      <c r="AK19" s="65" t="e">
        <f>#REF!</f>
        <v>#REF!</v>
      </c>
      <c r="AL19" s="65" t="e">
        <f>#REF!</f>
        <v>#REF!</v>
      </c>
      <c r="AM19" s="65" t="e">
        <f>#REF!</f>
        <v>#REF!</v>
      </c>
      <c r="AN19" s="66" t="e">
        <f>#REF!</f>
        <v>#REF!</v>
      </c>
      <c r="AO19" s="66" t="e">
        <f>#REF!</f>
        <v>#REF!</v>
      </c>
      <c r="AP19" s="66" t="e">
        <f>#REF!</f>
        <v>#REF!</v>
      </c>
    </row>
    <row r="20" spans="1:42" ht="25.5">
      <c r="A20" s="49">
        <v>10</v>
      </c>
      <c r="B20" s="63" t="s">
        <v>90</v>
      </c>
      <c r="C20" s="51" t="s">
        <v>56</v>
      </c>
      <c r="D20" s="52" t="s">
        <v>91</v>
      </c>
      <c r="E20" s="53" t="s">
        <v>76</v>
      </c>
      <c r="F20" s="67">
        <v>45049</v>
      </c>
      <c r="G20" s="40" t="s">
        <v>69</v>
      </c>
      <c r="H20" s="53" t="s">
        <v>92</v>
      </c>
      <c r="I20" s="51">
        <v>3</v>
      </c>
      <c r="J20" s="45" t="e">
        <f t="shared" si="6"/>
        <v>#REF!</v>
      </c>
      <c r="K20" s="41" t="e">
        <f t="shared" si="7"/>
        <v>#REF!</v>
      </c>
      <c r="L20" s="64" t="e">
        <f>#REF!</f>
        <v>#REF!</v>
      </c>
      <c r="M20" s="64" t="e">
        <f>#REF!</f>
        <v>#REF!</v>
      </c>
      <c r="N20" s="64" t="e">
        <f>#REF!</f>
        <v>#REF!</v>
      </c>
      <c r="O20" s="64" t="e">
        <f>#REF!</f>
        <v>#REF!</v>
      </c>
      <c r="P20" s="64" t="e">
        <f>#REF!</f>
        <v>#REF!</v>
      </c>
      <c r="Q20" s="64" t="e">
        <f>#REF!</f>
        <v>#REF!</v>
      </c>
      <c r="R20" s="64" t="e">
        <f>#REF!</f>
        <v>#REF!</v>
      </c>
      <c r="S20" s="64" t="e">
        <f>#REF!</f>
        <v>#REF!</v>
      </c>
      <c r="T20" s="41" t="e">
        <f t="shared" si="8"/>
        <v>#REF!</v>
      </c>
      <c r="U20" s="64" t="e">
        <f>#REF!</f>
        <v>#REF!</v>
      </c>
      <c r="V20" s="41" t="e">
        <f t="shared" si="9"/>
        <v>#REF!</v>
      </c>
      <c r="W20" s="64" t="e">
        <f>#REF!</f>
        <v>#REF!</v>
      </c>
      <c r="X20" s="64" t="e">
        <f>#REF!</f>
        <v>#REF!</v>
      </c>
      <c r="Y20" s="64" t="e">
        <f>#REF!</f>
        <v>#REF!</v>
      </c>
      <c r="Z20" s="41" t="e">
        <f t="shared" si="10"/>
        <v>#REF!</v>
      </c>
      <c r="AA20" s="64" t="e">
        <f>#REF!</f>
        <v>#REF!</v>
      </c>
      <c r="AB20" s="64" t="e">
        <f>#REF!</f>
        <v>#REF!</v>
      </c>
      <c r="AC20" s="64" t="e">
        <f>#REF!</f>
        <v>#REF!</v>
      </c>
      <c r="AD20" s="64" t="e">
        <f>#REF!</f>
        <v>#REF!</v>
      </c>
      <c r="AE20" s="41" t="e">
        <f t="shared" si="11"/>
        <v>#REF!</v>
      </c>
      <c r="AF20" s="64" t="e">
        <f>#REF!</f>
        <v>#REF!</v>
      </c>
      <c r="AG20" s="51" t="e">
        <f>#REF!</f>
        <v>#REF!</v>
      </c>
      <c r="AH20" s="51" t="e">
        <f>#REF!</f>
        <v>#REF!</v>
      </c>
      <c r="AI20" s="65" t="e">
        <f>#REF!</f>
        <v>#REF!</v>
      </c>
      <c r="AJ20" s="65" t="e">
        <f>#REF!</f>
        <v>#REF!</v>
      </c>
      <c r="AK20" s="65" t="e">
        <f>#REF!</f>
        <v>#REF!</v>
      </c>
      <c r="AL20" s="65" t="e">
        <f>#REF!</f>
        <v>#REF!</v>
      </c>
      <c r="AM20" s="65" t="e">
        <f>#REF!</f>
        <v>#REF!</v>
      </c>
      <c r="AN20" s="66" t="e">
        <f>#REF!</f>
        <v>#REF!</v>
      </c>
      <c r="AO20" s="66" t="e">
        <f>#REF!</f>
        <v>#REF!</v>
      </c>
      <c r="AP20" s="66" t="e">
        <f>#REF!</f>
        <v>#REF!</v>
      </c>
    </row>
    <row r="21" spans="1:42" ht="45">
      <c r="A21" s="60">
        <v>11</v>
      </c>
      <c r="B21" s="50" t="s">
        <v>93</v>
      </c>
      <c r="C21" s="51" t="s">
        <v>56</v>
      </c>
      <c r="D21" s="61" t="s">
        <v>94</v>
      </c>
      <c r="E21" s="53" t="s">
        <v>72</v>
      </c>
      <c r="F21" s="53" t="s">
        <v>95</v>
      </c>
      <c r="G21" s="40" t="s">
        <v>69</v>
      </c>
      <c r="H21" s="59">
        <v>45289</v>
      </c>
      <c r="I21" s="51">
        <v>4</v>
      </c>
      <c r="J21" s="45" t="e">
        <f t="shared" si="6"/>
        <v>#REF!</v>
      </c>
      <c r="K21" s="41" t="e">
        <f t="shared" si="7"/>
        <v>#REF!</v>
      </c>
      <c r="L21" s="64" t="e">
        <f>#REF!</f>
        <v>#REF!</v>
      </c>
      <c r="M21" s="64" t="e">
        <f>#REF!</f>
        <v>#REF!</v>
      </c>
      <c r="N21" s="64" t="e">
        <f>#REF!</f>
        <v>#REF!</v>
      </c>
      <c r="O21" s="64" t="e">
        <f>#REF!</f>
        <v>#REF!</v>
      </c>
      <c r="P21" s="64" t="e">
        <f>#REF!</f>
        <v>#REF!</v>
      </c>
      <c r="Q21" s="64" t="e">
        <f>#REF!</f>
        <v>#REF!</v>
      </c>
      <c r="R21" s="64" t="e">
        <f>#REF!</f>
        <v>#REF!</v>
      </c>
      <c r="S21" s="64" t="e">
        <f>#REF!</f>
        <v>#REF!</v>
      </c>
      <c r="T21" s="41" t="e">
        <f t="shared" si="8"/>
        <v>#REF!</v>
      </c>
      <c r="U21" s="64" t="e">
        <f>#REF!</f>
        <v>#REF!</v>
      </c>
      <c r="V21" s="41" t="e">
        <f t="shared" si="9"/>
        <v>#REF!</v>
      </c>
      <c r="W21" s="64" t="e">
        <f>#REF!</f>
        <v>#REF!</v>
      </c>
      <c r="X21" s="64" t="e">
        <f>#REF!</f>
        <v>#REF!</v>
      </c>
      <c r="Y21" s="64" t="e">
        <f>#REF!</f>
        <v>#REF!</v>
      </c>
      <c r="Z21" s="41" t="e">
        <f t="shared" si="10"/>
        <v>#REF!</v>
      </c>
      <c r="AA21" s="64" t="e">
        <f>#REF!</f>
        <v>#REF!</v>
      </c>
      <c r="AB21" s="64" t="e">
        <f>#REF!</f>
        <v>#REF!</v>
      </c>
      <c r="AC21" s="64" t="e">
        <f>#REF!</f>
        <v>#REF!</v>
      </c>
      <c r="AD21" s="64" t="e">
        <f>#REF!</f>
        <v>#REF!</v>
      </c>
      <c r="AE21" s="41" t="e">
        <f t="shared" si="11"/>
        <v>#REF!</v>
      </c>
      <c r="AF21" s="64" t="e">
        <f>#REF!</f>
        <v>#REF!</v>
      </c>
      <c r="AG21" s="51" t="e">
        <f>#REF!</f>
        <v>#REF!</v>
      </c>
      <c r="AH21" s="51" t="e">
        <f>#REF!</f>
        <v>#REF!</v>
      </c>
      <c r="AI21" s="65" t="e">
        <f>#REF!</f>
        <v>#REF!</v>
      </c>
      <c r="AJ21" s="65" t="e">
        <f>#REF!</f>
        <v>#REF!</v>
      </c>
      <c r="AK21" s="65" t="e">
        <f>#REF!</f>
        <v>#REF!</v>
      </c>
      <c r="AL21" s="65" t="e">
        <f>#REF!</f>
        <v>#REF!</v>
      </c>
      <c r="AM21" s="65" t="e">
        <f>#REF!</f>
        <v>#REF!</v>
      </c>
      <c r="AN21" s="66" t="e">
        <f>#REF!</f>
        <v>#REF!</v>
      </c>
      <c r="AO21" s="66" t="e">
        <f>#REF!</f>
        <v>#REF!</v>
      </c>
      <c r="AP21" s="66" t="e">
        <f>#REF!</f>
        <v>#REF!</v>
      </c>
    </row>
    <row r="22" spans="1:42" ht="51">
      <c r="A22" s="49">
        <v>12</v>
      </c>
      <c r="B22" s="63" t="s">
        <v>96</v>
      </c>
      <c r="C22" s="51" t="s">
        <v>56</v>
      </c>
      <c r="D22" s="61" t="s">
        <v>97</v>
      </c>
      <c r="E22" s="53" t="s">
        <v>76</v>
      </c>
      <c r="F22" s="53" t="s">
        <v>98</v>
      </c>
      <c r="G22" s="40" t="s">
        <v>63</v>
      </c>
      <c r="H22" s="67"/>
      <c r="I22" s="51">
        <v>5</v>
      </c>
      <c r="J22" s="45" t="e">
        <f t="shared" si="6"/>
        <v>#REF!</v>
      </c>
      <c r="K22" s="41" t="e">
        <f t="shared" si="7"/>
        <v>#REF!</v>
      </c>
      <c r="L22" s="64" t="e">
        <f>#REF!</f>
        <v>#REF!</v>
      </c>
      <c r="M22" s="64" t="e">
        <f>#REF!</f>
        <v>#REF!</v>
      </c>
      <c r="N22" s="64" t="e">
        <f>#REF!</f>
        <v>#REF!</v>
      </c>
      <c r="O22" s="64" t="e">
        <f>#REF!</f>
        <v>#REF!</v>
      </c>
      <c r="P22" s="64" t="e">
        <f>#REF!</f>
        <v>#REF!</v>
      </c>
      <c r="Q22" s="64" t="e">
        <f>#REF!</f>
        <v>#REF!</v>
      </c>
      <c r="R22" s="64" t="e">
        <f>#REF!</f>
        <v>#REF!</v>
      </c>
      <c r="S22" s="64" t="e">
        <f>#REF!</f>
        <v>#REF!</v>
      </c>
      <c r="T22" s="41" t="e">
        <f t="shared" si="8"/>
        <v>#REF!</v>
      </c>
      <c r="U22" s="64" t="e">
        <f>#REF!</f>
        <v>#REF!</v>
      </c>
      <c r="V22" s="41" t="e">
        <f t="shared" si="9"/>
        <v>#REF!</v>
      </c>
      <c r="W22" s="64" t="e">
        <f>#REF!</f>
        <v>#REF!</v>
      </c>
      <c r="X22" s="64" t="e">
        <f>#REF!</f>
        <v>#REF!</v>
      </c>
      <c r="Y22" s="64" t="e">
        <f>#REF!</f>
        <v>#REF!</v>
      </c>
      <c r="Z22" s="41" t="e">
        <f t="shared" si="10"/>
        <v>#REF!</v>
      </c>
      <c r="AA22" s="64" t="e">
        <f>#REF!</f>
        <v>#REF!</v>
      </c>
      <c r="AB22" s="64" t="e">
        <f>#REF!</f>
        <v>#REF!</v>
      </c>
      <c r="AC22" s="64" t="e">
        <f>#REF!</f>
        <v>#REF!</v>
      </c>
      <c r="AD22" s="64" t="e">
        <f>#REF!</f>
        <v>#REF!</v>
      </c>
      <c r="AE22" s="41" t="e">
        <f t="shared" si="11"/>
        <v>#REF!</v>
      </c>
      <c r="AF22" s="64" t="e">
        <f>#REF!</f>
        <v>#REF!</v>
      </c>
      <c r="AG22" s="51" t="e">
        <f>#REF!</f>
        <v>#REF!</v>
      </c>
      <c r="AH22" s="51" t="e">
        <f>#REF!</f>
        <v>#REF!</v>
      </c>
      <c r="AI22" s="65" t="e">
        <f>#REF!</f>
        <v>#REF!</v>
      </c>
      <c r="AJ22" s="65" t="e">
        <f>#REF!</f>
        <v>#REF!</v>
      </c>
      <c r="AK22" s="65" t="e">
        <f>#REF!</f>
        <v>#REF!</v>
      </c>
      <c r="AL22" s="65" t="e">
        <f>#REF!</f>
        <v>#REF!</v>
      </c>
      <c r="AM22" s="65" t="e">
        <f>#REF!</f>
        <v>#REF!</v>
      </c>
      <c r="AN22" s="66" t="e">
        <f>#REF!</f>
        <v>#REF!</v>
      </c>
      <c r="AO22" s="66" t="e">
        <f>#REF!</f>
        <v>#REF!</v>
      </c>
      <c r="AP22" s="66" t="e">
        <f>#REF!</f>
        <v>#REF!</v>
      </c>
    </row>
    <row r="23" spans="1:42" ht="76.5">
      <c r="A23" s="49">
        <v>13</v>
      </c>
      <c r="B23" s="63" t="s">
        <v>99</v>
      </c>
      <c r="C23" s="51" t="s">
        <v>56</v>
      </c>
      <c r="D23" s="69" t="s">
        <v>100</v>
      </c>
      <c r="E23" s="53" t="s">
        <v>76</v>
      </c>
      <c r="F23" s="53" t="s">
        <v>101</v>
      </c>
      <c r="G23" s="40" t="s">
        <v>63</v>
      </c>
      <c r="H23" s="53"/>
      <c r="I23" s="51">
        <v>7</v>
      </c>
      <c r="J23" s="45" t="e">
        <f t="shared" si="6"/>
        <v>#REF!</v>
      </c>
      <c r="K23" s="41" t="e">
        <f t="shared" si="7"/>
        <v>#REF!</v>
      </c>
      <c r="L23" s="64" t="e">
        <f>#REF!</f>
        <v>#REF!</v>
      </c>
      <c r="M23" s="64" t="e">
        <f>#REF!</f>
        <v>#REF!</v>
      </c>
      <c r="N23" s="64" t="e">
        <f>#REF!</f>
        <v>#REF!</v>
      </c>
      <c r="O23" s="64" t="e">
        <f>#REF!</f>
        <v>#REF!</v>
      </c>
      <c r="P23" s="64" t="e">
        <f>#REF!</f>
        <v>#REF!</v>
      </c>
      <c r="Q23" s="64" t="e">
        <f>#REF!</f>
        <v>#REF!</v>
      </c>
      <c r="R23" s="64" t="e">
        <f>#REF!</f>
        <v>#REF!</v>
      </c>
      <c r="S23" s="64" t="e">
        <f>#REF!</f>
        <v>#REF!</v>
      </c>
      <c r="T23" s="41" t="e">
        <f t="shared" si="8"/>
        <v>#REF!</v>
      </c>
      <c r="U23" s="64" t="e">
        <f>#REF!</f>
        <v>#REF!</v>
      </c>
      <c r="V23" s="41" t="e">
        <f t="shared" si="9"/>
        <v>#REF!</v>
      </c>
      <c r="W23" s="64" t="e">
        <f>#REF!</f>
        <v>#REF!</v>
      </c>
      <c r="X23" s="64" t="e">
        <f>#REF!</f>
        <v>#REF!</v>
      </c>
      <c r="Y23" s="64" t="e">
        <f>#REF!</f>
        <v>#REF!</v>
      </c>
      <c r="Z23" s="41" t="e">
        <f t="shared" si="10"/>
        <v>#REF!</v>
      </c>
      <c r="AA23" s="64" t="e">
        <f>#REF!</f>
        <v>#REF!</v>
      </c>
      <c r="AB23" s="64" t="e">
        <f>#REF!</f>
        <v>#REF!</v>
      </c>
      <c r="AC23" s="64" t="e">
        <f>#REF!</f>
        <v>#REF!</v>
      </c>
      <c r="AD23" s="64" t="e">
        <f>#REF!</f>
        <v>#REF!</v>
      </c>
      <c r="AE23" s="41" t="e">
        <f t="shared" si="11"/>
        <v>#REF!</v>
      </c>
      <c r="AF23" s="64" t="e">
        <f>#REF!</f>
        <v>#REF!</v>
      </c>
      <c r="AG23" s="51" t="e">
        <f>#REF!</f>
        <v>#REF!</v>
      </c>
      <c r="AH23" s="51" t="e">
        <f>#REF!</f>
        <v>#REF!</v>
      </c>
      <c r="AI23" s="65" t="e">
        <f>#REF!</f>
        <v>#REF!</v>
      </c>
      <c r="AJ23" s="65" t="e">
        <f>#REF!</f>
        <v>#REF!</v>
      </c>
      <c r="AK23" s="65" t="e">
        <f>#REF!</f>
        <v>#REF!</v>
      </c>
      <c r="AL23" s="65" t="e">
        <f>#REF!</f>
        <v>#REF!</v>
      </c>
      <c r="AM23" s="65" t="e">
        <f>#REF!</f>
        <v>#REF!</v>
      </c>
      <c r="AN23" s="66" t="e">
        <f>#REF!</f>
        <v>#REF!</v>
      </c>
      <c r="AO23" s="66" t="e">
        <f>#REF!</f>
        <v>#REF!</v>
      </c>
      <c r="AP23" s="66" t="e">
        <f>#REF!</f>
        <v>#REF!</v>
      </c>
    </row>
    <row r="24" spans="1:42" ht="51">
      <c r="A24" s="49">
        <v>14</v>
      </c>
      <c r="B24" s="63" t="s">
        <v>102</v>
      </c>
      <c r="C24" s="51" t="s">
        <v>56</v>
      </c>
      <c r="D24" s="61" t="s">
        <v>103</v>
      </c>
      <c r="E24" s="53" t="s">
        <v>76</v>
      </c>
      <c r="F24" s="53" t="s">
        <v>104</v>
      </c>
      <c r="G24" s="40" t="s">
        <v>63</v>
      </c>
      <c r="H24" s="53"/>
      <c r="I24" s="51">
        <v>5</v>
      </c>
      <c r="J24" s="45" t="e">
        <f t="shared" si="6"/>
        <v>#REF!</v>
      </c>
      <c r="K24" s="41" t="e">
        <f t="shared" si="7"/>
        <v>#REF!</v>
      </c>
      <c r="L24" s="64" t="e">
        <f>#REF!</f>
        <v>#REF!</v>
      </c>
      <c r="M24" s="64" t="e">
        <f>#REF!</f>
        <v>#REF!</v>
      </c>
      <c r="N24" s="64" t="e">
        <f>#REF!</f>
        <v>#REF!</v>
      </c>
      <c r="O24" s="64" t="e">
        <f>#REF!</f>
        <v>#REF!</v>
      </c>
      <c r="P24" s="64" t="e">
        <f>#REF!</f>
        <v>#REF!</v>
      </c>
      <c r="Q24" s="64" t="e">
        <f>#REF!</f>
        <v>#REF!</v>
      </c>
      <c r="R24" s="64" t="e">
        <f>#REF!</f>
        <v>#REF!</v>
      </c>
      <c r="S24" s="64" t="e">
        <f>#REF!</f>
        <v>#REF!</v>
      </c>
      <c r="T24" s="41" t="e">
        <f t="shared" si="8"/>
        <v>#REF!</v>
      </c>
      <c r="U24" s="64" t="e">
        <f>#REF!</f>
        <v>#REF!</v>
      </c>
      <c r="V24" s="41" t="e">
        <f t="shared" si="9"/>
        <v>#REF!</v>
      </c>
      <c r="W24" s="64" t="e">
        <f>#REF!</f>
        <v>#REF!</v>
      </c>
      <c r="X24" s="64" t="e">
        <f>#REF!</f>
        <v>#REF!</v>
      </c>
      <c r="Y24" s="64" t="e">
        <f>#REF!</f>
        <v>#REF!</v>
      </c>
      <c r="Z24" s="41" t="e">
        <f t="shared" si="10"/>
        <v>#REF!</v>
      </c>
      <c r="AA24" s="64" t="e">
        <f>#REF!</f>
        <v>#REF!</v>
      </c>
      <c r="AB24" s="64" t="e">
        <f>#REF!</f>
        <v>#REF!</v>
      </c>
      <c r="AC24" s="64" t="e">
        <f>#REF!</f>
        <v>#REF!</v>
      </c>
      <c r="AD24" s="64" t="e">
        <f>#REF!</f>
        <v>#REF!</v>
      </c>
      <c r="AE24" s="41" t="e">
        <f t="shared" si="11"/>
        <v>#REF!</v>
      </c>
      <c r="AF24" s="64" t="e">
        <f>#REF!</f>
        <v>#REF!</v>
      </c>
      <c r="AG24" s="51" t="e">
        <f>#REF!</f>
        <v>#REF!</v>
      </c>
      <c r="AH24" s="51" t="e">
        <f>#REF!</f>
        <v>#REF!</v>
      </c>
      <c r="AI24" s="65" t="e">
        <f>#REF!</f>
        <v>#REF!</v>
      </c>
      <c r="AJ24" s="65" t="e">
        <f>#REF!</f>
        <v>#REF!</v>
      </c>
      <c r="AK24" s="65" t="e">
        <f>#REF!</f>
        <v>#REF!</v>
      </c>
      <c r="AL24" s="65" t="e">
        <f>#REF!</f>
        <v>#REF!</v>
      </c>
      <c r="AM24" s="65" t="e">
        <f>#REF!</f>
        <v>#REF!</v>
      </c>
      <c r="AN24" s="66" t="e">
        <f>#REF!</f>
        <v>#REF!</v>
      </c>
      <c r="AO24" s="66" t="e">
        <f>#REF!</f>
        <v>#REF!</v>
      </c>
      <c r="AP24" s="66" t="e">
        <f>#REF!</f>
        <v>#REF!</v>
      </c>
    </row>
    <row r="25" spans="1:42" ht="48">
      <c r="A25" s="49">
        <v>15</v>
      </c>
      <c r="B25" s="63" t="s">
        <v>105</v>
      </c>
      <c r="C25" s="51" t="s">
        <v>56</v>
      </c>
      <c r="D25" s="61" t="s">
        <v>106</v>
      </c>
      <c r="E25" s="53" t="s">
        <v>72</v>
      </c>
      <c r="F25" s="53" t="s">
        <v>107</v>
      </c>
      <c r="G25" s="40" t="s">
        <v>69</v>
      </c>
      <c r="H25" s="59">
        <v>45289</v>
      </c>
      <c r="I25" s="51">
        <v>3</v>
      </c>
      <c r="J25" s="45" t="e">
        <f t="shared" si="6"/>
        <v>#REF!</v>
      </c>
      <c r="K25" s="41" t="e">
        <f t="shared" si="7"/>
        <v>#REF!</v>
      </c>
      <c r="L25" s="70" t="e">
        <f>#REF!</f>
        <v>#REF!</v>
      </c>
      <c r="M25" s="64" t="e">
        <f>#REF!</f>
        <v>#REF!</v>
      </c>
      <c r="N25" s="64" t="e">
        <f>#REF!</f>
        <v>#REF!</v>
      </c>
      <c r="O25" s="64" t="e">
        <f>#REF!</f>
        <v>#REF!</v>
      </c>
      <c r="P25" s="64" t="e">
        <f>#REF!</f>
        <v>#REF!</v>
      </c>
      <c r="Q25" s="64" t="e">
        <f>#REF!</f>
        <v>#REF!</v>
      </c>
      <c r="R25" s="64" t="e">
        <f>#REF!</f>
        <v>#REF!</v>
      </c>
      <c r="S25" s="64" t="e">
        <f>#REF!</f>
        <v>#REF!</v>
      </c>
      <c r="T25" s="41" t="e">
        <f t="shared" si="8"/>
        <v>#REF!</v>
      </c>
      <c r="U25" s="64" t="e">
        <f>#REF!</f>
        <v>#REF!</v>
      </c>
      <c r="V25" s="41" t="e">
        <f t="shared" si="9"/>
        <v>#REF!</v>
      </c>
      <c r="W25" s="64" t="e">
        <f>#REF!</f>
        <v>#REF!</v>
      </c>
      <c r="X25" s="64" t="e">
        <f>#REF!</f>
        <v>#REF!</v>
      </c>
      <c r="Y25" s="64" t="e">
        <f>#REF!</f>
        <v>#REF!</v>
      </c>
      <c r="Z25" s="41" t="e">
        <f t="shared" si="10"/>
        <v>#REF!</v>
      </c>
      <c r="AA25" s="64" t="e">
        <f>#REF!</f>
        <v>#REF!</v>
      </c>
      <c r="AB25" s="64" t="e">
        <f>#REF!</f>
        <v>#REF!</v>
      </c>
      <c r="AC25" s="64" t="e">
        <f>#REF!</f>
        <v>#REF!</v>
      </c>
      <c r="AD25" s="64" t="e">
        <f>#REF!</f>
        <v>#REF!</v>
      </c>
      <c r="AE25" s="41" t="e">
        <f t="shared" si="11"/>
        <v>#REF!</v>
      </c>
      <c r="AF25" s="64" t="e">
        <f>#REF!</f>
        <v>#REF!</v>
      </c>
      <c r="AG25" s="51" t="e">
        <f>#REF!</f>
        <v>#REF!</v>
      </c>
      <c r="AH25" s="71" t="e">
        <f>#REF!</f>
        <v>#REF!</v>
      </c>
      <c r="AI25" s="65" t="e">
        <f>#REF!</f>
        <v>#REF!</v>
      </c>
      <c r="AJ25" s="65" t="e">
        <f>#REF!</f>
        <v>#REF!</v>
      </c>
      <c r="AK25" s="65" t="e">
        <f>#REF!</f>
        <v>#REF!</v>
      </c>
      <c r="AL25" s="72" t="e">
        <f>#REF!</f>
        <v>#REF!</v>
      </c>
      <c r="AM25" s="65" t="e">
        <f>#REF!</f>
        <v>#REF!</v>
      </c>
      <c r="AN25" s="66" t="e">
        <f>#REF!</f>
        <v>#REF!</v>
      </c>
      <c r="AO25" s="66" t="e">
        <f>#REF!</f>
        <v>#REF!</v>
      </c>
      <c r="AP25" s="66" t="e">
        <f>#REF!</f>
        <v>#REF!</v>
      </c>
    </row>
    <row r="26" spans="1:42" ht="12.75">
      <c r="A26" s="49">
        <v>16</v>
      </c>
      <c r="B26" s="63" t="s">
        <v>108</v>
      </c>
      <c r="C26" s="51" t="s">
        <v>56</v>
      </c>
      <c r="D26" s="61" t="s">
        <v>109</v>
      </c>
      <c r="E26" s="53" t="s">
        <v>76</v>
      </c>
      <c r="F26" s="67">
        <v>45110</v>
      </c>
      <c r="G26" s="40" t="s">
        <v>69</v>
      </c>
      <c r="H26" s="59">
        <v>45225</v>
      </c>
      <c r="I26" s="51">
        <v>2</v>
      </c>
      <c r="J26" s="45" t="e">
        <f t="shared" si="6"/>
        <v>#REF!</v>
      </c>
      <c r="K26" s="41" t="e">
        <f t="shared" si="7"/>
        <v>#REF!</v>
      </c>
      <c r="L26" s="64" t="e">
        <f>#REF!</f>
        <v>#REF!</v>
      </c>
      <c r="M26" s="64" t="e">
        <f>#REF!</f>
        <v>#REF!</v>
      </c>
      <c r="N26" s="64" t="e">
        <f>#REF!</f>
        <v>#REF!</v>
      </c>
      <c r="O26" s="64" t="e">
        <f>#REF!</f>
        <v>#REF!</v>
      </c>
      <c r="P26" s="64" t="e">
        <f>#REF!</f>
        <v>#REF!</v>
      </c>
      <c r="Q26" s="64" t="e">
        <f>#REF!</f>
        <v>#REF!</v>
      </c>
      <c r="R26" s="64" t="e">
        <f>#REF!</f>
        <v>#REF!</v>
      </c>
      <c r="S26" s="64" t="e">
        <f>#REF!</f>
        <v>#REF!</v>
      </c>
      <c r="T26" s="41" t="e">
        <f t="shared" si="8"/>
        <v>#REF!</v>
      </c>
      <c r="U26" s="64" t="e">
        <f>#REF!</f>
        <v>#REF!</v>
      </c>
      <c r="V26" s="41" t="e">
        <f t="shared" si="9"/>
        <v>#REF!</v>
      </c>
      <c r="W26" s="64" t="e">
        <f>#REF!</f>
        <v>#REF!</v>
      </c>
      <c r="X26" s="64" t="e">
        <f>#REF!</f>
        <v>#REF!</v>
      </c>
      <c r="Y26" s="64" t="e">
        <f>#REF!</f>
        <v>#REF!</v>
      </c>
      <c r="Z26" s="41" t="e">
        <f t="shared" si="10"/>
        <v>#REF!</v>
      </c>
      <c r="AA26" s="64" t="e">
        <f>#REF!</f>
        <v>#REF!</v>
      </c>
      <c r="AB26" s="64" t="e">
        <f>#REF!</f>
        <v>#REF!</v>
      </c>
      <c r="AC26" s="64" t="e">
        <f>#REF!</f>
        <v>#REF!</v>
      </c>
      <c r="AD26" s="64" t="e">
        <f>#REF!</f>
        <v>#REF!</v>
      </c>
      <c r="AE26" s="41" t="e">
        <f t="shared" si="11"/>
        <v>#REF!</v>
      </c>
      <c r="AF26" s="64" t="e">
        <f>#REF!</f>
        <v>#REF!</v>
      </c>
      <c r="AG26" s="51" t="e">
        <f>#REF!</f>
        <v>#REF!</v>
      </c>
      <c r="AH26" s="51" t="e">
        <f>#REF!</f>
        <v>#REF!</v>
      </c>
      <c r="AI26" s="65" t="e">
        <f>#REF!</f>
        <v>#REF!</v>
      </c>
      <c r="AJ26" s="65" t="e">
        <f>#REF!</f>
        <v>#REF!</v>
      </c>
      <c r="AK26" s="65" t="e">
        <f>#REF!</f>
        <v>#REF!</v>
      </c>
      <c r="AL26" s="65" t="e">
        <f>#REF!</f>
        <v>#REF!</v>
      </c>
      <c r="AM26" s="65" t="e">
        <f>#REF!</f>
        <v>#REF!</v>
      </c>
      <c r="AN26" s="66" t="e">
        <f>#REF!</f>
        <v>#REF!</v>
      </c>
      <c r="AO26" s="66" t="e">
        <f>#REF!</f>
        <v>#REF!</v>
      </c>
      <c r="AP26" s="66" t="e">
        <f>#REF!</f>
        <v>#REF!</v>
      </c>
    </row>
    <row r="27" spans="1:42" ht="48">
      <c r="A27" s="49">
        <v>17</v>
      </c>
      <c r="B27" s="63" t="s">
        <v>110</v>
      </c>
      <c r="C27" s="51" t="s">
        <v>56</v>
      </c>
      <c r="D27" s="61" t="s">
        <v>111</v>
      </c>
      <c r="E27" s="53" t="s">
        <v>76</v>
      </c>
      <c r="F27" s="53" t="s">
        <v>112</v>
      </c>
      <c r="G27" s="40" t="s">
        <v>69</v>
      </c>
      <c r="H27" s="67">
        <v>45323</v>
      </c>
      <c r="I27" s="51">
        <v>3</v>
      </c>
      <c r="J27" s="45" t="e">
        <f t="shared" si="6"/>
        <v>#REF!</v>
      </c>
      <c r="K27" s="41" t="e">
        <f t="shared" si="7"/>
        <v>#REF!</v>
      </c>
      <c r="L27" s="64" t="e">
        <f>#REF!</f>
        <v>#REF!</v>
      </c>
      <c r="M27" s="64" t="e">
        <f>#REF!</f>
        <v>#REF!</v>
      </c>
      <c r="N27" s="64" t="e">
        <f>#REF!</f>
        <v>#REF!</v>
      </c>
      <c r="O27" s="64" t="e">
        <f>#REF!</f>
        <v>#REF!</v>
      </c>
      <c r="P27" s="64" t="e">
        <f>#REF!</f>
        <v>#REF!</v>
      </c>
      <c r="Q27" s="64" t="e">
        <f>#REF!</f>
        <v>#REF!</v>
      </c>
      <c r="R27" s="64" t="e">
        <f>#REF!</f>
        <v>#REF!</v>
      </c>
      <c r="S27" s="64" t="e">
        <f>#REF!</f>
        <v>#REF!</v>
      </c>
      <c r="T27" s="41" t="e">
        <f t="shared" si="8"/>
        <v>#REF!</v>
      </c>
      <c r="U27" s="64" t="e">
        <f>#REF!</f>
        <v>#REF!</v>
      </c>
      <c r="V27" s="41" t="e">
        <f t="shared" si="9"/>
        <v>#REF!</v>
      </c>
      <c r="W27" s="64" t="e">
        <f>#REF!</f>
        <v>#REF!</v>
      </c>
      <c r="X27" s="64" t="e">
        <f>#REF!</f>
        <v>#REF!</v>
      </c>
      <c r="Y27" s="64" t="e">
        <f>#REF!</f>
        <v>#REF!</v>
      </c>
      <c r="Z27" s="41" t="e">
        <f t="shared" si="10"/>
        <v>#REF!</v>
      </c>
      <c r="AA27" s="64" t="e">
        <f>#REF!</f>
        <v>#REF!</v>
      </c>
      <c r="AB27" s="64" t="e">
        <f>#REF!</f>
        <v>#REF!</v>
      </c>
      <c r="AC27" s="64" t="e">
        <f>#REF!</f>
        <v>#REF!</v>
      </c>
      <c r="AD27" s="64" t="e">
        <f>#REF!</f>
        <v>#REF!</v>
      </c>
      <c r="AE27" s="41" t="e">
        <f t="shared" si="11"/>
        <v>#REF!</v>
      </c>
      <c r="AF27" s="64" t="e">
        <f>#REF!</f>
        <v>#REF!</v>
      </c>
      <c r="AG27" s="51" t="e">
        <f>#REF!</f>
        <v>#REF!</v>
      </c>
      <c r="AH27" s="51" t="e">
        <f>#REF!</f>
        <v>#REF!</v>
      </c>
      <c r="AI27" s="65" t="e">
        <f>#REF!</f>
        <v>#REF!</v>
      </c>
      <c r="AJ27" s="65" t="e">
        <f>#REF!</f>
        <v>#REF!</v>
      </c>
      <c r="AK27" s="65" t="e">
        <f>#REF!</f>
        <v>#REF!</v>
      </c>
      <c r="AL27" s="65" t="e">
        <f>#REF!</f>
        <v>#REF!</v>
      </c>
      <c r="AM27" s="65" t="e">
        <f>#REF!</f>
        <v>#REF!</v>
      </c>
      <c r="AN27" s="66" t="e">
        <f>#REF!</f>
        <v>#REF!</v>
      </c>
      <c r="AO27" s="66" t="e">
        <f>#REF!</f>
        <v>#REF!</v>
      </c>
      <c r="AP27" s="66" t="e">
        <f>#REF!</f>
        <v>#REF!</v>
      </c>
    </row>
    <row r="28" spans="1:42" ht="48">
      <c r="A28" s="49">
        <v>18</v>
      </c>
      <c r="B28" s="63" t="s">
        <v>113</v>
      </c>
      <c r="C28" s="51" t="s">
        <v>56</v>
      </c>
      <c r="D28" s="61" t="s">
        <v>114</v>
      </c>
      <c r="E28" s="53" t="s">
        <v>76</v>
      </c>
      <c r="F28" s="53" t="s">
        <v>115</v>
      </c>
      <c r="G28" s="40" t="s">
        <v>69</v>
      </c>
      <c r="H28" s="67">
        <v>45323</v>
      </c>
      <c r="I28" s="51">
        <v>3</v>
      </c>
      <c r="J28" s="45" t="e">
        <f t="shared" si="6"/>
        <v>#REF!</v>
      </c>
      <c r="K28" s="41" t="e">
        <f t="shared" si="7"/>
        <v>#REF!</v>
      </c>
      <c r="L28" s="64" t="e">
        <f>#REF!</f>
        <v>#REF!</v>
      </c>
      <c r="M28" s="64" t="e">
        <f>#REF!</f>
        <v>#REF!</v>
      </c>
      <c r="N28" s="64" t="e">
        <f>#REF!</f>
        <v>#REF!</v>
      </c>
      <c r="O28" s="64" t="e">
        <f>#REF!</f>
        <v>#REF!</v>
      </c>
      <c r="P28" s="64" t="e">
        <f>#REF!</f>
        <v>#REF!</v>
      </c>
      <c r="Q28" s="64" t="e">
        <f>#REF!</f>
        <v>#REF!</v>
      </c>
      <c r="R28" s="64" t="e">
        <f>#REF!</f>
        <v>#REF!</v>
      </c>
      <c r="S28" s="64" t="e">
        <f>#REF!</f>
        <v>#REF!</v>
      </c>
      <c r="T28" s="41" t="e">
        <f t="shared" si="8"/>
        <v>#REF!</v>
      </c>
      <c r="U28" s="64" t="e">
        <f>#REF!</f>
        <v>#REF!</v>
      </c>
      <c r="V28" s="41" t="e">
        <f t="shared" si="9"/>
        <v>#REF!</v>
      </c>
      <c r="W28" s="64" t="e">
        <f>#REF!</f>
        <v>#REF!</v>
      </c>
      <c r="X28" s="64" t="e">
        <f>#REF!</f>
        <v>#REF!</v>
      </c>
      <c r="Y28" s="64" t="e">
        <f>#REF!</f>
        <v>#REF!</v>
      </c>
      <c r="Z28" s="41" t="e">
        <f t="shared" si="10"/>
        <v>#REF!</v>
      </c>
      <c r="AA28" s="64" t="e">
        <f>#REF!</f>
        <v>#REF!</v>
      </c>
      <c r="AB28" s="64" t="e">
        <f>#REF!</f>
        <v>#REF!</v>
      </c>
      <c r="AC28" s="64" t="e">
        <f>#REF!</f>
        <v>#REF!</v>
      </c>
      <c r="AD28" s="64" t="e">
        <f>#REF!</f>
        <v>#REF!</v>
      </c>
      <c r="AE28" s="41" t="e">
        <f t="shared" si="11"/>
        <v>#REF!</v>
      </c>
      <c r="AF28" s="64" t="e">
        <f>#REF!</f>
        <v>#REF!</v>
      </c>
      <c r="AG28" s="51" t="e">
        <f>#REF!</f>
        <v>#REF!</v>
      </c>
      <c r="AH28" s="51" t="e">
        <f>#REF!</f>
        <v>#REF!</v>
      </c>
      <c r="AI28" s="65" t="e">
        <f>#REF!</f>
        <v>#REF!</v>
      </c>
      <c r="AJ28" s="65" t="e">
        <f>#REF!</f>
        <v>#REF!</v>
      </c>
      <c r="AK28" s="65" t="e">
        <f>#REF!</f>
        <v>#REF!</v>
      </c>
      <c r="AL28" s="65" t="e">
        <f>#REF!</f>
        <v>#REF!</v>
      </c>
      <c r="AM28" s="65" t="e">
        <f>#REF!</f>
        <v>#REF!</v>
      </c>
      <c r="AN28" s="66" t="e">
        <f>#REF!</f>
        <v>#REF!</v>
      </c>
      <c r="AO28" s="66" t="e">
        <f>#REF!</f>
        <v>#REF!</v>
      </c>
      <c r="AP28" s="66" t="e">
        <f>#REF!</f>
        <v>#REF!</v>
      </c>
    </row>
    <row r="29" spans="1:42" ht="48">
      <c r="A29" s="49">
        <v>19</v>
      </c>
      <c r="B29" s="63" t="s">
        <v>116</v>
      </c>
      <c r="C29" s="51" t="s">
        <v>56</v>
      </c>
      <c r="D29" s="61" t="s">
        <v>117</v>
      </c>
      <c r="E29" s="53" t="s">
        <v>76</v>
      </c>
      <c r="F29" s="53" t="s">
        <v>118</v>
      </c>
      <c r="G29" s="40" t="s">
        <v>69</v>
      </c>
      <c r="H29" s="67">
        <v>45329</v>
      </c>
      <c r="I29" s="51">
        <v>3</v>
      </c>
      <c r="J29" s="45" t="e">
        <f t="shared" si="6"/>
        <v>#REF!</v>
      </c>
      <c r="K29" s="41" t="e">
        <f t="shared" si="7"/>
        <v>#REF!</v>
      </c>
      <c r="L29" s="64" t="e">
        <f>#REF!</f>
        <v>#REF!</v>
      </c>
      <c r="M29" s="64" t="e">
        <f>#REF!</f>
        <v>#REF!</v>
      </c>
      <c r="N29" s="64" t="e">
        <f>#REF!</f>
        <v>#REF!</v>
      </c>
      <c r="O29" s="64" t="e">
        <f>#REF!</f>
        <v>#REF!</v>
      </c>
      <c r="P29" s="64" t="e">
        <f>#REF!</f>
        <v>#REF!</v>
      </c>
      <c r="Q29" s="64" t="e">
        <f>#REF!</f>
        <v>#REF!</v>
      </c>
      <c r="R29" s="64" t="e">
        <f>#REF!</f>
        <v>#REF!</v>
      </c>
      <c r="S29" s="64" t="e">
        <f>#REF!</f>
        <v>#REF!</v>
      </c>
      <c r="T29" s="41" t="e">
        <f t="shared" si="8"/>
        <v>#REF!</v>
      </c>
      <c r="U29" s="64" t="e">
        <f>#REF!</f>
        <v>#REF!</v>
      </c>
      <c r="V29" s="41" t="e">
        <f t="shared" si="9"/>
        <v>#REF!</v>
      </c>
      <c r="W29" s="64" t="e">
        <f>#REF!</f>
        <v>#REF!</v>
      </c>
      <c r="X29" s="64" t="e">
        <f>#REF!</f>
        <v>#REF!</v>
      </c>
      <c r="Y29" s="64" t="e">
        <f>#REF!</f>
        <v>#REF!</v>
      </c>
      <c r="Z29" s="41" t="e">
        <f t="shared" si="10"/>
        <v>#REF!</v>
      </c>
      <c r="AA29" s="64" t="e">
        <f>#REF!</f>
        <v>#REF!</v>
      </c>
      <c r="AB29" s="64" t="e">
        <f>#REF!</f>
        <v>#REF!</v>
      </c>
      <c r="AC29" s="64" t="e">
        <f>#REF!</f>
        <v>#REF!</v>
      </c>
      <c r="AD29" s="64" t="e">
        <f>#REF!</f>
        <v>#REF!</v>
      </c>
      <c r="AE29" s="41" t="e">
        <f t="shared" si="11"/>
        <v>#REF!</v>
      </c>
      <c r="AF29" s="64" t="e">
        <f>#REF!</f>
        <v>#REF!</v>
      </c>
      <c r="AG29" s="51" t="e">
        <f>#REF!</f>
        <v>#REF!</v>
      </c>
      <c r="AH29" s="51" t="e">
        <f>#REF!</f>
        <v>#REF!</v>
      </c>
      <c r="AI29" s="65" t="e">
        <f>#REF!</f>
        <v>#REF!</v>
      </c>
      <c r="AJ29" s="65" t="e">
        <f>#REF!</f>
        <v>#REF!</v>
      </c>
      <c r="AK29" s="65" t="e">
        <f>#REF!</f>
        <v>#REF!</v>
      </c>
      <c r="AL29" s="65" t="e">
        <f>#REF!</f>
        <v>#REF!</v>
      </c>
      <c r="AM29" s="65" t="e">
        <f>#REF!</f>
        <v>#REF!</v>
      </c>
      <c r="AN29" s="66" t="e">
        <f>#REF!</f>
        <v>#REF!</v>
      </c>
      <c r="AO29" s="66" t="e">
        <f>#REF!</f>
        <v>#REF!</v>
      </c>
      <c r="AP29" s="66" t="e">
        <f>#REF!</f>
        <v>#REF!</v>
      </c>
    </row>
    <row r="30" spans="1:42" ht="51">
      <c r="A30" s="49">
        <v>20</v>
      </c>
      <c r="B30" s="63" t="s">
        <v>119</v>
      </c>
      <c r="C30" s="51" t="s">
        <v>56</v>
      </c>
      <c r="D30" s="61" t="s">
        <v>120</v>
      </c>
      <c r="E30" s="53" t="s">
        <v>72</v>
      </c>
      <c r="F30" s="53" t="s">
        <v>121</v>
      </c>
      <c r="G30" s="40" t="s">
        <v>69</v>
      </c>
      <c r="H30" s="67">
        <v>45330</v>
      </c>
      <c r="I30" s="51">
        <v>4</v>
      </c>
      <c r="J30" s="45" t="e">
        <f t="shared" si="6"/>
        <v>#REF!</v>
      </c>
      <c r="K30" s="41" t="e">
        <f t="shared" si="7"/>
        <v>#REF!</v>
      </c>
      <c r="L30" s="64" t="e">
        <f>#REF!</f>
        <v>#REF!</v>
      </c>
      <c r="M30" s="64" t="e">
        <f>#REF!</f>
        <v>#REF!</v>
      </c>
      <c r="N30" s="64" t="e">
        <f>#REF!</f>
        <v>#REF!</v>
      </c>
      <c r="O30" s="64" t="e">
        <f>#REF!</f>
        <v>#REF!</v>
      </c>
      <c r="P30" s="64" t="e">
        <f>#REF!</f>
        <v>#REF!</v>
      </c>
      <c r="Q30" s="64" t="e">
        <f>#REF!</f>
        <v>#REF!</v>
      </c>
      <c r="R30" s="64" t="e">
        <f>#REF!</f>
        <v>#REF!</v>
      </c>
      <c r="S30" s="64" t="e">
        <f>#REF!</f>
        <v>#REF!</v>
      </c>
      <c r="T30" s="41" t="e">
        <f t="shared" si="8"/>
        <v>#REF!</v>
      </c>
      <c r="U30" s="64" t="e">
        <f>#REF!</f>
        <v>#REF!</v>
      </c>
      <c r="V30" s="41" t="e">
        <f t="shared" si="9"/>
        <v>#REF!</v>
      </c>
      <c r="W30" s="64" t="e">
        <f>#REF!</f>
        <v>#REF!</v>
      </c>
      <c r="X30" s="64" t="e">
        <f>#REF!</f>
        <v>#REF!</v>
      </c>
      <c r="Y30" s="64" t="e">
        <f>#REF!</f>
        <v>#REF!</v>
      </c>
      <c r="Z30" s="41" t="e">
        <f t="shared" si="10"/>
        <v>#REF!</v>
      </c>
      <c r="AA30" s="64" t="e">
        <f>#REF!</f>
        <v>#REF!</v>
      </c>
      <c r="AB30" s="64" t="e">
        <f>#REF!</f>
        <v>#REF!</v>
      </c>
      <c r="AC30" s="64" t="e">
        <f>#REF!</f>
        <v>#REF!</v>
      </c>
      <c r="AD30" s="64" t="e">
        <f>#REF!</f>
        <v>#REF!</v>
      </c>
      <c r="AE30" s="41" t="e">
        <f t="shared" si="11"/>
        <v>#REF!</v>
      </c>
      <c r="AF30" s="64" t="e">
        <f>#REF!</f>
        <v>#REF!</v>
      </c>
      <c r="AG30" s="51" t="e">
        <f>#REF!</f>
        <v>#REF!</v>
      </c>
      <c r="AH30" s="51" t="e">
        <f>#REF!</f>
        <v>#REF!</v>
      </c>
      <c r="AI30" s="65" t="e">
        <f>#REF!</f>
        <v>#REF!</v>
      </c>
      <c r="AJ30" s="65" t="e">
        <f>#REF!</f>
        <v>#REF!</v>
      </c>
      <c r="AK30" s="65" t="e">
        <f>#REF!</f>
        <v>#REF!</v>
      </c>
      <c r="AL30" s="65" t="e">
        <f>#REF!</f>
        <v>#REF!</v>
      </c>
      <c r="AM30" s="65" t="e">
        <f>#REF!</f>
        <v>#REF!</v>
      </c>
      <c r="AN30" s="66" t="e">
        <f>#REF!</f>
        <v>#REF!</v>
      </c>
      <c r="AO30" s="66" t="e">
        <f>#REF!</f>
        <v>#REF!</v>
      </c>
      <c r="AP30" s="66" t="e">
        <f>#REF!</f>
        <v>#REF!</v>
      </c>
    </row>
    <row r="31" spans="1:42" ht="48">
      <c r="A31" s="49">
        <v>21</v>
      </c>
      <c r="B31" s="63" t="s">
        <v>122</v>
      </c>
      <c r="C31" s="51" t="s">
        <v>56</v>
      </c>
      <c r="D31" s="61" t="s">
        <v>123</v>
      </c>
      <c r="E31" s="53" t="s">
        <v>76</v>
      </c>
      <c r="F31" s="53" t="s">
        <v>124</v>
      </c>
      <c r="G31" s="40" t="s">
        <v>69</v>
      </c>
      <c r="H31" s="67">
        <v>45323</v>
      </c>
      <c r="I31" s="51">
        <v>3</v>
      </c>
      <c r="J31" s="45" t="e">
        <f t="shared" si="6"/>
        <v>#REF!</v>
      </c>
      <c r="K31" s="41" t="e">
        <f t="shared" si="7"/>
        <v>#REF!</v>
      </c>
      <c r="L31" s="64" t="e">
        <f>#REF!</f>
        <v>#REF!</v>
      </c>
      <c r="M31" s="64" t="e">
        <f>#REF!</f>
        <v>#REF!</v>
      </c>
      <c r="N31" s="64" t="e">
        <f>#REF!</f>
        <v>#REF!</v>
      </c>
      <c r="O31" s="64" t="e">
        <f>#REF!</f>
        <v>#REF!</v>
      </c>
      <c r="P31" s="64" t="e">
        <f>#REF!</f>
        <v>#REF!</v>
      </c>
      <c r="Q31" s="64" t="e">
        <f>#REF!</f>
        <v>#REF!</v>
      </c>
      <c r="R31" s="64" t="e">
        <f>#REF!</f>
        <v>#REF!</v>
      </c>
      <c r="S31" s="64" t="e">
        <f>#REF!</f>
        <v>#REF!</v>
      </c>
      <c r="T31" s="41" t="e">
        <f t="shared" si="8"/>
        <v>#REF!</v>
      </c>
      <c r="U31" s="64" t="e">
        <f>#REF!</f>
        <v>#REF!</v>
      </c>
      <c r="V31" s="41" t="e">
        <f t="shared" si="9"/>
        <v>#REF!</v>
      </c>
      <c r="W31" s="64" t="e">
        <f>#REF!</f>
        <v>#REF!</v>
      </c>
      <c r="X31" s="64" t="e">
        <f>#REF!</f>
        <v>#REF!</v>
      </c>
      <c r="Y31" s="64" t="e">
        <f>#REF!</f>
        <v>#REF!</v>
      </c>
      <c r="Z31" s="41" t="e">
        <f t="shared" si="10"/>
        <v>#REF!</v>
      </c>
      <c r="AA31" s="64" t="e">
        <f>#REF!</f>
        <v>#REF!</v>
      </c>
      <c r="AB31" s="64" t="e">
        <f>#REF!</f>
        <v>#REF!</v>
      </c>
      <c r="AC31" s="64" t="e">
        <f>#REF!</f>
        <v>#REF!</v>
      </c>
      <c r="AD31" s="64" t="e">
        <f>#REF!</f>
        <v>#REF!</v>
      </c>
      <c r="AE31" s="41" t="e">
        <f t="shared" si="11"/>
        <v>#REF!</v>
      </c>
      <c r="AF31" s="64" t="e">
        <f>#REF!</f>
        <v>#REF!</v>
      </c>
      <c r="AG31" s="51" t="e">
        <f>#REF!</f>
        <v>#REF!</v>
      </c>
      <c r="AH31" s="51" t="e">
        <f>#REF!</f>
        <v>#REF!</v>
      </c>
      <c r="AI31" s="65" t="e">
        <f>#REF!</f>
        <v>#REF!</v>
      </c>
      <c r="AJ31" s="65" t="e">
        <f>#REF!</f>
        <v>#REF!</v>
      </c>
      <c r="AK31" s="65" t="e">
        <f>#REF!</f>
        <v>#REF!</v>
      </c>
      <c r="AL31" s="65" t="e">
        <f>#REF!</f>
        <v>#REF!</v>
      </c>
      <c r="AM31" s="65" t="e">
        <f>#REF!</f>
        <v>#REF!</v>
      </c>
      <c r="AN31" s="66" t="e">
        <f>#REF!</f>
        <v>#REF!</v>
      </c>
      <c r="AO31" s="66" t="e">
        <f>#REF!</f>
        <v>#REF!</v>
      </c>
      <c r="AP31" s="66" t="e">
        <f>#REF!</f>
        <v>#REF!</v>
      </c>
    </row>
    <row r="32" spans="1:42" ht="48" customHeight="1">
      <c r="A32" s="49">
        <v>22</v>
      </c>
      <c r="B32" s="63" t="s">
        <v>125</v>
      </c>
      <c r="C32" s="51" t="s">
        <v>56</v>
      </c>
      <c r="D32" s="73" t="s">
        <v>126</v>
      </c>
      <c r="E32" s="53" t="s">
        <v>127</v>
      </c>
      <c r="F32" s="67">
        <v>45146</v>
      </c>
      <c r="G32" s="40" t="s">
        <v>128</v>
      </c>
      <c r="H32" s="53"/>
      <c r="I32" s="51">
        <v>0</v>
      </c>
      <c r="J32" s="45" t="e">
        <f t="shared" si="6"/>
        <v>#REF!</v>
      </c>
      <c r="K32" s="41" t="e">
        <f t="shared" si="7"/>
        <v>#REF!</v>
      </c>
      <c r="L32" s="64" t="e">
        <f>#REF!</f>
        <v>#REF!</v>
      </c>
      <c r="M32" s="64" t="e">
        <f>#REF!</f>
        <v>#REF!</v>
      </c>
      <c r="N32" s="64" t="e">
        <f>#REF!</f>
        <v>#REF!</v>
      </c>
      <c r="O32" s="64" t="e">
        <f>#REF!</f>
        <v>#REF!</v>
      </c>
      <c r="P32" s="64" t="e">
        <f>#REF!</f>
        <v>#REF!</v>
      </c>
      <c r="Q32" s="64" t="e">
        <f>#REF!</f>
        <v>#REF!</v>
      </c>
      <c r="R32" s="64" t="e">
        <f>#REF!</f>
        <v>#REF!</v>
      </c>
      <c r="S32" s="64" t="e">
        <f>#REF!</f>
        <v>#REF!</v>
      </c>
      <c r="T32" s="41" t="e">
        <f t="shared" si="8"/>
        <v>#REF!</v>
      </c>
      <c r="U32" s="64" t="e">
        <f>#REF!</f>
        <v>#REF!</v>
      </c>
      <c r="V32" s="41" t="e">
        <f t="shared" si="9"/>
        <v>#REF!</v>
      </c>
      <c r="W32" s="64" t="e">
        <f>#REF!</f>
        <v>#REF!</v>
      </c>
      <c r="X32" s="64" t="e">
        <f>#REF!</f>
        <v>#REF!</v>
      </c>
      <c r="Y32" s="64" t="e">
        <f>#REF!</f>
        <v>#REF!</v>
      </c>
      <c r="Z32" s="41" t="e">
        <f t="shared" si="10"/>
        <v>#REF!</v>
      </c>
      <c r="AA32" s="64" t="e">
        <f>#REF!</f>
        <v>#REF!</v>
      </c>
      <c r="AB32" s="64" t="e">
        <f>#REF!</f>
        <v>#REF!</v>
      </c>
      <c r="AC32" s="64" t="e">
        <f>#REF!</f>
        <v>#REF!</v>
      </c>
      <c r="AD32" s="64" t="e">
        <f>#REF!</f>
        <v>#REF!</v>
      </c>
      <c r="AE32" s="41" t="e">
        <f t="shared" si="11"/>
        <v>#REF!</v>
      </c>
      <c r="AF32" s="64" t="e">
        <f>#REF!</f>
        <v>#REF!</v>
      </c>
      <c r="AG32" s="51" t="e">
        <f>#REF!</f>
        <v>#REF!</v>
      </c>
      <c r="AH32" s="51" t="e">
        <f>#REF!</f>
        <v>#REF!</v>
      </c>
      <c r="AI32" s="65" t="e">
        <f>#REF!</f>
        <v>#REF!</v>
      </c>
      <c r="AJ32" s="65" t="e">
        <f>#REF!</f>
        <v>#REF!</v>
      </c>
      <c r="AK32" s="65" t="e">
        <f>#REF!</f>
        <v>#REF!</v>
      </c>
      <c r="AL32" s="65" t="e">
        <f>#REF!</f>
        <v>#REF!</v>
      </c>
      <c r="AM32" s="65" t="e">
        <f>#REF!</f>
        <v>#REF!</v>
      </c>
      <c r="AN32" s="66" t="e">
        <f>#REF!</f>
        <v>#REF!</v>
      </c>
      <c r="AO32" s="66" t="e">
        <f>#REF!</f>
        <v>#REF!</v>
      </c>
      <c r="AP32" s="66" t="e">
        <f>#REF!</f>
        <v>#REF!</v>
      </c>
    </row>
    <row r="33" spans="1:42" ht="51">
      <c r="A33" s="49">
        <v>23</v>
      </c>
      <c r="B33" s="63" t="s">
        <v>129</v>
      </c>
      <c r="C33" s="51" t="s">
        <v>56</v>
      </c>
      <c r="D33" s="73" t="s">
        <v>130</v>
      </c>
      <c r="E33" s="53" t="s">
        <v>76</v>
      </c>
      <c r="F33" s="53" t="s">
        <v>131</v>
      </c>
      <c r="G33" s="40" t="s">
        <v>63</v>
      </c>
      <c r="H33" s="53"/>
      <c r="I33" s="51">
        <v>3</v>
      </c>
      <c r="J33" s="45" t="e">
        <f t="shared" si="6"/>
        <v>#REF!</v>
      </c>
      <c r="K33" s="41" t="e">
        <f t="shared" si="7"/>
        <v>#REF!</v>
      </c>
      <c r="L33" s="64" t="e">
        <f>#REF!</f>
        <v>#REF!</v>
      </c>
      <c r="M33" s="64" t="e">
        <f>#REF!</f>
        <v>#REF!</v>
      </c>
      <c r="N33" s="64" t="e">
        <f>#REF!</f>
        <v>#REF!</v>
      </c>
      <c r="O33" s="64" t="e">
        <f>#REF!</f>
        <v>#REF!</v>
      </c>
      <c r="P33" s="64" t="e">
        <f>#REF!</f>
        <v>#REF!</v>
      </c>
      <c r="Q33" s="64" t="e">
        <f>#REF!</f>
        <v>#REF!</v>
      </c>
      <c r="R33" s="64" t="e">
        <f>#REF!</f>
        <v>#REF!</v>
      </c>
      <c r="S33" s="64" t="e">
        <f>#REF!</f>
        <v>#REF!</v>
      </c>
      <c r="T33" s="41" t="e">
        <f t="shared" si="8"/>
        <v>#REF!</v>
      </c>
      <c r="U33" s="64" t="e">
        <f>#REF!</f>
        <v>#REF!</v>
      </c>
      <c r="V33" s="41" t="e">
        <f t="shared" si="9"/>
        <v>#REF!</v>
      </c>
      <c r="W33" s="64" t="e">
        <f>#REF!</f>
        <v>#REF!</v>
      </c>
      <c r="X33" s="64" t="e">
        <f>#REF!</f>
        <v>#REF!</v>
      </c>
      <c r="Y33" s="64" t="e">
        <f>#REF!</f>
        <v>#REF!</v>
      </c>
      <c r="Z33" s="41" t="e">
        <f t="shared" si="10"/>
        <v>#REF!</v>
      </c>
      <c r="AA33" s="64" t="e">
        <f>#REF!</f>
        <v>#REF!</v>
      </c>
      <c r="AB33" s="64" t="e">
        <f>#REF!</f>
        <v>#REF!</v>
      </c>
      <c r="AC33" s="64" t="e">
        <f>#REF!</f>
        <v>#REF!</v>
      </c>
      <c r="AD33" s="64" t="e">
        <f>#REF!</f>
        <v>#REF!</v>
      </c>
      <c r="AE33" s="41" t="e">
        <f t="shared" si="11"/>
        <v>#REF!</v>
      </c>
      <c r="AF33" s="64" t="e">
        <f>#REF!</f>
        <v>#REF!</v>
      </c>
      <c r="AG33" s="51" t="e">
        <f>#REF!</f>
        <v>#REF!</v>
      </c>
      <c r="AH33" s="51" t="e">
        <f>#REF!</f>
        <v>#REF!</v>
      </c>
      <c r="AI33" s="65" t="e">
        <f>#REF!</f>
        <v>#REF!</v>
      </c>
      <c r="AJ33" s="65" t="e">
        <f>#REF!</f>
        <v>#REF!</v>
      </c>
      <c r="AK33" s="65" t="e">
        <f>#REF!</f>
        <v>#REF!</v>
      </c>
      <c r="AL33" s="65" t="e">
        <f>#REF!</f>
        <v>#REF!</v>
      </c>
      <c r="AM33" s="65" t="e">
        <f>#REF!</f>
        <v>#REF!</v>
      </c>
      <c r="AN33" s="66" t="e">
        <f>#REF!</f>
        <v>#REF!</v>
      </c>
      <c r="AO33" s="66" t="e">
        <f>#REF!</f>
        <v>#REF!</v>
      </c>
      <c r="AP33" s="66" t="e">
        <f>#REF!</f>
        <v>#REF!</v>
      </c>
    </row>
    <row r="34" spans="1:42" ht="24">
      <c r="A34" s="49">
        <v>24</v>
      </c>
      <c r="B34" s="63" t="s">
        <v>132</v>
      </c>
      <c r="C34" s="51" t="s">
        <v>56</v>
      </c>
      <c r="D34" s="73" t="s">
        <v>133</v>
      </c>
      <c r="E34" s="53" t="s">
        <v>76</v>
      </c>
      <c r="F34" s="67">
        <v>45187</v>
      </c>
      <c r="G34" s="40" t="s">
        <v>69</v>
      </c>
      <c r="H34" s="67">
        <v>45232</v>
      </c>
      <c r="I34" s="51">
        <v>1</v>
      </c>
      <c r="J34" s="45" t="e">
        <f t="shared" si="6"/>
        <v>#REF!</v>
      </c>
      <c r="K34" s="41" t="e">
        <f t="shared" si="7"/>
        <v>#REF!</v>
      </c>
      <c r="L34" s="64" t="e">
        <f>#REF!</f>
        <v>#REF!</v>
      </c>
      <c r="M34" s="64" t="e">
        <f>#REF!</f>
        <v>#REF!</v>
      </c>
      <c r="N34" s="64" t="e">
        <f>#REF!</f>
        <v>#REF!</v>
      </c>
      <c r="O34" s="64" t="e">
        <f>#REF!</f>
        <v>#REF!</v>
      </c>
      <c r="P34" s="64" t="e">
        <f>#REF!</f>
        <v>#REF!</v>
      </c>
      <c r="Q34" s="64" t="e">
        <f>#REF!</f>
        <v>#REF!</v>
      </c>
      <c r="R34" s="64" t="e">
        <f>#REF!</f>
        <v>#REF!</v>
      </c>
      <c r="S34" s="64" t="e">
        <f>#REF!</f>
        <v>#REF!</v>
      </c>
      <c r="T34" s="41" t="e">
        <f t="shared" si="8"/>
        <v>#REF!</v>
      </c>
      <c r="U34" s="64" t="e">
        <f>#REF!</f>
        <v>#REF!</v>
      </c>
      <c r="V34" s="41" t="e">
        <f t="shared" si="9"/>
        <v>#REF!</v>
      </c>
      <c r="W34" s="64" t="e">
        <f>#REF!</f>
        <v>#REF!</v>
      </c>
      <c r="X34" s="64" t="e">
        <f>#REF!</f>
        <v>#REF!</v>
      </c>
      <c r="Y34" s="64" t="e">
        <f>#REF!</f>
        <v>#REF!</v>
      </c>
      <c r="Z34" s="41" t="e">
        <f t="shared" si="10"/>
        <v>#REF!</v>
      </c>
      <c r="AA34" s="64" t="e">
        <f>#REF!</f>
        <v>#REF!</v>
      </c>
      <c r="AB34" s="64" t="e">
        <f>#REF!</f>
        <v>#REF!</v>
      </c>
      <c r="AC34" s="64" t="e">
        <f>#REF!</f>
        <v>#REF!</v>
      </c>
      <c r="AD34" s="64" t="e">
        <f>#REF!</f>
        <v>#REF!</v>
      </c>
      <c r="AE34" s="41" t="e">
        <f t="shared" si="11"/>
        <v>#REF!</v>
      </c>
      <c r="AF34" s="64" t="e">
        <f>#REF!</f>
        <v>#REF!</v>
      </c>
      <c r="AG34" s="51" t="e">
        <f>#REF!</f>
        <v>#REF!</v>
      </c>
      <c r="AH34" s="51" t="e">
        <f>#REF!</f>
        <v>#REF!</v>
      </c>
      <c r="AI34" s="65" t="e">
        <f>#REF!</f>
        <v>#REF!</v>
      </c>
      <c r="AJ34" s="65" t="e">
        <f>#REF!</f>
        <v>#REF!</v>
      </c>
      <c r="AK34" s="65" t="e">
        <f>#REF!</f>
        <v>#REF!</v>
      </c>
      <c r="AL34" s="65" t="e">
        <f>#REF!</f>
        <v>#REF!</v>
      </c>
      <c r="AM34" s="74" t="e">
        <f>#REF!</f>
        <v>#REF!</v>
      </c>
      <c r="AN34" s="66" t="e">
        <f>#REF!</f>
        <v>#REF!</v>
      </c>
      <c r="AO34" s="66" t="e">
        <f>#REF!</f>
        <v>#REF!</v>
      </c>
      <c r="AP34" s="66" t="e">
        <f>#REF!</f>
        <v>#REF!</v>
      </c>
    </row>
    <row r="35" spans="1:42" ht="49.5" customHeight="1">
      <c r="A35" s="49">
        <v>25</v>
      </c>
      <c r="B35" s="63" t="s">
        <v>134</v>
      </c>
      <c r="C35" s="51" t="s">
        <v>56</v>
      </c>
      <c r="D35" s="73" t="s">
        <v>135</v>
      </c>
      <c r="E35" s="53" t="s">
        <v>76</v>
      </c>
      <c r="F35" s="67">
        <v>45188</v>
      </c>
      <c r="G35" s="40" t="s">
        <v>69</v>
      </c>
      <c r="H35" s="67">
        <v>45198</v>
      </c>
      <c r="I35" s="51">
        <v>1</v>
      </c>
      <c r="J35" s="45" t="e">
        <f t="shared" si="6"/>
        <v>#REF!</v>
      </c>
      <c r="K35" s="41" t="e">
        <f t="shared" si="7"/>
        <v>#REF!</v>
      </c>
      <c r="L35" s="64" t="e">
        <f>#REF!</f>
        <v>#REF!</v>
      </c>
      <c r="M35" s="64" t="e">
        <f>#REF!</f>
        <v>#REF!</v>
      </c>
      <c r="N35" s="64" t="e">
        <f>#REF!</f>
        <v>#REF!</v>
      </c>
      <c r="O35" s="64" t="e">
        <f>#REF!</f>
        <v>#REF!</v>
      </c>
      <c r="P35" s="64" t="e">
        <f>#REF!</f>
        <v>#REF!</v>
      </c>
      <c r="Q35" s="64" t="e">
        <f>#REF!</f>
        <v>#REF!</v>
      </c>
      <c r="R35" s="64" t="e">
        <f>#REF!</f>
        <v>#REF!</v>
      </c>
      <c r="S35" s="64" t="e">
        <f>#REF!</f>
        <v>#REF!</v>
      </c>
      <c r="T35" s="41" t="e">
        <f t="shared" si="8"/>
        <v>#REF!</v>
      </c>
      <c r="U35" s="64" t="e">
        <f>#REF!</f>
        <v>#REF!</v>
      </c>
      <c r="V35" s="41" t="e">
        <f t="shared" si="9"/>
        <v>#REF!</v>
      </c>
      <c r="W35" s="64" t="e">
        <f>#REF!</f>
        <v>#REF!</v>
      </c>
      <c r="X35" s="64" t="e">
        <f>#REF!</f>
        <v>#REF!</v>
      </c>
      <c r="Y35" s="64" t="e">
        <f>#REF!</f>
        <v>#REF!</v>
      </c>
      <c r="Z35" s="41" t="e">
        <f t="shared" si="10"/>
        <v>#REF!</v>
      </c>
      <c r="AA35" s="64" t="e">
        <f>#REF!</f>
        <v>#REF!</v>
      </c>
      <c r="AB35" s="64" t="e">
        <f>#REF!</f>
        <v>#REF!</v>
      </c>
      <c r="AC35" s="64" t="e">
        <f>#REF!</f>
        <v>#REF!</v>
      </c>
      <c r="AD35" s="64" t="e">
        <f>#REF!</f>
        <v>#REF!</v>
      </c>
      <c r="AE35" s="41" t="e">
        <f t="shared" si="11"/>
        <v>#REF!</v>
      </c>
      <c r="AF35" s="64" t="e">
        <f>#REF!</f>
        <v>#REF!</v>
      </c>
      <c r="AG35" s="51" t="e">
        <f>#REF!</f>
        <v>#REF!</v>
      </c>
      <c r="AH35" s="51" t="e">
        <f>#REF!</f>
        <v>#REF!</v>
      </c>
      <c r="AI35" s="65" t="e">
        <f>#REF!</f>
        <v>#REF!</v>
      </c>
      <c r="AJ35" s="65" t="e">
        <f>#REF!</f>
        <v>#REF!</v>
      </c>
      <c r="AK35" s="65" t="e">
        <f>#REF!</f>
        <v>#REF!</v>
      </c>
      <c r="AL35" s="65" t="e">
        <f>#REF!</f>
        <v>#REF!</v>
      </c>
      <c r="AM35" s="74" t="e">
        <f>#REF!</f>
        <v>#REF!</v>
      </c>
      <c r="AN35" s="66" t="e">
        <f>#REF!</f>
        <v>#REF!</v>
      </c>
      <c r="AO35" s="66" t="e">
        <f>#REF!</f>
        <v>#REF!</v>
      </c>
      <c r="AP35" s="66" t="e">
        <f>#REF!</f>
        <v>#REF!</v>
      </c>
    </row>
    <row r="36" spans="1:42" ht="38.25">
      <c r="A36" s="49">
        <v>26</v>
      </c>
      <c r="B36" s="63" t="s">
        <v>136</v>
      </c>
      <c r="C36" s="51" t="s">
        <v>56</v>
      </c>
      <c r="D36" s="61" t="s">
        <v>137</v>
      </c>
      <c r="E36" s="53" t="s">
        <v>76</v>
      </c>
      <c r="F36" s="53" t="s">
        <v>138</v>
      </c>
      <c r="G36" s="40" t="s">
        <v>69</v>
      </c>
      <c r="H36" s="67">
        <v>45233</v>
      </c>
      <c r="I36" s="51">
        <v>3</v>
      </c>
      <c r="J36" s="45" t="e">
        <f t="shared" si="6"/>
        <v>#REF!</v>
      </c>
      <c r="K36" s="41" t="e">
        <f t="shared" si="7"/>
        <v>#REF!</v>
      </c>
      <c r="L36" s="64" t="e">
        <f>#REF!</f>
        <v>#REF!</v>
      </c>
      <c r="M36" s="64" t="e">
        <f>#REF!</f>
        <v>#REF!</v>
      </c>
      <c r="N36" s="64" t="e">
        <f>#REF!</f>
        <v>#REF!</v>
      </c>
      <c r="O36" s="64" t="e">
        <f>#REF!</f>
        <v>#REF!</v>
      </c>
      <c r="P36" s="64" t="e">
        <f>#REF!</f>
        <v>#REF!</v>
      </c>
      <c r="Q36" s="64" t="e">
        <f>#REF!</f>
        <v>#REF!</v>
      </c>
      <c r="R36" s="64" t="e">
        <f>#REF!</f>
        <v>#REF!</v>
      </c>
      <c r="S36" s="64" t="e">
        <f>#REF!</f>
        <v>#REF!</v>
      </c>
      <c r="T36" s="41" t="e">
        <f t="shared" si="8"/>
        <v>#REF!</v>
      </c>
      <c r="U36" s="64" t="e">
        <f>#REF!</f>
        <v>#REF!</v>
      </c>
      <c r="V36" s="41" t="e">
        <f t="shared" si="9"/>
        <v>#REF!</v>
      </c>
      <c r="W36" s="64" t="e">
        <f>#REF!</f>
        <v>#REF!</v>
      </c>
      <c r="X36" s="64" t="e">
        <f>#REF!</f>
        <v>#REF!</v>
      </c>
      <c r="Y36" s="64" t="e">
        <f>#REF!</f>
        <v>#REF!</v>
      </c>
      <c r="Z36" s="41" t="e">
        <f t="shared" si="10"/>
        <v>#REF!</v>
      </c>
      <c r="AA36" s="64" t="e">
        <f>#REF!</f>
        <v>#REF!</v>
      </c>
      <c r="AB36" s="64" t="e">
        <f>#REF!</f>
        <v>#REF!</v>
      </c>
      <c r="AC36" s="64" t="e">
        <f>#REF!</f>
        <v>#REF!</v>
      </c>
      <c r="AD36" s="64" t="e">
        <f>#REF!</f>
        <v>#REF!</v>
      </c>
      <c r="AE36" s="41" t="e">
        <f t="shared" si="11"/>
        <v>#REF!</v>
      </c>
      <c r="AF36" s="64" t="e">
        <f>#REF!</f>
        <v>#REF!</v>
      </c>
      <c r="AG36" s="51" t="e">
        <f>#REF!</f>
        <v>#REF!</v>
      </c>
      <c r="AH36" s="51" t="e">
        <f>#REF!</f>
        <v>#REF!</v>
      </c>
      <c r="AI36" s="65" t="e">
        <f>#REF!</f>
        <v>#REF!</v>
      </c>
      <c r="AJ36" s="65" t="e">
        <f>#REF!</f>
        <v>#REF!</v>
      </c>
      <c r="AK36" s="65" t="e">
        <f>#REF!</f>
        <v>#REF!</v>
      </c>
      <c r="AL36" s="65" t="e">
        <f>#REF!</f>
        <v>#REF!</v>
      </c>
      <c r="AM36" s="65" t="e">
        <f>#REF!</f>
        <v>#REF!</v>
      </c>
      <c r="AN36" s="66" t="e">
        <f>#REF!</f>
        <v>#REF!</v>
      </c>
      <c r="AO36" s="66" t="e">
        <f>#REF!</f>
        <v>#REF!</v>
      </c>
      <c r="AP36" s="66" t="e">
        <f>#REF!</f>
        <v>#REF!</v>
      </c>
    </row>
    <row r="37" spans="1:42" ht="45" customHeight="1">
      <c r="A37" s="49">
        <v>27</v>
      </c>
      <c r="B37" s="63" t="s">
        <v>139</v>
      </c>
      <c r="C37" s="51" t="s">
        <v>56</v>
      </c>
      <c r="D37" s="75" t="s">
        <v>140</v>
      </c>
      <c r="E37" s="53" t="s">
        <v>76</v>
      </c>
      <c r="F37" s="53" t="s">
        <v>141</v>
      </c>
      <c r="G37" s="40" t="s">
        <v>69</v>
      </c>
      <c r="H37" s="67">
        <v>45302</v>
      </c>
      <c r="I37" s="51">
        <v>2</v>
      </c>
      <c r="J37" s="45" t="e">
        <f t="shared" si="6"/>
        <v>#REF!</v>
      </c>
      <c r="K37" s="41" t="e">
        <f t="shared" si="7"/>
        <v>#REF!</v>
      </c>
      <c r="L37" s="64" t="e">
        <f>#REF!</f>
        <v>#REF!</v>
      </c>
      <c r="M37" s="64" t="e">
        <f>#REF!</f>
        <v>#REF!</v>
      </c>
      <c r="N37" s="64" t="e">
        <f>#REF!</f>
        <v>#REF!</v>
      </c>
      <c r="O37" s="64" t="e">
        <f>#REF!</f>
        <v>#REF!</v>
      </c>
      <c r="P37" s="64" t="e">
        <f>#REF!</f>
        <v>#REF!</v>
      </c>
      <c r="Q37" s="64" t="e">
        <f>#REF!</f>
        <v>#REF!</v>
      </c>
      <c r="R37" s="64" t="e">
        <f>#REF!</f>
        <v>#REF!</v>
      </c>
      <c r="S37" s="64" t="e">
        <f>#REF!</f>
        <v>#REF!</v>
      </c>
      <c r="T37" s="41" t="e">
        <f t="shared" si="8"/>
        <v>#REF!</v>
      </c>
      <c r="U37" s="64" t="e">
        <f>#REF!</f>
        <v>#REF!</v>
      </c>
      <c r="V37" s="41" t="e">
        <f t="shared" si="9"/>
        <v>#REF!</v>
      </c>
      <c r="W37" s="64" t="e">
        <f>#REF!</f>
        <v>#REF!</v>
      </c>
      <c r="X37" s="64" t="e">
        <f>#REF!</f>
        <v>#REF!</v>
      </c>
      <c r="Y37" s="64" t="e">
        <f>#REF!</f>
        <v>#REF!</v>
      </c>
      <c r="Z37" s="41" t="e">
        <f t="shared" si="10"/>
        <v>#REF!</v>
      </c>
      <c r="AA37" s="64" t="e">
        <f>#REF!</f>
        <v>#REF!</v>
      </c>
      <c r="AB37" s="64" t="e">
        <f>#REF!</f>
        <v>#REF!</v>
      </c>
      <c r="AC37" s="64" t="e">
        <f>#REF!</f>
        <v>#REF!</v>
      </c>
      <c r="AD37" s="64" t="e">
        <f>#REF!</f>
        <v>#REF!</v>
      </c>
      <c r="AE37" s="41" t="e">
        <f t="shared" si="11"/>
        <v>#REF!</v>
      </c>
      <c r="AF37" s="64" t="e">
        <f>#REF!</f>
        <v>#REF!</v>
      </c>
      <c r="AG37" s="51" t="e">
        <f>#REF!</f>
        <v>#REF!</v>
      </c>
      <c r="AH37" s="51" t="e">
        <f>#REF!</f>
        <v>#REF!</v>
      </c>
      <c r="AI37" s="65" t="e">
        <f>#REF!</f>
        <v>#REF!</v>
      </c>
      <c r="AJ37" s="65" t="e">
        <f>#REF!</f>
        <v>#REF!</v>
      </c>
      <c r="AK37" s="65" t="e">
        <f>#REF!</f>
        <v>#REF!</v>
      </c>
      <c r="AL37" s="65" t="e">
        <f>#REF!</f>
        <v>#REF!</v>
      </c>
      <c r="AM37" s="65" t="e">
        <f>#REF!</f>
        <v>#REF!</v>
      </c>
      <c r="AN37" s="66" t="e">
        <f>#REF!</f>
        <v>#REF!</v>
      </c>
      <c r="AO37" s="66" t="e">
        <f>#REF!</f>
        <v>#REF!</v>
      </c>
      <c r="AP37" s="66" t="e">
        <f>#REF!</f>
        <v>#REF!</v>
      </c>
    </row>
    <row r="38" spans="1:42" ht="38.25">
      <c r="A38" s="49">
        <v>28</v>
      </c>
      <c r="B38" s="63" t="s">
        <v>142</v>
      </c>
      <c r="C38" s="51" t="s">
        <v>56</v>
      </c>
      <c r="D38" s="73" t="s">
        <v>143</v>
      </c>
      <c r="E38" s="53" t="s">
        <v>72</v>
      </c>
      <c r="F38" s="53" t="s">
        <v>144</v>
      </c>
      <c r="G38" s="40" t="s">
        <v>69</v>
      </c>
      <c r="H38" s="67">
        <v>45329</v>
      </c>
      <c r="I38" s="51">
        <v>3</v>
      </c>
      <c r="J38" s="45" t="e">
        <f t="shared" si="6"/>
        <v>#REF!</v>
      </c>
      <c r="K38" s="41" t="e">
        <f t="shared" si="7"/>
        <v>#REF!</v>
      </c>
      <c r="L38" s="64" t="e">
        <f>#REF!</f>
        <v>#REF!</v>
      </c>
      <c r="M38" s="64" t="e">
        <f>#REF!</f>
        <v>#REF!</v>
      </c>
      <c r="N38" s="64" t="e">
        <f>#REF!</f>
        <v>#REF!</v>
      </c>
      <c r="O38" s="64" t="e">
        <f>#REF!</f>
        <v>#REF!</v>
      </c>
      <c r="P38" s="64" t="e">
        <f>#REF!</f>
        <v>#REF!</v>
      </c>
      <c r="Q38" s="64" t="e">
        <f>#REF!</f>
        <v>#REF!</v>
      </c>
      <c r="R38" s="64" t="e">
        <f>#REF!</f>
        <v>#REF!</v>
      </c>
      <c r="S38" s="64" t="e">
        <f>#REF!</f>
        <v>#REF!</v>
      </c>
      <c r="T38" s="41" t="e">
        <f t="shared" si="8"/>
        <v>#REF!</v>
      </c>
      <c r="U38" s="64" t="e">
        <f>#REF!</f>
        <v>#REF!</v>
      </c>
      <c r="V38" s="41" t="e">
        <f t="shared" si="9"/>
        <v>#REF!</v>
      </c>
      <c r="W38" s="64" t="e">
        <f>#REF!</f>
        <v>#REF!</v>
      </c>
      <c r="X38" s="64" t="e">
        <f>#REF!</f>
        <v>#REF!</v>
      </c>
      <c r="Y38" s="64" t="e">
        <f>#REF!</f>
        <v>#REF!</v>
      </c>
      <c r="Z38" s="41" t="e">
        <f t="shared" si="10"/>
        <v>#REF!</v>
      </c>
      <c r="AA38" s="64" t="e">
        <f>#REF!</f>
        <v>#REF!</v>
      </c>
      <c r="AB38" s="64" t="e">
        <f>#REF!</f>
        <v>#REF!</v>
      </c>
      <c r="AC38" s="64" t="e">
        <f>#REF!</f>
        <v>#REF!</v>
      </c>
      <c r="AD38" s="64" t="e">
        <f>#REF!</f>
        <v>#REF!</v>
      </c>
      <c r="AE38" s="41" t="e">
        <f t="shared" si="11"/>
        <v>#REF!</v>
      </c>
      <c r="AF38" s="64" t="e">
        <f>#REF!</f>
        <v>#REF!</v>
      </c>
      <c r="AG38" s="51" t="e">
        <f>#REF!</f>
        <v>#REF!</v>
      </c>
      <c r="AH38" s="51" t="e">
        <f>#REF!</f>
        <v>#REF!</v>
      </c>
      <c r="AI38" s="65" t="e">
        <f>#REF!</f>
        <v>#REF!</v>
      </c>
      <c r="AJ38" s="65" t="e">
        <f>#REF!</f>
        <v>#REF!</v>
      </c>
      <c r="AK38" s="65" t="e">
        <f>#REF!</f>
        <v>#REF!</v>
      </c>
      <c r="AL38" s="65" t="e">
        <f>#REF!</f>
        <v>#REF!</v>
      </c>
      <c r="AM38" s="65" t="e">
        <f>#REF!</f>
        <v>#REF!</v>
      </c>
      <c r="AN38" s="66" t="e">
        <f>#REF!</f>
        <v>#REF!</v>
      </c>
      <c r="AO38" s="66" t="e">
        <f>#REF!</f>
        <v>#REF!</v>
      </c>
      <c r="AP38" s="66" t="e">
        <f>#REF!</f>
        <v>#REF!</v>
      </c>
    </row>
    <row r="39" spans="1:42" ht="45">
      <c r="A39" s="49">
        <v>29</v>
      </c>
      <c r="B39" s="63" t="s">
        <v>145</v>
      </c>
      <c r="C39" s="51" t="s">
        <v>56</v>
      </c>
      <c r="D39" s="75" t="s">
        <v>146</v>
      </c>
      <c r="E39" s="53" t="s">
        <v>72</v>
      </c>
      <c r="F39" s="53" t="s">
        <v>147</v>
      </c>
      <c r="G39" s="40" t="s">
        <v>69</v>
      </c>
      <c r="H39" s="53" t="s">
        <v>148</v>
      </c>
      <c r="I39" s="51">
        <v>2</v>
      </c>
      <c r="J39" s="45" t="e">
        <f t="shared" si="6"/>
        <v>#REF!</v>
      </c>
      <c r="K39" s="41" t="e">
        <f t="shared" si="7"/>
        <v>#REF!</v>
      </c>
      <c r="L39" s="64" t="e">
        <f>#REF!</f>
        <v>#REF!</v>
      </c>
      <c r="M39" s="64" t="e">
        <f>#REF!</f>
        <v>#REF!</v>
      </c>
      <c r="N39" s="64" t="e">
        <f>#REF!</f>
        <v>#REF!</v>
      </c>
      <c r="O39" s="64" t="e">
        <f>#REF!</f>
        <v>#REF!</v>
      </c>
      <c r="P39" s="64" t="e">
        <f>#REF!</f>
        <v>#REF!</v>
      </c>
      <c r="Q39" s="64" t="e">
        <f>#REF!</f>
        <v>#REF!</v>
      </c>
      <c r="R39" s="64" t="e">
        <f>#REF!</f>
        <v>#REF!</v>
      </c>
      <c r="S39" s="64" t="e">
        <f>#REF!</f>
        <v>#REF!</v>
      </c>
      <c r="T39" s="41" t="e">
        <f t="shared" si="8"/>
        <v>#REF!</v>
      </c>
      <c r="U39" s="64" t="e">
        <f>#REF!</f>
        <v>#REF!</v>
      </c>
      <c r="V39" s="41" t="e">
        <f t="shared" si="9"/>
        <v>#REF!</v>
      </c>
      <c r="W39" s="64" t="e">
        <f>#REF!</f>
        <v>#REF!</v>
      </c>
      <c r="X39" s="64" t="e">
        <f>#REF!</f>
        <v>#REF!</v>
      </c>
      <c r="Y39" s="64" t="e">
        <f>#REF!</f>
        <v>#REF!</v>
      </c>
      <c r="Z39" s="41" t="e">
        <f t="shared" si="10"/>
        <v>#REF!</v>
      </c>
      <c r="AA39" s="64" t="e">
        <f>#REF!</f>
        <v>#REF!</v>
      </c>
      <c r="AB39" s="64" t="e">
        <f>#REF!</f>
        <v>#REF!</v>
      </c>
      <c r="AC39" s="64" t="e">
        <f>#REF!</f>
        <v>#REF!</v>
      </c>
      <c r="AD39" s="64" t="e">
        <f>#REF!</f>
        <v>#REF!</v>
      </c>
      <c r="AE39" s="41" t="e">
        <f t="shared" si="11"/>
        <v>#REF!</v>
      </c>
      <c r="AF39" s="64" t="e">
        <f>#REF!</f>
        <v>#REF!</v>
      </c>
      <c r="AG39" s="51"/>
      <c r="AH39" s="51"/>
      <c r="AI39" s="64"/>
      <c r="AJ39" s="64"/>
      <c r="AK39" s="64"/>
      <c r="AL39" s="64"/>
      <c r="AM39" s="64"/>
      <c r="AN39" s="51"/>
      <c r="AO39" s="51"/>
      <c r="AP39" s="51"/>
    </row>
    <row r="40" spans="1:42" ht="60">
      <c r="A40" s="49">
        <v>30</v>
      </c>
      <c r="B40" s="63" t="s">
        <v>149</v>
      </c>
      <c r="C40" s="51" t="s">
        <v>56</v>
      </c>
      <c r="D40" s="75" t="s">
        <v>150</v>
      </c>
      <c r="E40" s="53" t="s">
        <v>76</v>
      </c>
      <c r="F40" s="53" t="s">
        <v>151</v>
      </c>
      <c r="G40" s="40" t="s">
        <v>69</v>
      </c>
      <c r="H40" s="59">
        <v>45289</v>
      </c>
      <c r="I40" s="51">
        <v>3</v>
      </c>
      <c r="J40" s="45" t="e">
        <f t="shared" si="6"/>
        <v>#REF!</v>
      </c>
      <c r="K40" s="41" t="e">
        <f t="shared" si="7"/>
        <v>#REF!</v>
      </c>
      <c r="L40" s="64" t="e">
        <f>#REF!</f>
        <v>#REF!</v>
      </c>
      <c r="M40" s="64" t="e">
        <f>#REF!</f>
        <v>#REF!</v>
      </c>
      <c r="N40" s="64" t="e">
        <f>#REF!</f>
        <v>#REF!</v>
      </c>
      <c r="O40" s="64" t="e">
        <f>#REF!</f>
        <v>#REF!</v>
      </c>
      <c r="P40" s="64" t="e">
        <f>#REF!</f>
        <v>#REF!</v>
      </c>
      <c r="Q40" s="64" t="e">
        <f>#REF!</f>
        <v>#REF!</v>
      </c>
      <c r="R40" s="64" t="e">
        <f>#REF!</f>
        <v>#REF!</v>
      </c>
      <c r="S40" s="64" t="e">
        <f>#REF!</f>
        <v>#REF!</v>
      </c>
      <c r="T40" s="41" t="e">
        <f t="shared" si="8"/>
        <v>#REF!</v>
      </c>
      <c r="U40" s="64" t="e">
        <f>#REF!</f>
        <v>#REF!</v>
      </c>
      <c r="V40" s="41" t="e">
        <f t="shared" si="9"/>
        <v>#REF!</v>
      </c>
      <c r="W40" s="64" t="e">
        <f>#REF!</f>
        <v>#REF!</v>
      </c>
      <c r="X40" s="64" t="e">
        <f>#REF!</f>
        <v>#REF!</v>
      </c>
      <c r="Y40" s="64" t="e">
        <f>#REF!</f>
        <v>#REF!</v>
      </c>
      <c r="Z40" s="41" t="e">
        <f t="shared" si="10"/>
        <v>#REF!</v>
      </c>
      <c r="AA40" s="64" t="e">
        <f>#REF!</f>
        <v>#REF!</v>
      </c>
      <c r="AB40" s="64" t="e">
        <f>#REF!</f>
        <v>#REF!</v>
      </c>
      <c r="AC40" s="64" t="e">
        <f>#REF!</f>
        <v>#REF!</v>
      </c>
      <c r="AD40" s="64" t="e">
        <f>#REF!</f>
        <v>#REF!</v>
      </c>
      <c r="AE40" s="41" t="e">
        <f t="shared" si="11"/>
        <v>#REF!</v>
      </c>
      <c r="AF40" s="64" t="e">
        <f>#REF!</f>
        <v>#REF!</v>
      </c>
      <c r="AG40" s="51" t="e">
        <f>#REF!</f>
        <v>#REF!</v>
      </c>
      <c r="AH40" s="51" t="e">
        <f>#REF!</f>
        <v>#REF!</v>
      </c>
      <c r="AI40" s="65" t="e">
        <f>#REF!</f>
        <v>#REF!</v>
      </c>
      <c r="AJ40" s="65" t="e">
        <f>#REF!</f>
        <v>#REF!</v>
      </c>
      <c r="AK40" s="65" t="e">
        <f>#REF!</f>
        <v>#REF!</v>
      </c>
      <c r="AL40" s="76" t="e">
        <f>#REF!</f>
        <v>#REF!</v>
      </c>
      <c r="AM40" s="65" t="e">
        <f>#REF!</f>
        <v>#REF!</v>
      </c>
      <c r="AN40" s="66" t="e">
        <f>#REF!</f>
        <v>#REF!</v>
      </c>
      <c r="AO40" s="66" t="e">
        <f>#REF!</f>
        <v>#REF!</v>
      </c>
      <c r="AP40" s="66" t="e">
        <f>#REF!</f>
        <v>#REF!</v>
      </c>
    </row>
    <row r="41" spans="1:42" ht="36">
      <c r="A41" s="49">
        <v>31</v>
      </c>
      <c r="B41" s="63" t="s">
        <v>152</v>
      </c>
      <c r="C41" s="51" t="s">
        <v>56</v>
      </c>
      <c r="D41" s="75" t="s">
        <v>153</v>
      </c>
      <c r="E41" s="53" t="s">
        <v>76</v>
      </c>
      <c r="F41" s="53" t="s">
        <v>154</v>
      </c>
      <c r="G41" s="40" t="s">
        <v>69</v>
      </c>
      <c r="H41" s="67">
        <v>45302</v>
      </c>
      <c r="I41" s="51">
        <v>2</v>
      </c>
      <c r="J41" s="45" t="e">
        <f t="shared" si="6"/>
        <v>#REF!</v>
      </c>
      <c r="K41" s="41" t="e">
        <f t="shared" si="7"/>
        <v>#REF!</v>
      </c>
      <c r="L41" s="64" t="e">
        <f>#REF!</f>
        <v>#REF!</v>
      </c>
      <c r="M41" s="64" t="e">
        <f>#REF!</f>
        <v>#REF!</v>
      </c>
      <c r="N41" s="64" t="e">
        <f>#REF!</f>
        <v>#REF!</v>
      </c>
      <c r="O41" s="64" t="e">
        <f>#REF!</f>
        <v>#REF!</v>
      </c>
      <c r="P41" s="64" t="e">
        <f>#REF!</f>
        <v>#REF!</v>
      </c>
      <c r="Q41" s="64" t="e">
        <f>#REF!</f>
        <v>#REF!</v>
      </c>
      <c r="R41" s="64" t="e">
        <f>#REF!</f>
        <v>#REF!</v>
      </c>
      <c r="S41" s="64" t="e">
        <f>#REF!</f>
        <v>#REF!</v>
      </c>
      <c r="T41" s="41" t="e">
        <f t="shared" si="8"/>
        <v>#REF!</v>
      </c>
      <c r="U41" s="64" t="e">
        <f>#REF!</f>
        <v>#REF!</v>
      </c>
      <c r="V41" s="41" t="e">
        <f t="shared" si="9"/>
        <v>#REF!</v>
      </c>
      <c r="W41" s="64" t="e">
        <f>#REF!</f>
        <v>#REF!</v>
      </c>
      <c r="X41" s="64" t="e">
        <f>#REF!</f>
        <v>#REF!</v>
      </c>
      <c r="Y41" s="64" t="e">
        <f>#REF!</f>
        <v>#REF!</v>
      </c>
      <c r="Z41" s="41" t="e">
        <f t="shared" si="10"/>
        <v>#REF!</v>
      </c>
      <c r="AA41" s="64" t="e">
        <f>#REF!</f>
        <v>#REF!</v>
      </c>
      <c r="AB41" s="64" t="e">
        <f>#REF!</f>
        <v>#REF!</v>
      </c>
      <c r="AC41" s="64" t="e">
        <f>#REF!</f>
        <v>#REF!</v>
      </c>
      <c r="AD41" s="64" t="e">
        <f>#REF!</f>
        <v>#REF!</v>
      </c>
      <c r="AE41" s="41" t="e">
        <f t="shared" si="11"/>
        <v>#REF!</v>
      </c>
      <c r="AF41" s="64" t="e">
        <f>#REF!</f>
        <v>#REF!</v>
      </c>
      <c r="AG41" s="51" t="e">
        <f>#REF!</f>
        <v>#REF!</v>
      </c>
      <c r="AH41" s="51" t="e">
        <f>#REF!</f>
        <v>#REF!</v>
      </c>
      <c r="AI41" s="65" t="e">
        <f>#REF!</f>
        <v>#REF!</v>
      </c>
      <c r="AJ41" s="65" t="e">
        <f>#REF!</f>
        <v>#REF!</v>
      </c>
      <c r="AK41" s="65" t="e">
        <f>#REF!</f>
        <v>#REF!</v>
      </c>
      <c r="AL41" s="65" t="e">
        <f>#REF!</f>
        <v>#REF!</v>
      </c>
      <c r="AM41" s="65" t="e">
        <f>#REF!</f>
        <v>#REF!</v>
      </c>
      <c r="AN41" s="66" t="e">
        <f>#REF!</f>
        <v>#REF!</v>
      </c>
      <c r="AO41" s="66" t="e">
        <f>#REF!</f>
        <v>#REF!</v>
      </c>
      <c r="AP41" s="66" t="e">
        <f>#REF!</f>
        <v>#REF!</v>
      </c>
    </row>
    <row r="42" spans="1:42" ht="24">
      <c r="A42" s="49">
        <v>32</v>
      </c>
      <c r="B42" s="63" t="s">
        <v>155</v>
      </c>
      <c r="C42" s="51" t="s">
        <v>56</v>
      </c>
      <c r="D42" s="73" t="s">
        <v>156</v>
      </c>
      <c r="E42" s="53" t="s">
        <v>76</v>
      </c>
      <c r="F42" s="67">
        <v>45237</v>
      </c>
      <c r="G42" s="40" t="s">
        <v>128</v>
      </c>
      <c r="H42" s="53"/>
      <c r="I42" s="51">
        <v>0</v>
      </c>
      <c r="J42" s="45" t="e">
        <f t="shared" si="6"/>
        <v>#REF!</v>
      </c>
      <c r="K42" s="41" t="e">
        <f t="shared" si="7"/>
        <v>#REF!</v>
      </c>
      <c r="L42" s="64" t="e">
        <f>#REF!</f>
        <v>#REF!</v>
      </c>
      <c r="M42" s="64" t="e">
        <f>#REF!</f>
        <v>#REF!</v>
      </c>
      <c r="N42" s="64" t="e">
        <f>#REF!</f>
        <v>#REF!</v>
      </c>
      <c r="O42" s="64" t="e">
        <f>#REF!</f>
        <v>#REF!</v>
      </c>
      <c r="P42" s="64" t="e">
        <f>#REF!</f>
        <v>#REF!</v>
      </c>
      <c r="Q42" s="64" t="e">
        <f>#REF!</f>
        <v>#REF!</v>
      </c>
      <c r="R42" s="64" t="e">
        <f>#REF!</f>
        <v>#REF!</v>
      </c>
      <c r="S42" s="64" t="e">
        <f>#REF!</f>
        <v>#REF!</v>
      </c>
      <c r="T42" s="41" t="e">
        <f t="shared" si="8"/>
        <v>#REF!</v>
      </c>
      <c r="U42" s="64" t="e">
        <f>#REF!</f>
        <v>#REF!</v>
      </c>
      <c r="V42" s="41" t="e">
        <f t="shared" si="9"/>
        <v>#REF!</v>
      </c>
      <c r="W42" s="64" t="e">
        <f>#REF!</f>
        <v>#REF!</v>
      </c>
      <c r="X42" s="64" t="e">
        <f>#REF!</f>
        <v>#REF!</v>
      </c>
      <c r="Y42" s="64" t="e">
        <f>#REF!</f>
        <v>#REF!</v>
      </c>
      <c r="Z42" s="41" t="e">
        <f t="shared" si="10"/>
        <v>#REF!</v>
      </c>
      <c r="AA42" s="64" t="e">
        <f>#REF!</f>
        <v>#REF!</v>
      </c>
      <c r="AB42" s="64" t="e">
        <f>#REF!</f>
        <v>#REF!</v>
      </c>
      <c r="AC42" s="64" t="e">
        <f>#REF!</f>
        <v>#REF!</v>
      </c>
      <c r="AD42" s="64" t="e">
        <f>#REF!</f>
        <v>#REF!</v>
      </c>
      <c r="AE42" s="41" t="e">
        <f t="shared" si="11"/>
        <v>#REF!</v>
      </c>
      <c r="AF42" s="64" t="e">
        <f>#REF!</f>
        <v>#REF!</v>
      </c>
      <c r="AG42" s="51" t="e">
        <f>#REF!</f>
        <v>#REF!</v>
      </c>
      <c r="AH42" s="51" t="e">
        <f>#REF!</f>
        <v>#REF!</v>
      </c>
      <c r="AI42" s="65" t="e">
        <f>#REF!</f>
        <v>#REF!</v>
      </c>
      <c r="AJ42" s="65" t="e">
        <f>#REF!</f>
        <v>#REF!</v>
      </c>
      <c r="AK42" s="65" t="e">
        <f>#REF!</f>
        <v>#REF!</v>
      </c>
      <c r="AL42" s="65" t="e">
        <f>#REF!</f>
        <v>#REF!</v>
      </c>
      <c r="AM42" s="65" t="e">
        <f>#REF!</f>
        <v>#REF!</v>
      </c>
      <c r="AN42" s="66" t="e">
        <f>#REF!</f>
        <v>#REF!</v>
      </c>
      <c r="AO42" s="66" t="e">
        <f>#REF!</f>
        <v>#REF!</v>
      </c>
      <c r="AP42" s="66" t="e">
        <f>#REF!</f>
        <v>#REF!</v>
      </c>
    </row>
    <row r="43" spans="1:42" ht="25.5">
      <c r="A43" s="49">
        <v>33</v>
      </c>
      <c r="B43" s="53" t="s">
        <v>157</v>
      </c>
      <c r="C43" s="51" t="s">
        <v>158</v>
      </c>
      <c r="D43" s="73" t="s">
        <v>159</v>
      </c>
      <c r="E43" s="53" t="s">
        <v>160</v>
      </c>
      <c r="F43" s="53" t="s">
        <v>161</v>
      </c>
      <c r="G43" s="40" t="s">
        <v>69</v>
      </c>
      <c r="H43" s="67">
        <v>45261</v>
      </c>
      <c r="I43" s="51">
        <v>2</v>
      </c>
      <c r="J43" s="45" t="e">
        <f t="shared" si="6"/>
        <v>#REF!</v>
      </c>
      <c r="K43" s="41" t="e">
        <f t="shared" si="7"/>
        <v>#REF!</v>
      </c>
      <c r="L43" s="64" t="e">
        <f>#REF!</f>
        <v>#REF!</v>
      </c>
      <c r="M43" s="64" t="e">
        <f>#REF!</f>
        <v>#REF!</v>
      </c>
      <c r="N43" s="64" t="e">
        <f>#REF!</f>
        <v>#REF!</v>
      </c>
      <c r="O43" s="64" t="e">
        <f>#REF!</f>
        <v>#REF!</v>
      </c>
      <c r="P43" s="64" t="e">
        <f>#REF!</f>
        <v>#REF!</v>
      </c>
      <c r="Q43" s="64" t="e">
        <f>#REF!</f>
        <v>#REF!</v>
      </c>
      <c r="R43" s="64" t="e">
        <f>#REF!</f>
        <v>#REF!</v>
      </c>
      <c r="S43" s="64" t="e">
        <f>#REF!</f>
        <v>#REF!</v>
      </c>
      <c r="T43" s="41" t="e">
        <f t="shared" si="8"/>
        <v>#REF!</v>
      </c>
      <c r="U43" s="64" t="e">
        <f>#REF!</f>
        <v>#REF!</v>
      </c>
      <c r="V43" s="41" t="e">
        <f t="shared" si="9"/>
        <v>#REF!</v>
      </c>
      <c r="W43" s="64" t="e">
        <f>#REF!</f>
        <v>#REF!</v>
      </c>
      <c r="X43" s="64" t="e">
        <f>#REF!</f>
        <v>#REF!</v>
      </c>
      <c r="Y43" s="64" t="e">
        <f>#REF!</f>
        <v>#REF!</v>
      </c>
      <c r="Z43" s="41" t="e">
        <f t="shared" si="10"/>
        <v>#REF!</v>
      </c>
      <c r="AA43" s="64" t="e">
        <f>#REF!</f>
        <v>#REF!</v>
      </c>
      <c r="AB43" s="64" t="e">
        <f>#REF!</f>
        <v>#REF!</v>
      </c>
      <c r="AC43" s="64" t="e">
        <f>#REF!</f>
        <v>#REF!</v>
      </c>
      <c r="AD43" s="64" t="e">
        <f>#REF!</f>
        <v>#REF!</v>
      </c>
      <c r="AE43" s="41" t="e">
        <f t="shared" si="11"/>
        <v>#REF!</v>
      </c>
      <c r="AF43" s="64" t="e">
        <f>#REF!</f>
        <v>#REF!</v>
      </c>
      <c r="AG43" s="51" t="e">
        <f>#REF!</f>
        <v>#REF!</v>
      </c>
      <c r="AH43" s="51" t="e">
        <f>#REF!</f>
        <v>#REF!</v>
      </c>
      <c r="AI43" s="65" t="e">
        <f>#REF!</f>
        <v>#REF!</v>
      </c>
      <c r="AJ43" s="65" t="e">
        <f>#REF!</f>
        <v>#REF!</v>
      </c>
      <c r="AK43" s="65" t="e">
        <f>#REF!</f>
        <v>#REF!</v>
      </c>
      <c r="AL43" s="65" t="e">
        <f>#REF!</f>
        <v>#REF!</v>
      </c>
      <c r="AM43" s="65" t="e">
        <f>#REF!</f>
        <v>#REF!</v>
      </c>
      <c r="AN43" s="66" t="e">
        <f>#REF!</f>
        <v>#REF!</v>
      </c>
      <c r="AO43" s="66" t="e">
        <f>#REF!</f>
        <v>#REF!</v>
      </c>
      <c r="AP43" s="66" t="e">
        <f>#REF!</f>
        <v>#REF!</v>
      </c>
    </row>
    <row r="44" spans="1:42" ht="24">
      <c r="A44" s="49">
        <v>34</v>
      </c>
      <c r="B44" s="63" t="s">
        <v>162</v>
      </c>
      <c r="C44" s="51" t="s">
        <v>56</v>
      </c>
      <c r="D44" s="73" t="s">
        <v>163</v>
      </c>
      <c r="E44" s="53" t="s">
        <v>76</v>
      </c>
      <c r="F44" s="67">
        <v>45240</v>
      </c>
      <c r="G44" s="40" t="s">
        <v>128</v>
      </c>
      <c r="H44" s="53"/>
      <c r="I44" s="51">
        <v>0</v>
      </c>
      <c r="J44" s="45">
        <f t="shared" si="6"/>
        <v>0</v>
      </c>
      <c r="K44" s="41">
        <f t="shared" si="7"/>
        <v>0</v>
      </c>
      <c r="L44" s="64"/>
      <c r="M44" s="64"/>
      <c r="N44" s="64"/>
      <c r="O44" s="64"/>
      <c r="P44" s="64"/>
      <c r="Q44" s="64"/>
      <c r="R44" s="64"/>
      <c r="S44" s="64"/>
      <c r="T44" s="41">
        <f t="shared" si="8"/>
        <v>0</v>
      </c>
      <c r="U44" s="64"/>
      <c r="V44" s="41">
        <f t="shared" si="9"/>
        <v>0</v>
      </c>
      <c r="W44" s="64"/>
      <c r="X44" s="64"/>
      <c r="Y44" s="64"/>
      <c r="Z44" s="41">
        <f t="shared" si="10"/>
        <v>0</v>
      </c>
      <c r="AA44" s="64"/>
      <c r="AB44" s="64"/>
      <c r="AC44" s="64"/>
      <c r="AD44" s="64"/>
      <c r="AE44" s="41">
        <f t="shared" si="11"/>
        <v>0</v>
      </c>
      <c r="AF44" s="64"/>
      <c r="AG44" s="51"/>
      <c r="AH44" s="51"/>
      <c r="AI44" s="64"/>
      <c r="AJ44" s="64"/>
      <c r="AK44" s="64"/>
      <c r="AL44" s="64"/>
      <c r="AM44" s="64"/>
      <c r="AN44" s="51"/>
      <c r="AO44" s="51"/>
      <c r="AP44" s="51"/>
    </row>
    <row r="45" spans="1:42" ht="25.5">
      <c r="A45" s="49">
        <v>35</v>
      </c>
      <c r="B45" s="63" t="s">
        <v>164</v>
      </c>
      <c r="C45" s="51" t="s">
        <v>56</v>
      </c>
      <c r="D45" s="73" t="s">
        <v>165</v>
      </c>
      <c r="E45" s="53" t="s">
        <v>166</v>
      </c>
      <c r="F45" s="53" t="s">
        <v>167</v>
      </c>
      <c r="G45" s="40" t="s">
        <v>63</v>
      </c>
      <c r="H45" s="53"/>
      <c r="I45" s="51">
        <v>1</v>
      </c>
      <c r="J45" s="45" t="e">
        <f t="shared" si="6"/>
        <v>#REF!</v>
      </c>
      <c r="K45" s="41" t="e">
        <f t="shared" si="7"/>
        <v>#REF!</v>
      </c>
      <c r="L45" s="64" t="e">
        <f>#REF!</f>
        <v>#REF!</v>
      </c>
      <c r="M45" s="64" t="e">
        <f>#REF!</f>
        <v>#REF!</v>
      </c>
      <c r="N45" s="64" t="e">
        <f>#REF!</f>
        <v>#REF!</v>
      </c>
      <c r="O45" s="64" t="e">
        <f>#REF!</f>
        <v>#REF!</v>
      </c>
      <c r="P45" s="64" t="e">
        <f>#REF!</f>
        <v>#REF!</v>
      </c>
      <c r="Q45" s="64" t="e">
        <f>#REF!</f>
        <v>#REF!</v>
      </c>
      <c r="R45" s="64" t="e">
        <f>#REF!</f>
        <v>#REF!</v>
      </c>
      <c r="S45" s="64" t="e">
        <f>#REF!</f>
        <v>#REF!</v>
      </c>
      <c r="T45" s="41" t="e">
        <f t="shared" si="8"/>
        <v>#REF!</v>
      </c>
      <c r="U45" s="64" t="e">
        <f>#REF!</f>
        <v>#REF!</v>
      </c>
      <c r="V45" s="41" t="e">
        <f t="shared" si="9"/>
        <v>#REF!</v>
      </c>
      <c r="W45" s="64" t="e">
        <f>#REF!</f>
        <v>#REF!</v>
      </c>
      <c r="X45" s="64" t="e">
        <f>#REF!</f>
        <v>#REF!</v>
      </c>
      <c r="Y45" s="64" t="e">
        <f>#REF!</f>
        <v>#REF!</v>
      </c>
      <c r="Z45" s="41" t="e">
        <f t="shared" si="10"/>
        <v>#REF!</v>
      </c>
      <c r="AA45" s="64" t="e">
        <f>#REF!</f>
        <v>#REF!</v>
      </c>
      <c r="AB45" s="64" t="e">
        <f>#REF!</f>
        <v>#REF!</v>
      </c>
      <c r="AC45" s="64" t="e">
        <f>#REF!</f>
        <v>#REF!</v>
      </c>
      <c r="AD45" s="64" t="e">
        <f>#REF!</f>
        <v>#REF!</v>
      </c>
      <c r="AE45" s="41" t="e">
        <f t="shared" si="11"/>
        <v>#REF!</v>
      </c>
      <c r="AF45" s="64" t="e">
        <f>#REF!</f>
        <v>#REF!</v>
      </c>
      <c r="AG45" s="51" t="e">
        <f>#REF!</f>
        <v>#REF!</v>
      </c>
      <c r="AH45" s="51" t="e">
        <f>#REF!</f>
        <v>#REF!</v>
      </c>
      <c r="AI45" s="65" t="e">
        <f>#REF!</f>
        <v>#REF!</v>
      </c>
      <c r="AJ45" s="65" t="e">
        <f>#REF!</f>
        <v>#REF!</v>
      </c>
      <c r="AK45" s="65" t="e">
        <f>#REF!</f>
        <v>#REF!</v>
      </c>
      <c r="AL45" s="65" t="e">
        <f>#REF!</f>
        <v>#REF!</v>
      </c>
      <c r="AM45" s="65" t="e">
        <f>#REF!</f>
        <v>#REF!</v>
      </c>
      <c r="AN45" s="66" t="e">
        <f>#REF!</f>
        <v>#REF!</v>
      </c>
      <c r="AO45" s="66" t="e">
        <f>#REF!</f>
        <v>#REF!</v>
      </c>
      <c r="AP45" s="66" t="e">
        <f>#REF!</f>
        <v>#REF!</v>
      </c>
    </row>
    <row r="46" spans="1:42" ht="36">
      <c r="A46" s="49">
        <v>36</v>
      </c>
      <c r="B46" s="63" t="s">
        <v>168</v>
      </c>
      <c r="C46" s="51" t="s">
        <v>56</v>
      </c>
      <c r="D46" s="73" t="s">
        <v>169</v>
      </c>
      <c r="E46" s="53" t="s">
        <v>166</v>
      </c>
      <c r="F46" s="53" t="s">
        <v>170</v>
      </c>
      <c r="G46" s="40" t="s">
        <v>69</v>
      </c>
      <c r="H46" s="67">
        <v>45267</v>
      </c>
      <c r="I46" s="51">
        <v>1</v>
      </c>
      <c r="J46" s="45" t="e">
        <f t="shared" si="6"/>
        <v>#REF!</v>
      </c>
      <c r="K46" s="41" t="e">
        <f t="shared" si="7"/>
        <v>#REF!</v>
      </c>
      <c r="L46" s="64" t="e">
        <f>#REF!</f>
        <v>#REF!</v>
      </c>
      <c r="M46" s="64" t="e">
        <f>#REF!</f>
        <v>#REF!</v>
      </c>
      <c r="N46" s="64" t="e">
        <f>#REF!</f>
        <v>#REF!</v>
      </c>
      <c r="O46" s="64" t="e">
        <f>#REF!</f>
        <v>#REF!</v>
      </c>
      <c r="P46" s="64" t="e">
        <f>#REF!</f>
        <v>#REF!</v>
      </c>
      <c r="Q46" s="64" t="e">
        <f>#REF!</f>
        <v>#REF!</v>
      </c>
      <c r="R46" s="64" t="e">
        <f>#REF!</f>
        <v>#REF!</v>
      </c>
      <c r="S46" s="64" t="e">
        <f>#REF!</f>
        <v>#REF!</v>
      </c>
      <c r="T46" s="41" t="e">
        <f t="shared" si="8"/>
        <v>#REF!</v>
      </c>
      <c r="U46" s="64" t="e">
        <f>#REF!</f>
        <v>#REF!</v>
      </c>
      <c r="V46" s="41" t="e">
        <f t="shared" si="9"/>
        <v>#REF!</v>
      </c>
      <c r="W46" s="64" t="e">
        <f>#REF!</f>
        <v>#REF!</v>
      </c>
      <c r="X46" s="64" t="e">
        <f>#REF!</f>
        <v>#REF!</v>
      </c>
      <c r="Y46" s="64" t="e">
        <f>#REF!</f>
        <v>#REF!</v>
      </c>
      <c r="Z46" s="41" t="e">
        <f t="shared" si="10"/>
        <v>#REF!</v>
      </c>
      <c r="AA46" s="64" t="e">
        <f>#REF!</f>
        <v>#REF!</v>
      </c>
      <c r="AB46" s="64" t="e">
        <f>#REF!</f>
        <v>#REF!</v>
      </c>
      <c r="AC46" s="64" t="e">
        <f>#REF!</f>
        <v>#REF!</v>
      </c>
      <c r="AD46" s="64" t="e">
        <f>#REF!</f>
        <v>#REF!</v>
      </c>
      <c r="AE46" s="41" t="e">
        <f t="shared" si="11"/>
        <v>#REF!</v>
      </c>
      <c r="AF46" s="64" t="e">
        <f>#REF!</f>
        <v>#REF!</v>
      </c>
      <c r="AG46" s="51" t="e">
        <f>#REF!</f>
        <v>#REF!</v>
      </c>
      <c r="AH46" s="51" t="e">
        <f>#REF!</f>
        <v>#REF!</v>
      </c>
      <c r="AI46" s="65" t="e">
        <f>#REF!</f>
        <v>#REF!</v>
      </c>
      <c r="AJ46" s="65" t="e">
        <f>#REF!</f>
        <v>#REF!</v>
      </c>
      <c r="AK46" s="65" t="e">
        <f>#REF!</f>
        <v>#REF!</v>
      </c>
      <c r="AL46" s="65" t="e">
        <f>#REF!</f>
        <v>#REF!</v>
      </c>
      <c r="AM46" s="65" t="e">
        <f>#REF!</f>
        <v>#REF!</v>
      </c>
      <c r="AN46" s="66" t="e">
        <f>#REF!</f>
        <v>#REF!</v>
      </c>
      <c r="AO46" s="66" t="e">
        <f>#REF!</f>
        <v>#REF!</v>
      </c>
      <c r="AP46" s="66" t="e">
        <f>#REF!</f>
        <v>#REF!</v>
      </c>
    </row>
    <row r="47" spans="1:42" ht="48">
      <c r="A47" s="49">
        <v>37</v>
      </c>
      <c r="B47" s="63" t="s">
        <v>171</v>
      </c>
      <c r="C47" s="51" t="s">
        <v>56</v>
      </c>
      <c r="D47" s="73" t="s">
        <v>172</v>
      </c>
      <c r="E47" s="53" t="s">
        <v>72</v>
      </c>
      <c r="F47" s="53" t="s">
        <v>147</v>
      </c>
      <c r="G47" s="40" t="s">
        <v>69</v>
      </c>
      <c r="H47" s="53" t="s">
        <v>173</v>
      </c>
      <c r="I47" s="51">
        <v>0</v>
      </c>
      <c r="J47" s="45">
        <f t="shared" si="6"/>
        <v>0</v>
      </c>
      <c r="K47" s="41">
        <f t="shared" si="7"/>
        <v>0</v>
      </c>
      <c r="L47" s="64"/>
      <c r="M47" s="64"/>
      <c r="N47" s="64"/>
      <c r="O47" s="64"/>
      <c r="P47" s="64"/>
      <c r="Q47" s="64"/>
      <c r="R47" s="64"/>
      <c r="S47" s="64"/>
      <c r="T47" s="41">
        <f t="shared" si="8"/>
        <v>0</v>
      </c>
      <c r="U47" s="64"/>
      <c r="V47" s="41">
        <f t="shared" si="9"/>
        <v>0</v>
      </c>
      <c r="W47" s="64"/>
      <c r="X47" s="64"/>
      <c r="Y47" s="64"/>
      <c r="Z47" s="41">
        <f t="shared" si="10"/>
        <v>0</v>
      </c>
      <c r="AA47" s="64"/>
      <c r="AB47" s="64"/>
      <c r="AC47" s="64"/>
      <c r="AD47" s="64"/>
      <c r="AE47" s="41">
        <f t="shared" si="11"/>
        <v>0</v>
      </c>
      <c r="AF47" s="64"/>
      <c r="AG47" s="51"/>
      <c r="AH47" s="51"/>
      <c r="AI47" s="64"/>
      <c r="AJ47" s="64"/>
      <c r="AK47" s="64"/>
      <c r="AL47" s="64"/>
      <c r="AM47" s="64"/>
      <c r="AN47" s="51"/>
      <c r="AO47" s="51"/>
      <c r="AP47" s="51"/>
    </row>
    <row r="48" spans="1:42" ht="36">
      <c r="A48" s="49">
        <v>38</v>
      </c>
      <c r="B48" s="63" t="s">
        <v>174</v>
      </c>
      <c r="C48" s="51" t="s">
        <v>56</v>
      </c>
      <c r="D48" s="73" t="s">
        <v>175</v>
      </c>
      <c r="E48" s="53" t="s">
        <v>76</v>
      </c>
      <c r="F48" s="53" t="s">
        <v>176</v>
      </c>
      <c r="G48" s="40" t="s">
        <v>69</v>
      </c>
      <c r="H48" s="67">
        <v>45358</v>
      </c>
      <c r="I48" s="51">
        <v>2</v>
      </c>
      <c r="J48" s="45" t="e">
        <f t="shared" si="6"/>
        <v>#REF!</v>
      </c>
      <c r="K48" s="41" t="e">
        <f t="shared" si="7"/>
        <v>#REF!</v>
      </c>
      <c r="L48" s="64" t="e">
        <f>#REF!</f>
        <v>#REF!</v>
      </c>
      <c r="M48" s="64" t="e">
        <f>#REF!</f>
        <v>#REF!</v>
      </c>
      <c r="N48" s="64" t="e">
        <f>#REF!</f>
        <v>#REF!</v>
      </c>
      <c r="O48" s="64" t="e">
        <f>#REF!</f>
        <v>#REF!</v>
      </c>
      <c r="P48" s="64" t="e">
        <f>#REF!</f>
        <v>#REF!</v>
      </c>
      <c r="Q48" s="64" t="e">
        <f>#REF!</f>
        <v>#REF!</v>
      </c>
      <c r="R48" s="64" t="e">
        <f>#REF!</f>
        <v>#REF!</v>
      </c>
      <c r="S48" s="64" t="e">
        <f>#REF!</f>
        <v>#REF!</v>
      </c>
      <c r="T48" s="41" t="e">
        <f t="shared" si="8"/>
        <v>#REF!</v>
      </c>
      <c r="U48" s="64" t="e">
        <f>#REF!</f>
        <v>#REF!</v>
      </c>
      <c r="V48" s="41" t="e">
        <f t="shared" si="9"/>
        <v>#REF!</v>
      </c>
      <c r="W48" s="64" t="e">
        <f>#REF!</f>
        <v>#REF!</v>
      </c>
      <c r="X48" s="64" t="e">
        <f>#REF!</f>
        <v>#REF!</v>
      </c>
      <c r="Y48" s="64" t="e">
        <f>#REF!</f>
        <v>#REF!</v>
      </c>
      <c r="Z48" s="41" t="e">
        <f t="shared" si="10"/>
        <v>#REF!</v>
      </c>
      <c r="AA48" s="64" t="e">
        <f>#REF!</f>
        <v>#REF!</v>
      </c>
      <c r="AB48" s="64" t="e">
        <f>#REF!</f>
        <v>#REF!</v>
      </c>
      <c r="AC48" s="64" t="e">
        <f>#REF!</f>
        <v>#REF!</v>
      </c>
      <c r="AD48" s="64" t="e">
        <f>#REF!</f>
        <v>#REF!</v>
      </c>
      <c r="AE48" s="41" t="e">
        <f t="shared" si="11"/>
        <v>#REF!</v>
      </c>
      <c r="AF48" s="64" t="e">
        <f>#REF!</f>
        <v>#REF!</v>
      </c>
      <c r="AG48" s="51" t="e">
        <f>#REF!</f>
        <v>#REF!</v>
      </c>
      <c r="AH48" s="51" t="e">
        <f>#REF!</f>
        <v>#REF!</v>
      </c>
      <c r="AI48" s="65" t="e">
        <f>#REF!</f>
        <v>#REF!</v>
      </c>
      <c r="AJ48" s="65" t="e">
        <f>#REF!</f>
        <v>#REF!</v>
      </c>
      <c r="AK48" s="65" t="e">
        <f>#REF!</f>
        <v>#REF!</v>
      </c>
      <c r="AL48" s="65" t="e">
        <f>#REF!</f>
        <v>#REF!</v>
      </c>
      <c r="AM48" s="65" t="e">
        <f>#REF!</f>
        <v>#REF!</v>
      </c>
      <c r="AN48" s="66" t="e">
        <f>#REF!</f>
        <v>#REF!</v>
      </c>
      <c r="AO48" s="66" t="e">
        <f>#REF!</f>
        <v>#REF!</v>
      </c>
      <c r="AP48" s="66" t="e">
        <f>#REF!</f>
        <v>#REF!</v>
      </c>
    </row>
    <row r="49" spans="1:42" ht="36">
      <c r="A49" s="49">
        <v>39</v>
      </c>
      <c r="B49" s="63" t="s">
        <v>177</v>
      </c>
      <c r="C49" s="51" t="s">
        <v>56</v>
      </c>
      <c r="D49" s="73" t="s">
        <v>178</v>
      </c>
      <c r="E49" s="53" t="s">
        <v>76</v>
      </c>
      <c r="F49" s="53" t="s">
        <v>179</v>
      </c>
      <c r="G49" s="40" t="s">
        <v>69</v>
      </c>
      <c r="H49" s="67">
        <v>45362</v>
      </c>
      <c r="I49" s="51">
        <v>2</v>
      </c>
      <c r="J49" s="45" t="e">
        <f t="shared" si="6"/>
        <v>#REF!</v>
      </c>
      <c r="K49" s="41" t="e">
        <f t="shared" si="7"/>
        <v>#REF!</v>
      </c>
      <c r="L49" s="64" t="e">
        <f>#REF!</f>
        <v>#REF!</v>
      </c>
      <c r="M49" s="64" t="e">
        <f>#REF!</f>
        <v>#REF!</v>
      </c>
      <c r="N49" s="64" t="e">
        <f>#REF!</f>
        <v>#REF!</v>
      </c>
      <c r="O49" s="64" t="e">
        <f>#REF!</f>
        <v>#REF!</v>
      </c>
      <c r="P49" s="64" t="e">
        <f>#REF!</f>
        <v>#REF!</v>
      </c>
      <c r="Q49" s="64" t="e">
        <f>#REF!</f>
        <v>#REF!</v>
      </c>
      <c r="R49" s="64" t="e">
        <f>#REF!</f>
        <v>#REF!</v>
      </c>
      <c r="S49" s="64" t="e">
        <f>#REF!</f>
        <v>#REF!</v>
      </c>
      <c r="T49" s="41" t="e">
        <f t="shared" si="8"/>
        <v>#REF!</v>
      </c>
      <c r="U49" s="64" t="e">
        <f>#REF!</f>
        <v>#REF!</v>
      </c>
      <c r="V49" s="41" t="e">
        <f t="shared" si="9"/>
        <v>#REF!</v>
      </c>
      <c r="W49" s="64" t="e">
        <f>#REF!</f>
        <v>#REF!</v>
      </c>
      <c r="X49" s="64" t="e">
        <f>#REF!</f>
        <v>#REF!</v>
      </c>
      <c r="Y49" s="64" t="e">
        <f>#REF!</f>
        <v>#REF!</v>
      </c>
      <c r="Z49" s="41" t="e">
        <f t="shared" si="10"/>
        <v>#REF!</v>
      </c>
      <c r="AA49" s="64" t="e">
        <f>#REF!</f>
        <v>#REF!</v>
      </c>
      <c r="AB49" s="64" t="e">
        <f>#REF!</f>
        <v>#REF!</v>
      </c>
      <c r="AC49" s="64" t="e">
        <f>#REF!</f>
        <v>#REF!</v>
      </c>
      <c r="AD49" s="64" t="e">
        <f>#REF!</f>
        <v>#REF!</v>
      </c>
      <c r="AE49" s="41" t="e">
        <f t="shared" si="11"/>
        <v>#REF!</v>
      </c>
      <c r="AF49" s="64" t="e">
        <f>#REF!</f>
        <v>#REF!</v>
      </c>
      <c r="AG49" s="51" t="e">
        <f>#REF!</f>
        <v>#REF!</v>
      </c>
      <c r="AH49" s="51" t="e">
        <f>#REF!</f>
        <v>#REF!</v>
      </c>
      <c r="AI49" s="65" t="e">
        <f>#REF!</f>
        <v>#REF!</v>
      </c>
      <c r="AJ49" s="65" t="e">
        <f>#REF!</f>
        <v>#REF!</v>
      </c>
      <c r="AK49" s="65" t="e">
        <f>#REF!</f>
        <v>#REF!</v>
      </c>
      <c r="AL49" s="65" t="e">
        <f>#REF!</f>
        <v>#REF!</v>
      </c>
      <c r="AM49" s="65" t="e">
        <f>#REF!</f>
        <v>#REF!</v>
      </c>
      <c r="AN49" s="66" t="e">
        <f>#REF!</f>
        <v>#REF!</v>
      </c>
      <c r="AO49" s="66" t="e">
        <f>#REF!</f>
        <v>#REF!</v>
      </c>
      <c r="AP49" s="66" t="e">
        <f>#REF!</f>
        <v>#REF!</v>
      </c>
    </row>
    <row r="50" spans="1:42" ht="36">
      <c r="A50" s="49">
        <v>40</v>
      </c>
      <c r="B50" s="63" t="s">
        <v>180</v>
      </c>
      <c r="C50" s="51" t="s">
        <v>56</v>
      </c>
      <c r="D50" s="73" t="s">
        <v>181</v>
      </c>
      <c r="E50" s="53" t="s">
        <v>76</v>
      </c>
      <c r="F50" s="53" t="s">
        <v>182</v>
      </c>
      <c r="G50" s="40" t="s">
        <v>69</v>
      </c>
      <c r="H50" s="67">
        <v>45362</v>
      </c>
      <c r="I50" s="51">
        <v>2</v>
      </c>
      <c r="J50" s="45" t="e">
        <f t="shared" si="6"/>
        <v>#REF!</v>
      </c>
      <c r="K50" s="41" t="e">
        <f t="shared" si="7"/>
        <v>#REF!</v>
      </c>
      <c r="L50" s="64" t="e">
        <f>#REF!</f>
        <v>#REF!</v>
      </c>
      <c r="M50" s="64" t="e">
        <f>#REF!</f>
        <v>#REF!</v>
      </c>
      <c r="N50" s="64" t="e">
        <f>#REF!</f>
        <v>#REF!</v>
      </c>
      <c r="O50" s="64" t="e">
        <f>#REF!</f>
        <v>#REF!</v>
      </c>
      <c r="P50" s="64" t="e">
        <f>#REF!</f>
        <v>#REF!</v>
      </c>
      <c r="Q50" s="64" t="e">
        <f>#REF!</f>
        <v>#REF!</v>
      </c>
      <c r="R50" s="64" t="e">
        <f>#REF!</f>
        <v>#REF!</v>
      </c>
      <c r="S50" s="64" t="e">
        <f>#REF!</f>
        <v>#REF!</v>
      </c>
      <c r="T50" s="41" t="e">
        <f t="shared" si="8"/>
        <v>#REF!</v>
      </c>
      <c r="U50" s="64" t="e">
        <f>#REF!</f>
        <v>#REF!</v>
      </c>
      <c r="V50" s="41" t="e">
        <f t="shared" si="9"/>
        <v>#REF!</v>
      </c>
      <c r="W50" s="64" t="e">
        <f>#REF!</f>
        <v>#REF!</v>
      </c>
      <c r="X50" s="64" t="e">
        <f>#REF!</f>
        <v>#REF!</v>
      </c>
      <c r="Y50" s="64" t="e">
        <f>#REF!</f>
        <v>#REF!</v>
      </c>
      <c r="Z50" s="41" t="e">
        <f t="shared" si="10"/>
        <v>#REF!</v>
      </c>
      <c r="AA50" s="64" t="e">
        <f>#REF!</f>
        <v>#REF!</v>
      </c>
      <c r="AB50" s="64" t="e">
        <f>#REF!</f>
        <v>#REF!</v>
      </c>
      <c r="AC50" s="64" t="e">
        <f>#REF!</f>
        <v>#REF!</v>
      </c>
      <c r="AD50" s="64" t="e">
        <f>#REF!</f>
        <v>#REF!</v>
      </c>
      <c r="AE50" s="41" t="e">
        <f t="shared" si="11"/>
        <v>#REF!</v>
      </c>
      <c r="AF50" s="64" t="e">
        <f>#REF!</f>
        <v>#REF!</v>
      </c>
      <c r="AG50" s="51" t="e">
        <f>#REF!</f>
        <v>#REF!</v>
      </c>
      <c r="AH50" s="51" t="e">
        <f>#REF!</f>
        <v>#REF!</v>
      </c>
      <c r="AI50" s="65" t="e">
        <f>#REF!</f>
        <v>#REF!</v>
      </c>
      <c r="AJ50" s="65" t="e">
        <f>#REF!</f>
        <v>#REF!</v>
      </c>
      <c r="AK50" s="65" t="e">
        <f>#REF!</f>
        <v>#REF!</v>
      </c>
      <c r="AL50" s="65" t="e">
        <f>#REF!</f>
        <v>#REF!</v>
      </c>
      <c r="AM50" s="65" t="e">
        <f>#REF!</f>
        <v>#REF!</v>
      </c>
      <c r="AN50" s="66" t="e">
        <f>#REF!</f>
        <v>#REF!</v>
      </c>
      <c r="AO50" s="66" t="e">
        <f>#REF!</f>
        <v>#REF!</v>
      </c>
      <c r="AP50" s="66" t="e">
        <f>#REF!</f>
        <v>#REF!</v>
      </c>
    </row>
    <row r="51" spans="1:42" ht="24" hidden="1">
      <c r="A51" s="49">
        <v>41</v>
      </c>
      <c r="B51" s="63" t="s">
        <v>183</v>
      </c>
      <c r="C51" s="51" t="s">
        <v>56</v>
      </c>
      <c r="D51" s="73" t="s">
        <v>184</v>
      </c>
      <c r="E51" s="53" t="s">
        <v>166</v>
      </c>
      <c r="F51" s="59">
        <v>45279</v>
      </c>
      <c r="G51" s="40" t="s">
        <v>69</v>
      </c>
      <c r="H51" s="67">
        <v>45308</v>
      </c>
      <c r="I51" s="51">
        <v>1</v>
      </c>
      <c r="J51" s="45" t="e">
        <f t="shared" si="6"/>
        <v>#REF!</v>
      </c>
      <c r="K51" s="41" t="e">
        <f t="shared" si="7"/>
        <v>#REF!</v>
      </c>
      <c r="L51" s="64" t="e">
        <f>#REF!</f>
        <v>#REF!</v>
      </c>
      <c r="M51" s="64" t="e">
        <f>#REF!</f>
        <v>#REF!</v>
      </c>
      <c r="N51" s="64" t="e">
        <f>#REF!</f>
        <v>#REF!</v>
      </c>
      <c r="O51" s="64" t="e">
        <f>#REF!</f>
        <v>#REF!</v>
      </c>
      <c r="P51" s="64" t="e">
        <f>#REF!</f>
        <v>#REF!</v>
      </c>
      <c r="Q51" s="64" t="e">
        <f>#REF!</f>
        <v>#REF!</v>
      </c>
      <c r="R51" s="64" t="e">
        <f>#REF!</f>
        <v>#REF!</v>
      </c>
      <c r="S51" s="64" t="e">
        <f>#REF!</f>
        <v>#REF!</v>
      </c>
      <c r="T51" s="41" t="e">
        <f t="shared" si="8"/>
        <v>#REF!</v>
      </c>
      <c r="U51" s="64" t="e">
        <f>#REF!</f>
        <v>#REF!</v>
      </c>
      <c r="V51" s="41" t="e">
        <f t="shared" si="9"/>
        <v>#REF!</v>
      </c>
      <c r="W51" s="64" t="e">
        <f>#REF!</f>
        <v>#REF!</v>
      </c>
      <c r="X51" s="64" t="e">
        <f>#REF!</f>
        <v>#REF!</v>
      </c>
      <c r="Y51" s="64" t="e">
        <f>#REF!</f>
        <v>#REF!</v>
      </c>
      <c r="Z51" s="41" t="e">
        <f t="shared" si="10"/>
        <v>#REF!</v>
      </c>
      <c r="AA51" s="64" t="e">
        <f>#REF!</f>
        <v>#REF!</v>
      </c>
      <c r="AB51" s="64" t="e">
        <f>#REF!</f>
        <v>#REF!</v>
      </c>
      <c r="AC51" s="64" t="e">
        <f>#REF!</f>
        <v>#REF!</v>
      </c>
      <c r="AD51" s="64" t="e">
        <f>#REF!</f>
        <v>#REF!</v>
      </c>
      <c r="AE51" s="41" t="e">
        <f t="shared" si="11"/>
        <v>#REF!</v>
      </c>
      <c r="AF51" s="64" t="e">
        <f>#REF!</f>
        <v>#REF!</v>
      </c>
      <c r="AG51" s="51" t="e">
        <f>#REF!</f>
        <v>#REF!</v>
      </c>
      <c r="AH51" s="51" t="e">
        <f>#REF!</f>
        <v>#REF!</v>
      </c>
      <c r="AI51" s="65" t="e">
        <f>#REF!</f>
        <v>#REF!</v>
      </c>
      <c r="AJ51" s="65" t="e">
        <f>#REF!</f>
        <v>#REF!</v>
      </c>
      <c r="AK51" s="65" t="e">
        <f>#REF!</f>
        <v>#REF!</v>
      </c>
      <c r="AL51" s="65" t="e">
        <f>#REF!</f>
        <v>#REF!</v>
      </c>
      <c r="AM51" s="65" t="e">
        <f>#REF!</f>
        <v>#REF!</v>
      </c>
      <c r="AN51" s="66" t="e">
        <f>#REF!</f>
        <v>#REF!</v>
      </c>
      <c r="AO51" s="66" t="e">
        <f>#REF!</f>
        <v>#REF!</v>
      </c>
      <c r="AP51" s="66" t="e">
        <f>#REF!</f>
        <v>#REF!</v>
      </c>
    </row>
    <row r="52" spans="1:42" ht="24" hidden="1">
      <c r="A52" s="49">
        <v>42</v>
      </c>
      <c r="B52" s="63" t="s">
        <v>185</v>
      </c>
      <c r="C52" s="51" t="s">
        <v>56</v>
      </c>
      <c r="D52" s="73" t="s">
        <v>186</v>
      </c>
      <c r="E52" s="53" t="s">
        <v>166</v>
      </c>
      <c r="F52" s="59">
        <v>45279</v>
      </c>
      <c r="G52" s="40" t="s">
        <v>69</v>
      </c>
      <c r="H52" s="67">
        <v>45308</v>
      </c>
      <c r="I52" s="51">
        <v>1</v>
      </c>
      <c r="J52" s="45" t="e">
        <f t="shared" si="6"/>
        <v>#REF!</v>
      </c>
      <c r="K52" s="41" t="e">
        <f t="shared" si="7"/>
        <v>#REF!</v>
      </c>
      <c r="L52" s="64" t="e">
        <f>#REF!</f>
        <v>#REF!</v>
      </c>
      <c r="M52" s="64" t="e">
        <f>#REF!</f>
        <v>#REF!</v>
      </c>
      <c r="N52" s="64" t="e">
        <f>#REF!</f>
        <v>#REF!</v>
      </c>
      <c r="O52" s="64" t="e">
        <f>#REF!</f>
        <v>#REF!</v>
      </c>
      <c r="P52" s="64" t="e">
        <f>#REF!</f>
        <v>#REF!</v>
      </c>
      <c r="Q52" s="64" t="e">
        <f>#REF!</f>
        <v>#REF!</v>
      </c>
      <c r="R52" s="64" t="e">
        <f>#REF!</f>
        <v>#REF!</v>
      </c>
      <c r="S52" s="64" t="e">
        <f>#REF!</f>
        <v>#REF!</v>
      </c>
      <c r="T52" s="41" t="e">
        <f t="shared" si="8"/>
        <v>#REF!</v>
      </c>
      <c r="U52" s="64" t="e">
        <f>#REF!</f>
        <v>#REF!</v>
      </c>
      <c r="V52" s="41" t="e">
        <f t="shared" si="9"/>
        <v>#REF!</v>
      </c>
      <c r="W52" s="64" t="e">
        <f>#REF!</f>
        <v>#REF!</v>
      </c>
      <c r="X52" s="64" t="e">
        <f>#REF!</f>
        <v>#REF!</v>
      </c>
      <c r="Y52" s="64" t="e">
        <f>#REF!</f>
        <v>#REF!</v>
      </c>
      <c r="Z52" s="41" t="e">
        <f t="shared" si="10"/>
        <v>#REF!</v>
      </c>
      <c r="AA52" s="64" t="e">
        <f>#REF!</f>
        <v>#REF!</v>
      </c>
      <c r="AB52" s="64" t="e">
        <f>#REF!</f>
        <v>#REF!</v>
      </c>
      <c r="AC52" s="64" t="e">
        <f>#REF!</f>
        <v>#REF!</v>
      </c>
      <c r="AD52" s="64" t="e">
        <f>#REF!</f>
        <v>#REF!</v>
      </c>
      <c r="AE52" s="41" t="e">
        <f t="shared" si="11"/>
        <v>#REF!</v>
      </c>
      <c r="AF52" s="64" t="e">
        <f>#REF!</f>
        <v>#REF!</v>
      </c>
      <c r="AG52" s="51" t="e">
        <f>#REF!</f>
        <v>#REF!</v>
      </c>
      <c r="AH52" s="51" t="e">
        <f>#REF!</f>
        <v>#REF!</v>
      </c>
      <c r="AI52" s="65" t="e">
        <f>#REF!</f>
        <v>#REF!</v>
      </c>
      <c r="AJ52" s="65" t="e">
        <f>#REF!</f>
        <v>#REF!</v>
      </c>
      <c r="AK52" s="65" t="e">
        <f>#REF!</f>
        <v>#REF!</v>
      </c>
      <c r="AL52" s="65" t="e">
        <f>#REF!</f>
        <v>#REF!</v>
      </c>
      <c r="AM52" s="65" t="e">
        <f>#REF!</f>
        <v>#REF!</v>
      </c>
      <c r="AN52" s="66" t="e">
        <f>#REF!</f>
        <v>#REF!</v>
      </c>
      <c r="AO52" s="66" t="e">
        <f>#REF!</f>
        <v>#REF!</v>
      </c>
      <c r="AP52" s="66" t="e">
        <f>#REF!</f>
        <v>#REF!</v>
      </c>
    </row>
    <row r="53" spans="1:42" ht="24" hidden="1">
      <c r="A53" s="49">
        <v>43</v>
      </c>
      <c r="B53" s="63" t="s">
        <v>187</v>
      </c>
      <c r="C53" s="51" t="s">
        <v>56</v>
      </c>
      <c r="D53" s="73" t="s">
        <v>188</v>
      </c>
      <c r="E53" s="53"/>
      <c r="F53" s="77"/>
      <c r="G53" s="40" t="s">
        <v>58</v>
      </c>
      <c r="H53" s="53"/>
      <c r="I53" s="51">
        <v>0</v>
      </c>
      <c r="J53" s="45">
        <f t="shared" si="6"/>
        <v>0</v>
      </c>
      <c r="K53" s="41">
        <f t="shared" si="7"/>
        <v>0</v>
      </c>
      <c r="L53" s="64"/>
      <c r="M53" s="64"/>
      <c r="N53" s="64"/>
      <c r="O53" s="64"/>
      <c r="P53" s="64"/>
      <c r="Q53" s="64"/>
      <c r="R53" s="64"/>
      <c r="S53" s="64"/>
      <c r="T53" s="41">
        <f t="shared" si="8"/>
        <v>0</v>
      </c>
      <c r="U53" s="64"/>
      <c r="V53" s="41">
        <f t="shared" si="9"/>
        <v>0</v>
      </c>
      <c r="W53" s="64"/>
      <c r="X53" s="64"/>
      <c r="Y53" s="64"/>
      <c r="Z53" s="41">
        <f t="shared" si="10"/>
        <v>0</v>
      </c>
      <c r="AA53" s="64"/>
      <c r="AB53" s="64"/>
      <c r="AC53" s="64"/>
      <c r="AD53" s="64"/>
      <c r="AE53" s="41">
        <f t="shared" si="11"/>
        <v>0</v>
      </c>
      <c r="AF53" s="64"/>
      <c r="AG53" s="51"/>
      <c r="AH53" s="51"/>
      <c r="AI53" s="64"/>
      <c r="AJ53" s="64"/>
      <c r="AK53" s="64"/>
      <c r="AL53" s="64"/>
      <c r="AM53" s="64"/>
      <c r="AN53" s="51"/>
      <c r="AO53" s="51"/>
      <c r="AP53" s="51"/>
    </row>
    <row r="54" spans="1:42" ht="24" hidden="1">
      <c r="A54" s="51">
        <v>44</v>
      </c>
      <c r="B54" s="63" t="s">
        <v>189</v>
      </c>
      <c r="C54" s="51" t="s">
        <v>56</v>
      </c>
      <c r="D54" s="73" t="s">
        <v>190</v>
      </c>
      <c r="E54" s="53"/>
      <c r="F54" s="77"/>
      <c r="G54" s="40" t="s">
        <v>58</v>
      </c>
      <c r="H54" s="53"/>
      <c r="I54" s="51">
        <v>0</v>
      </c>
      <c r="J54" s="45">
        <f t="shared" si="6"/>
        <v>0</v>
      </c>
      <c r="K54" s="41">
        <f t="shared" si="7"/>
        <v>0</v>
      </c>
      <c r="L54" s="64"/>
      <c r="M54" s="64"/>
      <c r="N54" s="64"/>
      <c r="O54" s="64"/>
      <c r="P54" s="64"/>
      <c r="Q54" s="64"/>
      <c r="R54" s="64"/>
      <c r="S54" s="64"/>
      <c r="T54" s="41">
        <f t="shared" si="8"/>
        <v>0</v>
      </c>
      <c r="U54" s="64"/>
      <c r="V54" s="41">
        <f t="shared" si="9"/>
        <v>0</v>
      </c>
      <c r="W54" s="64"/>
      <c r="X54" s="64"/>
      <c r="Y54" s="64"/>
      <c r="Z54" s="41">
        <f t="shared" si="10"/>
        <v>0</v>
      </c>
      <c r="AA54" s="64"/>
      <c r="AB54" s="64"/>
      <c r="AC54" s="64"/>
      <c r="AD54" s="64"/>
      <c r="AE54" s="41">
        <f t="shared" si="11"/>
        <v>0</v>
      </c>
      <c r="AF54" s="64"/>
      <c r="AG54" s="51"/>
      <c r="AH54" s="51"/>
      <c r="AI54" s="64"/>
      <c r="AJ54" s="64"/>
      <c r="AK54" s="64"/>
      <c r="AL54" s="64"/>
      <c r="AM54" s="64"/>
      <c r="AN54" s="51"/>
      <c r="AO54" s="51"/>
      <c r="AP54" s="51"/>
    </row>
    <row r="55" spans="1:42" ht="36">
      <c r="A55" s="49">
        <v>45</v>
      </c>
      <c r="B55" s="63" t="s">
        <v>191</v>
      </c>
      <c r="C55" s="51" t="s">
        <v>56</v>
      </c>
      <c r="D55" s="73" t="s">
        <v>192</v>
      </c>
      <c r="E55" s="53" t="s">
        <v>193</v>
      </c>
      <c r="F55" s="67">
        <v>45366</v>
      </c>
      <c r="G55" s="40" t="s">
        <v>128</v>
      </c>
      <c r="H55" s="53"/>
      <c r="I55" s="51">
        <v>0</v>
      </c>
      <c r="J55" s="45" t="e">
        <f t="shared" si="6"/>
        <v>#REF!</v>
      </c>
      <c r="K55" s="41" t="e">
        <f t="shared" si="7"/>
        <v>#REF!</v>
      </c>
      <c r="L55" s="64" t="e">
        <f>#REF!</f>
        <v>#REF!</v>
      </c>
      <c r="M55" s="64" t="e">
        <f>#REF!</f>
        <v>#REF!</v>
      </c>
      <c r="N55" s="64" t="e">
        <f>#REF!</f>
        <v>#REF!</v>
      </c>
      <c r="O55" s="64" t="e">
        <f>#REF!</f>
        <v>#REF!</v>
      </c>
      <c r="P55" s="64" t="e">
        <f>#REF!</f>
        <v>#REF!</v>
      </c>
      <c r="Q55" s="64" t="e">
        <f>#REF!</f>
        <v>#REF!</v>
      </c>
      <c r="R55" s="64" t="e">
        <f>#REF!</f>
        <v>#REF!</v>
      </c>
      <c r="S55" s="64" t="e">
        <f>#REF!</f>
        <v>#REF!</v>
      </c>
      <c r="T55" s="41" t="e">
        <f t="shared" si="8"/>
        <v>#REF!</v>
      </c>
      <c r="U55" s="64" t="e">
        <f>#REF!</f>
        <v>#REF!</v>
      </c>
      <c r="V55" s="41" t="e">
        <f t="shared" si="9"/>
        <v>#REF!</v>
      </c>
      <c r="W55" s="64" t="e">
        <f>#REF!</f>
        <v>#REF!</v>
      </c>
      <c r="X55" s="64" t="e">
        <f>#REF!</f>
        <v>#REF!</v>
      </c>
      <c r="Y55" s="64" t="e">
        <f>#REF!</f>
        <v>#REF!</v>
      </c>
      <c r="Z55" s="41" t="e">
        <f t="shared" si="10"/>
        <v>#REF!</v>
      </c>
      <c r="AA55" s="64" t="e">
        <f>#REF!</f>
        <v>#REF!</v>
      </c>
      <c r="AB55" s="64" t="e">
        <f>#REF!</f>
        <v>#REF!</v>
      </c>
      <c r="AC55" s="64" t="e">
        <f>#REF!</f>
        <v>#REF!</v>
      </c>
      <c r="AD55" s="64" t="e">
        <f>#REF!</f>
        <v>#REF!</v>
      </c>
      <c r="AE55" s="41" t="e">
        <f t="shared" si="11"/>
        <v>#REF!</v>
      </c>
      <c r="AF55" s="64" t="e">
        <f>#REF!</f>
        <v>#REF!</v>
      </c>
      <c r="AG55" s="51" t="e">
        <f>#REF!</f>
        <v>#REF!</v>
      </c>
      <c r="AH55" s="51" t="e">
        <f>#REF!</f>
        <v>#REF!</v>
      </c>
      <c r="AI55" s="65" t="e">
        <f>#REF!</f>
        <v>#REF!</v>
      </c>
      <c r="AJ55" s="65" t="e">
        <f>#REF!</f>
        <v>#REF!</v>
      </c>
      <c r="AK55" s="65" t="e">
        <f>#REF!</f>
        <v>#REF!</v>
      </c>
      <c r="AL55" s="65" t="e">
        <f>#REF!</f>
        <v>#REF!</v>
      </c>
      <c r="AM55" s="65" t="e">
        <f>#REF!</f>
        <v>#REF!</v>
      </c>
      <c r="AN55" s="66" t="e">
        <f>#REF!</f>
        <v>#REF!</v>
      </c>
      <c r="AO55" s="66" t="e">
        <f>#REF!</f>
        <v>#REF!</v>
      </c>
      <c r="AP55" s="66" t="e">
        <f>#REF!</f>
        <v>#REF!</v>
      </c>
    </row>
    <row r="56" spans="1:42" ht="36">
      <c r="A56" s="49">
        <v>46</v>
      </c>
      <c r="B56" s="63" t="s">
        <v>194</v>
      </c>
      <c r="C56" s="51" t="s">
        <v>56</v>
      </c>
      <c r="D56" s="73" t="s">
        <v>195</v>
      </c>
      <c r="E56" s="53" t="s">
        <v>193</v>
      </c>
      <c r="F56" s="67">
        <v>45366</v>
      </c>
      <c r="G56" s="40" t="s">
        <v>128</v>
      </c>
      <c r="H56" s="53"/>
      <c r="I56" s="51">
        <v>0</v>
      </c>
      <c r="J56" s="45" t="e">
        <f t="shared" si="6"/>
        <v>#REF!</v>
      </c>
      <c r="K56" s="41" t="e">
        <f t="shared" si="7"/>
        <v>#REF!</v>
      </c>
      <c r="L56" s="64" t="e">
        <f>#REF!</f>
        <v>#REF!</v>
      </c>
      <c r="M56" s="64" t="e">
        <f>#REF!</f>
        <v>#REF!</v>
      </c>
      <c r="N56" s="64" t="e">
        <f>#REF!</f>
        <v>#REF!</v>
      </c>
      <c r="O56" s="64" t="e">
        <f>#REF!</f>
        <v>#REF!</v>
      </c>
      <c r="P56" s="64" t="e">
        <f>#REF!</f>
        <v>#REF!</v>
      </c>
      <c r="Q56" s="64" t="e">
        <f>#REF!</f>
        <v>#REF!</v>
      </c>
      <c r="R56" s="64" t="e">
        <f>#REF!</f>
        <v>#REF!</v>
      </c>
      <c r="S56" s="64" t="e">
        <f>#REF!</f>
        <v>#REF!</v>
      </c>
      <c r="T56" s="41" t="e">
        <f t="shared" si="8"/>
        <v>#REF!</v>
      </c>
      <c r="U56" s="64" t="e">
        <f>#REF!</f>
        <v>#REF!</v>
      </c>
      <c r="V56" s="41" t="e">
        <f t="shared" si="9"/>
        <v>#REF!</v>
      </c>
      <c r="W56" s="64" t="e">
        <f>#REF!</f>
        <v>#REF!</v>
      </c>
      <c r="X56" s="64" t="e">
        <f>#REF!</f>
        <v>#REF!</v>
      </c>
      <c r="Y56" s="64" t="e">
        <f>#REF!</f>
        <v>#REF!</v>
      </c>
      <c r="Z56" s="41" t="e">
        <f t="shared" si="10"/>
        <v>#REF!</v>
      </c>
      <c r="AA56" s="64" t="e">
        <f>#REF!</f>
        <v>#REF!</v>
      </c>
      <c r="AB56" s="64" t="e">
        <f>#REF!</f>
        <v>#REF!</v>
      </c>
      <c r="AC56" s="64" t="e">
        <f>#REF!</f>
        <v>#REF!</v>
      </c>
      <c r="AD56" s="64" t="e">
        <f>#REF!</f>
        <v>#REF!</v>
      </c>
      <c r="AE56" s="41" t="e">
        <f t="shared" si="11"/>
        <v>#REF!</v>
      </c>
      <c r="AF56" s="64" t="e">
        <f>#REF!</f>
        <v>#REF!</v>
      </c>
      <c r="AG56" s="51" t="e">
        <f>#REF!</f>
        <v>#REF!</v>
      </c>
      <c r="AH56" s="51" t="e">
        <f>#REF!</f>
        <v>#REF!</v>
      </c>
      <c r="AI56" s="65" t="e">
        <f>#REF!</f>
        <v>#REF!</v>
      </c>
      <c r="AJ56" s="65" t="e">
        <f>#REF!</f>
        <v>#REF!</v>
      </c>
      <c r="AK56" s="65" t="e">
        <f>#REF!</f>
        <v>#REF!</v>
      </c>
      <c r="AL56" s="65" t="e">
        <f>#REF!</f>
        <v>#REF!</v>
      </c>
      <c r="AM56" s="65" t="e">
        <f>#REF!</f>
        <v>#REF!</v>
      </c>
      <c r="AN56" s="66" t="e">
        <f>#REF!</f>
        <v>#REF!</v>
      </c>
      <c r="AO56" s="66" t="e">
        <f>#REF!</f>
        <v>#REF!</v>
      </c>
      <c r="AP56" s="66" t="e">
        <f>#REF!</f>
        <v>#REF!</v>
      </c>
    </row>
    <row r="57" spans="1:42" ht="36">
      <c r="A57" s="49">
        <v>47</v>
      </c>
      <c r="B57" s="63" t="s">
        <v>196</v>
      </c>
      <c r="C57" s="51" t="s">
        <v>56</v>
      </c>
      <c r="D57" s="73" t="s">
        <v>197</v>
      </c>
      <c r="E57" s="53" t="s">
        <v>193</v>
      </c>
      <c r="F57" s="67">
        <v>45366</v>
      </c>
      <c r="G57" s="40" t="s">
        <v>128</v>
      </c>
      <c r="H57" s="53"/>
      <c r="I57" s="51">
        <v>0</v>
      </c>
      <c r="J57" s="45" t="e">
        <f t="shared" si="6"/>
        <v>#REF!</v>
      </c>
      <c r="K57" s="41" t="e">
        <f t="shared" si="7"/>
        <v>#REF!</v>
      </c>
      <c r="L57" s="64" t="e">
        <f>#REF!</f>
        <v>#REF!</v>
      </c>
      <c r="M57" s="64" t="e">
        <f>#REF!</f>
        <v>#REF!</v>
      </c>
      <c r="N57" s="64" t="e">
        <f>#REF!</f>
        <v>#REF!</v>
      </c>
      <c r="O57" s="64" t="e">
        <f>#REF!</f>
        <v>#REF!</v>
      </c>
      <c r="P57" s="64" t="e">
        <f>#REF!</f>
        <v>#REF!</v>
      </c>
      <c r="Q57" s="64" t="e">
        <f>#REF!</f>
        <v>#REF!</v>
      </c>
      <c r="R57" s="64" t="e">
        <f>#REF!</f>
        <v>#REF!</v>
      </c>
      <c r="S57" s="64" t="e">
        <f>#REF!</f>
        <v>#REF!</v>
      </c>
      <c r="T57" s="41" t="e">
        <f t="shared" si="8"/>
        <v>#REF!</v>
      </c>
      <c r="U57" s="64" t="e">
        <f>#REF!</f>
        <v>#REF!</v>
      </c>
      <c r="V57" s="41" t="e">
        <f t="shared" si="9"/>
        <v>#REF!</v>
      </c>
      <c r="W57" s="64" t="e">
        <f>#REF!</f>
        <v>#REF!</v>
      </c>
      <c r="X57" s="64" t="e">
        <f>#REF!</f>
        <v>#REF!</v>
      </c>
      <c r="Y57" s="64" t="e">
        <f>#REF!</f>
        <v>#REF!</v>
      </c>
      <c r="Z57" s="41" t="e">
        <f t="shared" si="10"/>
        <v>#REF!</v>
      </c>
      <c r="AA57" s="64" t="e">
        <f>#REF!</f>
        <v>#REF!</v>
      </c>
      <c r="AB57" s="64" t="e">
        <f>#REF!</f>
        <v>#REF!</v>
      </c>
      <c r="AC57" s="64" t="e">
        <f>#REF!</f>
        <v>#REF!</v>
      </c>
      <c r="AD57" s="64" t="e">
        <f>#REF!</f>
        <v>#REF!</v>
      </c>
      <c r="AE57" s="41" t="e">
        <f t="shared" si="11"/>
        <v>#REF!</v>
      </c>
      <c r="AF57" s="64" t="e">
        <f>#REF!</f>
        <v>#REF!</v>
      </c>
      <c r="AG57" s="51" t="e">
        <f>#REF!</f>
        <v>#REF!</v>
      </c>
      <c r="AH57" s="51" t="e">
        <f>#REF!</f>
        <v>#REF!</v>
      </c>
      <c r="AI57" s="65" t="e">
        <f>#REF!</f>
        <v>#REF!</v>
      </c>
      <c r="AJ57" s="65" t="e">
        <f>#REF!</f>
        <v>#REF!</v>
      </c>
      <c r="AK57" s="65" t="e">
        <f>#REF!</f>
        <v>#REF!</v>
      </c>
      <c r="AL57" s="65" t="e">
        <f>#REF!</f>
        <v>#REF!</v>
      </c>
      <c r="AM57" s="65" t="e">
        <f>#REF!</f>
        <v>#REF!</v>
      </c>
      <c r="AN57" s="66" t="e">
        <f>#REF!</f>
        <v>#REF!</v>
      </c>
      <c r="AO57" s="66" t="e">
        <f>#REF!</f>
        <v>#REF!</v>
      </c>
      <c r="AP57" s="66" t="e">
        <f>#REF!</f>
        <v>#REF!</v>
      </c>
    </row>
    <row r="58" spans="1:42" ht="36">
      <c r="A58" s="49">
        <v>48</v>
      </c>
      <c r="B58" s="63" t="s">
        <v>198</v>
      </c>
      <c r="C58" s="51" t="s">
        <v>199</v>
      </c>
      <c r="D58" s="73" t="s">
        <v>200</v>
      </c>
      <c r="E58" s="53" t="s">
        <v>193</v>
      </c>
      <c r="F58" s="67">
        <v>45384</v>
      </c>
      <c r="G58" s="40" t="s">
        <v>128</v>
      </c>
      <c r="H58" s="53"/>
      <c r="I58" s="51">
        <v>0</v>
      </c>
      <c r="J58" s="78">
        <f t="shared" si="6"/>
        <v>35</v>
      </c>
      <c r="K58" s="79">
        <f t="shared" si="7"/>
        <v>15</v>
      </c>
      <c r="L58" s="80">
        <f>'48'!H3</f>
        <v>4</v>
      </c>
      <c r="M58" s="80">
        <f>'48'!I3</f>
        <v>0</v>
      </c>
      <c r="N58" s="80">
        <f>'48'!J3</f>
        <v>11</v>
      </c>
      <c r="O58" s="80">
        <f>'48'!L3</f>
        <v>0</v>
      </c>
      <c r="P58" s="80">
        <f>'48'!K3</f>
        <v>0</v>
      </c>
      <c r="Q58" s="80">
        <f>'48'!M3</f>
        <v>0</v>
      </c>
      <c r="R58" s="80">
        <f>'48'!N3</f>
        <v>0</v>
      </c>
      <c r="S58" s="80">
        <f>'48'!O3</f>
        <v>0</v>
      </c>
      <c r="T58" s="79">
        <f t="shared" si="8"/>
        <v>0</v>
      </c>
      <c r="U58" s="80">
        <f>'48'!P3</f>
        <v>0</v>
      </c>
      <c r="V58" s="79">
        <f t="shared" si="9"/>
        <v>0</v>
      </c>
      <c r="W58" s="80">
        <f>'48'!Q3</f>
        <v>0</v>
      </c>
      <c r="X58" s="80">
        <f>'48'!R3</f>
        <v>0</v>
      </c>
      <c r="Y58" s="80">
        <f>'48'!S3</f>
        <v>0</v>
      </c>
      <c r="Z58" s="79">
        <f t="shared" si="10"/>
        <v>20</v>
      </c>
      <c r="AA58" s="80">
        <f>'48'!T3</f>
        <v>0</v>
      </c>
      <c r="AB58" s="80">
        <f>'48'!U3</f>
        <v>3</v>
      </c>
      <c r="AC58" s="80">
        <f>'48'!V3</f>
        <v>17</v>
      </c>
      <c r="AD58" s="80">
        <f>'48'!W3</f>
        <v>0</v>
      </c>
      <c r="AE58" s="79">
        <f t="shared" si="11"/>
        <v>0</v>
      </c>
      <c r="AF58" s="80">
        <f>'48'!X3</f>
        <v>0</v>
      </c>
      <c r="AG58" s="51">
        <f>'48'!B4</f>
        <v>45</v>
      </c>
      <c r="AH58" s="81" t="str">
        <f>'48'!C4</f>
        <v>42</v>
      </c>
      <c r="AI58" s="82">
        <f>'48'!D4</f>
        <v>0.93333333333333335</v>
      </c>
      <c r="AJ58" s="82">
        <f>'48'!A7</f>
        <v>0</v>
      </c>
      <c r="AK58" s="82">
        <f>'48'!B7</f>
        <v>0.37777777777777777</v>
      </c>
      <c r="AL58" s="82">
        <f>'48'!C7</f>
        <v>2.2222222222222223E-2</v>
      </c>
      <c r="AM58" s="82" t="str">
        <f>'48'!D7</f>
        <v>L</v>
      </c>
      <c r="AN58" s="66">
        <f>'48'!G7</f>
        <v>34</v>
      </c>
      <c r="AO58" s="66">
        <f>'48'!G8</f>
        <v>1</v>
      </c>
      <c r="AP58" s="66">
        <f>'48'!G9</f>
        <v>0</v>
      </c>
    </row>
    <row r="59" spans="1:42" ht="12.75">
      <c r="A59" s="51">
        <f t="shared" ref="A59:A90" si="12">A58+1</f>
        <v>49</v>
      </c>
      <c r="B59" s="53"/>
      <c r="C59" s="51"/>
      <c r="D59" s="73"/>
      <c r="E59" s="53"/>
      <c r="F59" s="53"/>
      <c r="G59" s="40"/>
      <c r="H59" s="53"/>
      <c r="I59" s="51"/>
      <c r="J59" s="45">
        <f t="shared" si="6"/>
        <v>0</v>
      </c>
      <c r="K59" s="41">
        <f t="shared" si="7"/>
        <v>0</v>
      </c>
      <c r="L59" s="64"/>
      <c r="M59" s="64"/>
      <c r="N59" s="64"/>
      <c r="O59" s="64"/>
      <c r="P59" s="64"/>
      <c r="Q59" s="64"/>
      <c r="R59" s="64"/>
      <c r="S59" s="64"/>
      <c r="T59" s="41">
        <f t="shared" si="8"/>
        <v>0</v>
      </c>
      <c r="U59" s="64"/>
      <c r="V59" s="41">
        <f t="shared" si="9"/>
        <v>0</v>
      </c>
      <c r="W59" s="64"/>
      <c r="X59" s="64"/>
      <c r="Y59" s="64"/>
      <c r="Z59" s="41">
        <f t="shared" si="10"/>
        <v>0</v>
      </c>
      <c r="AA59" s="64"/>
      <c r="AB59" s="64"/>
      <c r="AC59" s="64"/>
      <c r="AD59" s="64"/>
      <c r="AE59" s="41">
        <f t="shared" si="11"/>
        <v>0</v>
      </c>
      <c r="AF59" s="64"/>
      <c r="AG59" s="51"/>
      <c r="AH59" s="51"/>
      <c r="AI59" s="64"/>
      <c r="AJ59" s="64"/>
      <c r="AK59" s="64"/>
      <c r="AL59" s="64"/>
      <c r="AM59" s="64"/>
      <c r="AN59" s="51"/>
      <c r="AO59" s="51"/>
      <c r="AP59" s="51"/>
    </row>
    <row r="60" spans="1:42" ht="12.75">
      <c r="A60" s="51">
        <f t="shared" si="12"/>
        <v>50</v>
      </c>
      <c r="B60" s="53"/>
      <c r="C60" s="51"/>
      <c r="D60" s="73"/>
      <c r="E60" s="53"/>
      <c r="F60" s="53"/>
      <c r="G60" s="40"/>
      <c r="H60" s="53"/>
      <c r="I60" s="51"/>
      <c r="J60" s="45">
        <f t="shared" si="6"/>
        <v>0</v>
      </c>
      <c r="K60" s="41">
        <f t="shared" si="7"/>
        <v>0</v>
      </c>
      <c r="L60" s="64"/>
      <c r="M60" s="64"/>
      <c r="N60" s="64"/>
      <c r="O60" s="64"/>
      <c r="P60" s="64"/>
      <c r="Q60" s="64"/>
      <c r="R60" s="64"/>
      <c r="S60" s="64"/>
      <c r="T60" s="41">
        <f t="shared" si="8"/>
        <v>0</v>
      </c>
      <c r="U60" s="64"/>
      <c r="V60" s="41">
        <f t="shared" si="9"/>
        <v>0</v>
      </c>
      <c r="W60" s="64"/>
      <c r="X60" s="64"/>
      <c r="Y60" s="64"/>
      <c r="Z60" s="41">
        <f t="shared" si="10"/>
        <v>0</v>
      </c>
      <c r="AA60" s="64"/>
      <c r="AB60" s="64"/>
      <c r="AC60" s="64"/>
      <c r="AD60" s="64"/>
      <c r="AE60" s="41">
        <f t="shared" si="11"/>
        <v>0</v>
      </c>
      <c r="AF60" s="64"/>
      <c r="AG60" s="51"/>
      <c r="AH60" s="51"/>
      <c r="AI60" s="64"/>
      <c r="AJ60" s="64"/>
      <c r="AK60" s="64"/>
      <c r="AL60" s="64"/>
      <c r="AM60" s="64"/>
      <c r="AN60" s="51"/>
      <c r="AO60" s="51"/>
      <c r="AP60" s="51"/>
    </row>
    <row r="61" spans="1:42" ht="12.75">
      <c r="A61" s="51">
        <f t="shared" si="12"/>
        <v>51</v>
      </c>
      <c r="B61" s="53"/>
      <c r="C61" s="51"/>
      <c r="D61" s="73"/>
      <c r="E61" s="53"/>
      <c r="F61" s="53"/>
      <c r="G61" s="40"/>
      <c r="H61" s="53"/>
      <c r="I61" s="51"/>
      <c r="J61" s="45">
        <f t="shared" si="6"/>
        <v>0</v>
      </c>
      <c r="K61" s="41">
        <f t="shared" si="7"/>
        <v>0</v>
      </c>
      <c r="L61" s="64"/>
      <c r="M61" s="64"/>
      <c r="N61" s="64"/>
      <c r="O61" s="64"/>
      <c r="P61" s="64"/>
      <c r="Q61" s="64"/>
      <c r="R61" s="64"/>
      <c r="S61" s="64"/>
      <c r="T61" s="41">
        <f t="shared" si="8"/>
        <v>0</v>
      </c>
      <c r="U61" s="64"/>
      <c r="V61" s="41">
        <f t="shared" si="9"/>
        <v>0</v>
      </c>
      <c r="W61" s="64"/>
      <c r="X61" s="64"/>
      <c r="Y61" s="64"/>
      <c r="Z61" s="41">
        <f t="shared" si="10"/>
        <v>0</v>
      </c>
      <c r="AA61" s="64"/>
      <c r="AB61" s="64"/>
      <c r="AC61" s="64"/>
      <c r="AD61" s="64"/>
      <c r="AE61" s="41">
        <f t="shared" si="11"/>
        <v>0</v>
      </c>
      <c r="AF61" s="64"/>
      <c r="AG61" s="51"/>
      <c r="AH61" s="51"/>
      <c r="AI61" s="64"/>
      <c r="AJ61" s="64"/>
      <c r="AK61" s="64"/>
      <c r="AL61" s="64"/>
      <c r="AM61" s="64"/>
      <c r="AN61" s="51"/>
      <c r="AO61" s="51"/>
      <c r="AP61" s="51"/>
    </row>
    <row r="62" spans="1:42" ht="12.75">
      <c r="A62" s="51">
        <f t="shared" si="12"/>
        <v>52</v>
      </c>
      <c r="B62" s="53"/>
      <c r="C62" s="51"/>
      <c r="D62" s="73"/>
      <c r="E62" s="53"/>
      <c r="F62" s="53"/>
      <c r="G62" s="40"/>
      <c r="H62" s="53"/>
      <c r="I62" s="51"/>
      <c r="J62" s="45">
        <f t="shared" si="6"/>
        <v>0</v>
      </c>
      <c r="K62" s="41">
        <f t="shared" si="7"/>
        <v>0</v>
      </c>
      <c r="L62" s="64"/>
      <c r="M62" s="64"/>
      <c r="N62" s="64"/>
      <c r="O62" s="64"/>
      <c r="P62" s="64"/>
      <c r="Q62" s="64"/>
      <c r="R62" s="64"/>
      <c r="S62" s="64"/>
      <c r="T62" s="41">
        <f t="shared" si="8"/>
        <v>0</v>
      </c>
      <c r="U62" s="64"/>
      <c r="V62" s="41">
        <f t="shared" si="9"/>
        <v>0</v>
      </c>
      <c r="W62" s="64"/>
      <c r="X62" s="64"/>
      <c r="Y62" s="64"/>
      <c r="Z62" s="41">
        <f t="shared" si="10"/>
        <v>0</v>
      </c>
      <c r="AA62" s="64"/>
      <c r="AB62" s="64"/>
      <c r="AC62" s="64"/>
      <c r="AD62" s="64"/>
      <c r="AE62" s="41">
        <f t="shared" si="11"/>
        <v>0</v>
      </c>
      <c r="AF62" s="64"/>
      <c r="AG62" s="51"/>
      <c r="AH62" s="51"/>
      <c r="AI62" s="64"/>
      <c r="AJ62" s="64"/>
      <c r="AK62" s="64"/>
      <c r="AL62" s="64"/>
      <c r="AM62" s="64"/>
      <c r="AN62" s="51"/>
      <c r="AO62" s="51"/>
      <c r="AP62" s="51"/>
    </row>
    <row r="63" spans="1:42" ht="12.75">
      <c r="A63" s="51">
        <f t="shared" si="12"/>
        <v>53</v>
      </c>
      <c r="B63" s="53"/>
      <c r="C63" s="51"/>
      <c r="D63" s="73"/>
      <c r="E63" s="53"/>
      <c r="F63" s="53"/>
      <c r="G63" s="40"/>
      <c r="H63" s="53"/>
      <c r="I63" s="51"/>
      <c r="J63" s="45">
        <f t="shared" si="6"/>
        <v>0</v>
      </c>
      <c r="K63" s="41">
        <f t="shared" si="7"/>
        <v>0</v>
      </c>
      <c r="L63" s="64"/>
      <c r="M63" s="64"/>
      <c r="N63" s="64"/>
      <c r="O63" s="64"/>
      <c r="P63" s="64"/>
      <c r="Q63" s="64"/>
      <c r="R63" s="64"/>
      <c r="S63" s="64"/>
      <c r="T63" s="41">
        <f t="shared" si="8"/>
        <v>0</v>
      </c>
      <c r="U63" s="64"/>
      <c r="V63" s="41">
        <f t="shared" si="9"/>
        <v>0</v>
      </c>
      <c r="W63" s="64"/>
      <c r="X63" s="64"/>
      <c r="Y63" s="64"/>
      <c r="Z63" s="41">
        <f t="shared" si="10"/>
        <v>0</v>
      </c>
      <c r="AA63" s="64"/>
      <c r="AB63" s="64"/>
      <c r="AC63" s="64"/>
      <c r="AD63" s="64"/>
      <c r="AE63" s="41">
        <f t="shared" si="11"/>
        <v>0</v>
      </c>
      <c r="AF63" s="64"/>
      <c r="AG63" s="51"/>
      <c r="AH63" s="51"/>
      <c r="AI63" s="64"/>
      <c r="AJ63" s="64"/>
      <c r="AK63" s="64"/>
      <c r="AL63" s="64"/>
      <c r="AM63" s="64"/>
      <c r="AN63" s="51"/>
      <c r="AO63" s="51"/>
      <c r="AP63" s="51"/>
    </row>
    <row r="64" spans="1:42" ht="12.75">
      <c r="A64" s="51">
        <f t="shared" si="12"/>
        <v>54</v>
      </c>
      <c r="B64" s="53"/>
      <c r="C64" s="51"/>
      <c r="D64" s="73"/>
      <c r="E64" s="53"/>
      <c r="F64" s="53"/>
      <c r="G64" s="40"/>
      <c r="H64" s="53"/>
      <c r="I64" s="51"/>
      <c r="J64" s="45">
        <f t="shared" si="6"/>
        <v>0</v>
      </c>
      <c r="K64" s="41">
        <f t="shared" si="7"/>
        <v>0</v>
      </c>
      <c r="L64" s="64"/>
      <c r="M64" s="64"/>
      <c r="N64" s="64"/>
      <c r="O64" s="64"/>
      <c r="P64" s="64"/>
      <c r="Q64" s="64"/>
      <c r="R64" s="64"/>
      <c r="S64" s="64"/>
      <c r="T64" s="41">
        <f t="shared" si="8"/>
        <v>0</v>
      </c>
      <c r="U64" s="64"/>
      <c r="V64" s="41">
        <f t="shared" si="9"/>
        <v>0</v>
      </c>
      <c r="W64" s="64"/>
      <c r="X64" s="64"/>
      <c r="Y64" s="64"/>
      <c r="Z64" s="41">
        <f t="shared" si="10"/>
        <v>0</v>
      </c>
      <c r="AA64" s="64"/>
      <c r="AB64" s="64"/>
      <c r="AC64" s="64"/>
      <c r="AD64" s="64"/>
      <c r="AE64" s="41">
        <f t="shared" si="11"/>
        <v>0</v>
      </c>
      <c r="AF64" s="64"/>
      <c r="AG64" s="51"/>
      <c r="AH64" s="51"/>
      <c r="AI64" s="64"/>
      <c r="AJ64" s="64"/>
      <c r="AK64" s="64"/>
      <c r="AL64" s="64"/>
      <c r="AM64" s="64"/>
      <c r="AN64" s="51"/>
      <c r="AO64" s="51"/>
      <c r="AP64" s="51"/>
    </row>
    <row r="65" spans="1:42" ht="12.75">
      <c r="A65" s="51">
        <f t="shared" si="12"/>
        <v>55</v>
      </c>
      <c r="B65" s="53"/>
      <c r="C65" s="51"/>
      <c r="D65" s="73"/>
      <c r="E65" s="53"/>
      <c r="F65" s="53"/>
      <c r="G65" s="40"/>
      <c r="H65" s="53"/>
      <c r="I65" s="51"/>
      <c r="J65" s="45">
        <f t="shared" si="6"/>
        <v>0</v>
      </c>
      <c r="K65" s="41">
        <f t="shared" si="7"/>
        <v>0</v>
      </c>
      <c r="L65" s="64"/>
      <c r="M65" s="64"/>
      <c r="N65" s="64"/>
      <c r="O65" s="64"/>
      <c r="P65" s="64"/>
      <c r="Q65" s="64"/>
      <c r="R65" s="64"/>
      <c r="S65" s="64"/>
      <c r="T65" s="41">
        <f t="shared" si="8"/>
        <v>0</v>
      </c>
      <c r="U65" s="64"/>
      <c r="V65" s="41">
        <f t="shared" si="9"/>
        <v>0</v>
      </c>
      <c r="W65" s="64"/>
      <c r="X65" s="64"/>
      <c r="Y65" s="64"/>
      <c r="Z65" s="41">
        <f t="shared" si="10"/>
        <v>0</v>
      </c>
      <c r="AA65" s="64"/>
      <c r="AB65" s="64"/>
      <c r="AC65" s="64"/>
      <c r="AD65" s="64"/>
      <c r="AE65" s="41">
        <f t="shared" si="11"/>
        <v>0</v>
      </c>
      <c r="AF65" s="64"/>
      <c r="AG65" s="51"/>
      <c r="AH65" s="51"/>
      <c r="AI65" s="64"/>
      <c r="AJ65" s="64"/>
      <c r="AK65" s="64"/>
      <c r="AL65" s="64"/>
      <c r="AM65" s="64"/>
      <c r="AN65" s="51"/>
      <c r="AO65" s="51"/>
      <c r="AP65" s="51"/>
    </row>
    <row r="66" spans="1:42" ht="12.75">
      <c r="A66" s="51">
        <f t="shared" si="12"/>
        <v>56</v>
      </c>
      <c r="B66" s="53"/>
      <c r="C66" s="51"/>
      <c r="D66" s="73"/>
      <c r="E66" s="53"/>
      <c r="F66" s="53"/>
      <c r="G66" s="40"/>
      <c r="H66" s="53"/>
      <c r="I66" s="51"/>
      <c r="J66" s="45">
        <f t="shared" si="6"/>
        <v>0</v>
      </c>
      <c r="K66" s="41">
        <f t="shared" si="7"/>
        <v>0</v>
      </c>
      <c r="L66" s="64"/>
      <c r="M66" s="64"/>
      <c r="N66" s="64"/>
      <c r="O66" s="64"/>
      <c r="P66" s="64"/>
      <c r="Q66" s="64"/>
      <c r="R66" s="64"/>
      <c r="S66" s="64"/>
      <c r="T66" s="41">
        <f t="shared" si="8"/>
        <v>0</v>
      </c>
      <c r="U66" s="64"/>
      <c r="V66" s="41">
        <f t="shared" si="9"/>
        <v>0</v>
      </c>
      <c r="W66" s="64"/>
      <c r="X66" s="64"/>
      <c r="Y66" s="64"/>
      <c r="Z66" s="41">
        <f t="shared" si="10"/>
        <v>0</v>
      </c>
      <c r="AA66" s="64"/>
      <c r="AB66" s="64"/>
      <c r="AC66" s="64"/>
      <c r="AD66" s="64"/>
      <c r="AE66" s="41">
        <f t="shared" si="11"/>
        <v>0</v>
      </c>
      <c r="AF66" s="64"/>
      <c r="AG66" s="51"/>
      <c r="AH66" s="51"/>
      <c r="AI66" s="64"/>
      <c r="AJ66" s="64"/>
      <c r="AK66" s="64"/>
      <c r="AL66" s="64"/>
      <c r="AM66" s="64"/>
      <c r="AN66" s="51"/>
      <c r="AO66" s="51"/>
      <c r="AP66" s="51"/>
    </row>
    <row r="67" spans="1:42" ht="12.75">
      <c r="A67" s="51">
        <f t="shared" si="12"/>
        <v>57</v>
      </c>
      <c r="B67" s="53"/>
      <c r="C67" s="51"/>
      <c r="D67" s="73"/>
      <c r="E67" s="53"/>
      <c r="F67" s="53"/>
      <c r="G67" s="40"/>
      <c r="H67" s="53"/>
      <c r="I67" s="51"/>
      <c r="J67" s="45">
        <f t="shared" si="6"/>
        <v>0</v>
      </c>
      <c r="K67" s="41">
        <f t="shared" si="7"/>
        <v>0</v>
      </c>
      <c r="L67" s="64"/>
      <c r="M67" s="64"/>
      <c r="N67" s="64"/>
      <c r="O67" s="64"/>
      <c r="P67" s="64"/>
      <c r="Q67" s="64"/>
      <c r="R67" s="64"/>
      <c r="S67" s="64"/>
      <c r="T67" s="41">
        <f t="shared" si="8"/>
        <v>0</v>
      </c>
      <c r="U67" s="64"/>
      <c r="V67" s="41">
        <f t="shared" si="9"/>
        <v>0</v>
      </c>
      <c r="W67" s="64"/>
      <c r="X67" s="64"/>
      <c r="Y67" s="64"/>
      <c r="Z67" s="41">
        <f t="shared" si="10"/>
        <v>0</v>
      </c>
      <c r="AA67" s="64"/>
      <c r="AB67" s="64"/>
      <c r="AC67" s="64"/>
      <c r="AD67" s="64"/>
      <c r="AE67" s="41">
        <f t="shared" si="11"/>
        <v>0</v>
      </c>
      <c r="AF67" s="64"/>
      <c r="AG67" s="51"/>
      <c r="AH67" s="51"/>
      <c r="AI67" s="64"/>
      <c r="AJ67" s="64"/>
      <c r="AK67" s="64"/>
      <c r="AL67" s="64"/>
      <c r="AM67" s="64"/>
      <c r="AN67" s="51"/>
      <c r="AO67" s="51"/>
      <c r="AP67" s="51"/>
    </row>
    <row r="68" spans="1:42" ht="12.75">
      <c r="A68" s="51">
        <f t="shared" si="12"/>
        <v>58</v>
      </c>
      <c r="B68" s="53"/>
      <c r="C68" s="51"/>
      <c r="D68" s="73"/>
      <c r="E68" s="53"/>
      <c r="F68" s="53"/>
      <c r="G68" s="40"/>
      <c r="H68" s="53"/>
      <c r="I68" s="51"/>
      <c r="J68" s="45">
        <f t="shared" si="6"/>
        <v>0</v>
      </c>
      <c r="K68" s="41">
        <f t="shared" si="7"/>
        <v>0</v>
      </c>
      <c r="L68" s="64"/>
      <c r="M68" s="64"/>
      <c r="N68" s="64"/>
      <c r="O68" s="64"/>
      <c r="P68" s="64"/>
      <c r="Q68" s="64"/>
      <c r="R68" s="64"/>
      <c r="S68" s="64"/>
      <c r="T68" s="41">
        <f t="shared" si="8"/>
        <v>0</v>
      </c>
      <c r="U68" s="64"/>
      <c r="V68" s="41">
        <f t="shared" si="9"/>
        <v>0</v>
      </c>
      <c r="W68" s="64"/>
      <c r="X68" s="64"/>
      <c r="Y68" s="64"/>
      <c r="Z68" s="41">
        <f t="shared" si="10"/>
        <v>0</v>
      </c>
      <c r="AA68" s="64"/>
      <c r="AB68" s="64"/>
      <c r="AC68" s="64"/>
      <c r="AD68" s="64"/>
      <c r="AE68" s="41">
        <f t="shared" si="11"/>
        <v>0</v>
      </c>
      <c r="AF68" s="64"/>
      <c r="AG68" s="51"/>
      <c r="AH68" s="51"/>
      <c r="AI68" s="64"/>
      <c r="AJ68" s="64"/>
      <c r="AK68" s="64"/>
      <c r="AL68" s="64"/>
      <c r="AM68" s="64"/>
      <c r="AN68" s="51"/>
      <c r="AO68" s="51"/>
      <c r="AP68" s="51"/>
    </row>
    <row r="69" spans="1:42" ht="12.75">
      <c r="A69" s="51">
        <f t="shared" si="12"/>
        <v>59</v>
      </c>
      <c r="B69" s="53"/>
      <c r="C69" s="51"/>
      <c r="D69" s="73"/>
      <c r="E69" s="53"/>
      <c r="F69" s="53"/>
      <c r="G69" s="40"/>
      <c r="H69" s="53"/>
      <c r="I69" s="51"/>
      <c r="J69" s="45">
        <f t="shared" si="6"/>
        <v>0</v>
      </c>
      <c r="K69" s="41">
        <f t="shared" si="7"/>
        <v>0</v>
      </c>
      <c r="L69" s="64"/>
      <c r="M69" s="64"/>
      <c r="N69" s="64"/>
      <c r="O69" s="64"/>
      <c r="P69" s="64"/>
      <c r="Q69" s="64"/>
      <c r="R69" s="64"/>
      <c r="S69" s="64"/>
      <c r="T69" s="41">
        <f t="shared" si="8"/>
        <v>0</v>
      </c>
      <c r="U69" s="64"/>
      <c r="V69" s="41">
        <f t="shared" si="9"/>
        <v>0</v>
      </c>
      <c r="W69" s="64"/>
      <c r="X69" s="64"/>
      <c r="Y69" s="64"/>
      <c r="Z69" s="41">
        <f t="shared" si="10"/>
        <v>0</v>
      </c>
      <c r="AA69" s="64"/>
      <c r="AB69" s="64"/>
      <c r="AC69" s="64"/>
      <c r="AD69" s="64"/>
      <c r="AE69" s="41">
        <f t="shared" si="11"/>
        <v>0</v>
      </c>
      <c r="AF69" s="64"/>
      <c r="AG69" s="51"/>
      <c r="AH69" s="51"/>
      <c r="AI69" s="64"/>
      <c r="AJ69" s="64"/>
      <c r="AK69" s="64"/>
      <c r="AL69" s="64"/>
      <c r="AM69" s="64"/>
      <c r="AN69" s="51"/>
      <c r="AO69" s="51"/>
      <c r="AP69" s="51"/>
    </row>
    <row r="70" spans="1:42" ht="12.75">
      <c r="A70" s="51">
        <f t="shared" si="12"/>
        <v>60</v>
      </c>
      <c r="B70" s="53"/>
      <c r="C70" s="51"/>
      <c r="D70" s="73"/>
      <c r="E70" s="53"/>
      <c r="F70" s="53"/>
      <c r="G70" s="40"/>
      <c r="H70" s="53"/>
      <c r="I70" s="51"/>
      <c r="J70" s="45">
        <f t="shared" si="6"/>
        <v>0</v>
      </c>
      <c r="K70" s="41">
        <f t="shared" si="7"/>
        <v>0</v>
      </c>
      <c r="L70" s="64"/>
      <c r="M70" s="64"/>
      <c r="N70" s="64"/>
      <c r="O70" s="64"/>
      <c r="P70" s="64"/>
      <c r="Q70" s="64"/>
      <c r="R70" s="64"/>
      <c r="S70" s="64"/>
      <c r="T70" s="41">
        <f t="shared" si="8"/>
        <v>0</v>
      </c>
      <c r="U70" s="64"/>
      <c r="V70" s="41">
        <f t="shared" si="9"/>
        <v>0</v>
      </c>
      <c r="W70" s="64"/>
      <c r="X70" s="64"/>
      <c r="Y70" s="64"/>
      <c r="Z70" s="41">
        <f t="shared" si="10"/>
        <v>0</v>
      </c>
      <c r="AA70" s="64"/>
      <c r="AB70" s="64"/>
      <c r="AC70" s="64"/>
      <c r="AD70" s="64"/>
      <c r="AE70" s="41">
        <f t="shared" si="11"/>
        <v>0</v>
      </c>
      <c r="AF70" s="64"/>
      <c r="AG70" s="51"/>
      <c r="AH70" s="51"/>
      <c r="AI70" s="64"/>
      <c r="AJ70" s="64"/>
      <c r="AK70" s="64"/>
      <c r="AL70" s="64"/>
      <c r="AM70" s="64"/>
      <c r="AN70" s="51"/>
      <c r="AO70" s="51"/>
      <c r="AP70" s="51"/>
    </row>
    <row r="71" spans="1:42" ht="12.75">
      <c r="A71" s="51">
        <f t="shared" si="12"/>
        <v>61</v>
      </c>
      <c r="B71" s="53"/>
      <c r="C71" s="51"/>
      <c r="D71" s="73"/>
      <c r="E71" s="53"/>
      <c r="F71" s="53"/>
      <c r="G71" s="40"/>
      <c r="H71" s="53"/>
      <c r="I71" s="51"/>
      <c r="J71" s="45">
        <f t="shared" si="6"/>
        <v>0</v>
      </c>
      <c r="K71" s="41">
        <f t="shared" si="7"/>
        <v>0</v>
      </c>
      <c r="L71" s="64"/>
      <c r="M71" s="64"/>
      <c r="N71" s="64"/>
      <c r="O71" s="64"/>
      <c r="P71" s="64"/>
      <c r="Q71" s="64"/>
      <c r="R71" s="64"/>
      <c r="S71" s="64"/>
      <c r="T71" s="41">
        <f t="shared" si="8"/>
        <v>0</v>
      </c>
      <c r="U71" s="64"/>
      <c r="V71" s="41">
        <f t="shared" si="9"/>
        <v>0</v>
      </c>
      <c r="W71" s="64"/>
      <c r="X71" s="64"/>
      <c r="Y71" s="64"/>
      <c r="Z71" s="41">
        <f t="shared" si="10"/>
        <v>0</v>
      </c>
      <c r="AA71" s="64"/>
      <c r="AB71" s="64"/>
      <c r="AC71" s="64"/>
      <c r="AD71" s="64"/>
      <c r="AE71" s="41">
        <f t="shared" si="11"/>
        <v>0</v>
      </c>
      <c r="AF71" s="64"/>
      <c r="AG71" s="51"/>
      <c r="AH71" s="51"/>
      <c r="AI71" s="64"/>
      <c r="AJ71" s="64"/>
      <c r="AK71" s="64"/>
      <c r="AL71" s="64"/>
      <c r="AM71" s="64"/>
      <c r="AN71" s="51"/>
      <c r="AO71" s="51"/>
      <c r="AP71" s="51"/>
    </row>
    <row r="72" spans="1:42" ht="12.75">
      <c r="A72" s="51">
        <f t="shared" si="12"/>
        <v>62</v>
      </c>
      <c r="B72" s="53"/>
      <c r="C72" s="51"/>
      <c r="D72" s="73"/>
      <c r="E72" s="53"/>
      <c r="F72" s="53"/>
      <c r="G72" s="40"/>
      <c r="H72" s="53"/>
      <c r="I72" s="51"/>
      <c r="J72" s="45">
        <f t="shared" si="6"/>
        <v>0</v>
      </c>
      <c r="K72" s="41">
        <f t="shared" si="7"/>
        <v>0</v>
      </c>
      <c r="L72" s="64"/>
      <c r="M72" s="64"/>
      <c r="N72" s="64"/>
      <c r="O72" s="64"/>
      <c r="P72" s="64"/>
      <c r="Q72" s="64"/>
      <c r="R72" s="64"/>
      <c r="S72" s="64"/>
      <c r="T72" s="41">
        <f t="shared" si="8"/>
        <v>0</v>
      </c>
      <c r="U72" s="64"/>
      <c r="V72" s="41">
        <f t="shared" si="9"/>
        <v>0</v>
      </c>
      <c r="W72" s="64"/>
      <c r="X72" s="64"/>
      <c r="Y72" s="64"/>
      <c r="Z72" s="41">
        <f t="shared" si="10"/>
        <v>0</v>
      </c>
      <c r="AA72" s="64"/>
      <c r="AB72" s="64"/>
      <c r="AC72" s="64"/>
      <c r="AD72" s="64"/>
      <c r="AE72" s="41">
        <f t="shared" si="11"/>
        <v>0</v>
      </c>
      <c r="AF72" s="64"/>
      <c r="AG72" s="51"/>
      <c r="AH72" s="51"/>
      <c r="AI72" s="64"/>
      <c r="AJ72" s="64"/>
      <c r="AK72" s="64"/>
      <c r="AL72" s="64"/>
      <c r="AM72" s="64"/>
      <c r="AN72" s="51"/>
      <c r="AO72" s="51"/>
      <c r="AP72" s="51"/>
    </row>
    <row r="73" spans="1:42" ht="12.75">
      <c r="A73" s="51">
        <f t="shared" si="12"/>
        <v>63</v>
      </c>
      <c r="B73" s="53"/>
      <c r="C73" s="51"/>
      <c r="D73" s="73"/>
      <c r="E73" s="53"/>
      <c r="F73" s="53"/>
      <c r="G73" s="40"/>
      <c r="H73" s="53"/>
      <c r="I73" s="51"/>
      <c r="J73" s="45">
        <f t="shared" si="6"/>
        <v>0</v>
      </c>
      <c r="K73" s="41">
        <f t="shared" si="7"/>
        <v>0</v>
      </c>
      <c r="L73" s="64"/>
      <c r="M73" s="64"/>
      <c r="N73" s="64"/>
      <c r="O73" s="64"/>
      <c r="P73" s="64"/>
      <c r="Q73" s="64"/>
      <c r="R73" s="64"/>
      <c r="S73" s="64"/>
      <c r="T73" s="41">
        <f t="shared" si="8"/>
        <v>0</v>
      </c>
      <c r="U73" s="64"/>
      <c r="V73" s="41">
        <f t="shared" si="9"/>
        <v>0</v>
      </c>
      <c r="W73" s="64"/>
      <c r="X73" s="64"/>
      <c r="Y73" s="64"/>
      <c r="Z73" s="41">
        <f t="shared" si="10"/>
        <v>0</v>
      </c>
      <c r="AA73" s="64"/>
      <c r="AB73" s="64"/>
      <c r="AC73" s="64"/>
      <c r="AD73" s="64"/>
      <c r="AE73" s="41">
        <f t="shared" si="11"/>
        <v>0</v>
      </c>
      <c r="AF73" s="64"/>
      <c r="AG73" s="51"/>
      <c r="AH73" s="51"/>
      <c r="AI73" s="64"/>
      <c r="AJ73" s="64"/>
      <c r="AK73" s="64"/>
      <c r="AL73" s="64"/>
      <c r="AM73" s="64"/>
      <c r="AN73" s="51"/>
      <c r="AO73" s="51"/>
      <c r="AP73" s="51"/>
    </row>
    <row r="74" spans="1:42" ht="12.75">
      <c r="A74" s="51">
        <f t="shared" si="12"/>
        <v>64</v>
      </c>
      <c r="B74" s="53"/>
      <c r="C74" s="51"/>
      <c r="D74" s="73"/>
      <c r="E74" s="53"/>
      <c r="F74" s="53"/>
      <c r="G74" s="40"/>
      <c r="H74" s="53"/>
      <c r="I74" s="51"/>
      <c r="J74" s="45">
        <f t="shared" ref="J74:J90" si="13">K74+T74+V74+Z74+AE74</f>
        <v>0</v>
      </c>
      <c r="K74" s="41">
        <f t="shared" ref="K74:K90" si="14">SUM(L74:S74)</f>
        <v>0</v>
      </c>
      <c r="L74" s="64"/>
      <c r="M74" s="64"/>
      <c r="N74" s="64"/>
      <c r="O74" s="64"/>
      <c r="P74" s="64"/>
      <c r="Q74" s="64"/>
      <c r="R74" s="64"/>
      <c r="S74" s="64"/>
      <c r="T74" s="41">
        <f t="shared" ref="T74:T90" si="15">U74</f>
        <v>0</v>
      </c>
      <c r="U74" s="64"/>
      <c r="V74" s="41">
        <f t="shared" ref="V74:V90" si="16">SUM(W74:Y74)</f>
        <v>0</v>
      </c>
      <c r="W74" s="64"/>
      <c r="X74" s="64"/>
      <c r="Y74" s="64"/>
      <c r="Z74" s="41">
        <f t="shared" ref="Z74:Z90" si="17">SUM(AA74:AD74)</f>
        <v>0</v>
      </c>
      <c r="AA74" s="64"/>
      <c r="AB74" s="64"/>
      <c r="AC74" s="64"/>
      <c r="AD74" s="64"/>
      <c r="AE74" s="41">
        <f t="shared" ref="AE74:AE90" si="18">AF74</f>
        <v>0</v>
      </c>
      <c r="AF74" s="64"/>
      <c r="AG74" s="51"/>
      <c r="AH74" s="51"/>
      <c r="AI74" s="64"/>
      <c r="AJ74" s="64"/>
      <c r="AK74" s="64"/>
      <c r="AL74" s="64"/>
      <c r="AM74" s="64"/>
      <c r="AN74" s="51"/>
      <c r="AO74" s="51"/>
      <c r="AP74" s="51"/>
    </row>
    <row r="75" spans="1:42" ht="12.75">
      <c r="A75" s="51">
        <f t="shared" si="12"/>
        <v>65</v>
      </c>
      <c r="B75" s="53"/>
      <c r="C75" s="51"/>
      <c r="D75" s="73"/>
      <c r="E75" s="53"/>
      <c r="F75" s="53"/>
      <c r="G75" s="40"/>
      <c r="H75" s="53"/>
      <c r="I75" s="51"/>
      <c r="J75" s="45">
        <f t="shared" si="13"/>
        <v>0</v>
      </c>
      <c r="K75" s="41">
        <f t="shared" si="14"/>
        <v>0</v>
      </c>
      <c r="L75" s="64"/>
      <c r="M75" s="64"/>
      <c r="N75" s="64"/>
      <c r="O75" s="64"/>
      <c r="P75" s="64"/>
      <c r="Q75" s="64"/>
      <c r="R75" s="64"/>
      <c r="S75" s="64"/>
      <c r="T75" s="41">
        <f t="shared" si="15"/>
        <v>0</v>
      </c>
      <c r="U75" s="64"/>
      <c r="V75" s="41">
        <f t="shared" si="16"/>
        <v>0</v>
      </c>
      <c r="W75" s="64"/>
      <c r="X75" s="64"/>
      <c r="Y75" s="64"/>
      <c r="Z75" s="41">
        <f t="shared" si="17"/>
        <v>0</v>
      </c>
      <c r="AA75" s="64"/>
      <c r="AB75" s="64"/>
      <c r="AC75" s="64"/>
      <c r="AD75" s="64"/>
      <c r="AE75" s="41">
        <f t="shared" si="18"/>
        <v>0</v>
      </c>
      <c r="AF75" s="64"/>
      <c r="AG75" s="51"/>
      <c r="AH75" s="51"/>
      <c r="AI75" s="64"/>
      <c r="AJ75" s="64"/>
      <c r="AK75" s="64"/>
      <c r="AL75" s="64"/>
      <c r="AM75" s="64"/>
      <c r="AN75" s="51"/>
      <c r="AO75" s="51"/>
      <c r="AP75" s="51"/>
    </row>
    <row r="76" spans="1:42" ht="12.75">
      <c r="A76" s="51">
        <f t="shared" si="12"/>
        <v>66</v>
      </c>
      <c r="B76" s="53"/>
      <c r="C76" s="51"/>
      <c r="D76" s="73"/>
      <c r="E76" s="53"/>
      <c r="F76" s="53"/>
      <c r="G76" s="40"/>
      <c r="H76" s="53"/>
      <c r="I76" s="51"/>
      <c r="J76" s="45">
        <f t="shared" si="13"/>
        <v>0</v>
      </c>
      <c r="K76" s="41">
        <f t="shared" si="14"/>
        <v>0</v>
      </c>
      <c r="L76" s="64"/>
      <c r="M76" s="64"/>
      <c r="N76" s="64"/>
      <c r="O76" s="64"/>
      <c r="P76" s="64"/>
      <c r="Q76" s="64"/>
      <c r="R76" s="64"/>
      <c r="S76" s="64"/>
      <c r="T76" s="41">
        <f t="shared" si="15"/>
        <v>0</v>
      </c>
      <c r="U76" s="64"/>
      <c r="V76" s="41">
        <f t="shared" si="16"/>
        <v>0</v>
      </c>
      <c r="W76" s="64"/>
      <c r="X76" s="64"/>
      <c r="Y76" s="64"/>
      <c r="Z76" s="41">
        <f t="shared" si="17"/>
        <v>0</v>
      </c>
      <c r="AA76" s="64"/>
      <c r="AB76" s="64"/>
      <c r="AC76" s="64"/>
      <c r="AD76" s="64"/>
      <c r="AE76" s="41">
        <f t="shared" si="18"/>
        <v>0</v>
      </c>
      <c r="AF76" s="64"/>
      <c r="AG76" s="51"/>
      <c r="AH76" s="51"/>
      <c r="AI76" s="64"/>
      <c r="AJ76" s="64"/>
      <c r="AK76" s="64"/>
      <c r="AL76" s="64"/>
      <c r="AM76" s="64"/>
      <c r="AN76" s="51"/>
      <c r="AO76" s="51"/>
      <c r="AP76" s="51"/>
    </row>
    <row r="77" spans="1:42" ht="12.75">
      <c r="A77" s="51">
        <f t="shared" si="12"/>
        <v>67</v>
      </c>
      <c r="B77" s="53"/>
      <c r="C77" s="51"/>
      <c r="D77" s="73"/>
      <c r="E77" s="53"/>
      <c r="F77" s="53"/>
      <c r="G77" s="40"/>
      <c r="H77" s="53"/>
      <c r="I77" s="51"/>
      <c r="J77" s="45">
        <f t="shared" si="13"/>
        <v>0</v>
      </c>
      <c r="K77" s="41">
        <f t="shared" si="14"/>
        <v>0</v>
      </c>
      <c r="L77" s="64"/>
      <c r="M77" s="64"/>
      <c r="N77" s="64"/>
      <c r="O77" s="64"/>
      <c r="P77" s="64"/>
      <c r="Q77" s="64"/>
      <c r="R77" s="64"/>
      <c r="S77" s="64"/>
      <c r="T77" s="41">
        <f t="shared" si="15"/>
        <v>0</v>
      </c>
      <c r="U77" s="64"/>
      <c r="V77" s="41">
        <f t="shared" si="16"/>
        <v>0</v>
      </c>
      <c r="W77" s="64"/>
      <c r="X77" s="64"/>
      <c r="Y77" s="64"/>
      <c r="Z77" s="41">
        <f t="shared" si="17"/>
        <v>0</v>
      </c>
      <c r="AA77" s="64"/>
      <c r="AB77" s="64"/>
      <c r="AC77" s="64"/>
      <c r="AD77" s="64"/>
      <c r="AE77" s="41">
        <f t="shared" si="18"/>
        <v>0</v>
      </c>
      <c r="AF77" s="64"/>
      <c r="AG77" s="51"/>
      <c r="AH77" s="51"/>
      <c r="AI77" s="64"/>
      <c r="AJ77" s="64"/>
      <c r="AK77" s="64"/>
      <c r="AL77" s="64"/>
      <c r="AM77" s="64"/>
      <c r="AN77" s="51"/>
      <c r="AO77" s="51"/>
      <c r="AP77" s="51"/>
    </row>
    <row r="78" spans="1:42" ht="12.75">
      <c r="A78" s="51">
        <f t="shared" si="12"/>
        <v>68</v>
      </c>
      <c r="B78" s="53"/>
      <c r="C78" s="51"/>
      <c r="D78" s="73"/>
      <c r="E78" s="53"/>
      <c r="F78" s="53"/>
      <c r="G78" s="40"/>
      <c r="H78" s="53"/>
      <c r="I78" s="51"/>
      <c r="J78" s="45">
        <f t="shared" si="13"/>
        <v>0</v>
      </c>
      <c r="K78" s="41">
        <f t="shared" si="14"/>
        <v>0</v>
      </c>
      <c r="L78" s="64"/>
      <c r="M78" s="64"/>
      <c r="N78" s="64"/>
      <c r="O78" s="64"/>
      <c r="P78" s="64"/>
      <c r="Q78" s="64"/>
      <c r="R78" s="64"/>
      <c r="S78" s="64"/>
      <c r="T78" s="41">
        <f t="shared" si="15"/>
        <v>0</v>
      </c>
      <c r="U78" s="64"/>
      <c r="V78" s="41">
        <f t="shared" si="16"/>
        <v>0</v>
      </c>
      <c r="W78" s="64"/>
      <c r="X78" s="64"/>
      <c r="Y78" s="64"/>
      <c r="Z78" s="41">
        <f t="shared" si="17"/>
        <v>0</v>
      </c>
      <c r="AA78" s="64"/>
      <c r="AB78" s="64"/>
      <c r="AC78" s="64"/>
      <c r="AD78" s="64"/>
      <c r="AE78" s="41">
        <f t="shared" si="18"/>
        <v>0</v>
      </c>
      <c r="AF78" s="64"/>
      <c r="AG78" s="51"/>
      <c r="AH78" s="51"/>
      <c r="AI78" s="64"/>
      <c r="AJ78" s="64"/>
      <c r="AK78" s="64"/>
      <c r="AL78" s="64"/>
      <c r="AM78" s="64"/>
      <c r="AN78" s="51"/>
      <c r="AO78" s="51"/>
      <c r="AP78" s="51"/>
    </row>
    <row r="79" spans="1:42" ht="12.75">
      <c r="A79" s="51">
        <f t="shared" si="12"/>
        <v>69</v>
      </c>
      <c r="B79" s="53"/>
      <c r="C79" s="51"/>
      <c r="D79" s="73"/>
      <c r="E79" s="53"/>
      <c r="F79" s="53"/>
      <c r="G79" s="40"/>
      <c r="H79" s="53"/>
      <c r="I79" s="51"/>
      <c r="J79" s="45">
        <f t="shared" si="13"/>
        <v>0</v>
      </c>
      <c r="K79" s="41">
        <f t="shared" si="14"/>
        <v>0</v>
      </c>
      <c r="L79" s="64"/>
      <c r="M79" s="64"/>
      <c r="N79" s="64"/>
      <c r="O79" s="64"/>
      <c r="P79" s="64"/>
      <c r="Q79" s="64"/>
      <c r="R79" s="64"/>
      <c r="S79" s="64"/>
      <c r="T79" s="41">
        <f t="shared" si="15"/>
        <v>0</v>
      </c>
      <c r="U79" s="64"/>
      <c r="V79" s="41">
        <f t="shared" si="16"/>
        <v>0</v>
      </c>
      <c r="W79" s="64"/>
      <c r="X79" s="64"/>
      <c r="Y79" s="64"/>
      <c r="Z79" s="41">
        <f t="shared" si="17"/>
        <v>0</v>
      </c>
      <c r="AA79" s="64"/>
      <c r="AB79" s="64"/>
      <c r="AC79" s="64"/>
      <c r="AD79" s="64"/>
      <c r="AE79" s="41">
        <f t="shared" si="18"/>
        <v>0</v>
      </c>
      <c r="AF79" s="64"/>
      <c r="AG79" s="51"/>
      <c r="AH79" s="51"/>
      <c r="AI79" s="64"/>
      <c r="AJ79" s="64"/>
      <c r="AK79" s="64"/>
      <c r="AL79" s="64"/>
      <c r="AM79" s="64"/>
      <c r="AN79" s="51"/>
      <c r="AO79" s="51"/>
      <c r="AP79" s="51"/>
    </row>
    <row r="80" spans="1:42" ht="12.75">
      <c r="A80" s="51">
        <f t="shared" si="12"/>
        <v>70</v>
      </c>
      <c r="B80" s="53"/>
      <c r="C80" s="51"/>
      <c r="D80" s="73"/>
      <c r="E80" s="53"/>
      <c r="F80" s="53"/>
      <c r="G80" s="40"/>
      <c r="H80" s="53"/>
      <c r="I80" s="51"/>
      <c r="J80" s="45">
        <f t="shared" si="13"/>
        <v>0</v>
      </c>
      <c r="K80" s="41">
        <f t="shared" si="14"/>
        <v>0</v>
      </c>
      <c r="L80" s="64"/>
      <c r="M80" s="64"/>
      <c r="N80" s="64"/>
      <c r="O80" s="64"/>
      <c r="P80" s="64"/>
      <c r="Q80" s="64"/>
      <c r="R80" s="64"/>
      <c r="S80" s="64"/>
      <c r="T80" s="41">
        <f t="shared" si="15"/>
        <v>0</v>
      </c>
      <c r="U80" s="64"/>
      <c r="V80" s="41">
        <f t="shared" si="16"/>
        <v>0</v>
      </c>
      <c r="W80" s="64"/>
      <c r="X80" s="64"/>
      <c r="Y80" s="64"/>
      <c r="Z80" s="41">
        <f t="shared" si="17"/>
        <v>0</v>
      </c>
      <c r="AA80" s="64"/>
      <c r="AB80" s="64"/>
      <c r="AC80" s="64"/>
      <c r="AD80" s="64"/>
      <c r="AE80" s="41">
        <f t="shared" si="18"/>
        <v>0</v>
      </c>
      <c r="AF80" s="64"/>
      <c r="AG80" s="51"/>
      <c r="AH80" s="51"/>
      <c r="AI80" s="64"/>
      <c r="AJ80" s="64"/>
      <c r="AK80" s="64"/>
      <c r="AL80" s="64"/>
      <c r="AM80" s="64"/>
      <c r="AN80" s="51"/>
      <c r="AO80" s="51"/>
      <c r="AP80" s="51"/>
    </row>
    <row r="81" spans="1:42" ht="12.75">
      <c r="A81" s="51">
        <f t="shared" si="12"/>
        <v>71</v>
      </c>
      <c r="B81" s="53"/>
      <c r="C81" s="51"/>
      <c r="D81" s="73"/>
      <c r="E81" s="53"/>
      <c r="F81" s="53"/>
      <c r="G81" s="40"/>
      <c r="H81" s="53"/>
      <c r="I81" s="51"/>
      <c r="J81" s="45">
        <f t="shared" si="13"/>
        <v>0</v>
      </c>
      <c r="K81" s="41">
        <f t="shared" si="14"/>
        <v>0</v>
      </c>
      <c r="L81" s="64"/>
      <c r="M81" s="64"/>
      <c r="N81" s="64"/>
      <c r="O81" s="64"/>
      <c r="P81" s="64"/>
      <c r="Q81" s="64"/>
      <c r="R81" s="64"/>
      <c r="S81" s="64"/>
      <c r="T81" s="41">
        <f t="shared" si="15"/>
        <v>0</v>
      </c>
      <c r="U81" s="64"/>
      <c r="V81" s="41">
        <f t="shared" si="16"/>
        <v>0</v>
      </c>
      <c r="W81" s="64"/>
      <c r="X81" s="64"/>
      <c r="Y81" s="64"/>
      <c r="Z81" s="41">
        <f t="shared" si="17"/>
        <v>0</v>
      </c>
      <c r="AA81" s="64"/>
      <c r="AB81" s="64"/>
      <c r="AC81" s="64"/>
      <c r="AD81" s="64"/>
      <c r="AE81" s="41">
        <f t="shared" si="18"/>
        <v>0</v>
      </c>
      <c r="AF81" s="64"/>
      <c r="AG81" s="51"/>
      <c r="AH81" s="51"/>
      <c r="AI81" s="64"/>
      <c r="AJ81" s="64"/>
      <c r="AK81" s="64"/>
      <c r="AL81" s="64"/>
      <c r="AM81" s="64"/>
      <c r="AN81" s="51"/>
      <c r="AO81" s="51"/>
      <c r="AP81" s="51"/>
    </row>
    <row r="82" spans="1:42" ht="12.75">
      <c r="A82" s="51">
        <f t="shared" si="12"/>
        <v>72</v>
      </c>
      <c r="B82" s="53"/>
      <c r="C82" s="51"/>
      <c r="D82" s="73"/>
      <c r="E82" s="53"/>
      <c r="F82" s="53"/>
      <c r="G82" s="40"/>
      <c r="H82" s="53"/>
      <c r="I82" s="51"/>
      <c r="J82" s="45">
        <f t="shared" si="13"/>
        <v>0</v>
      </c>
      <c r="K82" s="41">
        <f t="shared" si="14"/>
        <v>0</v>
      </c>
      <c r="L82" s="64"/>
      <c r="M82" s="64"/>
      <c r="N82" s="64"/>
      <c r="O82" s="64"/>
      <c r="P82" s="64"/>
      <c r="Q82" s="64"/>
      <c r="R82" s="64"/>
      <c r="S82" s="64"/>
      <c r="T82" s="41">
        <f t="shared" si="15"/>
        <v>0</v>
      </c>
      <c r="U82" s="64"/>
      <c r="V82" s="41">
        <f t="shared" si="16"/>
        <v>0</v>
      </c>
      <c r="W82" s="64"/>
      <c r="X82" s="64"/>
      <c r="Y82" s="64"/>
      <c r="Z82" s="41">
        <f t="shared" si="17"/>
        <v>0</v>
      </c>
      <c r="AA82" s="64"/>
      <c r="AB82" s="64"/>
      <c r="AC82" s="64"/>
      <c r="AD82" s="64"/>
      <c r="AE82" s="41">
        <f t="shared" si="18"/>
        <v>0</v>
      </c>
      <c r="AF82" s="64"/>
      <c r="AG82" s="51"/>
      <c r="AH82" s="51"/>
      <c r="AI82" s="64"/>
      <c r="AJ82" s="64"/>
      <c r="AK82" s="64"/>
      <c r="AL82" s="64"/>
      <c r="AM82" s="64"/>
      <c r="AN82" s="51"/>
      <c r="AO82" s="51"/>
      <c r="AP82" s="51"/>
    </row>
    <row r="83" spans="1:42" ht="12.75">
      <c r="A83" s="51">
        <f t="shared" si="12"/>
        <v>73</v>
      </c>
      <c r="B83" s="53"/>
      <c r="C83" s="51"/>
      <c r="D83" s="73"/>
      <c r="E83" s="53"/>
      <c r="F83" s="53"/>
      <c r="G83" s="40"/>
      <c r="H83" s="53"/>
      <c r="I83" s="51"/>
      <c r="J83" s="45">
        <f t="shared" si="13"/>
        <v>0</v>
      </c>
      <c r="K83" s="41">
        <f t="shared" si="14"/>
        <v>0</v>
      </c>
      <c r="L83" s="64"/>
      <c r="M83" s="64"/>
      <c r="N83" s="64"/>
      <c r="O83" s="64"/>
      <c r="P83" s="64"/>
      <c r="Q83" s="64"/>
      <c r="R83" s="64"/>
      <c r="S83" s="64"/>
      <c r="T83" s="41">
        <f t="shared" si="15"/>
        <v>0</v>
      </c>
      <c r="U83" s="64"/>
      <c r="V83" s="41">
        <f t="shared" si="16"/>
        <v>0</v>
      </c>
      <c r="W83" s="64"/>
      <c r="X83" s="64"/>
      <c r="Y83" s="64"/>
      <c r="Z83" s="41">
        <f t="shared" si="17"/>
        <v>0</v>
      </c>
      <c r="AA83" s="64"/>
      <c r="AB83" s="64"/>
      <c r="AC83" s="64"/>
      <c r="AD83" s="64"/>
      <c r="AE83" s="41">
        <f t="shared" si="18"/>
        <v>0</v>
      </c>
      <c r="AF83" s="64"/>
      <c r="AG83" s="51"/>
      <c r="AH83" s="51"/>
      <c r="AI83" s="64"/>
      <c r="AJ83" s="64"/>
      <c r="AK83" s="64"/>
      <c r="AL83" s="64"/>
      <c r="AM83" s="64"/>
      <c r="AN83" s="51"/>
      <c r="AO83" s="51"/>
      <c r="AP83" s="51"/>
    </row>
    <row r="84" spans="1:42" ht="12.75">
      <c r="A84" s="51">
        <f t="shared" si="12"/>
        <v>74</v>
      </c>
      <c r="B84" s="53"/>
      <c r="C84" s="51"/>
      <c r="D84" s="73"/>
      <c r="E84" s="53"/>
      <c r="F84" s="53"/>
      <c r="G84" s="40"/>
      <c r="H84" s="53"/>
      <c r="I84" s="51"/>
      <c r="J84" s="45">
        <f t="shared" si="13"/>
        <v>0</v>
      </c>
      <c r="K84" s="41">
        <f t="shared" si="14"/>
        <v>0</v>
      </c>
      <c r="L84" s="64"/>
      <c r="M84" s="64"/>
      <c r="N84" s="64"/>
      <c r="O84" s="64"/>
      <c r="P84" s="64"/>
      <c r="Q84" s="64"/>
      <c r="R84" s="64"/>
      <c r="S84" s="64"/>
      <c r="T84" s="41">
        <f t="shared" si="15"/>
        <v>0</v>
      </c>
      <c r="U84" s="64"/>
      <c r="V84" s="41">
        <f t="shared" si="16"/>
        <v>0</v>
      </c>
      <c r="W84" s="64"/>
      <c r="X84" s="64"/>
      <c r="Y84" s="64"/>
      <c r="Z84" s="41">
        <f t="shared" si="17"/>
        <v>0</v>
      </c>
      <c r="AA84" s="64"/>
      <c r="AB84" s="64"/>
      <c r="AC84" s="64"/>
      <c r="AD84" s="64"/>
      <c r="AE84" s="41">
        <f t="shared" si="18"/>
        <v>0</v>
      </c>
      <c r="AF84" s="64"/>
      <c r="AG84" s="51"/>
      <c r="AH84" s="51"/>
      <c r="AI84" s="64"/>
      <c r="AJ84" s="64"/>
      <c r="AK84" s="64"/>
      <c r="AL84" s="64"/>
      <c r="AM84" s="64"/>
      <c r="AN84" s="51"/>
      <c r="AO84" s="51"/>
      <c r="AP84" s="51"/>
    </row>
    <row r="85" spans="1:42" ht="12.75">
      <c r="A85" s="51">
        <f t="shared" si="12"/>
        <v>75</v>
      </c>
      <c r="B85" s="53"/>
      <c r="C85" s="51"/>
      <c r="D85" s="73"/>
      <c r="E85" s="53"/>
      <c r="F85" s="53"/>
      <c r="G85" s="40"/>
      <c r="H85" s="53"/>
      <c r="I85" s="51"/>
      <c r="J85" s="45">
        <f t="shared" si="13"/>
        <v>0</v>
      </c>
      <c r="K85" s="41">
        <f t="shared" si="14"/>
        <v>0</v>
      </c>
      <c r="L85" s="64"/>
      <c r="M85" s="64"/>
      <c r="N85" s="64"/>
      <c r="O85" s="64"/>
      <c r="P85" s="64"/>
      <c r="Q85" s="64"/>
      <c r="R85" s="64"/>
      <c r="S85" s="64"/>
      <c r="T85" s="41">
        <f t="shared" si="15"/>
        <v>0</v>
      </c>
      <c r="U85" s="64"/>
      <c r="V85" s="41">
        <f t="shared" si="16"/>
        <v>0</v>
      </c>
      <c r="W85" s="64"/>
      <c r="X85" s="64"/>
      <c r="Y85" s="64"/>
      <c r="Z85" s="41">
        <f t="shared" si="17"/>
        <v>0</v>
      </c>
      <c r="AA85" s="64"/>
      <c r="AB85" s="64"/>
      <c r="AC85" s="64"/>
      <c r="AD85" s="64"/>
      <c r="AE85" s="41">
        <f t="shared" si="18"/>
        <v>0</v>
      </c>
      <c r="AF85" s="64"/>
      <c r="AG85" s="51"/>
      <c r="AH85" s="51"/>
      <c r="AI85" s="64"/>
      <c r="AJ85" s="64"/>
      <c r="AK85" s="64"/>
      <c r="AL85" s="64"/>
      <c r="AM85" s="64"/>
      <c r="AN85" s="51"/>
      <c r="AO85" s="51"/>
      <c r="AP85" s="51"/>
    </row>
    <row r="86" spans="1:42" ht="12.75">
      <c r="A86" s="51">
        <f t="shared" si="12"/>
        <v>76</v>
      </c>
      <c r="B86" s="53"/>
      <c r="C86" s="51"/>
      <c r="D86" s="73"/>
      <c r="E86" s="53"/>
      <c r="F86" s="53"/>
      <c r="G86" s="40"/>
      <c r="H86" s="53"/>
      <c r="I86" s="51"/>
      <c r="J86" s="45">
        <f t="shared" si="13"/>
        <v>0</v>
      </c>
      <c r="K86" s="41">
        <f t="shared" si="14"/>
        <v>0</v>
      </c>
      <c r="L86" s="64"/>
      <c r="M86" s="64"/>
      <c r="N86" s="64"/>
      <c r="O86" s="64"/>
      <c r="P86" s="64"/>
      <c r="Q86" s="64"/>
      <c r="R86" s="64"/>
      <c r="S86" s="64"/>
      <c r="T86" s="41">
        <f t="shared" si="15"/>
        <v>0</v>
      </c>
      <c r="U86" s="64"/>
      <c r="V86" s="41">
        <f t="shared" si="16"/>
        <v>0</v>
      </c>
      <c r="W86" s="64"/>
      <c r="X86" s="64"/>
      <c r="Y86" s="64"/>
      <c r="Z86" s="41">
        <f t="shared" si="17"/>
        <v>0</v>
      </c>
      <c r="AA86" s="64"/>
      <c r="AB86" s="64"/>
      <c r="AC86" s="64"/>
      <c r="AD86" s="64"/>
      <c r="AE86" s="41">
        <f t="shared" si="18"/>
        <v>0</v>
      </c>
      <c r="AF86" s="64"/>
      <c r="AG86" s="51"/>
      <c r="AH86" s="51"/>
      <c r="AI86" s="64"/>
      <c r="AJ86" s="64"/>
      <c r="AK86" s="64"/>
      <c r="AL86" s="64"/>
      <c r="AM86" s="64"/>
      <c r="AN86" s="51"/>
      <c r="AO86" s="51"/>
      <c r="AP86" s="51"/>
    </row>
    <row r="87" spans="1:42" ht="12.75">
      <c r="A87" s="51">
        <f t="shared" si="12"/>
        <v>77</v>
      </c>
      <c r="B87" s="53"/>
      <c r="C87" s="51"/>
      <c r="D87" s="73"/>
      <c r="E87" s="53"/>
      <c r="F87" s="53"/>
      <c r="G87" s="40"/>
      <c r="H87" s="53"/>
      <c r="I87" s="51"/>
      <c r="J87" s="45">
        <f t="shared" si="13"/>
        <v>0</v>
      </c>
      <c r="K87" s="41">
        <f t="shared" si="14"/>
        <v>0</v>
      </c>
      <c r="L87" s="64"/>
      <c r="M87" s="64"/>
      <c r="N87" s="64"/>
      <c r="O87" s="64"/>
      <c r="P87" s="64"/>
      <c r="Q87" s="64"/>
      <c r="R87" s="64"/>
      <c r="S87" s="64"/>
      <c r="T87" s="41">
        <f t="shared" si="15"/>
        <v>0</v>
      </c>
      <c r="U87" s="64"/>
      <c r="V87" s="41">
        <f t="shared" si="16"/>
        <v>0</v>
      </c>
      <c r="W87" s="64"/>
      <c r="X87" s="64"/>
      <c r="Y87" s="64"/>
      <c r="Z87" s="41">
        <f t="shared" si="17"/>
        <v>0</v>
      </c>
      <c r="AA87" s="64"/>
      <c r="AB87" s="64"/>
      <c r="AC87" s="64"/>
      <c r="AD87" s="64"/>
      <c r="AE87" s="41">
        <f t="shared" si="18"/>
        <v>0</v>
      </c>
      <c r="AF87" s="64"/>
      <c r="AG87" s="51"/>
      <c r="AH87" s="51"/>
      <c r="AI87" s="64"/>
      <c r="AJ87" s="64"/>
      <c r="AK87" s="64"/>
      <c r="AL87" s="64"/>
      <c r="AM87" s="64"/>
      <c r="AN87" s="51"/>
      <c r="AO87" s="51"/>
      <c r="AP87" s="51"/>
    </row>
    <row r="88" spans="1:42" ht="12.75">
      <c r="A88" s="51">
        <f t="shared" si="12"/>
        <v>78</v>
      </c>
      <c r="B88" s="53"/>
      <c r="C88" s="51"/>
      <c r="D88" s="73"/>
      <c r="E88" s="53"/>
      <c r="F88" s="53"/>
      <c r="G88" s="40"/>
      <c r="H88" s="53"/>
      <c r="I88" s="51"/>
      <c r="J88" s="45">
        <f t="shared" si="13"/>
        <v>0</v>
      </c>
      <c r="K88" s="41">
        <f t="shared" si="14"/>
        <v>0</v>
      </c>
      <c r="L88" s="64"/>
      <c r="M88" s="64"/>
      <c r="N88" s="64"/>
      <c r="O88" s="64"/>
      <c r="P88" s="64"/>
      <c r="Q88" s="64"/>
      <c r="R88" s="64"/>
      <c r="S88" s="64"/>
      <c r="T88" s="41">
        <f t="shared" si="15"/>
        <v>0</v>
      </c>
      <c r="U88" s="64"/>
      <c r="V88" s="41">
        <f t="shared" si="16"/>
        <v>0</v>
      </c>
      <c r="W88" s="64"/>
      <c r="X88" s="64"/>
      <c r="Y88" s="64"/>
      <c r="Z88" s="41">
        <f t="shared" si="17"/>
        <v>0</v>
      </c>
      <c r="AA88" s="64"/>
      <c r="AB88" s="64"/>
      <c r="AC88" s="64"/>
      <c r="AD88" s="64"/>
      <c r="AE88" s="41">
        <f t="shared" si="18"/>
        <v>0</v>
      </c>
      <c r="AF88" s="64"/>
      <c r="AG88" s="51"/>
      <c r="AH88" s="51"/>
      <c r="AI88" s="64"/>
      <c r="AJ88" s="64"/>
      <c r="AK88" s="64"/>
      <c r="AL88" s="64"/>
      <c r="AM88" s="64"/>
      <c r="AN88" s="51"/>
      <c r="AO88" s="51"/>
      <c r="AP88" s="51"/>
    </row>
    <row r="89" spans="1:42" ht="12.75">
      <c r="A89" s="51">
        <f t="shared" si="12"/>
        <v>79</v>
      </c>
      <c r="B89" s="53"/>
      <c r="C89" s="51"/>
      <c r="D89" s="73"/>
      <c r="E89" s="53"/>
      <c r="F89" s="53"/>
      <c r="G89" s="40"/>
      <c r="H89" s="53"/>
      <c r="I89" s="51"/>
      <c r="J89" s="45">
        <f t="shared" si="13"/>
        <v>0</v>
      </c>
      <c r="K89" s="41">
        <f t="shared" si="14"/>
        <v>0</v>
      </c>
      <c r="L89" s="64"/>
      <c r="M89" s="64"/>
      <c r="N89" s="64"/>
      <c r="O89" s="64"/>
      <c r="P89" s="64"/>
      <c r="Q89" s="64"/>
      <c r="R89" s="64"/>
      <c r="S89" s="64"/>
      <c r="T89" s="41">
        <f t="shared" si="15"/>
        <v>0</v>
      </c>
      <c r="U89" s="64"/>
      <c r="V89" s="41">
        <f t="shared" si="16"/>
        <v>0</v>
      </c>
      <c r="W89" s="64"/>
      <c r="X89" s="64"/>
      <c r="Y89" s="64"/>
      <c r="Z89" s="41">
        <f t="shared" si="17"/>
        <v>0</v>
      </c>
      <c r="AA89" s="64"/>
      <c r="AB89" s="64"/>
      <c r="AC89" s="64"/>
      <c r="AD89" s="64"/>
      <c r="AE89" s="41">
        <f t="shared" si="18"/>
        <v>0</v>
      </c>
      <c r="AF89" s="64"/>
      <c r="AG89" s="51"/>
      <c r="AH89" s="51"/>
      <c r="AI89" s="64"/>
      <c r="AJ89" s="64"/>
      <c r="AK89" s="64"/>
      <c r="AL89" s="64"/>
      <c r="AM89" s="64"/>
      <c r="AN89" s="51"/>
      <c r="AO89" s="51"/>
      <c r="AP89" s="51"/>
    </row>
    <row r="90" spans="1:42" ht="12.75">
      <c r="A90" s="51">
        <f t="shared" si="12"/>
        <v>80</v>
      </c>
      <c r="B90" s="53"/>
      <c r="C90" s="51"/>
      <c r="D90" s="73"/>
      <c r="E90" s="53"/>
      <c r="F90" s="53"/>
      <c r="G90" s="40"/>
      <c r="H90" s="53"/>
      <c r="I90" s="51"/>
      <c r="J90" s="45">
        <f t="shared" si="13"/>
        <v>0</v>
      </c>
      <c r="K90" s="41">
        <f t="shared" si="14"/>
        <v>0</v>
      </c>
      <c r="L90" s="64"/>
      <c r="M90" s="64"/>
      <c r="N90" s="64"/>
      <c r="O90" s="64"/>
      <c r="P90" s="64"/>
      <c r="Q90" s="64"/>
      <c r="R90" s="64"/>
      <c r="S90" s="64"/>
      <c r="T90" s="41">
        <f t="shared" si="15"/>
        <v>0</v>
      </c>
      <c r="U90" s="64"/>
      <c r="V90" s="41">
        <f t="shared" si="16"/>
        <v>0</v>
      </c>
      <c r="W90" s="64"/>
      <c r="X90" s="64"/>
      <c r="Y90" s="64"/>
      <c r="Z90" s="41">
        <f t="shared" si="17"/>
        <v>0</v>
      </c>
      <c r="AA90" s="64"/>
      <c r="AB90" s="64"/>
      <c r="AC90" s="64"/>
      <c r="AD90" s="64"/>
      <c r="AE90" s="41">
        <f t="shared" si="18"/>
        <v>0</v>
      </c>
      <c r="AF90" s="64"/>
      <c r="AG90" s="51"/>
      <c r="AH90" s="51"/>
      <c r="AI90" s="64"/>
      <c r="AJ90" s="64"/>
      <c r="AK90" s="64"/>
      <c r="AL90" s="64"/>
      <c r="AM90" s="64"/>
      <c r="AN90" s="51"/>
      <c r="AO90" s="51"/>
      <c r="AP90" s="51"/>
    </row>
    <row r="91" spans="1:42" ht="12.75">
      <c r="A91" s="83"/>
      <c r="B91" s="84"/>
      <c r="C91" s="83"/>
      <c r="D91" s="85"/>
      <c r="E91" s="84"/>
      <c r="F91" s="84"/>
      <c r="G91" s="84"/>
      <c r="H91" s="84"/>
      <c r="I91" s="83"/>
      <c r="J91" s="86"/>
      <c r="K91" s="86"/>
      <c r="L91" s="86"/>
      <c r="M91" s="86"/>
      <c r="N91" s="86"/>
      <c r="O91" s="86"/>
      <c r="P91" s="86"/>
      <c r="Q91" s="86"/>
      <c r="R91" s="86"/>
      <c r="S91" s="86"/>
      <c r="T91" s="86"/>
      <c r="U91" s="86"/>
      <c r="V91" s="86"/>
      <c r="W91" s="86"/>
      <c r="X91" s="86"/>
      <c r="Y91" s="86"/>
      <c r="Z91" s="86"/>
      <c r="AA91" s="86"/>
      <c r="AB91" s="86"/>
      <c r="AC91" s="86"/>
      <c r="AD91" s="86"/>
      <c r="AE91" s="86"/>
      <c r="AF91" s="86"/>
      <c r="AG91" s="83"/>
      <c r="AH91" s="83"/>
      <c r="AI91" s="86"/>
      <c r="AJ91" s="86"/>
      <c r="AK91" s="86"/>
      <c r="AL91" s="86"/>
      <c r="AM91" s="86"/>
      <c r="AN91" s="83"/>
      <c r="AO91" s="83"/>
      <c r="AP91" s="83"/>
    </row>
    <row r="92" spans="1:42" ht="12.75">
      <c r="A92" s="87"/>
      <c r="B92" s="87"/>
      <c r="C92" s="87"/>
      <c r="D92" s="88"/>
      <c r="E92" s="87"/>
      <c r="F92" s="87"/>
      <c r="G92" s="87"/>
      <c r="H92" s="87"/>
      <c r="I92" s="87"/>
      <c r="J92" s="87"/>
      <c r="K92" s="87"/>
      <c r="L92" s="87"/>
      <c r="M92" s="87"/>
      <c r="N92" s="87"/>
      <c r="O92" s="87"/>
      <c r="P92" s="87"/>
      <c r="Q92" s="87"/>
      <c r="R92" s="87"/>
      <c r="S92" s="87"/>
      <c r="T92" s="87"/>
      <c r="U92" s="87"/>
      <c r="V92" s="87"/>
      <c r="W92" s="87"/>
      <c r="X92" s="87"/>
      <c r="Y92" s="87"/>
      <c r="Z92" s="87"/>
      <c r="AA92" s="87"/>
      <c r="AB92" s="87"/>
      <c r="AC92" s="87"/>
      <c r="AD92" s="87"/>
      <c r="AE92" s="87"/>
      <c r="AF92" s="87"/>
      <c r="AG92" s="87"/>
      <c r="AH92" s="87"/>
      <c r="AI92" s="87"/>
      <c r="AJ92" s="87"/>
      <c r="AK92" s="87"/>
      <c r="AL92" s="87"/>
      <c r="AM92" s="87"/>
      <c r="AN92" s="87"/>
      <c r="AO92" s="87"/>
      <c r="AP92" s="87"/>
    </row>
  </sheetData>
  <autoFilter ref="B1:B92"/>
  <mergeCells count="1">
    <mergeCell ref="J1:X1"/>
  </mergeCells>
  <conditionalFormatting sqref="G1:G92">
    <cfRule type="cellIs" dxfId="284" priority="8" operator="equal">
      <formula>"загружено повторно"</formula>
    </cfRule>
  </conditionalFormatting>
  <conditionalFormatting sqref="G17">
    <cfRule type="cellIs" dxfId="283" priority="9" operator="equal">
      <formula>"загружено повторно"</formula>
    </cfRule>
  </conditionalFormatting>
  <conditionalFormatting sqref="G58">
    <cfRule type="cellIs" dxfId="282" priority="10" operator="equal">
      <formula>"загружено повторно"</formula>
    </cfRule>
  </conditionalFormatting>
  <conditionalFormatting sqref="G1:G92">
    <cfRule type="cellIs" dxfId="281" priority="7" operator="equal">
      <formula>"в плане"</formula>
    </cfRule>
  </conditionalFormatting>
  <conditionalFormatting sqref="G17">
    <cfRule type="cellIs" dxfId="280" priority="11" operator="equal">
      <formula>"в плане"</formula>
    </cfRule>
  </conditionalFormatting>
  <conditionalFormatting sqref="G58">
    <cfRule type="cellIs" dxfId="279" priority="12" operator="equal">
      <formula>"в плане"</formula>
    </cfRule>
  </conditionalFormatting>
  <conditionalFormatting sqref="G1:G92">
    <cfRule type="cellIs" dxfId="278" priority="6" operator="equal">
      <formula>"без замечаний"</formula>
    </cfRule>
  </conditionalFormatting>
  <conditionalFormatting sqref="G17">
    <cfRule type="cellIs" dxfId="277" priority="13" operator="equal">
      <formula>"без замечаний"</formula>
    </cfRule>
  </conditionalFormatting>
  <conditionalFormatting sqref="G58">
    <cfRule type="cellIs" dxfId="276" priority="14" operator="equal">
      <formula>"без замечаний"</formula>
    </cfRule>
  </conditionalFormatting>
  <conditionalFormatting sqref="G1:G92">
    <cfRule type="cellIs" dxfId="275" priority="5" operator="equal">
      <formula>"повторные замечания"</formula>
    </cfRule>
  </conditionalFormatting>
  <conditionalFormatting sqref="G17">
    <cfRule type="cellIs" dxfId="274" priority="15" operator="equal">
      <formula>"повторные замечания"</formula>
    </cfRule>
  </conditionalFormatting>
  <conditionalFormatting sqref="G58">
    <cfRule type="cellIs" dxfId="273" priority="16" operator="equal">
      <formula>"повторные замечания"</formula>
    </cfRule>
  </conditionalFormatting>
  <conditionalFormatting sqref="G1:G92">
    <cfRule type="cellIs" dxfId="272" priority="4" operator="equal">
      <formula>"на повторной проверке"</formula>
    </cfRule>
  </conditionalFormatting>
  <conditionalFormatting sqref="G17">
    <cfRule type="cellIs" dxfId="271" priority="17" operator="equal">
      <formula>"на повторной проверке"</formula>
    </cfRule>
  </conditionalFormatting>
  <conditionalFormatting sqref="G58">
    <cfRule type="cellIs" dxfId="270" priority="18" operator="equal">
      <formula>"на повторной проверке"</formula>
    </cfRule>
  </conditionalFormatting>
  <conditionalFormatting sqref="G1:G92">
    <cfRule type="cellIs" dxfId="269" priority="3" operator="equal">
      <formula>"выданы замечания"</formula>
    </cfRule>
  </conditionalFormatting>
  <conditionalFormatting sqref="G17">
    <cfRule type="cellIs" dxfId="268" priority="19" operator="equal">
      <formula>"выданы замечания"</formula>
    </cfRule>
  </conditionalFormatting>
  <conditionalFormatting sqref="G58">
    <cfRule type="cellIs" dxfId="267" priority="20" operator="equal">
      <formula>"выданы замечания"</formula>
    </cfRule>
  </conditionalFormatting>
  <conditionalFormatting sqref="G1:G92">
    <cfRule type="cellIs" dxfId="266" priority="2" operator="equal">
      <formula>"на проверке"</formula>
    </cfRule>
  </conditionalFormatting>
  <conditionalFormatting sqref="G17">
    <cfRule type="cellIs" dxfId="265" priority="21" operator="equal">
      <formula>"на проверке"</formula>
    </cfRule>
  </conditionalFormatting>
  <conditionalFormatting sqref="G58">
    <cfRule type="cellIs" dxfId="264" priority="22" operator="equal">
      <formula>"на проверке"</formula>
    </cfRule>
  </conditionalFormatting>
  <conditionalFormatting sqref="G1:G92">
    <cfRule type="cellIs" dxfId="263" priority="1" operator="equal">
      <formula>"согласовано"</formula>
    </cfRule>
  </conditionalFormatting>
  <conditionalFormatting sqref="G17">
    <cfRule type="cellIs" dxfId="262" priority="23" operator="equal">
      <formula>"согласовано"</formula>
    </cfRule>
  </conditionalFormatting>
  <conditionalFormatting sqref="G58">
    <cfRule type="cellIs" dxfId="261" priority="24" operator="equal">
      <formula>"согласовано"</formula>
    </cfRule>
  </conditionalFormatting>
  <hyperlinks>
    <hyperlink ref="A10" location="'ШАБЛОН!'!A1" display="Шаблон"/>
    <hyperlink ref="A11" location="'1'!A1" display="'1'!A1"/>
    <hyperlink ref="A12" location="'2'!A1" display="'2'!A1"/>
    <hyperlink ref="A13" location="'3'!A1" display="'3'!A1"/>
    <hyperlink ref="A14" location="'4'!A1" display="'4'!A1"/>
    <hyperlink ref="A15" location="'5'!A1" display="'5'!A1"/>
    <hyperlink ref="A16" location="'6'!A1" display="'6'!A1"/>
    <hyperlink ref="A17" location="'7'!A1" display="'7'!A1"/>
    <hyperlink ref="A18" location="'8'!A1" display="'8'!A1"/>
    <hyperlink ref="A19" location="'9'!A1" display="'9'!A1"/>
    <hyperlink ref="A20" location="'10'!A1" display="'10'!A1"/>
    <hyperlink ref="A21" location="'11'!A1" display="'11'!A1"/>
    <hyperlink ref="A22" location="'12'!A1" display="'12'!A1"/>
    <hyperlink ref="A23" location="'13'!A1" display="'13'!A1"/>
    <hyperlink ref="A24" location="'14'!A1" display="'14'!A1"/>
    <hyperlink ref="A25" location="'15'!A1" display="'15'!A1"/>
    <hyperlink ref="A26" location="'16'!A1" display="'16'!A1"/>
    <hyperlink ref="A27" location="'17'!A1" display="'17'!A1"/>
    <hyperlink ref="A28" location="'18'!A1" display="'18'!A1"/>
    <hyperlink ref="A29" location="null!A1" display="null!A1"/>
    <hyperlink ref="A30" location="'20'!A1" display="'20'!A1"/>
    <hyperlink ref="A31" location="'21'!A1" display="'21'!A1"/>
    <hyperlink ref="A32" location="'22'!A1" display="'22'!A1"/>
    <hyperlink ref="A33" location="'23'!A1" display="'23'!A1"/>
    <hyperlink ref="A34" location="'24'!A1" display="'24'!A1"/>
    <hyperlink ref="A35" location="'25'!A1" display="'25'!A1"/>
    <hyperlink ref="A36" location="'26'!A1" display="'26'!A1"/>
    <hyperlink ref="A37" location="'27'!A1" display="'27'!A1"/>
    <hyperlink ref="A38" location="'28'!A1" display="'28'!A1"/>
    <hyperlink ref="A39" location="'29'!A1" display="'29'!A1"/>
    <hyperlink ref="A40" location="'30'!A1" display="'30'!A1"/>
    <hyperlink ref="A41" location="'31'!A1" display="'31'!A1"/>
    <hyperlink ref="A42" location="'32'!A1" display="'32'!A1"/>
    <hyperlink ref="A43" location="'33'!A1" display="'33'!A1"/>
    <hyperlink ref="A44" location="'34'!A1" display="'34'!A1"/>
    <hyperlink ref="A45" location="'35'!A1" display="'35'!A1"/>
    <hyperlink ref="A46" location="'36'!A1" display="'36'!A1"/>
    <hyperlink ref="A47" location="'37'!A1" display="'37'!A1"/>
    <hyperlink ref="A48" location="'38'!A1" display="'38'!A1"/>
    <hyperlink ref="A49" location="'39'!A1" display="'39'!A1"/>
    <hyperlink ref="A50" location="'40'!A1" display="'40'!A1"/>
    <hyperlink ref="A51" location="'41'!A1" display="'41'!A1"/>
    <hyperlink ref="A52" location="'42'!A1" display="'42'!A1"/>
    <hyperlink ref="A53" location="'43'!A1" display="'43'!A1"/>
    <hyperlink ref="A55" location="'45'!A1" display="'45'!A1"/>
    <hyperlink ref="A56" location="'46'!A1" display="'46'!A1"/>
    <hyperlink ref="A57" location="'47'!A1" display="'47'!A1"/>
  </hyperlinks>
  <pageMargins left="0.70078740157480324" right="0.70078740157480324" top="0.75196850393700787" bottom="0.75196850393700787" header="0.3" footer="0.3"/>
  <pageSetup paperSize="9" orientation="portrait"/>
  <tableParts count="2">
    <tablePart r:id="rId1"/>
    <tablePart r:id="rId2"/>
  </tableParts>
  <extLst>
    <ext xmlns:x14="http://schemas.microsoft.com/office/spreadsheetml/2009/9/main" uri="{CCE6A557-97BC-4b89-ADB6-D9C93CAAB3DF}">
      <x14:dataValidations xmlns:xm="http://schemas.microsoft.com/office/excel/2006/main" count="7">
        <x14:dataValidation type="list" allowBlank="1">
          <x14:formula1>
            <xm:f>Списки!$I$2:$I$10</xm:f>
          </x14:formula1>
          <xm:sqref>C3:C5 C10:C57 C59:C91</xm:sqref>
        </x14:dataValidation>
        <x14:dataValidation type="list" allowBlank="1">
          <x14:formula1>
            <xm:f>Списки!$M:$M</xm:f>
          </x14:formula1>
          <xm:sqref>I3:I5 I10:I57 I59:I92</xm:sqref>
        </x14:dataValidation>
        <x14:dataValidation type="list" allowBlank="1">
          <x14:formula1>
            <xm:f>Списки!$K$2:$K$1002</xm:f>
          </x14:formula1>
          <xm:sqref>G10:G16 G18:G57 G59:G92</xm:sqref>
        </x14:dataValidation>
        <x14:dataValidation type="list" allowBlank="1">
          <x14:formula1>
            <xm:f>Списки!$K$2:$K$1002</xm:f>
          </x14:formula1>
          <xm:sqref>G17</xm:sqref>
        </x14:dataValidation>
        <x14:dataValidation type="list" allowBlank="1">
          <x14:formula1>
            <xm:f>Списки!$I$2:$I$10</xm:f>
          </x14:formula1>
          <xm:sqref>C58</xm:sqref>
        </x14:dataValidation>
        <x14:dataValidation type="list" allowBlank="1">
          <x14:formula1>
            <xm:f>Списки!$M:$M</xm:f>
          </x14:formula1>
          <xm:sqref>I58</xm:sqref>
        </x14:dataValidation>
        <x14:dataValidation type="list" allowBlank="1">
          <x14:formula1>
            <xm:f>Списки!$K$2:$K$1002</xm:f>
          </x14:formula1>
          <xm:sqref>G58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168"/>
  <sheetViews>
    <sheetView workbookViewId="0">
      <pane ySplit="1" topLeftCell="A2" activePane="bottomLeft" state="frozen"/>
      <selection activeCell="B3" sqref="B3"/>
      <selection pane="bottomLeft"/>
    </sheetView>
  </sheetViews>
  <sheetFormatPr defaultColWidth="12.5703125" defaultRowHeight="15.75" customHeight="1" outlineLevelRow="1" outlineLevelCol="1"/>
  <cols>
    <col min="1" max="1" width="10" customWidth="1"/>
    <col min="2" max="2" width="18.5703125" customWidth="1"/>
    <col min="4" max="4" width="53.42578125" customWidth="1"/>
    <col min="5" max="5" width="34.140625" customWidth="1"/>
    <col min="6" max="6" width="21.42578125" customWidth="1" collapsed="1"/>
    <col min="7" max="8" width="14.140625" hidden="1" customWidth="1" outlineLevel="1"/>
    <col min="12" max="12" width="31.85546875" customWidth="1"/>
    <col min="14" max="14" width="25" customWidth="1"/>
    <col min="15" max="15" width="39.140625" customWidth="1"/>
    <col min="16" max="16" width="16.42578125" customWidth="1"/>
    <col min="17" max="17" width="26.85546875" customWidth="1"/>
    <col min="18" max="18" width="22" customWidth="1"/>
    <col min="19" max="19" width="14.42578125" customWidth="1"/>
    <col min="20" max="20" width="26.85546875" customWidth="1"/>
    <col min="21" max="24" width="25.5703125" customWidth="1"/>
  </cols>
  <sheetData>
    <row r="1" spans="1:24" ht="89.25" collapsed="1">
      <c r="A1" s="89" t="s">
        <v>201</v>
      </c>
      <c r="B1" s="89" t="s">
        <v>202</v>
      </c>
      <c r="C1" s="89" t="s">
        <v>203</v>
      </c>
      <c r="D1" s="89" t="s">
        <v>204</v>
      </c>
      <c r="E1" s="89" t="s">
        <v>205</v>
      </c>
      <c r="F1" s="89" t="s">
        <v>206</v>
      </c>
      <c r="G1" s="90" t="s">
        <v>207</v>
      </c>
      <c r="H1" s="90" t="s">
        <v>208</v>
      </c>
      <c r="I1" s="90" t="s">
        <v>5</v>
      </c>
      <c r="J1" s="89" t="s">
        <v>209</v>
      </c>
      <c r="K1" s="89" t="s">
        <v>210</v>
      </c>
      <c r="L1" s="91" t="s">
        <v>211</v>
      </c>
      <c r="M1" s="92" t="s">
        <v>212</v>
      </c>
      <c r="N1" s="92" t="s">
        <v>213</v>
      </c>
      <c r="O1" s="91" t="s">
        <v>211</v>
      </c>
      <c r="P1" s="93" t="s">
        <v>212</v>
      </c>
      <c r="Q1" s="93" t="s">
        <v>213</v>
      </c>
      <c r="R1" s="92" t="s">
        <v>214</v>
      </c>
      <c r="S1" s="94" t="s">
        <v>212</v>
      </c>
      <c r="T1" s="94" t="s">
        <v>213</v>
      </c>
      <c r="U1" s="92" t="s">
        <v>214</v>
      </c>
      <c r="V1" s="94" t="s">
        <v>212</v>
      </c>
      <c r="W1" s="94" t="s">
        <v>213</v>
      </c>
      <c r="X1" s="92" t="s">
        <v>214</v>
      </c>
    </row>
    <row r="2" spans="1:24" ht="56.25" hidden="1" outlineLevel="1">
      <c r="A2" s="95"/>
      <c r="B2" s="96" t="s">
        <v>215</v>
      </c>
      <c r="C2" s="96" t="s">
        <v>215</v>
      </c>
      <c r="D2" s="97" t="s">
        <v>52</v>
      </c>
      <c r="E2" s="98"/>
      <c r="F2" s="99"/>
      <c r="G2" s="100"/>
      <c r="H2" s="101" t="s">
        <v>216</v>
      </c>
      <c r="I2" s="101" t="s">
        <v>13</v>
      </c>
      <c r="J2" s="101" t="s">
        <v>14</v>
      </c>
      <c r="K2" s="101" t="s">
        <v>16</v>
      </c>
      <c r="L2" s="101" t="s">
        <v>15</v>
      </c>
      <c r="M2" s="101" t="s">
        <v>17</v>
      </c>
      <c r="N2" s="101" t="s">
        <v>18</v>
      </c>
      <c r="O2" s="101" t="s">
        <v>19</v>
      </c>
      <c r="P2" s="101" t="s">
        <v>21</v>
      </c>
      <c r="Q2" s="101" t="s">
        <v>23</v>
      </c>
      <c r="R2" s="101" t="s">
        <v>24</v>
      </c>
      <c r="S2" s="101" t="s">
        <v>25</v>
      </c>
      <c r="T2" s="101" t="s">
        <v>27</v>
      </c>
      <c r="U2" s="101" t="s">
        <v>28</v>
      </c>
      <c r="V2" s="101" t="s">
        <v>29</v>
      </c>
      <c r="W2" s="101" t="s">
        <v>30</v>
      </c>
      <c r="X2" s="101" t="s">
        <v>32</v>
      </c>
    </row>
    <row r="3" spans="1:24" ht="45" hidden="1" outlineLevel="1">
      <c r="A3" s="102"/>
      <c r="B3" s="18" t="s">
        <v>217</v>
      </c>
      <c r="C3" s="18" t="s">
        <v>218</v>
      </c>
      <c r="D3" s="18" t="s">
        <v>35</v>
      </c>
      <c r="E3" s="18"/>
      <c r="F3" s="18"/>
      <c r="G3" s="100"/>
      <c r="H3" s="103">
        <f>COUNTIF($H10:$H168,"1 - Несоответствие продуктовым требованиям ПИК-Стандарт")</f>
        <v>1</v>
      </c>
      <c r="I3" s="103">
        <f>COUNTIF($H10:$H168,"2 - Несоответствие Бренд-листам ПИК")</f>
        <v>2</v>
      </c>
      <c r="J3" s="103">
        <f>COUNTIF($H10:$H168,"3 - Несоответствие Каталогу отделки")</f>
        <v>1</v>
      </c>
      <c r="K3" s="103">
        <f>COUNTIF($H10:$H168,"5 - Ошибка в применении СТМ")</f>
        <v>1</v>
      </c>
      <c r="L3" s="103">
        <f>COUNTIF($H10:$H168,"4 - Несоответствие Каталогу оборудования")</f>
        <v>0</v>
      </c>
      <c r="M3" s="103">
        <f>COUNTIF($H10:$H168,"6 - Ошибка в применении сборных ЛМ")</f>
        <v>1</v>
      </c>
      <c r="N3" s="103">
        <f>COUNTIF($H10:$H168,"7 - Ошибка в применении шкаф-пакетов")</f>
        <v>1</v>
      </c>
      <c r="O3" s="103">
        <f>COUNTIF($H10:$H168,"8 - Ошибка в применении шахт-пакетов")</f>
        <v>1</v>
      </c>
      <c r="P3" s="103">
        <f>COUNTIF($H10:$H168,"9 - Несоответствие типологическим требованиям ПИК-Стандарт")</f>
        <v>1</v>
      </c>
      <c r="Q3" s="103">
        <f>COUNTIF($H10:$H168,"10 - Несоответствие НТД РФ")</f>
        <v>2</v>
      </c>
      <c r="R3" s="103">
        <f>COUNTIF($H10:$H168,"11 - Несоответствие ИРД (кроме ТУ, СТУ), АПР, ПД")</f>
        <v>1</v>
      </c>
      <c r="S3" s="103">
        <f>COUNTIF($H10:$H168,"12 - Несоответствие требованиям ТУ, СТУ")</f>
        <v>1</v>
      </c>
      <c r="T3" s="103">
        <f>COUNTIF($H10:$H168,"13 - Ошибка в технических решениях")</f>
        <v>2</v>
      </c>
      <c r="U3" s="103">
        <f>COUNTIF($H10:$H168,"14 - Неувязка м/у собой комплектов РД")</f>
        <v>1</v>
      </c>
      <c r="V3" s="103">
        <f>COUNTIF($H10:$H168,"15 - Недостаточность информации влияющей на СМР")</f>
        <v>1</v>
      </c>
      <c r="W3" s="103">
        <f>COUNTIF($H10:$H168,"16 - Нерациональное решение")</f>
        <v>1</v>
      </c>
      <c r="X3" s="103">
        <f>COUNTIF($H10:$H168,"17 - Оформление")</f>
        <v>2</v>
      </c>
    </row>
    <row r="4" spans="1:24" ht="25.5" hidden="1" outlineLevel="1">
      <c r="A4" s="96" t="s">
        <v>215</v>
      </c>
      <c r="B4" s="104">
        <v>25</v>
      </c>
      <c r="C4" s="104">
        <v>10</v>
      </c>
      <c r="D4" s="105">
        <f>C4/B4</f>
        <v>0.4</v>
      </c>
      <c r="E4" s="105"/>
      <c r="G4" s="100"/>
      <c r="H4" s="97" t="s">
        <v>52</v>
      </c>
      <c r="I4" s="97" t="s">
        <v>52</v>
      </c>
      <c r="J4" s="97" t="s">
        <v>52</v>
      </c>
      <c r="K4" s="97" t="s">
        <v>52</v>
      </c>
      <c r="L4" s="97" t="s">
        <v>52</v>
      </c>
      <c r="M4" s="97" t="s">
        <v>52</v>
      </c>
      <c r="N4" s="97" t="s">
        <v>52</v>
      </c>
      <c r="O4" s="97" t="s">
        <v>52</v>
      </c>
      <c r="P4" s="97" t="s">
        <v>52</v>
      </c>
      <c r="Q4" s="97" t="s">
        <v>52</v>
      </c>
      <c r="R4" s="97" t="s">
        <v>52</v>
      </c>
      <c r="S4" s="97" t="s">
        <v>52</v>
      </c>
      <c r="T4" s="97" t="s">
        <v>52</v>
      </c>
      <c r="U4" s="97" t="s">
        <v>52</v>
      </c>
      <c r="V4" s="97" t="s">
        <v>52</v>
      </c>
      <c r="W4" s="97" t="s">
        <v>52</v>
      </c>
      <c r="X4" s="97" t="s">
        <v>52</v>
      </c>
    </row>
    <row r="5" spans="1:24" ht="14.25" hidden="1" outlineLevel="1">
      <c r="D5" s="106"/>
      <c r="E5" s="106"/>
      <c r="G5" s="97" t="s">
        <v>52</v>
      </c>
      <c r="H5" s="107"/>
      <c r="I5" s="108"/>
      <c r="J5" s="109"/>
      <c r="K5" s="108"/>
      <c r="L5" s="109"/>
      <c r="M5" s="109"/>
      <c r="N5" s="108"/>
      <c r="O5" s="109"/>
      <c r="P5" s="109"/>
      <c r="Q5" s="108"/>
      <c r="R5" s="109"/>
      <c r="S5" s="109"/>
      <c r="T5" s="108"/>
      <c r="U5" s="108"/>
      <c r="V5" s="108"/>
      <c r="W5" s="108"/>
      <c r="X5" s="108"/>
    </row>
    <row r="6" spans="1:24" ht="22.5" hidden="1" outlineLevel="1">
      <c r="A6" s="18">
        <v>0.2</v>
      </c>
      <c r="B6" s="18">
        <v>0.5</v>
      </c>
      <c r="C6" s="18">
        <v>1</v>
      </c>
      <c r="D6" s="18" t="s">
        <v>39</v>
      </c>
      <c r="E6" s="18"/>
      <c r="F6" s="18" t="s">
        <v>219</v>
      </c>
      <c r="G6" s="110">
        <f>COUNTIFS(G10:G135,"0,2")</f>
        <v>7</v>
      </c>
      <c r="H6" s="107"/>
      <c r="I6" s="108"/>
      <c r="J6" s="109"/>
      <c r="K6" s="108"/>
      <c r="L6" s="109"/>
      <c r="M6" s="109"/>
      <c r="N6" s="108"/>
      <c r="O6" s="109"/>
      <c r="P6" s="109"/>
      <c r="Q6" s="108"/>
      <c r="R6" s="109"/>
      <c r="S6" s="109"/>
      <c r="T6" s="108"/>
      <c r="U6" s="108"/>
      <c r="V6" s="108"/>
      <c r="W6" s="108"/>
      <c r="X6" s="108"/>
    </row>
    <row r="7" spans="1:24" ht="22.5" hidden="1" outlineLevel="1">
      <c r="A7" s="111">
        <f>G6*0.2/B4</f>
        <v>5.6000000000000008E-2</v>
      </c>
      <c r="B7" s="111">
        <f>G7*0.5/B4</f>
        <v>0.1</v>
      </c>
      <c r="C7" s="111">
        <f>G8*1/B4</f>
        <v>0.04</v>
      </c>
      <c r="D7" s="112">
        <f>(G6*A6+G7*B6+G8*C6)/SUM(G6:G8)</f>
        <v>0.37692307692307697</v>
      </c>
      <c r="E7" s="113"/>
      <c r="F7" s="114" t="s">
        <v>220</v>
      </c>
      <c r="G7" s="110">
        <f>COUNTIFS(G10:G135,"0,5")</f>
        <v>5</v>
      </c>
      <c r="H7" s="107"/>
      <c r="I7" s="115"/>
      <c r="J7" s="115"/>
      <c r="K7" s="115"/>
      <c r="L7" s="115"/>
      <c r="M7" s="115"/>
      <c r="N7" s="115"/>
      <c r="O7" s="115"/>
      <c r="P7" s="115"/>
      <c r="Q7" s="115"/>
      <c r="R7" s="115"/>
      <c r="S7" s="115"/>
      <c r="T7" s="115"/>
      <c r="U7" s="115"/>
      <c r="V7" s="115"/>
      <c r="W7" s="115"/>
      <c r="X7" s="115"/>
    </row>
    <row r="8" spans="1:24" ht="22.5" hidden="1" outlineLevel="1">
      <c r="A8" s="97" t="s">
        <v>52</v>
      </c>
      <c r="B8" s="97" t="s">
        <v>52</v>
      </c>
      <c r="C8" s="97" t="s">
        <v>52</v>
      </c>
      <c r="D8" s="97" t="s">
        <v>52</v>
      </c>
      <c r="E8" s="97"/>
      <c r="F8" s="18" t="s">
        <v>221</v>
      </c>
      <c r="G8" s="110">
        <f>COUNTIFS(G10:G135,"1")</f>
        <v>1</v>
      </c>
      <c r="H8" s="107"/>
      <c r="I8" s="108"/>
      <c r="J8" s="109"/>
      <c r="K8" s="108"/>
      <c r="L8" s="109"/>
      <c r="M8" s="109"/>
      <c r="N8" s="108"/>
      <c r="O8" s="109"/>
      <c r="P8" s="109"/>
      <c r="Q8" s="108"/>
      <c r="R8" s="109"/>
      <c r="S8" s="109"/>
      <c r="T8" s="108"/>
      <c r="U8" s="108"/>
      <c r="V8" s="108"/>
      <c r="W8" s="108"/>
      <c r="X8" s="108"/>
    </row>
    <row r="9" spans="1:24" ht="12.75">
      <c r="A9" s="116"/>
      <c r="B9" s="116"/>
      <c r="C9" s="116"/>
      <c r="D9" s="116"/>
      <c r="E9" s="116"/>
      <c r="F9" s="116"/>
      <c r="G9" s="116"/>
      <c r="H9" s="116"/>
      <c r="I9" s="117"/>
      <c r="J9" s="118"/>
      <c r="K9" s="117"/>
      <c r="L9" s="118"/>
      <c r="M9" s="118"/>
      <c r="N9" s="117"/>
      <c r="O9" s="118"/>
      <c r="P9" s="118"/>
      <c r="Q9" s="117"/>
      <c r="R9" s="118"/>
      <c r="S9" s="118"/>
      <c r="T9" s="117"/>
      <c r="U9" s="117"/>
      <c r="V9" s="117"/>
      <c r="W9" s="117"/>
      <c r="X9" s="117"/>
    </row>
    <row r="10" spans="1:24" ht="45">
      <c r="A10" s="108">
        <v>1</v>
      </c>
      <c r="B10" s="108" t="s">
        <v>222</v>
      </c>
      <c r="C10" s="108" t="s">
        <v>223</v>
      </c>
      <c r="D10" s="119" t="s">
        <v>224</v>
      </c>
      <c r="E10" s="119"/>
      <c r="F10" s="119"/>
      <c r="G10" s="100">
        <v>0.2</v>
      </c>
      <c r="H10" s="120" t="s">
        <v>13</v>
      </c>
      <c r="I10" s="108" t="s">
        <v>225</v>
      </c>
      <c r="J10" s="109">
        <v>43903</v>
      </c>
      <c r="K10" s="108" t="s">
        <v>226</v>
      </c>
      <c r="L10" s="109"/>
      <c r="M10" s="109">
        <v>43910</v>
      </c>
      <c r="N10" s="108"/>
      <c r="O10" s="109"/>
      <c r="P10" s="109"/>
      <c r="Q10" s="108"/>
      <c r="R10" s="109"/>
      <c r="S10" s="109"/>
      <c r="T10" s="108"/>
      <c r="U10" s="108"/>
      <c r="V10" s="108"/>
      <c r="W10" s="108"/>
      <c r="X10" s="108"/>
    </row>
    <row r="11" spans="1:24" ht="40.5" customHeight="1">
      <c r="A11" s="108">
        <v>2</v>
      </c>
      <c r="B11" s="108" t="s">
        <v>227</v>
      </c>
      <c r="C11" s="108" t="s">
        <v>223</v>
      </c>
      <c r="D11" s="119" t="s">
        <v>224</v>
      </c>
      <c r="E11" s="119"/>
      <c r="F11" s="119"/>
      <c r="G11" s="100">
        <v>0.2</v>
      </c>
      <c r="H11" s="120" t="s">
        <v>13</v>
      </c>
      <c r="I11" s="108"/>
      <c r="J11" s="108"/>
      <c r="K11" s="108" t="s">
        <v>226</v>
      </c>
      <c r="L11" s="108"/>
      <c r="M11" s="108"/>
      <c r="N11" s="108"/>
      <c r="O11" s="108"/>
      <c r="P11" s="108"/>
      <c r="Q11" s="108"/>
      <c r="R11" s="108"/>
      <c r="S11" s="108"/>
      <c r="T11" s="108"/>
      <c r="U11" s="108"/>
      <c r="V11" s="108"/>
      <c r="W11" s="108"/>
      <c r="X11" s="108"/>
    </row>
    <row r="12" spans="1:24" ht="56.25">
      <c r="A12" s="108">
        <v>3</v>
      </c>
      <c r="B12" s="108"/>
      <c r="C12" s="108"/>
      <c r="D12" s="119"/>
      <c r="E12" s="119"/>
      <c r="F12" s="119"/>
      <c r="G12" s="100">
        <v>0.5</v>
      </c>
      <c r="H12" s="120" t="s">
        <v>216</v>
      </c>
      <c r="I12" s="108"/>
      <c r="J12" s="108"/>
      <c r="K12" s="108" t="s">
        <v>228</v>
      </c>
      <c r="L12" s="108"/>
      <c r="M12" s="108"/>
      <c r="N12" s="108"/>
      <c r="O12" s="108"/>
      <c r="P12" s="108"/>
      <c r="Q12" s="108"/>
      <c r="R12" s="108"/>
      <c r="S12" s="108"/>
      <c r="T12" s="108"/>
      <c r="U12" s="108"/>
      <c r="V12" s="108"/>
      <c r="W12" s="108"/>
      <c r="X12" s="108"/>
    </row>
    <row r="13" spans="1:24" ht="38.25">
      <c r="A13" s="108">
        <v>4</v>
      </c>
      <c r="B13" s="108" t="s">
        <v>229</v>
      </c>
      <c r="C13" s="108"/>
      <c r="D13" s="119"/>
      <c r="E13" s="119"/>
      <c r="F13" s="119"/>
      <c r="G13" s="100">
        <v>0.5</v>
      </c>
      <c r="H13" s="120" t="s">
        <v>14</v>
      </c>
      <c r="I13" s="108"/>
      <c r="J13" s="108"/>
      <c r="K13" s="108" t="s">
        <v>228</v>
      </c>
      <c r="L13" s="108"/>
      <c r="M13" s="108"/>
      <c r="N13" s="108"/>
      <c r="O13" s="108"/>
      <c r="P13" s="108"/>
      <c r="Q13" s="108"/>
      <c r="R13" s="108"/>
      <c r="S13" s="108"/>
      <c r="T13" s="108"/>
      <c r="U13" s="108"/>
      <c r="V13" s="108"/>
      <c r="W13" s="108"/>
      <c r="X13" s="108"/>
    </row>
    <row r="14" spans="1:24" ht="63.75">
      <c r="A14" s="108">
        <v>5</v>
      </c>
      <c r="B14" s="108"/>
      <c r="C14" s="108"/>
      <c r="D14" s="119"/>
      <c r="E14" s="119"/>
      <c r="F14" s="119"/>
      <c r="G14" s="100"/>
      <c r="H14" s="120" t="s">
        <v>16</v>
      </c>
      <c r="I14" s="108"/>
      <c r="J14" s="108"/>
      <c r="K14" s="108" t="s">
        <v>230</v>
      </c>
      <c r="L14" s="108" t="s">
        <v>231</v>
      </c>
      <c r="M14" s="108"/>
      <c r="N14" s="108"/>
      <c r="O14" s="108"/>
      <c r="P14" s="108"/>
      <c r="Q14" s="108"/>
      <c r="R14" s="108"/>
      <c r="S14" s="108"/>
      <c r="T14" s="108"/>
      <c r="U14" s="108"/>
      <c r="V14" s="108"/>
      <c r="W14" s="108"/>
      <c r="X14" s="108"/>
    </row>
    <row r="15" spans="1:24" ht="33.75">
      <c r="A15" s="108">
        <v>6</v>
      </c>
      <c r="B15" s="108"/>
      <c r="C15" s="108"/>
      <c r="D15" s="119"/>
      <c r="E15" s="119"/>
      <c r="F15" s="119"/>
      <c r="G15" s="100">
        <v>0.2</v>
      </c>
      <c r="H15" s="120" t="s">
        <v>17</v>
      </c>
      <c r="I15" s="108"/>
      <c r="J15" s="108"/>
      <c r="K15" s="108" t="s">
        <v>232</v>
      </c>
      <c r="L15" s="108"/>
      <c r="M15" s="108"/>
      <c r="N15" s="108"/>
      <c r="O15" s="108"/>
      <c r="P15" s="108"/>
      <c r="Q15" s="108"/>
      <c r="R15" s="108"/>
      <c r="S15" s="108"/>
      <c r="T15" s="108"/>
      <c r="U15" s="108"/>
      <c r="V15" s="108"/>
      <c r="W15" s="108"/>
      <c r="X15" s="108"/>
    </row>
    <row r="16" spans="1:24" ht="33.75">
      <c r="A16" s="108">
        <v>7</v>
      </c>
      <c r="B16" s="108"/>
      <c r="C16" s="108"/>
      <c r="D16" s="119"/>
      <c r="E16" s="119"/>
      <c r="F16" s="119"/>
      <c r="G16" s="100">
        <v>0.2</v>
      </c>
      <c r="H16" s="120" t="s">
        <v>18</v>
      </c>
      <c r="I16" s="108"/>
      <c r="J16" s="108"/>
      <c r="K16" s="108" t="s">
        <v>147</v>
      </c>
      <c r="L16" s="108"/>
      <c r="M16" s="108"/>
      <c r="N16" s="108"/>
      <c r="O16" s="108"/>
      <c r="P16" s="108"/>
      <c r="Q16" s="108"/>
      <c r="R16" s="108"/>
      <c r="S16" s="108"/>
      <c r="T16" s="108"/>
      <c r="U16" s="108"/>
      <c r="V16" s="108"/>
      <c r="W16" s="108"/>
      <c r="X16" s="108"/>
    </row>
    <row r="17" spans="1:24" ht="33.75">
      <c r="A17" s="108">
        <v>8</v>
      </c>
      <c r="B17" s="108"/>
      <c r="C17" s="108"/>
      <c r="D17" s="119"/>
      <c r="E17" s="119"/>
      <c r="F17" s="119"/>
      <c r="G17" s="100">
        <v>0.5</v>
      </c>
      <c r="H17" s="120" t="s">
        <v>19</v>
      </c>
      <c r="I17" s="108"/>
      <c r="J17" s="108"/>
      <c r="K17" s="108" t="s">
        <v>233</v>
      </c>
      <c r="L17" s="108"/>
      <c r="M17" s="108"/>
      <c r="N17" s="108"/>
      <c r="O17" s="108"/>
      <c r="P17" s="108"/>
      <c r="Q17" s="108"/>
      <c r="R17" s="108"/>
      <c r="S17" s="108"/>
      <c r="T17" s="108"/>
      <c r="U17" s="108"/>
      <c r="V17" s="108"/>
      <c r="W17" s="108"/>
      <c r="X17" s="108"/>
    </row>
    <row r="18" spans="1:24" ht="56.25">
      <c r="A18" s="108">
        <v>9</v>
      </c>
      <c r="B18" s="108"/>
      <c r="C18" s="108"/>
      <c r="D18" s="119"/>
      <c r="E18" s="119"/>
      <c r="F18" s="119"/>
      <c r="G18" s="100">
        <v>0.5</v>
      </c>
      <c r="H18" s="120" t="s">
        <v>21</v>
      </c>
      <c r="I18" s="108"/>
      <c r="J18" s="108"/>
      <c r="K18" s="108" t="s">
        <v>233</v>
      </c>
      <c r="L18" s="108"/>
      <c r="M18" s="108"/>
      <c r="N18" s="108"/>
      <c r="O18" s="108"/>
      <c r="P18" s="108"/>
      <c r="Q18" s="108"/>
      <c r="R18" s="108"/>
      <c r="S18" s="108"/>
      <c r="T18" s="108"/>
      <c r="U18" s="108"/>
      <c r="V18" s="108"/>
      <c r="W18" s="108"/>
      <c r="X18" s="108"/>
    </row>
    <row r="19" spans="1:24" ht="33.75">
      <c r="A19" s="108">
        <v>10</v>
      </c>
      <c r="B19" s="108"/>
      <c r="C19" s="108"/>
      <c r="D19" s="119"/>
      <c r="E19" s="119"/>
      <c r="F19" s="119"/>
      <c r="G19" s="100">
        <v>1</v>
      </c>
      <c r="H19" s="120" t="s">
        <v>23</v>
      </c>
      <c r="I19" s="108"/>
      <c r="J19" s="108"/>
      <c r="K19" s="108"/>
      <c r="L19" s="108"/>
      <c r="M19" s="108"/>
      <c r="N19" s="108"/>
      <c r="O19" s="108"/>
      <c r="P19" s="108"/>
      <c r="Q19" s="108"/>
      <c r="R19" s="108"/>
      <c r="S19" s="108"/>
      <c r="T19" s="108"/>
      <c r="U19" s="108"/>
      <c r="V19" s="108"/>
      <c r="W19" s="108"/>
      <c r="X19" s="108"/>
    </row>
    <row r="20" spans="1:24" ht="33.75">
      <c r="A20" s="108">
        <v>11</v>
      </c>
      <c r="B20" s="108"/>
      <c r="C20" s="108"/>
      <c r="D20" s="119"/>
      <c r="E20" s="119"/>
      <c r="F20" s="119"/>
      <c r="G20" s="100">
        <v>0.5</v>
      </c>
      <c r="H20" s="120" t="s">
        <v>23</v>
      </c>
      <c r="I20" s="108"/>
      <c r="J20" s="108"/>
      <c r="K20" s="108"/>
      <c r="L20" s="108"/>
      <c r="M20" s="108"/>
      <c r="N20" s="108"/>
      <c r="O20" s="108"/>
      <c r="P20" s="108"/>
      <c r="Q20" s="108"/>
      <c r="R20" s="108"/>
      <c r="S20" s="108"/>
      <c r="T20" s="108"/>
      <c r="U20" s="108"/>
      <c r="V20" s="108"/>
      <c r="W20" s="108"/>
      <c r="X20" s="108"/>
    </row>
    <row r="21" spans="1:24" ht="45">
      <c r="A21" s="108">
        <v>12</v>
      </c>
      <c r="B21" s="108"/>
      <c r="C21" s="108"/>
      <c r="D21" s="119"/>
      <c r="E21" s="119"/>
      <c r="F21" s="119"/>
      <c r="G21" s="100">
        <v>0.2</v>
      </c>
      <c r="H21" s="120" t="s">
        <v>24</v>
      </c>
      <c r="I21" s="108"/>
      <c r="J21" s="108"/>
      <c r="K21" s="108"/>
      <c r="L21" s="108"/>
      <c r="M21" s="108"/>
      <c r="N21" s="108"/>
      <c r="O21" s="108"/>
      <c r="P21" s="108"/>
      <c r="Q21" s="108"/>
      <c r="R21" s="108"/>
      <c r="S21" s="108"/>
      <c r="T21" s="108"/>
      <c r="U21" s="108"/>
      <c r="V21" s="108"/>
      <c r="W21" s="108"/>
      <c r="X21" s="108"/>
    </row>
    <row r="22" spans="1:24" ht="45">
      <c r="A22" s="108">
        <v>13</v>
      </c>
      <c r="B22" s="108"/>
      <c r="C22" s="108"/>
      <c r="D22" s="119"/>
      <c r="E22" s="119"/>
      <c r="F22" s="119"/>
      <c r="G22" s="100">
        <v>0.2</v>
      </c>
      <c r="H22" s="120" t="s">
        <v>25</v>
      </c>
      <c r="I22" s="108"/>
      <c r="J22" s="108"/>
      <c r="K22" s="108"/>
      <c r="L22" s="108"/>
      <c r="M22" s="108"/>
      <c r="N22" s="108"/>
      <c r="O22" s="108"/>
      <c r="P22" s="108"/>
      <c r="Q22" s="108"/>
      <c r="R22" s="108"/>
      <c r="S22" s="108"/>
      <c r="T22" s="108"/>
      <c r="U22" s="108"/>
      <c r="V22" s="108"/>
      <c r="W22" s="108"/>
      <c r="X22" s="108"/>
    </row>
    <row r="23" spans="1:24" ht="33.75">
      <c r="A23" s="108">
        <v>14</v>
      </c>
      <c r="B23" s="108"/>
      <c r="C23" s="108"/>
      <c r="D23" s="119"/>
      <c r="E23" s="119"/>
      <c r="F23" s="119"/>
      <c r="G23" s="100">
        <v>0.2</v>
      </c>
      <c r="H23" s="120" t="s">
        <v>27</v>
      </c>
      <c r="I23" s="108"/>
      <c r="J23" s="108"/>
      <c r="K23" s="108"/>
      <c r="L23" s="108"/>
      <c r="M23" s="108"/>
      <c r="N23" s="108"/>
      <c r="O23" s="108"/>
      <c r="P23" s="108"/>
      <c r="Q23" s="108"/>
      <c r="R23" s="108"/>
      <c r="S23" s="108"/>
      <c r="T23" s="108"/>
      <c r="U23" s="108"/>
      <c r="V23" s="108"/>
      <c r="W23" s="108"/>
      <c r="X23" s="108"/>
    </row>
    <row r="24" spans="1:24" ht="33.75">
      <c r="A24" s="108">
        <v>15</v>
      </c>
      <c r="B24" s="108"/>
      <c r="C24" s="108"/>
      <c r="D24" s="119"/>
      <c r="E24" s="119"/>
      <c r="F24" s="119"/>
      <c r="G24" s="100"/>
      <c r="H24" s="120" t="s">
        <v>27</v>
      </c>
      <c r="I24" s="108"/>
      <c r="J24" s="108"/>
      <c r="K24" s="108"/>
      <c r="L24" s="108"/>
      <c r="M24" s="108"/>
      <c r="N24" s="108"/>
      <c r="O24" s="108"/>
      <c r="P24" s="108"/>
      <c r="Q24" s="108"/>
      <c r="R24" s="108"/>
      <c r="S24" s="108"/>
      <c r="T24" s="108"/>
      <c r="U24" s="108"/>
      <c r="V24" s="108"/>
      <c r="W24" s="108"/>
      <c r="X24" s="108"/>
    </row>
    <row r="25" spans="1:24" ht="33.75">
      <c r="A25" s="108">
        <v>16</v>
      </c>
      <c r="B25" s="108"/>
      <c r="C25" s="108"/>
      <c r="D25" s="119"/>
      <c r="E25" s="119"/>
      <c r="F25" s="119"/>
      <c r="G25" s="100"/>
      <c r="H25" s="120" t="s">
        <v>28</v>
      </c>
      <c r="I25" s="108"/>
      <c r="J25" s="108"/>
      <c r="K25" s="108"/>
      <c r="L25" s="108"/>
      <c r="M25" s="121"/>
      <c r="N25" s="108"/>
      <c r="O25" s="108"/>
      <c r="P25" s="108"/>
      <c r="Q25" s="108"/>
      <c r="R25" s="108"/>
      <c r="S25" s="108"/>
      <c r="T25" s="108"/>
      <c r="U25" s="108"/>
      <c r="V25" s="108"/>
      <c r="W25" s="108"/>
      <c r="X25" s="108"/>
    </row>
    <row r="26" spans="1:24" ht="56.25">
      <c r="A26" s="108">
        <v>17</v>
      </c>
      <c r="B26" s="108"/>
      <c r="C26" s="108"/>
      <c r="D26" s="119"/>
      <c r="E26" s="119"/>
      <c r="F26" s="119"/>
      <c r="G26" s="100"/>
      <c r="H26" s="120" t="s">
        <v>29</v>
      </c>
      <c r="I26" s="108"/>
      <c r="J26" s="108"/>
      <c r="K26" s="108"/>
      <c r="L26" s="108"/>
      <c r="M26" s="108"/>
      <c r="N26" s="108"/>
      <c r="O26" s="108"/>
      <c r="P26" s="108"/>
      <c r="Q26" s="108"/>
      <c r="R26" s="108"/>
      <c r="S26" s="108"/>
      <c r="T26" s="108"/>
      <c r="U26" s="108"/>
      <c r="V26" s="108"/>
      <c r="W26" s="108"/>
      <c r="X26" s="108"/>
    </row>
    <row r="27" spans="1:24" ht="33.75">
      <c r="A27" s="108">
        <v>18</v>
      </c>
      <c r="B27" s="108"/>
      <c r="C27" s="108"/>
      <c r="D27" s="119"/>
      <c r="E27" s="119"/>
      <c r="F27" s="119"/>
      <c r="G27" s="100"/>
      <c r="H27" s="120" t="s">
        <v>30</v>
      </c>
      <c r="I27" s="108"/>
      <c r="J27" s="108"/>
      <c r="K27" s="108"/>
      <c r="L27" s="108"/>
      <c r="M27" s="108"/>
      <c r="N27" s="108"/>
      <c r="O27" s="108"/>
      <c r="P27" s="108"/>
      <c r="Q27" s="108"/>
      <c r="R27" s="108"/>
      <c r="S27" s="108"/>
      <c r="T27" s="108"/>
      <c r="U27" s="108"/>
      <c r="V27" s="108"/>
      <c r="W27" s="108"/>
      <c r="X27" s="108"/>
    </row>
    <row r="28" spans="1:24" ht="12.75">
      <c r="A28" s="108">
        <v>19</v>
      </c>
      <c r="B28" s="108"/>
      <c r="C28" s="108"/>
      <c r="D28" s="119"/>
      <c r="E28" s="119"/>
      <c r="F28" s="119"/>
      <c r="G28" s="100"/>
      <c r="H28" s="120" t="s">
        <v>32</v>
      </c>
      <c r="I28" s="108"/>
      <c r="J28" s="108"/>
      <c r="K28" s="108"/>
      <c r="L28" s="108"/>
      <c r="M28" s="108"/>
      <c r="N28" s="108"/>
      <c r="O28" s="108"/>
      <c r="P28" s="108"/>
      <c r="Q28" s="108"/>
      <c r="R28" s="108"/>
      <c r="S28" s="108"/>
      <c r="T28" s="108"/>
      <c r="U28" s="108"/>
      <c r="V28" s="108"/>
      <c r="W28" s="108"/>
      <c r="X28" s="108"/>
    </row>
    <row r="29" spans="1:24" ht="12.75">
      <c r="A29" s="108">
        <v>20</v>
      </c>
      <c r="B29" s="108"/>
      <c r="C29" s="108"/>
      <c r="D29" s="119"/>
      <c r="E29" s="119"/>
      <c r="F29" s="119"/>
      <c r="G29" s="100"/>
      <c r="H29" s="120" t="s">
        <v>32</v>
      </c>
      <c r="I29" s="108"/>
      <c r="J29" s="108"/>
      <c r="K29" s="108"/>
      <c r="L29" s="108"/>
      <c r="M29" s="108"/>
      <c r="N29" s="108"/>
      <c r="O29" s="108"/>
      <c r="P29" s="108"/>
      <c r="Q29" s="108"/>
      <c r="R29" s="108"/>
      <c r="S29" s="108"/>
      <c r="T29" s="108"/>
      <c r="U29" s="108"/>
      <c r="V29" s="108"/>
      <c r="W29" s="108"/>
      <c r="X29" s="108"/>
    </row>
    <row r="30" spans="1:24" ht="12.75">
      <c r="A30" s="108">
        <v>21</v>
      </c>
      <c r="B30" s="108"/>
      <c r="C30" s="108"/>
      <c r="D30" s="119"/>
      <c r="E30" s="119"/>
      <c r="F30" s="119"/>
      <c r="G30" s="100"/>
      <c r="H30" s="120"/>
      <c r="I30" s="108"/>
      <c r="J30" s="108"/>
      <c r="K30" s="108"/>
      <c r="L30" s="108"/>
      <c r="M30" s="108"/>
      <c r="N30" s="108"/>
      <c r="O30" s="108"/>
      <c r="P30" s="108"/>
      <c r="Q30" s="108"/>
      <c r="R30" s="108"/>
      <c r="S30" s="108"/>
      <c r="T30" s="108"/>
      <c r="U30" s="108"/>
      <c r="V30" s="108"/>
      <c r="W30" s="108"/>
      <c r="X30" s="108"/>
    </row>
    <row r="31" spans="1:24" ht="12.75">
      <c r="A31" s="108">
        <v>22</v>
      </c>
      <c r="B31" s="108"/>
      <c r="C31" s="108"/>
      <c r="D31" s="119"/>
      <c r="E31" s="119"/>
      <c r="F31" s="119"/>
      <c r="G31" s="100"/>
      <c r="H31" s="120"/>
      <c r="I31" s="108"/>
      <c r="J31" s="108"/>
      <c r="K31" s="108"/>
      <c r="L31" s="108"/>
      <c r="M31" s="108"/>
      <c r="N31" s="108"/>
      <c r="O31" s="108"/>
      <c r="P31" s="108"/>
      <c r="Q31" s="108"/>
      <c r="R31" s="108"/>
      <c r="S31" s="108"/>
      <c r="T31" s="108"/>
      <c r="U31" s="108"/>
      <c r="V31" s="108"/>
      <c r="W31" s="108"/>
      <c r="X31" s="108"/>
    </row>
    <row r="32" spans="1:24" ht="12.75">
      <c r="A32" s="108">
        <v>23</v>
      </c>
      <c r="B32" s="108"/>
      <c r="C32" s="108"/>
      <c r="D32" s="119"/>
      <c r="E32" s="119"/>
      <c r="F32" s="119"/>
      <c r="G32" s="100"/>
      <c r="H32" s="120"/>
      <c r="I32" s="108"/>
      <c r="J32" s="108"/>
      <c r="K32" s="108"/>
      <c r="L32" s="108"/>
      <c r="M32" s="108"/>
      <c r="N32" s="108"/>
      <c r="O32" s="108"/>
      <c r="P32" s="108"/>
      <c r="Q32" s="108"/>
      <c r="R32" s="108"/>
      <c r="S32" s="108"/>
      <c r="T32" s="108"/>
      <c r="U32" s="108"/>
      <c r="V32" s="108"/>
      <c r="W32" s="108"/>
      <c r="X32" s="108"/>
    </row>
    <row r="33" spans="1:24" ht="12.75">
      <c r="A33" s="108">
        <v>24</v>
      </c>
      <c r="B33" s="108"/>
      <c r="C33" s="108"/>
      <c r="D33" s="119"/>
      <c r="E33" s="119"/>
      <c r="F33" s="119"/>
      <c r="G33" s="100"/>
      <c r="H33" s="120"/>
      <c r="I33" s="108"/>
      <c r="J33" s="108"/>
      <c r="K33" s="108"/>
      <c r="L33" s="108"/>
      <c r="M33" s="108"/>
      <c r="N33" s="108"/>
      <c r="O33" s="108"/>
      <c r="P33" s="108"/>
      <c r="Q33" s="108"/>
      <c r="R33" s="108"/>
      <c r="S33" s="108"/>
      <c r="T33" s="108"/>
      <c r="U33" s="108"/>
      <c r="V33" s="108"/>
      <c r="W33" s="108"/>
      <c r="X33" s="108"/>
    </row>
    <row r="34" spans="1:24" ht="12.75">
      <c r="A34" s="108">
        <v>25</v>
      </c>
      <c r="B34" s="108"/>
      <c r="C34" s="108"/>
      <c r="D34" s="119"/>
      <c r="E34" s="119"/>
      <c r="F34" s="119"/>
      <c r="G34" s="100"/>
      <c r="H34" s="120"/>
      <c r="I34" s="108"/>
      <c r="J34" s="108"/>
      <c r="K34" s="108"/>
      <c r="L34" s="108"/>
      <c r="M34" s="108"/>
      <c r="N34" s="108"/>
      <c r="O34" s="108"/>
      <c r="P34" s="108"/>
      <c r="Q34" s="108"/>
      <c r="R34" s="108"/>
      <c r="S34" s="108"/>
      <c r="T34" s="108"/>
      <c r="U34" s="108"/>
      <c r="V34" s="108"/>
      <c r="W34" s="108"/>
      <c r="X34" s="108"/>
    </row>
    <row r="35" spans="1:24" ht="12.75">
      <c r="A35" s="108">
        <v>26</v>
      </c>
      <c r="B35" s="108"/>
      <c r="C35" s="108"/>
      <c r="D35" s="119"/>
      <c r="E35" s="119"/>
      <c r="F35" s="119"/>
      <c r="G35" s="100"/>
      <c r="H35" s="120"/>
      <c r="I35" s="108"/>
      <c r="J35" s="108"/>
      <c r="K35" s="108"/>
      <c r="L35" s="108"/>
      <c r="M35" s="108"/>
      <c r="N35" s="108"/>
      <c r="O35" s="108"/>
      <c r="P35" s="108"/>
      <c r="Q35" s="108"/>
      <c r="R35" s="108"/>
      <c r="S35" s="108"/>
      <c r="T35" s="108"/>
      <c r="U35" s="108"/>
      <c r="V35" s="108"/>
      <c r="W35" s="108"/>
      <c r="X35" s="108"/>
    </row>
    <row r="36" spans="1:24" ht="12.75">
      <c r="A36" s="108">
        <v>27</v>
      </c>
      <c r="B36" s="108"/>
      <c r="C36" s="108"/>
      <c r="D36" s="119"/>
      <c r="E36" s="119"/>
      <c r="F36" s="119"/>
      <c r="G36" s="100"/>
      <c r="H36" s="120"/>
      <c r="I36" s="108"/>
      <c r="J36" s="108"/>
      <c r="K36" s="108"/>
      <c r="L36" s="108"/>
      <c r="M36" s="108"/>
      <c r="N36" s="108"/>
      <c r="O36" s="108"/>
      <c r="P36" s="108"/>
      <c r="Q36" s="108"/>
      <c r="R36" s="108"/>
      <c r="S36" s="108"/>
      <c r="T36" s="108"/>
      <c r="U36" s="108"/>
      <c r="V36" s="108"/>
      <c r="W36" s="108"/>
      <c r="X36" s="108"/>
    </row>
    <row r="37" spans="1:24" ht="12.75">
      <c r="A37" s="108">
        <v>28</v>
      </c>
      <c r="B37" s="108"/>
      <c r="C37" s="108"/>
      <c r="D37" s="119"/>
      <c r="E37" s="119"/>
      <c r="F37" s="119"/>
      <c r="G37" s="100"/>
      <c r="H37" s="120"/>
      <c r="I37" s="108"/>
      <c r="J37" s="108"/>
      <c r="K37" s="108"/>
      <c r="L37" s="108"/>
      <c r="M37" s="108"/>
      <c r="N37" s="108"/>
      <c r="O37" s="108"/>
      <c r="P37" s="108"/>
      <c r="Q37" s="108"/>
      <c r="R37" s="108"/>
      <c r="S37" s="108"/>
      <c r="T37" s="108"/>
      <c r="U37" s="108"/>
      <c r="V37" s="108"/>
      <c r="W37" s="108"/>
      <c r="X37" s="108"/>
    </row>
    <row r="38" spans="1:24" ht="12.75">
      <c r="A38" s="108">
        <v>29</v>
      </c>
      <c r="B38" s="108"/>
      <c r="C38" s="108"/>
      <c r="D38" s="119"/>
      <c r="E38" s="119"/>
      <c r="F38" s="119"/>
      <c r="G38" s="100"/>
      <c r="H38" s="120"/>
      <c r="I38" s="108"/>
      <c r="J38" s="108"/>
      <c r="K38" s="108"/>
      <c r="L38" s="108"/>
      <c r="M38" s="108"/>
      <c r="N38" s="108"/>
      <c r="O38" s="108"/>
      <c r="P38" s="108"/>
      <c r="Q38" s="108"/>
      <c r="R38" s="108"/>
      <c r="S38" s="108"/>
      <c r="T38" s="108"/>
      <c r="U38" s="108"/>
      <c r="V38" s="108"/>
      <c r="W38" s="108"/>
      <c r="X38" s="108"/>
    </row>
    <row r="39" spans="1:24" ht="12.75">
      <c r="A39" s="108">
        <v>30</v>
      </c>
      <c r="B39" s="108"/>
      <c r="C39" s="108"/>
      <c r="D39" s="119"/>
      <c r="E39" s="119"/>
      <c r="F39" s="119"/>
      <c r="G39" s="100"/>
      <c r="H39" s="120"/>
      <c r="I39" s="108"/>
      <c r="J39" s="108"/>
      <c r="K39" s="108"/>
      <c r="L39" s="108"/>
      <c r="M39" s="108"/>
      <c r="N39" s="108"/>
      <c r="O39" s="108"/>
      <c r="P39" s="108"/>
      <c r="Q39" s="108"/>
      <c r="R39" s="108"/>
      <c r="S39" s="108"/>
      <c r="T39" s="108"/>
      <c r="U39" s="108"/>
      <c r="V39" s="108"/>
      <c r="W39" s="108"/>
      <c r="X39" s="108"/>
    </row>
    <row r="40" spans="1:24" ht="12.75">
      <c r="A40" s="108"/>
      <c r="B40" s="108"/>
      <c r="C40" s="108"/>
      <c r="D40" s="119"/>
      <c r="E40" s="119"/>
      <c r="F40" s="119"/>
      <c r="G40" s="100"/>
      <c r="H40" s="120"/>
      <c r="I40" s="108"/>
      <c r="J40" s="108"/>
      <c r="K40" s="108"/>
      <c r="L40" s="108"/>
      <c r="M40" s="108"/>
      <c r="N40" s="108"/>
      <c r="O40" s="108"/>
      <c r="P40" s="108"/>
      <c r="Q40" s="108"/>
      <c r="R40" s="108"/>
      <c r="S40" s="108"/>
      <c r="T40" s="108"/>
      <c r="U40" s="108"/>
      <c r="V40" s="108"/>
      <c r="W40" s="108"/>
      <c r="X40" s="108"/>
    </row>
    <row r="41" spans="1:24" ht="12.75">
      <c r="A41" s="108"/>
      <c r="B41" s="108"/>
      <c r="C41" s="108"/>
      <c r="D41" s="119"/>
      <c r="E41" s="119"/>
      <c r="F41" s="119"/>
      <c r="G41" s="100"/>
      <c r="H41" s="120"/>
      <c r="I41" s="108"/>
      <c r="J41" s="108"/>
      <c r="K41" s="108"/>
      <c r="L41" s="108"/>
      <c r="M41" s="108"/>
      <c r="N41" s="108"/>
      <c r="O41" s="108"/>
      <c r="P41" s="108"/>
      <c r="Q41" s="108"/>
      <c r="R41" s="108"/>
      <c r="S41" s="108"/>
      <c r="T41" s="108"/>
      <c r="U41" s="108"/>
      <c r="V41" s="108"/>
      <c r="W41" s="108"/>
      <c r="X41" s="108"/>
    </row>
    <row r="42" spans="1:24" ht="12.75">
      <c r="A42" s="108"/>
      <c r="B42" s="108"/>
      <c r="C42" s="108"/>
      <c r="D42" s="119"/>
      <c r="E42" s="119"/>
      <c r="F42" s="119"/>
      <c r="G42" s="100"/>
      <c r="H42" s="120"/>
      <c r="I42" s="108"/>
      <c r="J42" s="108"/>
      <c r="K42" s="108"/>
      <c r="L42" s="108"/>
      <c r="M42" s="108"/>
      <c r="N42" s="108"/>
      <c r="O42" s="108"/>
      <c r="P42" s="108"/>
      <c r="Q42" s="108"/>
      <c r="R42" s="108"/>
      <c r="S42" s="108"/>
      <c r="T42" s="108"/>
      <c r="U42" s="108"/>
      <c r="V42" s="108"/>
      <c r="W42" s="108"/>
      <c r="X42" s="108"/>
    </row>
    <row r="43" spans="1:24" ht="12.75">
      <c r="A43" s="108"/>
      <c r="B43" s="108"/>
      <c r="C43" s="108"/>
      <c r="D43" s="119"/>
      <c r="E43" s="119"/>
      <c r="F43" s="119"/>
      <c r="G43" s="100"/>
      <c r="H43" s="120"/>
      <c r="I43" s="108"/>
      <c r="J43" s="108"/>
      <c r="K43" s="108"/>
      <c r="L43" s="108"/>
      <c r="M43" s="108"/>
      <c r="N43" s="108"/>
      <c r="O43" s="108"/>
      <c r="P43" s="108"/>
      <c r="Q43" s="108"/>
      <c r="R43" s="108"/>
      <c r="S43" s="108"/>
      <c r="T43" s="108"/>
      <c r="U43" s="108"/>
      <c r="V43" s="108"/>
      <c r="W43" s="108"/>
      <c r="X43" s="108"/>
    </row>
    <row r="44" spans="1:24" ht="12.75">
      <c r="A44" s="108"/>
      <c r="B44" s="108"/>
      <c r="C44" s="108"/>
      <c r="D44" s="119"/>
      <c r="E44" s="119"/>
      <c r="F44" s="119"/>
      <c r="G44" s="100"/>
      <c r="H44" s="120"/>
      <c r="I44" s="108"/>
      <c r="J44" s="108"/>
      <c r="K44" s="108"/>
      <c r="L44" s="108"/>
      <c r="M44" s="108"/>
      <c r="N44" s="108"/>
      <c r="O44" s="108"/>
      <c r="P44" s="108"/>
      <c r="Q44" s="108"/>
      <c r="R44" s="108"/>
      <c r="S44" s="108"/>
      <c r="T44" s="108"/>
      <c r="U44" s="108"/>
      <c r="V44" s="108"/>
      <c r="W44" s="108"/>
      <c r="X44" s="108"/>
    </row>
    <row r="45" spans="1:24" ht="12.75">
      <c r="A45" s="108"/>
      <c r="B45" s="108"/>
      <c r="C45" s="108"/>
      <c r="D45" s="119"/>
      <c r="E45" s="119"/>
      <c r="F45" s="119"/>
      <c r="G45" s="100"/>
      <c r="H45" s="120"/>
      <c r="I45" s="108"/>
      <c r="J45" s="108"/>
      <c r="K45" s="108"/>
      <c r="L45" s="108"/>
      <c r="M45" s="108"/>
      <c r="N45" s="108"/>
      <c r="O45" s="108"/>
      <c r="P45" s="108"/>
      <c r="Q45" s="108"/>
      <c r="R45" s="108"/>
      <c r="S45" s="108"/>
      <c r="T45" s="108"/>
      <c r="U45" s="108"/>
      <c r="V45" s="108"/>
      <c r="W45" s="108"/>
      <c r="X45" s="108"/>
    </row>
    <row r="46" spans="1:24" ht="12.75">
      <c r="A46" s="108"/>
      <c r="B46" s="108"/>
      <c r="C46" s="108"/>
      <c r="D46" s="119"/>
      <c r="E46" s="119"/>
      <c r="F46" s="119"/>
      <c r="G46" s="100"/>
      <c r="H46" s="120"/>
      <c r="I46" s="108"/>
      <c r="J46" s="108"/>
      <c r="K46" s="108"/>
      <c r="L46" s="108"/>
      <c r="M46" s="108"/>
      <c r="N46" s="108"/>
      <c r="O46" s="108"/>
      <c r="P46" s="108"/>
      <c r="Q46" s="108"/>
      <c r="R46" s="108"/>
      <c r="S46" s="108"/>
      <c r="T46" s="108"/>
      <c r="U46" s="108"/>
      <c r="V46" s="108"/>
      <c r="W46" s="108"/>
      <c r="X46" s="108"/>
    </row>
    <row r="47" spans="1:24" ht="12.75">
      <c r="A47" s="108"/>
      <c r="B47" s="108"/>
      <c r="C47" s="108"/>
      <c r="D47" s="119"/>
      <c r="E47" s="119"/>
      <c r="F47" s="119"/>
      <c r="G47" s="100"/>
      <c r="H47" s="120"/>
      <c r="I47" s="108"/>
      <c r="J47" s="108"/>
      <c r="K47" s="108"/>
      <c r="L47" s="108"/>
      <c r="M47" s="108"/>
      <c r="N47" s="108"/>
      <c r="O47" s="108"/>
      <c r="P47" s="108"/>
      <c r="Q47" s="108"/>
      <c r="R47" s="108"/>
      <c r="S47" s="108"/>
      <c r="T47" s="108"/>
      <c r="U47" s="108"/>
      <c r="V47" s="108"/>
      <c r="W47" s="108"/>
      <c r="X47" s="108"/>
    </row>
    <row r="48" spans="1:24" ht="12.75">
      <c r="A48" s="108"/>
      <c r="B48" s="108"/>
      <c r="C48" s="108"/>
      <c r="D48" s="119"/>
      <c r="E48" s="119"/>
      <c r="F48" s="119"/>
      <c r="G48" s="100"/>
      <c r="H48" s="120"/>
      <c r="I48" s="108"/>
      <c r="J48" s="108"/>
      <c r="K48" s="108"/>
      <c r="L48" s="108"/>
      <c r="M48" s="108"/>
      <c r="N48" s="108"/>
      <c r="O48" s="108"/>
      <c r="P48" s="108"/>
      <c r="Q48" s="108"/>
      <c r="R48" s="108"/>
      <c r="S48" s="108"/>
      <c r="T48" s="108"/>
      <c r="U48" s="108"/>
      <c r="V48" s="108"/>
      <c r="W48" s="108"/>
      <c r="X48" s="108"/>
    </row>
    <row r="49" spans="1:24" ht="12.75">
      <c r="A49" s="108"/>
      <c r="B49" s="108"/>
      <c r="C49" s="108"/>
      <c r="D49" s="119"/>
      <c r="E49" s="119"/>
      <c r="F49" s="119"/>
      <c r="G49" s="100"/>
      <c r="H49" s="120"/>
      <c r="I49" s="108"/>
      <c r="J49" s="108"/>
      <c r="K49" s="108"/>
      <c r="L49" s="108"/>
      <c r="M49" s="108"/>
      <c r="N49" s="108"/>
      <c r="O49" s="108"/>
      <c r="P49" s="108"/>
      <c r="Q49" s="108"/>
      <c r="R49" s="108"/>
      <c r="S49" s="108"/>
      <c r="T49" s="108"/>
      <c r="U49" s="108"/>
      <c r="V49" s="108"/>
      <c r="W49" s="108"/>
      <c r="X49" s="108"/>
    </row>
    <row r="50" spans="1:24" ht="12.75">
      <c r="A50" s="108"/>
      <c r="B50" s="108"/>
      <c r="C50" s="108"/>
      <c r="D50" s="119"/>
      <c r="E50" s="119"/>
      <c r="F50" s="119"/>
      <c r="G50" s="100"/>
      <c r="H50" s="120"/>
      <c r="I50" s="108"/>
      <c r="J50" s="108"/>
      <c r="K50" s="108"/>
      <c r="L50" s="108"/>
      <c r="M50" s="108"/>
      <c r="N50" s="108"/>
      <c r="O50" s="108"/>
      <c r="P50" s="108"/>
      <c r="Q50" s="108"/>
      <c r="R50" s="108"/>
      <c r="S50" s="108"/>
      <c r="T50" s="108"/>
      <c r="U50" s="108"/>
      <c r="V50" s="108"/>
      <c r="W50" s="108"/>
      <c r="X50" s="108"/>
    </row>
    <row r="51" spans="1:24" ht="12.75">
      <c r="A51" s="108"/>
      <c r="B51" s="108"/>
      <c r="C51" s="108"/>
      <c r="D51" s="119"/>
      <c r="E51" s="119"/>
      <c r="F51" s="119"/>
      <c r="G51" s="100"/>
      <c r="H51" s="120"/>
      <c r="I51" s="108"/>
      <c r="J51" s="108"/>
      <c r="K51" s="108"/>
      <c r="L51" s="108"/>
      <c r="M51" s="108"/>
      <c r="N51" s="108"/>
      <c r="O51" s="108"/>
      <c r="P51" s="108"/>
      <c r="Q51" s="108"/>
      <c r="R51" s="108"/>
      <c r="S51" s="108"/>
      <c r="T51" s="108"/>
      <c r="U51" s="108"/>
      <c r="V51" s="108"/>
      <c r="W51" s="108"/>
      <c r="X51" s="108"/>
    </row>
    <row r="52" spans="1:24" ht="12.75">
      <c r="A52" s="108"/>
      <c r="B52" s="108"/>
      <c r="C52" s="108"/>
      <c r="D52" s="119"/>
      <c r="E52" s="119"/>
      <c r="F52" s="119"/>
      <c r="G52" s="100"/>
      <c r="H52" s="120"/>
      <c r="I52" s="108"/>
      <c r="J52" s="108"/>
      <c r="K52" s="108"/>
      <c r="L52" s="108"/>
      <c r="M52" s="108"/>
      <c r="N52" s="108"/>
      <c r="O52" s="108"/>
      <c r="P52" s="108"/>
      <c r="Q52" s="108"/>
      <c r="R52" s="108"/>
      <c r="S52" s="108"/>
      <c r="T52" s="108"/>
      <c r="U52" s="108"/>
      <c r="V52" s="108"/>
      <c r="W52" s="108"/>
      <c r="X52" s="108"/>
    </row>
    <row r="53" spans="1:24" ht="12.75">
      <c r="A53" s="108"/>
      <c r="B53" s="108"/>
      <c r="C53" s="108"/>
      <c r="D53" s="119"/>
      <c r="E53" s="119"/>
      <c r="F53" s="119"/>
      <c r="G53" s="100"/>
      <c r="H53" s="120"/>
      <c r="I53" s="108"/>
      <c r="J53" s="108"/>
      <c r="K53" s="108"/>
      <c r="L53" s="108"/>
      <c r="M53" s="108"/>
      <c r="N53" s="108"/>
      <c r="O53" s="108"/>
      <c r="P53" s="108"/>
      <c r="Q53" s="108"/>
      <c r="R53" s="108"/>
      <c r="S53" s="108"/>
      <c r="T53" s="108"/>
      <c r="U53" s="108"/>
      <c r="V53" s="108"/>
      <c r="W53" s="108"/>
      <c r="X53" s="108"/>
    </row>
    <row r="54" spans="1:24" ht="12.75">
      <c r="A54" s="108"/>
      <c r="B54" s="108"/>
      <c r="C54" s="108"/>
      <c r="D54" s="119"/>
      <c r="E54" s="119"/>
      <c r="F54" s="119"/>
      <c r="G54" s="100"/>
      <c r="H54" s="120"/>
      <c r="I54" s="108"/>
      <c r="J54" s="108"/>
      <c r="K54" s="108"/>
      <c r="L54" s="108"/>
      <c r="M54" s="108"/>
      <c r="N54" s="108"/>
      <c r="O54" s="108"/>
      <c r="P54" s="108"/>
      <c r="Q54" s="108"/>
      <c r="R54" s="108"/>
      <c r="S54" s="108"/>
      <c r="T54" s="108"/>
      <c r="U54" s="108"/>
      <c r="V54" s="108"/>
      <c r="W54" s="108"/>
      <c r="X54" s="108"/>
    </row>
    <row r="55" spans="1:24" ht="12.75">
      <c r="A55" s="108"/>
      <c r="B55" s="108"/>
      <c r="C55" s="108"/>
      <c r="D55" s="119"/>
      <c r="E55" s="119"/>
      <c r="F55" s="119"/>
      <c r="G55" s="100"/>
      <c r="H55" s="120"/>
      <c r="I55" s="108"/>
      <c r="J55" s="108"/>
      <c r="K55" s="108"/>
      <c r="L55" s="108"/>
      <c r="M55" s="108"/>
      <c r="N55" s="108"/>
      <c r="O55" s="108"/>
      <c r="P55" s="108"/>
      <c r="Q55" s="108"/>
      <c r="R55" s="108"/>
      <c r="S55" s="108"/>
      <c r="T55" s="108"/>
      <c r="U55" s="108"/>
      <c r="V55" s="108"/>
      <c r="W55" s="108"/>
      <c r="X55" s="108"/>
    </row>
    <row r="56" spans="1:24" ht="12.75">
      <c r="A56" s="108"/>
      <c r="B56" s="108"/>
      <c r="C56" s="108"/>
      <c r="D56" s="119"/>
      <c r="E56" s="119"/>
      <c r="F56" s="119"/>
      <c r="G56" s="100"/>
      <c r="H56" s="120"/>
      <c r="I56" s="108"/>
      <c r="J56" s="108"/>
      <c r="K56" s="108"/>
      <c r="L56" s="108"/>
      <c r="M56" s="108"/>
      <c r="N56" s="108"/>
      <c r="O56" s="108"/>
      <c r="P56" s="108"/>
      <c r="Q56" s="108"/>
      <c r="R56" s="108"/>
      <c r="S56" s="108"/>
      <c r="T56" s="108"/>
      <c r="U56" s="108"/>
      <c r="V56" s="108"/>
      <c r="W56" s="108"/>
      <c r="X56" s="108"/>
    </row>
    <row r="57" spans="1:24" ht="12.75">
      <c r="A57" s="108"/>
      <c r="B57" s="108"/>
      <c r="C57" s="108"/>
      <c r="D57" s="119"/>
      <c r="E57" s="119"/>
      <c r="F57" s="119"/>
      <c r="G57" s="100"/>
      <c r="H57" s="120"/>
      <c r="I57" s="108"/>
      <c r="J57" s="108"/>
      <c r="K57" s="108"/>
      <c r="L57" s="108"/>
      <c r="M57" s="108"/>
      <c r="N57" s="108"/>
      <c r="O57" s="108"/>
      <c r="P57" s="108"/>
      <c r="Q57" s="108"/>
      <c r="R57" s="108"/>
      <c r="S57" s="108"/>
      <c r="T57" s="108"/>
      <c r="U57" s="108"/>
      <c r="V57" s="108"/>
      <c r="W57" s="108"/>
      <c r="X57" s="108"/>
    </row>
    <row r="58" spans="1:24" ht="12.75">
      <c r="A58" s="108"/>
      <c r="B58" s="108"/>
      <c r="C58" s="108"/>
      <c r="D58" s="119"/>
      <c r="E58" s="119"/>
      <c r="F58" s="119"/>
      <c r="G58" s="100"/>
      <c r="H58" s="120"/>
      <c r="I58" s="108"/>
      <c r="J58" s="108"/>
      <c r="K58" s="108"/>
      <c r="L58" s="108"/>
      <c r="M58" s="108"/>
      <c r="N58" s="108"/>
      <c r="O58" s="108"/>
      <c r="P58" s="108"/>
      <c r="Q58" s="108"/>
      <c r="R58" s="108"/>
      <c r="S58" s="108"/>
      <c r="T58" s="108"/>
      <c r="U58" s="108"/>
      <c r="V58" s="108"/>
      <c r="W58" s="108"/>
      <c r="X58" s="108"/>
    </row>
    <row r="59" spans="1:24" ht="12.75">
      <c r="A59" s="108"/>
      <c r="B59" s="108"/>
      <c r="C59" s="108"/>
      <c r="D59" s="119"/>
      <c r="E59" s="119"/>
      <c r="F59" s="119"/>
      <c r="G59" s="100"/>
      <c r="H59" s="120"/>
      <c r="I59" s="108"/>
      <c r="J59" s="108"/>
      <c r="K59" s="108"/>
      <c r="L59" s="108"/>
      <c r="M59" s="108"/>
      <c r="N59" s="108"/>
      <c r="O59" s="108"/>
      <c r="P59" s="108"/>
      <c r="Q59" s="108"/>
      <c r="R59" s="108"/>
      <c r="S59" s="108"/>
      <c r="T59" s="108"/>
      <c r="U59" s="108"/>
      <c r="V59" s="108"/>
      <c r="W59" s="108"/>
      <c r="X59" s="108"/>
    </row>
    <row r="60" spans="1:24" ht="12.75">
      <c r="A60" s="108"/>
      <c r="B60" s="108"/>
      <c r="C60" s="108"/>
      <c r="D60" s="119"/>
      <c r="E60" s="119"/>
      <c r="F60" s="119"/>
      <c r="G60" s="100"/>
      <c r="H60" s="120"/>
      <c r="I60" s="108"/>
      <c r="J60" s="108"/>
      <c r="K60" s="108"/>
      <c r="L60" s="108"/>
      <c r="M60" s="108"/>
      <c r="N60" s="108"/>
      <c r="O60" s="108"/>
      <c r="P60" s="108"/>
      <c r="Q60" s="108"/>
      <c r="R60" s="108"/>
      <c r="S60" s="108"/>
      <c r="T60" s="108"/>
      <c r="U60" s="108"/>
      <c r="V60" s="108"/>
      <c r="W60" s="108"/>
      <c r="X60" s="108"/>
    </row>
    <row r="61" spans="1:24" ht="12.75">
      <c r="A61" s="108"/>
      <c r="B61" s="108"/>
      <c r="C61" s="108"/>
      <c r="D61" s="119"/>
      <c r="E61" s="119"/>
      <c r="F61" s="119"/>
      <c r="G61" s="100"/>
      <c r="H61" s="120"/>
      <c r="I61" s="108"/>
      <c r="J61" s="108"/>
      <c r="K61" s="108"/>
      <c r="L61" s="108"/>
      <c r="M61" s="108"/>
      <c r="N61" s="108"/>
      <c r="O61" s="108"/>
      <c r="P61" s="108"/>
      <c r="Q61" s="108"/>
      <c r="R61" s="108"/>
      <c r="S61" s="108"/>
      <c r="T61" s="108"/>
      <c r="U61" s="108"/>
      <c r="V61" s="108"/>
      <c r="W61" s="108"/>
      <c r="X61" s="108"/>
    </row>
    <row r="62" spans="1:24" ht="12.75">
      <c r="A62" s="108"/>
      <c r="B62" s="108"/>
      <c r="C62" s="108"/>
      <c r="D62" s="119"/>
      <c r="E62" s="119"/>
      <c r="F62" s="119"/>
      <c r="G62" s="100"/>
      <c r="H62" s="120"/>
      <c r="I62" s="108"/>
      <c r="J62" s="108"/>
      <c r="K62" s="108"/>
      <c r="L62" s="108"/>
      <c r="M62" s="108"/>
      <c r="N62" s="108"/>
      <c r="O62" s="108"/>
      <c r="P62" s="108"/>
      <c r="Q62" s="108"/>
      <c r="R62" s="108"/>
      <c r="S62" s="108"/>
      <c r="T62" s="108"/>
      <c r="U62" s="108"/>
      <c r="V62" s="108"/>
      <c r="W62" s="108"/>
      <c r="X62" s="108"/>
    </row>
    <row r="63" spans="1:24" ht="12.75">
      <c r="A63" s="108"/>
      <c r="B63" s="108"/>
      <c r="C63" s="108"/>
      <c r="D63" s="119"/>
      <c r="E63" s="119"/>
      <c r="F63" s="119"/>
      <c r="G63" s="100"/>
      <c r="H63" s="120"/>
      <c r="I63" s="108"/>
      <c r="J63" s="108"/>
      <c r="K63" s="108"/>
      <c r="L63" s="108"/>
      <c r="M63" s="108"/>
      <c r="N63" s="108"/>
      <c r="O63" s="108"/>
      <c r="P63" s="108"/>
      <c r="Q63" s="108"/>
      <c r="R63" s="108"/>
      <c r="S63" s="108"/>
      <c r="T63" s="108"/>
      <c r="U63" s="108"/>
      <c r="V63" s="108"/>
      <c r="W63" s="108"/>
      <c r="X63" s="108"/>
    </row>
    <row r="64" spans="1:24" ht="12.75">
      <c r="A64" s="108"/>
      <c r="B64" s="108"/>
      <c r="C64" s="108"/>
      <c r="D64" s="119"/>
      <c r="E64" s="119"/>
      <c r="F64" s="119"/>
      <c r="G64" s="100"/>
      <c r="H64" s="120"/>
      <c r="I64" s="108"/>
      <c r="J64" s="108"/>
      <c r="K64" s="108"/>
      <c r="L64" s="108"/>
      <c r="M64" s="108"/>
      <c r="N64" s="108"/>
      <c r="O64" s="108"/>
      <c r="P64" s="108"/>
      <c r="Q64" s="108"/>
      <c r="R64" s="108"/>
      <c r="S64" s="108"/>
      <c r="T64" s="108"/>
      <c r="U64" s="108"/>
      <c r="V64" s="108"/>
      <c r="W64" s="108"/>
      <c r="X64" s="108"/>
    </row>
    <row r="65" spans="1:24" ht="12.75">
      <c r="A65" s="108"/>
      <c r="B65" s="108"/>
      <c r="C65" s="108"/>
      <c r="D65" s="119"/>
      <c r="E65" s="119"/>
      <c r="F65" s="119"/>
      <c r="G65" s="100"/>
      <c r="H65" s="120"/>
      <c r="I65" s="108"/>
      <c r="J65" s="108"/>
      <c r="K65" s="108"/>
      <c r="L65" s="108"/>
      <c r="M65" s="108"/>
      <c r="N65" s="108"/>
      <c r="O65" s="108"/>
      <c r="P65" s="108"/>
      <c r="Q65" s="108"/>
      <c r="R65" s="108"/>
      <c r="S65" s="108"/>
      <c r="T65" s="108"/>
      <c r="U65" s="108"/>
      <c r="V65" s="108"/>
      <c r="W65" s="108"/>
      <c r="X65" s="108"/>
    </row>
    <row r="66" spans="1:24" ht="12.75">
      <c r="A66" s="108"/>
      <c r="B66" s="108"/>
      <c r="C66" s="108"/>
      <c r="D66" s="119"/>
      <c r="E66" s="119"/>
      <c r="F66" s="119"/>
      <c r="G66" s="100"/>
      <c r="H66" s="120"/>
      <c r="I66" s="108"/>
      <c r="J66" s="108"/>
      <c r="K66" s="108"/>
      <c r="L66" s="108"/>
      <c r="M66" s="108"/>
      <c r="N66" s="108"/>
      <c r="O66" s="108"/>
      <c r="P66" s="108"/>
      <c r="Q66" s="108"/>
      <c r="R66" s="108"/>
      <c r="S66" s="108"/>
      <c r="T66" s="108"/>
      <c r="U66" s="108"/>
      <c r="V66" s="108"/>
      <c r="W66" s="108"/>
      <c r="X66" s="108"/>
    </row>
    <row r="67" spans="1:24" ht="12.75">
      <c r="A67" s="108"/>
      <c r="B67" s="108"/>
      <c r="C67" s="108"/>
      <c r="D67" s="119"/>
      <c r="E67" s="119"/>
      <c r="F67" s="119"/>
      <c r="G67" s="100"/>
      <c r="H67" s="120"/>
      <c r="I67" s="108"/>
      <c r="J67" s="108"/>
      <c r="K67" s="108"/>
      <c r="L67" s="108"/>
      <c r="M67" s="108"/>
      <c r="N67" s="108"/>
      <c r="O67" s="108"/>
      <c r="P67" s="108"/>
      <c r="Q67" s="108"/>
      <c r="R67" s="108"/>
      <c r="S67" s="108"/>
      <c r="T67" s="108"/>
      <c r="U67" s="108"/>
      <c r="V67" s="108"/>
      <c r="W67" s="108"/>
      <c r="X67" s="108"/>
    </row>
    <row r="68" spans="1:24" ht="12.75">
      <c r="A68" s="108"/>
      <c r="B68" s="108"/>
      <c r="C68" s="108"/>
      <c r="D68" s="119"/>
      <c r="E68" s="119"/>
      <c r="F68" s="119"/>
      <c r="G68" s="100"/>
      <c r="H68" s="120"/>
      <c r="I68" s="108"/>
      <c r="J68" s="108"/>
      <c r="K68" s="108"/>
      <c r="L68" s="108"/>
      <c r="M68" s="108"/>
      <c r="N68" s="108"/>
      <c r="O68" s="108"/>
      <c r="P68" s="108"/>
      <c r="Q68" s="108"/>
      <c r="R68" s="108"/>
      <c r="S68" s="108"/>
      <c r="T68" s="108"/>
      <c r="U68" s="108"/>
      <c r="V68" s="108"/>
      <c r="W68" s="108"/>
      <c r="X68" s="108"/>
    </row>
    <row r="69" spans="1:24" ht="12.75">
      <c r="A69" s="108"/>
      <c r="B69" s="108"/>
      <c r="C69" s="108"/>
      <c r="D69" s="119"/>
      <c r="E69" s="119"/>
      <c r="F69" s="119"/>
      <c r="G69" s="100"/>
      <c r="H69" s="120"/>
      <c r="I69" s="108"/>
      <c r="J69" s="108"/>
      <c r="K69" s="108"/>
      <c r="L69" s="108"/>
      <c r="M69" s="108"/>
      <c r="N69" s="108"/>
      <c r="O69" s="108"/>
      <c r="P69" s="108"/>
      <c r="Q69" s="108"/>
      <c r="R69" s="108"/>
      <c r="S69" s="108"/>
      <c r="T69" s="108"/>
      <c r="U69" s="108"/>
      <c r="V69" s="108"/>
      <c r="W69" s="108"/>
      <c r="X69" s="108"/>
    </row>
    <row r="70" spans="1:24" ht="12.75">
      <c r="A70" s="108"/>
      <c r="B70" s="108"/>
      <c r="C70" s="108"/>
      <c r="D70" s="119"/>
      <c r="E70" s="119"/>
      <c r="F70" s="119"/>
      <c r="G70" s="100"/>
      <c r="H70" s="120"/>
      <c r="I70" s="108"/>
      <c r="J70" s="108"/>
      <c r="K70" s="108"/>
      <c r="L70" s="108"/>
      <c r="M70" s="108"/>
      <c r="N70" s="108"/>
      <c r="O70" s="108"/>
      <c r="P70" s="108"/>
      <c r="Q70" s="108"/>
      <c r="R70" s="108"/>
      <c r="S70" s="108"/>
      <c r="T70" s="108"/>
      <c r="U70" s="108"/>
      <c r="V70" s="108"/>
      <c r="W70" s="108"/>
      <c r="X70" s="108"/>
    </row>
    <row r="71" spans="1:24" ht="12.75">
      <c r="A71" s="108"/>
      <c r="B71" s="108"/>
      <c r="C71" s="108"/>
      <c r="D71" s="119"/>
      <c r="E71" s="119"/>
      <c r="F71" s="119"/>
      <c r="G71" s="100"/>
      <c r="H71" s="120"/>
      <c r="I71" s="108"/>
      <c r="J71" s="108"/>
      <c r="K71" s="108"/>
      <c r="L71" s="108"/>
      <c r="M71" s="108"/>
      <c r="N71" s="108"/>
      <c r="O71" s="108"/>
      <c r="P71" s="108"/>
      <c r="Q71" s="108"/>
      <c r="R71" s="108"/>
      <c r="S71" s="108"/>
      <c r="T71" s="108"/>
      <c r="U71" s="108"/>
      <c r="V71" s="108"/>
      <c r="W71" s="108"/>
      <c r="X71" s="108"/>
    </row>
    <row r="72" spans="1:24" ht="12.75">
      <c r="A72" s="108"/>
      <c r="B72" s="108"/>
      <c r="C72" s="108"/>
      <c r="D72" s="119"/>
      <c r="E72" s="119"/>
      <c r="F72" s="119"/>
      <c r="G72" s="100"/>
      <c r="H72" s="120"/>
      <c r="I72" s="108"/>
      <c r="J72" s="108"/>
      <c r="K72" s="108"/>
      <c r="L72" s="108"/>
      <c r="M72" s="108"/>
      <c r="N72" s="108"/>
      <c r="O72" s="108"/>
      <c r="P72" s="108"/>
      <c r="Q72" s="108"/>
      <c r="R72" s="108"/>
      <c r="S72" s="108"/>
      <c r="T72" s="108"/>
      <c r="U72" s="108"/>
      <c r="V72" s="108"/>
      <c r="W72" s="108"/>
      <c r="X72" s="108"/>
    </row>
    <row r="73" spans="1:24" ht="12.75">
      <c r="A73" s="108"/>
      <c r="B73" s="108"/>
      <c r="C73" s="108"/>
      <c r="D73" s="119"/>
      <c r="E73" s="119"/>
      <c r="F73" s="119"/>
      <c r="G73" s="100"/>
      <c r="H73" s="120"/>
      <c r="I73" s="108"/>
      <c r="J73" s="108"/>
      <c r="K73" s="108"/>
      <c r="L73" s="108"/>
      <c r="M73" s="108"/>
      <c r="N73" s="108"/>
      <c r="O73" s="108"/>
      <c r="P73" s="108"/>
      <c r="Q73" s="108"/>
      <c r="R73" s="108"/>
      <c r="S73" s="108"/>
      <c r="T73" s="108"/>
      <c r="U73" s="108"/>
      <c r="V73" s="108"/>
      <c r="W73" s="108"/>
      <c r="X73" s="108"/>
    </row>
    <row r="74" spans="1:24" ht="12.75">
      <c r="A74" s="108"/>
      <c r="B74" s="108"/>
      <c r="C74" s="108"/>
      <c r="D74" s="119"/>
      <c r="E74" s="119"/>
      <c r="F74" s="119"/>
      <c r="G74" s="100"/>
      <c r="H74" s="120"/>
      <c r="I74" s="108"/>
      <c r="J74" s="108"/>
      <c r="K74" s="108"/>
      <c r="L74" s="108"/>
      <c r="M74" s="108"/>
      <c r="N74" s="108"/>
      <c r="O74" s="108"/>
      <c r="P74" s="108"/>
      <c r="Q74" s="108"/>
      <c r="R74" s="108"/>
      <c r="S74" s="108"/>
      <c r="T74" s="108"/>
      <c r="U74" s="108"/>
      <c r="V74" s="108"/>
      <c r="W74" s="108"/>
      <c r="X74" s="108"/>
    </row>
    <row r="75" spans="1:24" ht="12.75">
      <c r="A75" s="108"/>
      <c r="B75" s="108"/>
      <c r="C75" s="108"/>
      <c r="D75" s="119"/>
      <c r="E75" s="119"/>
      <c r="F75" s="119"/>
      <c r="G75" s="100"/>
      <c r="H75" s="120"/>
      <c r="I75" s="108"/>
      <c r="J75" s="108"/>
      <c r="K75" s="108"/>
      <c r="L75" s="108"/>
      <c r="M75" s="108"/>
      <c r="N75" s="108"/>
      <c r="O75" s="108"/>
      <c r="P75" s="108"/>
      <c r="Q75" s="108"/>
      <c r="R75" s="108"/>
      <c r="S75" s="108"/>
      <c r="T75" s="108"/>
      <c r="U75" s="108"/>
      <c r="V75" s="108"/>
      <c r="W75" s="108"/>
      <c r="X75" s="108"/>
    </row>
    <row r="76" spans="1:24" ht="12.75">
      <c r="A76" s="108"/>
      <c r="B76" s="108"/>
      <c r="C76" s="108"/>
      <c r="D76" s="119"/>
      <c r="E76" s="119"/>
      <c r="F76" s="119"/>
      <c r="G76" s="100"/>
      <c r="H76" s="120"/>
      <c r="I76" s="108"/>
      <c r="J76" s="108"/>
      <c r="K76" s="108"/>
      <c r="L76" s="108"/>
      <c r="M76" s="108"/>
      <c r="N76" s="108"/>
      <c r="O76" s="108"/>
      <c r="P76" s="108"/>
      <c r="Q76" s="108"/>
      <c r="R76" s="108"/>
      <c r="S76" s="108"/>
      <c r="T76" s="108"/>
      <c r="U76" s="108"/>
      <c r="V76" s="108"/>
      <c r="W76" s="108"/>
      <c r="X76" s="108"/>
    </row>
    <row r="77" spans="1:24" ht="12.75">
      <c r="A77" s="108"/>
      <c r="B77" s="108"/>
      <c r="C77" s="108"/>
      <c r="D77" s="119"/>
      <c r="E77" s="119"/>
      <c r="F77" s="119"/>
      <c r="G77" s="100"/>
      <c r="H77" s="120"/>
      <c r="I77" s="108"/>
      <c r="J77" s="108"/>
      <c r="K77" s="108"/>
      <c r="L77" s="108"/>
      <c r="M77" s="108"/>
      <c r="N77" s="108"/>
      <c r="O77" s="108"/>
      <c r="P77" s="108"/>
      <c r="Q77" s="108"/>
      <c r="R77" s="108"/>
      <c r="S77" s="108"/>
      <c r="T77" s="108"/>
      <c r="U77" s="108"/>
      <c r="V77" s="108"/>
      <c r="W77" s="108"/>
      <c r="X77" s="108"/>
    </row>
    <row r="78" spans="1:24" ht="12.75">
      <c r="A78" s="108"/>
      <c r="B78" s="108"/>
      <c r="C78" s="108"/>
      <c r="D78" s="119"/>
      <c r="E78" s="119"/>
      <c r="F78" s="119"/>
      <c r="G78" s="100"/>
      <c r="H78" s="120"/>
      <c r="I78" s="108"/>
      <c r="J78" s="108"/>
      <c r="K78" s="108"/>
      <c r="L78" s="108"/>
      <c r="M78" s="108"/>
      <c r="N78" s="108"/>
      <c r="O78" s="108"/>
      <c r="P78" s="108"/>
      <c r="Q78" s="108"/>
      <c r="R78" s="108"/>
      <c r="S78" s="108"/>
      <c r="T78" s="108"/>
      <c r="U78" s="108"/>
      <c r="V78" s="108"/>
      <c r="W78" s="108"/>
      <c r="X78" s="108"/>
    </row>
    <row r="79" spans="1:24" ht="12.75">
      <c r="A79" s="108"/>
      <c r="B79" s="108"/>
      <c r="C79" s="108"/>
      <c r="D79" s="119"/>
      <c r="E79" s="119"/>
      <c r="F79" s="119"/>
      <c r="G79" s="100"/>
      <c r="H79" s="120"/>
      <c r="I79" s="108"/>
      <c r="J79" s="108"/>
      <c r="K79" s="108"/>
      <c r="L79" s="108"/>
      <c r="M79" s="108"/>
      <c r="N79" s="108"/>
      <c r="O79" s="108"/>
      <c r="P79" s="108"/>
      <c r="Q79" s="108"/>
      <c r="R79" s="108"/>
      <c r="S79" s="108"/>
      <c r="T79" s="108"/>
      <c r="U79" s="108"/>
      <c r="V79" s="108"/>
      <c r="W79" s="108"/>
      <c r="X79" s="108"/>
    </row>
    <row r="80" spans="1:24" ht="12.75">
      <c r="A80" s="108"/>
      <c r="B80" s="108"/>
      <c r="C80" s="108"/>
      <c r="D80" s="119"/>
      <c r="E80" s="119"/>
      <c r="F80" s="119"/>
      <c r="G80" s="100"/>
      <c r="H80" s="120"/>
      <c r="I80" s="108"/>
      <c r="J80" s="108"/>
      <c r="K80" s="108"/>
      <c r="L80" s="108"/>
      <c r="M80" s="108"/>
      <c r="N80" s="108"/>
      <c r="O80" s="108"/>
      <c r="P80" s="108"/>
      <c r="Q80" s="108"/>
      <c r="R80" s="108"/>
      <c r="S80" s="108"/>
      <c r="T80" s="108"/>
      <c r="U80" s="108"/>
      <c r="V80" s="108"/>
      <c r="W80" s="108"/>
      <c r="X80" s="108"/>
    </row>
    <row r="81" spans="1:24" ht="12.75">
      <c r="A81" s="108"/>
      <c r="B81" s="108"/>
      <c r="C81" s="108"/>
      <c r="D81" s="119"/>
      <c r="E81" s="119"/>
      <c r="F81" s="119"/>
      <c r="G81" s="100"/>
      <c r="H81" s="120"/>
      <c r="I81" s="108"/>
      <c r="J81" s="108"/>
      <c r="K81" s="108"/>
      <c r="L81" s="108"/>
      <c r="M81" s="108"/>
      <c r="N81" s="108"/>
      <c r="O81" s="108"/>
      <c r="P81" s="108"/>
      <c r="Q81" s="108"/>
      <c r="R81" s="108"/>
      <c r="S81" s="108"/>
      <c r="T81" s="108"/>
      <c r="U81" s="108"/>
      <c r="V81" s="108"/>
      <c r="W81" s="108"/>
      <c r="X81" s="108"/>
    </row>
    <row r="82" spans="1:24" ht="12.75">
      <c r="A82" s="108"/>
      <c r="B82" s="108"/>
      <c r="C82" s="108"/>
      <c r="D82" s="119"/>
      <c r="E82" s="119"/>
      <c r="F82" s="119"/>
      <c r="G82" s="100"/>
      <c r="H82" s="120"/>
      <c r="I82" s="108"/>
      <c r="J82" s="108"/>
      <c r="K82" s="108"/>
      <c r="L82" s="108"/>
      <c r="M82" s="108"/>
      <c r="N82" s="108"/>
      <c r="O82" s="108"/>
      <c r="P82" s="108"/>
      <c r="Q82" s="108"/>
      <c r="R82" s="108"/>
      <c r="S82" s="108"/>
      <c r="T82" s="108"/>
      <c r="U82" s="108"/>
      <c r="V82" s="108"/>
      <c r="W82" s="108"/>
      <c r="X82" s="108"/>
    </row>
    <row r="83" spans="1:24" ht="12.75">
      <c r="A83" s="108"/>
      <c r="B83" s="108"/>
      <c r="C83" s="108"/>
      <c r="D83" s="119"/>
      <c r="E83" s="119"/>
      <c r="F83" s="119"/>
      <c r="G83" s="100"/>
      <c r="H83" s="120"/>
      <c r="I83" s="108"/>
      <c r="J83" s="108"/>
      <c r="K83" s="108"/>
      <c r="L83" s="108"/>
      <c r="M83" s="108"/>
      <c r="N83" s="108"/>
      <c r="O83" s="108"/>
      <c r="P83" s="108"/>
      <c r="Q83" s="108"/>
      <c r="R83" s="108"/>
      <c r="S83" s="108"/>
      <c r="T83" s="108"/>
      <c r="U83" s="108"/>
      <c r="V83" s="108"/>
      <c r="W83" s="108"/>
      <c r="X83" s="108"/>
    </row>
    <row r="84" spans="1:24" ht="12.75">
      <c r="A84" s="108"/>
      <c r="B84" s="108"/>
      <c r="C84" s="108"/>
      <c r="D84" s="119"/>
      <c r="E84" s="119"/>
      <c r="F84" s="119"/>
      <c r="G84" s="100"/>
      <c r="H84" s="120"/>
      <c r="I84" s="108"/>
      <c r="J84" s="108"/>
      <c r="K84" s="108"/>
      <c r="L84" s="108"/>
      <c r="M84" s="108"/>
      <c r="N84" s="108"/>
      <c r="O84" s="108"/>
      <c r="P84" s="108"/>
      <c r="Q84" s="108"/>
      <c r="R84" s="108"/>
      <c r="S84" s="108"/>
      <c r="T84" s="108"/>
      <c r="U84" s="108"/>
      <c r="V84" s="108"/>
      <c r="W84" s="108"/>
      <c r="X84" s="108"/>
    </row>
    <row r="85" spans="1:24" ht="12.75">
      <c r="A85" s="108"/>
      <c r="B85" s="108"/>
      <c r="C85" s="108"/>
      <c r="D85" s="119"/>
      <c r="E85" s="119"/>
      <c r="F85" s="119"/>
      <c r="G85" s="100"/>
      <c r="H85" s="120"/>
      <c r="I85" s="108"/>
      <c r="J85" s="108"/>
      <c r="K85" s="108"/>
      <c r="L85" s="108"/>
      <c r="M85" s="108"/>
      <c r="N85" s="108"/>
      <c r="O85" s="108"/>
      <c r="P85" s="108"/>
      <c r="Q85" s="108"/>
      <c r="R85" s="108"/>
      <c r="S85" s="108"/>
      <c r="T85" s="108"/>
      <c r="U85" s="108"/>
      <c r="V85" s="108"/>
      <c r="W85" s="108"/>
      <c r="X85" s="108"/>
    </row>
    <row r="86" spans="1:24" ht="12.75">
      <c r="A86" s="108"/>
      <c r="B86" s="108"/>
      <c r="C86" s="108"/>
      <c r="D86" s="119"/>
      <c r="E86" s="119"/>
      <c r="F86" s="119"/>
      <c r="G86" s="100"/>
      <c r="H86" s="120"/>
      <c r="I86" s="108"/>
      <c r="J86" s="108"/>
      <c r="K86" s="108"/>
      <c r="L86" s="108"/>
      <c r="M86" s="108"/>
      <c r="N86" s="108"/>
      <c r="O86" s="108"/>
      <c r="P86" s="108"/>
      <c r="Q86" s="108"/>
      <c r="R86" s="108"/>
      <c r="S86" s="108"/>
      <c r="T86" s="108"/>
      <c r="U86" s="108"/>
      <c r="V86" s="108"/>
      <c r="W86" s="108"/>
      <c r="X86" s="108"/>
    </row>
    <row r="87" spans="1:24" ht="12.75">
      <c r="A87" s="108"/>
      <c r="B87" s="108"/>
      <c r="C87" s="108"/>
      <c r="D87" s="119"/>
      <c r="E87" s="119"/>
      <c r="F87" s="119"/>
      <c r="G87" s="100"/>
      <c r="H87" s="120"/>
      <c r="I87" s="108"/>
      <c r="J87" s="108"/>
      <c r="K87" s="108"/>
      <c r="L87" s="108"/>
      <c r="M87" s="108"/>
      <c r="N87" s="108"/>
      <c r="O87" s="108"/>
      <c r="P87" s="108"/>
      <c r="Q87" s="108"/>
      <c r="R87" s="108"/>
      <c r="S87" s="108"/>
      <c r="T87" s="108"/>
      <c r="U87" s="108"/>
      <c r="V87" s="108"/>
      <c r="W87" s="108"/>
      <c r="X87" s="108"/>
    </row>
    <row r="88" spans="1:24" ht="12.75">
      <c r="A88" s="108"/>
      <c r="B88" s="108"/>
      <c r="C88" s="108"/>
      <c r="D88" s="119"/>
      <c r="E88" s="119"/>
      <c r="F88" s="119"/>
      <c r="G88" s="100"/>
      <c r="H88" s="120"/>
      <c r="I88" s="108"/>
      <c r="J88" s="108"/>
      <c r="K88" s="108"/>
      <c r="L88" s="108"/>
      <c r="M88" s="108"/>
      <c r="N88" s="108"/>
      <c r="O88" s="108"/>
      <c r="P88" s="108"/>
      <c r="Q88" s="108"/>
      <c r="R88" s="108"/>
      <c r="S88" s="108"/>
      <c r="T88" s="108"/>
      <c r="U88" s="108"/>
      <c r="V88" s="108"/>
      <c r="W88" s="108"/>
      <c r="X88" s="108"/>
    </row>
    <row r="89" spans="1:24" ht="12.75">
      <c r="A89" s="108"/>
      <c r="B89" s="108"/>
      <c r="C89" s="108"/>
      <c r="D89" s="119"/>
      <c r="E89" s="119"/>
      <c r="F89" s="119"/>
      <c r="G89" s="100"/>
      <c r="H89" s="120"/>
      <c r="I89" s="108"/>
      <c r="J89" s="108"/>
      <c r="K89" s="108"/>
      <c r="L89" s="108"/>
      <c r="M89" s="108"/>
      <c r="N89" s="108"/>
      <c r="O89" s="108"/>
      <c r="P89" s="108"/>
      <c r="Q89" s="108"/>
      <c r="R89" s="108"/>
      <c r="S89" s="108"/>
      <c r="T89" s="108"/>
      <c r="U89" s="108"/>
      <c r="V89" s="108"/>
      <c r="W89" s="108"/>
      <c r="X89" s="108"/>
    </row>
    <row r="90" spans="1:24" ht="12.75">
      <c r="A90" s="108"/>
      <c r="B90" s="108"/>
      <c r="C90" s="108"/>
      <c r="D90" s="119"/>
      <c r="E90" s="119"/>
      <c r="F90" s="119"/>
      <c r="G90" s="100"/>
      <c r="H90" s="120"/>
      <c r="I90" s="108"/>
      <c r="J90" s="108"/>
      <c r="K90" s="108"/>
      <c r="L90" s="108"/>
      <c r="M90" s="108"/>
      <c r="N90" s="108"/>
      <c r="O90" s="108"/>
      <c r="P90" s="108"/>
      <c r="Q90" s="108"/>
      <c r="R90" s="108"/>
      <c r="S90" s="108"/>
      <c r="T90" s="108"/>
      <c r="U90" s="108"/>
      <c r="V90" s="108"/>
      <c r="W90" s="108"/>
      <c r="X90" s="108"/>
    </row>
    <row r="91" spans="1:24" ht="12.75">
      <c r="A91" s="108"/>
      <c r="B91" s="108"/>
      <c r="C91" s="108"/>
      <c r="D91" s="119"/>
      <c r="E91" s="119"/>
      <c r="F91" s="119"/>
      <c r="G91" s="100"/>
      <c r="H91" s="120"/>
      <c r="I91" s="108"/>
      <c r="J91" s="108"/>
      <c r="K91" s="108"/>
      <c r="L91" s="108"/>
      <c r="M91" s="108"/>
      <c r="N91" s="108"/>
      <c r="O91" s="108"/>
      <c r="P91" s="108"/>
      <c r="Q91" s="108"/>
      <c r="R91" s="108"/>
      <c r="S91" s="108"/>
      <c r="T91" s="108"/>
      <c r="U91" s="108"/>
      <c r="V91" s="108"/>
      <c r="W91" s="108"/>
      <c r="X91" s="108"/>
    </row>
    <row r="92" spans="1:24" ht="12.75">
      <c r="A92" s="108"/>
      <c r="B92" s="108"/>
      <c r="C92" s="108"/>
      <c r="D92" s="119"/>
      <c r="E92" s="119"/>
      <c r="F92" s="119"/>
      <c r="G92" s="100"/>
      <c r="H92" s="120"/>
      <c r="I92" s="108"/>
      <c r="J92" s="108"/>
      <c r="K92" s="108"/>
      <c r="L92" s="108"/>
      <c r="M92" s="108"/>
      <c r="N92" s="108"/>
      <c r="O92" s="108"/>
      <c r="P92" s="108"/>
      <c r="Q92" s="108"/>
      <c r="R92" s="108"/>
      <c r="S92" s="108"/>
      <c r="T92" s="108"/>
      <c r="U92" s="108"/>
      <c r="V92" s="108"/>
      <c r="W92" s="108"/>
      <c r="X92" s="108"/>
    </row>
    <row r="93" spans="1:24" ht="12.75">
      <c r="A93" s="108"/>
      <c r="B93" s="108"/>
      <c r="C93" s="108"/>
      <c r="D93" s="119"/>
      <c r="E93" s="119"/>
      <c r="F93" s="119"/>
      <c r="G93" s="100"/>
      <c r="H93" s="120"/>
      <c r="I93" s="108"/>
      <c r="J93" s="108"/>
      <c r="K93" s="108"/>
      <c r="L93" s="108"/>
      <c r="M93" s="108"/>
      <c r="N93" s="108"/>
      <c r="O93" s="108"/>
      <c r="P93" s="108"/>
      <c r="Q93" s="108"/>
      <c r="R93" s="108"/>
      <c r="S93" s="108"/>
      <c r="T93" s="108"/>
      <c r="U93" s="108"/>
      <c r="V93" s="108"/>
      <c r="W93" s="108"/>
      <c r="X93" s="108"/>
    </row>
    <row r="94" spans="1:24" ht="12.75">
      <c r="A94" s="108"/>
      <c r="B94" s="108"/>
      <c r="C94" s="108"/>
      <c r="D94" s="119"/>
      <c r="E94" s="119"/>
      <c r="F94" s="119"/>
      <c r="G94" s="100"/>
      <c r="H94" s="120"/>
      <c r="I94" s="108"/>
      <c r="J94" s="108"/>
      <c r="K94" s="108"/>
      <c r="L94" s="108"/>
      <c r="M94" s="108"/>
      <c r="N94" s="108"/>
      <c r="O94" s="108"/>
      <c r="P94" s="108"/>
      <c r="Q94" s="108"/>
      <c r="R94" s="108"/>
      <c r="S94" s="108"/>
      <c r="T94" s="108"/>
      <c r="U94" s="108"/>
      <c r="V94" s="108"/>
      <c r="W94" s="108"/>
      <c r="X94" s="108"/>
    </row>
    <row r="95" spans="1:24" ht="12.75">
      <c r="A95" s="108"/>
      <c r="B95" s="108"/>
      <c r="C95" s="108"/>
      <c r="D95" s="119"/>
      <c r="E95" s="119"/>
      <c r="F95" s="119"/>
      <c r="G95" s="100"/>
      <c r="H95" s="120"/>
      <c r="I95" s="108"/>
      <c r="J95" s="108"/>
      <c r="K95" s="108"/>
      <c r="L95" s="108"/>
      <c r="M95" s="108"/>
      <c r="N95" s="108"/>
      <c r="O95" s="108"/>
      <c r="P95" s="108"/>
      <c r="Q95" s="108"/>
      <c r="R95" s="108"/>
      <c r="S95" s="108"/>
      <c r="T95" s="108"/>
      <c r="U95" s="108"/>
      <c r="V95" s="108"/>
      <c r="W95" s="108"/>
      <c r="X95" s="108"/>
    </row>
    <row r="96" spans="1:24" ht="12.75">
      <c r="A96" s="108"/>
      <c r="B96" s="108"/>
      <c r="C96" s="108"/>
      <c r="D96" s="119"/>
      <c r="E96" s="119"/>
      <c r="F96" s="119"/>
      <c r="G96" s="100"/>
      <c r="H96" s="120"/>
      <c r="I96" s="108"/>
      <c r="J96" s="108"/>
      <c r="K96" s="108"/>
      <c r="L96" s="108"/>
      <c r="M96" s="108"/>
      <c r="N96" s="108"/>
      <c r="O96" s="108"/>
      <c r="P96" s="108"/>
      <c r="Q96" s="108"/>
      <c r="R96" s="108"/>
      <c r="S96" s="108"/>
      <c r="T96" s="108"/>
      <c r="U96" s="108"/>
      <c r="V96" s="108"/>
      <c r="W96" s="108"/>
      <c r="X96" s="108"/>
    </row>
    <row r="97" spans="1:24" ht="12.75">
      <c r="A97" s="108"/>
      <c r="B97" s="108"/>
      <c r="C97" s="108"/>
      <c r="D97" s="119"/>
      <c r="E97" s="119"/>
      <c r="F97" s="119"/>
      <c r="G97" s="100"/>
      <c r="H97" s="120"/>
      <c r="I97" s="108"/>
      <c r="J97" s="108"/>
      <c r="K97" s="108"/>
      <c r="L97" s="108"/>
      <c r="M97" s="108"/>
      <c r="N97" s="108"/>
      <c r="O97" s="108"/>
      <c r="P97" s="108"/>
      <c r="Q97" s="108"/>
      <c r="R97" s="108"/>
      <c r="S97" s="108"/>
      <c r="T97" s="108"/>
      <c r="U97" s="108"/>
      <c r="V97" s="108"/>
      <c r="W97" s="108"/>
      <c r="X97" s="108"/>
    </row>
    <row r="98" spans="1:24" ht="12.75">
      <c r="A98" s="108"/>
      <c r="B98" s="108"/>
      <c r="C98" s="108"/>
      <c r="D98" s="119"/>
      <c r="E98" s="119"/>
      <c r="F98" s="119"/>
      <c r="G98" s="100"/>
      <c r="H98" s="120"/>
      <c r="I98" s="108"/>
      <c r="J98" s="108"/>
      <c r="K98" s="108"/>
      <c r="L98" s="108"/>
      <c r="M98" s="108"/>
      <c r="N98" s="108"/>
      <c r="O98" s="108"/>
      <c r="P98" s="108"/>
      <c r="Q98" s="108"/>
      <c r="R98" s="108"/>
      <c r="S98" s="108"/>
      <c r="T98" s="108"/>
      <c r="U98" s="108"/>
      <c r="V98" s="108"/>
      <c r="W98" s="108"/>
      <c r="X98" s="108"/>
    </row>
    <row r="99" spans="1:24" ht="12.75">
      <c r="A99" s="108"/>
      <c r="B99" s="108"/>
      <c r="C99" s="108"/>
      <c r="D99" s="119"/>
      <c r="E99" s="119"/>
      <c r="F99" s="119"/>
      <c r="G99" s="100"/>
      <c r="H99" s="120"/>
      <c r="I99" s="108"/>
      <c r="J99" s="108"/>
      <c r="K99" s="108"/>
      <c r="L99" s="108"/>
      <c r="M99" s="108"/>
      <c r="N99" s="108"/>
      <c r="O99" s="108"/>
      <c r="P99" s="108"/>
      <c r="Q99" s="108"/>
      <c r="R99" s="108"/>
      <c r="S99" s="108"/>
      <c r="T99" s="108"/>
      <c r="U99" s="108"/>
      <c r="V99" s="108"/>
      <c r="W99" s="108"/>
      <c r="X99" s="108"/>
    </row>
    <row r="100" spans="1:24" ht="12.75">
      <c r="A100" s="108"/>
      <c r="B100" s="108"/>
      <c r="C100" s="108"/>
      <c r="D100" s="119"/>
      <c r="E100" s="119"/>
      <c r="F100" s="119"/>
      <c r="G100" s="100"/>
      <c r="H100" s="120"/>
      <c r="I100" s="108"/>
      <c r="J100" s="108"/>
      <c r="K100" s="108"/>
      <c r="L100" s="108"/>
      <c r="M100" s="108"/>
      <c r="N100" s="108"/>
      <c r="O100" s="108"/>
      <c r="P100" s="108"/>
      <c r="Q100" s="108"/>
      <c r="R100" s="108"/>
      <c r="S100" s="108"/>
      <c r="T100" s="108"/>
      <c r="U100" s="108"/>
      <c r="V100" s="108"/>
      <c r="W100" s="108"/>
      <c r="X100" s="108"/>
    </row>
    <row r="101" spans="1:24" ht="12.75">
      <c r="A101" s="108"/>
      <c r="B101" s="108"/>
      <c r="C101" s="108"/>
      <c r="D101" s="119"/>
      <c r="E101" s="119"/>
      <c r="F101" s="119"/>
      <c r="G101" s="100"/>
      <c r="H101" s="120"/>
      <c r="I101" s="108"/>
      <c r="J101" s="108"/>
      <c r="K101" s="108"/>
      <c r="L101" s="108"/>
      <c r="M101" s="108"/>
      <c r="N101" s="108"/>
      <c r="O101" s="108"/>
      <c r="P101" s="108"/>
      <c r="Q101" s="108"/>
      <c r="R101" s="108"/>
      <c r="S101" s="108"/>
      <c r="T101" s="108"/>
      <c r="U101" s="108"/>
      <c r="V101" s="108"/>
      <c r="W101" s="108"/>
      <c r="X101" s="108"/>
    </row>
    <row r="102" spans="1:24" ht="12.75">
      <c r="A102" s="108"/>
      <c r="B102" s="108"/>
      <c r="C102" s="108"/>
      <c r="D102" s="119"/>
      <c r="E102" s="119"/>
      <c r="F102" s="119"/>
      <c r="G102" s="100"/>
      <c r="H102" s="120"/>
      <c r="I102" s="108"/>
      <c r="J102" s="108"/>
      <c r="K102" s="108"/>
      <c r="L102" s="108"/>
      <c r="M102" s="108"/>
      <c r="N102" s="108"/>
      <c r="O102" s="108"/>
      <c r="P102" s="108"/>
      <c r="Q102" s="108"/>
      <c r="R102" s="108"/>
      <c r="S102" s="108"/>
      <c r="T102" s="108"/>
      <c r="U102" s="108"/>
      <c r="V102" s="108"/>
      <c r="W102" s="108"/>
      <c r="X102" s="108"/>
    </row>
    <row r="103" spans="1:24" ht="12.75">
      <c r="A103" s="108"/>
      <c r="B103" s="108"/>
      <c r="C103" s="108"/>
      <c r="D103" s="119"/>
      <c r="E103" s="119"/>
      <c r="F103" s="119"/>
      <c r="G103" s="100"/>
      <c r="H103" s="120"/>
      <c r="I103" s="108"/>
      <c r="J103" s="108"/>
      <c r="K103" s="108"/>
      <c r="L103" s="108"/>
      <c r="M103" s="108"/>
      <c r="N103" s="108"/>
      <c r="O103" s="108"/>
      <c r="P103" s="108"/>
      <c r="Q103" s="108"/>
      <c r="R103" s="108"/>
      <c r="S103" s="108"/>
      <c r="T103" s="108"/>
      <c r="U103" s="108"/>
      <c r="V103" s="108"/>
      <c r="W103" s="108"/>
      <c r="X103" s="108"/>
    </row>
    <row r="104" spans="1:24" ht="12.75">
      <c r="A104" s="108"/>
      <c r="B104" s="108"/>
      <c r="C104" s="108"/>
      <c r="D104" s="119"/>
      <c r="E104" s="119"/>
      <c r="F104" s="119"/>
      <c r="G104" s="100"/>
      <c r="H104" s="120"/>
      <c r="I104" s="108"/>
      <c r="J104" s="108"/>
      <c r="K104" s="108"/>
      <c r="L104" s="108"/>
      <c r="M104" s="108"/>
      <c r="N104" s="108"/>
      <c r="O104" s="108"/>
      <c r="P104" s="108"/>
      <c r="Q104" s="108"/>
      <c r="R104" s="108"/>
      <c r="S104" s="108"/>
      <c r="T104" s="108"/>
      <c r="U104" s="108"/>
      <c r="V104" s="108"/>
      <c r="W104" s="108"/>
      <c r="X104" s="108"/>
    </row>
    <row r="105" spans="1:24" ht="12.75">
      <c r="A105" s="108"/>
      <c r="B105" s="108"/>
      <c r="C105" s="108"/>
      <c r="D105" s="119"/>
      <c r="E105" s="119"/>
      <c r="F105" s="119"/>
      <c r="G105" s="100"/>
      <c r="H105" s="120"/>
      <c r="I105" s="108"/>
      <c r="J105" s="108"/>
      <c r="K105" s="108"/>
      <c r="L105" s="108"/>
      <c r="M105" s="108"/>
      <c r="N105" s="108"/>
      <c r="O105" s="108"/>
      <c r="P105" s="108"/>
      <c r="Q105" s="108"/>
      <c r="R105" s="108"/>
      <c r="S105" s="108"/>
      <c r="T105" s="108"/>
      <c r="U105" s="108"/>
      <c r="V105" s="108"/>
      <c r="W105" s="108"/>
      <c r="X105" s="108"/>
    </row>
    <row r="106" spans="1:24" ht="12.75">
      <c r="A106" s="108"/>
      <c r="B106" s="108"/>
      <c r="C106" s="108"/>
      <c r="D106" s="119"/>
      <c r="E106" s="119"/>
      <c r="F106" s="119"/>
      <c r="G106" s="100"/>
      <c r="H106" s="120"/>
      <c r="I106" s="108"/>
      <c r="J106" s="108"/>
      <c r="K106" s="108"/>
      <c r="L106" s="108"/>
      <c r="M106" s="108"/>
      <c r="N106" s="108"/>
      <c r="O106" s="108"/>
      <c r="P106" s="108"/>
      <c r="Q106" s="108"/>
      <c r="R106" s="108"/>
      <c r="S106" s="108"/>
      <c r="T106" s="108"/>
      <c r="U106" s="108"/>
      <c r="V106" s="108"/>
      <c r="W106" s="108"/>
      <c r="X106" s="108"/>
    </row>
    <row r="107" spans="1:24" ht="12.75">
      <c r="A107" s="108"/>
      <c r="B107" s="108"/>
      <c r="C107" s="108"/>
      <c r="D107" s="119"/>
      <c r="E107" s="119"/>
      <c r="F107" s="119"/>
      <c r="G107" s="100"/>
      <c r="H107" s="120"/>
      <c r="I107" s="108"/>
      <c r="J107" s="108"/>
      <c r="K107" s="108"/>
      <c r="L107" s="108"/>
      <c r="M107" s="108"/>
      <c r="N107" s="108"/>
      <c r="O107" s="108"/>
      <c r="P107" s="108"/>
      <c r="Q107" s="108"/>
      <c r="R107" s="108"/>
      <c r="S107" s="108"/>
      <c r="T107" s="108"/>
      <c r="U107" s="108"/>
      <c r="V107" s="108"/>
      <c r="W107" s="108"/>
      <c r="X107" s="108"/>
    </row>
    <row r="108" spans="1:24" ht="12.75">
      <c r="A108" s="108"/>
      <c r="B108" s="108"/>
      <c r="C108" s="108"/>
      <c r="D108" s="119"/>
      <c r="E108" s="119"/>
      <c r="F108" s="119"/>
      <c r="G108" s="100"/>
      <c r="H108" s="120"/>
      <c r="I108" s="108"/>
      <c r="J108" s="108"/>
      <c r="K108" s="108"/>
      <c r="L108" s="108"/>
      <c r="M108" s="108"/>
      <c r="N108" s="108"/>
      <c r="O108" s="108"/>
      <c r="P108" s="108"/>
      <c r="Q108" s="108"/>
      <c r="R108" s="108"/>
      <c r="S108" s="108"/>
      <c r="T108" s="108"/>
      <c r="U108" s="108"/>
      <c r="V108" s="108"/>
      <c r="W108" s="108"/>
      <c r="X108" s="108"/>
    </row>
    <row r="109" spans="1:24" ht="12.75">
      <c r="A109" s="108"/>
      <c r="B109" s="108"/>
      <c r="C109" s="108"/>
      <c r="D109" s="119"/>
      <c r="E109" s="119"/>
      <c r="F109" s="119"/>
      <c r="G109" s="100"/>
      <c r="H109" s="120"/>
      <c r="I109" s="108"/>
      <c r="J109" s="108"/>
      <c r="K109" s="108"/>
      <c r="L109" s="108"/>
      <c r="M109" s="108"/>
      <c r="N109" s="108"/>
      <c r="O109" s="108"/>
      <c r="P109" s="108"/>
      <c r="Q109" s="108"/>
      <c r="R109" s="108"/>
      <c r="S109" s="108"/>
      <c r="T109" s="108"/>
      <c r="U109" s="108"/>
      <c r="V109" s="108"/>
      <c r="W109" s="108"/>
      <c r="X109" s="108"/>
    </row>
    <row r="110" spans="1:24" ht="12.75">
      <c r="A110" s="108"/>
      <c r="B110" s="108"/>
      <c r="C110" s="108"/>
      <c r="D110" s="119"/>
      <c r="E110" s="119"/>
      <c r="F110" s="119"/>
      <c r="G110" s="100"/>
      <c r="H110" s="120"/>
      <c r="I110" s="108"/>
      <c r="J110" s="108"/>
      <c r="K110" s="108"/>
      <c r="L110" s="108"/>
      <c r="M110" s="108"/>
      <c r="N110" s="108"/>
      <c r="O110" s="108"/>
      <c r="P110" s="108"/>
      <c r="Q110" s="108"/>
      <c r="R110" s="108"/>
      <c r="S110" s="108"/>
      <c r="T110" s="108"/>
      <c r="U110" s="108"/>
      <c r="V110" s="108"/>
      <c r="W110" s="108"/>
      <c r="X110" s="108"/>
    </row>
    <row r="111" spans="1:24" ht="12.75">
      <c r="A111" s="108"/>
      <c r="B111" s="108"/>
      <c r="C111" s="108"/>
      <c r="D111" s="119"/>
      <c r="E111" s="119"/>
      <c r="F111" s="119"/>
      <c r="G111" s="100"/>
      <c r="H111" s="120"/>
      <c r="I111" s="108"/>
      <c r="J111" s="108"/>
      <c r="K111" s="108"/>
      <c r="L111" s="108"/>
      <c r="M111" s="108"/>
      <c r="N111" s="108"/>
      <c r="O111" s="108"/>
      <c r="P111" s="108"/>
      <c r="Q111" s="108"/>
      <c r="R111" s="108"/>
      <c r="S111" s="108"/>
      <c r="T111" s="108"/>
      <c r="U111" s="108"/>
      <c r="V111" s="108"/>
      <c r="W111" s="108"/>
      <c r="X111" s="108"/>
    </row>
    <row r="112" spans="1:24" ht="12.75">
      <c r="A112" s="108"/>
      <c r="B112" s="108"/>
      <c r="C112" s="108"/>
      <c r="D112" s="119"/>
      <c r="E112" s="119"/>
      <c r="F112" s="119"/>
      <c r="G112" s="100"/>
      <c r="H112" s="120"/>
      <c r="I112" s="108"/>
      <c r="J112" s="108"/>
      <c r="K112" s="108"/>
      <c r="L112" s="108"/>
      <c r="M112" s="108"/>
      <c r="N112" s="108"/>
      <c r="O112" s="108"/>
      <c r="P112" s="108"/>
      <c r="Q112" s="108"/>
      <c r="R112" s="108"/>
      <c r="S112" s="108"/>
      <c r="T112" s="108"/>
      <c r="U112" s="108"/>
      <c r="V112" s="108"/>
      <c r="W112" s="108"/>
      <c r="X112" s="108"/>
    </row>
    <row r="113" spans="1:24" ht="12.75">
      <c r="A113" s="108"/>
      <c r="B113" s="108"/>
      <c r="C113" s="108"/>
      <c r="D113" s="119"/>
      <c r="E113" s="119"/>
      <c r="F113" s="119"/>
      <c r="G113" s="100"/>
      <c r="H113" s="120"/>
      <c r="I113" s="108"/>
      <c r="J113" s="108"/>
      <c r="K113" s="108"/>
      <c r="L113" s="108"/>
      <c r="M113" s="108"/>
      <c r="N113" s="108"/>
      <c r="O113" s="108"/>
      <c r="P113" s="108"/>
      <c r="Q113" s="108"/>
      <c r="R113" s="108"/>
      <c r="S113" s="108"/>
      <c r="T113" s="108"/>
      <c r="U113" s="108"/>
      <c r="V113" s="108"/>
      <c r="W113" s="108"/>
      <c r="X113" s="108"/>
    </row>
    <row r="114" spans="1:24" ht="12.75">
      <c r="A114" s="108"/>
      <c r="B114" s="108"/>
      <c r="C114" s="108"/>
      <c r="D114" s="119"/>
      <c r="E114" s="119"/>
      <c r="F114" s="119"/>
      <c r="G114" s="100"/>
      <c r="H114" s="120"/>
      <c r="I114" s="108"/>
      <c r="J114" s="108"/>
      <c r="K114" s="108"/>
      <c r="L114" s="108"/>
      <c r="M114" s="108"/>
      <c r="N114" s="108"/>
      <c r="O114" s="108"/>
      <c r="P114" s="108"/>
      <c r="Q114" s="108"/>
      <c r="R114" s="108"/>
      <c r="S114" s="108"/>
      <c r="T114" s="108"/>
      <c r="U114" s="108"/>
      <c r="V114" s="108"/>
      <c r="W114" s="108"/>
      <c r="X114" s="108"/>
    </row>
    <row r="115" spans="1:24" ht="12.75">
      <c r="A115" s="108"/>
      <c r="B115" s="108"/>
      <c r="C115" s="108"/>
      <c r="D115" s="119"/>
      <c r="E115" s="119"/>
      <c r="F115" s="119"/>
      <c r="G115" s="100"/>
      <c r="H115" s="120"/>
      <c r="I115" s="108"/>
      <c r="J115" s="108"/>
      <c r="K115" s="108"/>
      <c r="L115" s="108"/>
      <c r="M115" s="108"/>
      <c r="N115" s="108"/>
      <c r="O115" s="108"/>
      <c r="P115" s="108"/>
      <c r="Q115" s="108"/>
      <c r="R115" s="108"/>
      <c r="S115" s="108"/>
      <c r="T115" s="108"/>
      <c r="U115" s="108"/>
      <c r="V115" s="108"/>
      <c r="W115" s="108"/>
      <c r="X115" s="108"/>
    </row>
    <row r="116" spans="1:24" ht="12.75">
      <c r="A116" s="108"/>
      <c r="B116" s="108"/>
      <c r="C116" s="108"/>
      <c r="D116" s="119"/>
      <c r="E116" s="119"/>
      <c r="F116" s="119"/>
      <c r="G116" s="100"/>
      <c r="H116" s="120"/>
      <c r="I116" s="108"/>
      <c r="J116" s="108"/>
      <c r="K116" s="108"/>
      <c r="L116" s="108"/>
      <c r="M116" s="108"/>
      <c r="N116" s="108"/>
      <c r="O116" s="108"/>
      <c r="P116" s="108"/>
      <c r="Q116" s="108"/>
      <c r="R116" s="108"/>
      <c r="S116" s="108"/>
      <c r="T116" s="108"/>
      <c r="U116" s="108"/>
      <c r="V116" s="108"/>
      <c r="W116" s="108"/>
      <c r="X116" s="108"/>
    </row>
    <row r="117" spans="1:24" ht="12.75">
      <c r="A117" s="108"/>
      <c r="B117" s="108"/>
      <c r="C117" s="108"/>
      <c r="D117" s="119"/>
      <c r="E117" s="119"/>
      <c r="F117" s="119"/>
      <c r="G117" s="100"/>
      <c r="H117" s="120"/>
      <c r="I117" s="108"/>
      <c r="J117" s="108"/>
      <c r="K117" s="108"/>
      <c r="L117" s="108"/>
      <c r="M117" s="108"/>
      <c r="N117" s="108"/>
      <c r="O117" s="108"/>
      <c r="P117" s="108"/>
      <c r="Q117" s="108"/>
      <c r="R117" s="108"/>
      <c r="S117" s="108"/>
      <c r="T117" s="108"/>
      <c r="U117" s="108"/>
      <c r="V117" s="108"/>
      <c r="W117" s="108"/>
      <c r="X117" s="108"/>
    </row>
    <row r="118" spans="1:24" ht="12.75">
      <c r="A118" s="108"/>
      <c r="B118" s="108"/>
      <c r="C118" s="108"/>
      <c r="D118" s="119"/>
      <c r="E118" s="119"/>
      <c r="F118" s="119"/>
      <c r="G118" s="100"/>
      <c r="H118" s="120"/>
      <c r="I118" s="108"/>
      <c r="J118" s="108"/>
      <c r="K118" s="108"/>
      <c r="L118" s="108"/>
      <c r="M118" s="108"/>
      <c r="N118" s="108"/>
      <c r="O118" s="108"/>
      <c r="P118" s="108"/>
      <c r="Q118" s="108"/>
      <c r="R118" s="108"/>
      <c r="S118" s="108"/>
      <c r="T118" s="108"/>
      <c r="U118" s="108"/>
      <c r="V118" s="108"/>
      <c r="W118" s="108"/>
      <c r="X118" s="108"/>
    </row>
    <row r="119" spans="1:24" ht="12.75">
      <c r="A119" s="108"/>
      <c r="B119" s="108"/>
      <c r="C119" s="108"/>
      <c r="D119" s="119"/>
      <c r="E119" s="119"/>
      <c r="F119" s="119"/>
      <c r="G119" s="100"/>
      <c r="H119" s="120"/>
      <c r="I119" s="108"/>
      <c r="J119" s="108"/>
      <c r="K119" s="108"/>
      <c r="L119" s="108"/>
      <c r="M119" s="108"/>
      <c r="N119" s="108"/>
      <c r="O119" s="108"/>
      <c r="P119" s="108"/>
      <c r="Q119" s="108"/>
      <c r="R119" s="108"/>
      <c r="S119" s="108"/>
      <c r="T119" s="108"/>
      <c r="U119" s="108"/>
      <c r="V119" s="108"/>
      <c r="W119" s="108"/>
      <c r="X119" s="108"/>
    </row>
    <row r="120" spans="1:24" ht="12.75">
      <c r="A120" s="108"/>
      <c r="B120" s="108"/>
      <c r="C120" s="108"/>
      <c r="D120" s="119"/>
      <c r="E120" s="119"/>
      <c r="F120" s="119"/>
      <c r="G120" s="100"/>
      <c r="H120" s="120"/>
      <c r="I120" s="108"/>
      <c r="J120" s="108"/>
      <c r="K120" s="108"/>
      <c r="L120" s="108"/>
      <c r="M120" s="108"/>
      <c r="N120" s="108"/>
      <c r="O120" s="108"/>
      <c r="P120" s="108"/>
      <c r="Q120" s="108"/>
      <c r="R120" s="108"/>
      <c r="S120" s="108"/>
      <c r="T120" s="108"/>
      <c r="U120" s="108"/>
      <c r="V120" s="108"/>
      <c r="W120" s="108"/>
      <c r="X120" s="108"/>
    </row>
    <row r="121" spans="1:24" ht="12.75">
      <c r="A121" s="108"/>
      <c r="B121" s="108"/>
      <c r="C121" s="108"/>
      <c r="D121" s="119"/>
      <c r="E121" s="119"/>
      <c r="F121" s="119"/>
      <c r="G121" s="100"/>
      <c r="H121" s="120"/>
      <c r="I121" s="108"/>
      <c r="J121" s="108"/>
      <c r="K121" s="108"/>
      <c r="L121" s="108"/>
      <c r="M121" s="108"/>
      <c r="N121" s="108"/>
      <c r="O121" s="108"/>
      <c r="P121" s="108"/>
      <c r="Q121" s="108"/>
      <c r="R121" s="108"/>
      <c r="S121" s="108"/>
      <c r="T121" s="108"/>
      <c r="U121" s="108"/>
      <c r="V121" s="108"/>
      <c r="W121" s="108"/>
      <c r="X121" s="108"/>
    </row>
    <row r="122" spans="1:24" ht="12.75">
      <c r="A122" s="108"/>
      <c r="B122" s="108"/>
      <c r="C122" s="108"/>
      <c r="D122" s="119"/>
      <c r="E122" s="119"/>
      <c r="F122" s="119"/>
      <c r="G122" s="100"/>
      <c r="H122" s="120"/>
      <c r="I122" s="108"/>
      <c r="J122" s="108"/>
      <c r="K122" s="108"/>
      <c r="L122" s="108"/>
      <c r="M122" s="108"/>
      <c r="N122" s="108"/>
      <c r="O122" s="108"/>
      <c r="P122" s="108"/>
      <c r="Q122" s="108"/>
      <c r="R122" s="108"/>
      <c r="S122" s="108"/>
      <c r="T122" s="108"/>
      <c r="U122" s="108"/>
      <c r="V122" s="108"/>
      <c r="W122" s="108"/>
      <c r="X122" s="108"/>
    </row>
    <row r="123" spans="1:24" ht="12.75">
      <c r="A123" s="108"/>
      <c r="B123" s="108"/>
      <c r="C123" s="108"/>
      <c r="D123" s="119"/>
      <c r="E123" s="119"/>
      <c r="F123" s="119"/>
      <c r="G123" s="100"/>
      <c r="H123" s="120"/>
      <c r="I123" s="108"/>
      <c r="J123" s="108"/>
      <c r="K123" s="108"/>
      <c r="L123" s="108"/>
      <c r="M123" s="108"/>
      <c r="N123" s="108"/>
      <c r="O123" s="108"/>
      <c r="P123" s="108"/>
      <c r="Q123" s="108"/>
      <c r="R123" s="108"/>
      <c r="S123" s="108"/>
      <c r="T123" s="108"/>
      <c r="U123" s="108"/>
      <c r="V123" s="108"/>
      <c r="W123" s="108"/>
      <c r="X123" s="108"/>
    </row>
    <row r="124" spans="1:24" ht="12.75">
      <c r="A124" s="108"/>
      <c r="B124" s="108"/>
      <c r="C124" s="108"/>
      <c r="D124" s="119"/>
      <c r="E124" s="119"/>
      <c r="F124" s="119"/>
      <c r="G124" s="100"/>
      <c r="H124" s="120"/>
      <c r="I124" s="108"/>
      <c r="J124" s="108"/>
      <c r="K124" s="108"/>
      <c r="L124" s="108"/>
      <c r="M124" s="108"/>
      <c r="N124" s="108"/>
      <c r="O124" s="108"/>
      <c r="P124" s="108"/>
      <c r="Q124" s="108"/>
      <c r="R124" s="108"/>
      <c r="S124" s="108"/>
      <c r="T124" s="108"/>
      <c r="U124" s="108"/>
      <c r="V124" s="108"/>
      <c r="W124" s="108"/>
      <c r="X124" s="108"/>
    </row>
    <row r="125" spans="1:24" ht="12.75">
      <c r="A125" s="108"/>
      <c r="B125" s="108"/>
      <c r="C125" s="108"/>
      <c r="D125" s="119"/>
      <c r="E125" s="119"/>
      <c r="F125" s="119"/>
      <c r="G125" s="100"/>
      <c r="H125" s="120"/>
      <c r="I125" s="108"/>
      <c r="J125" s="108"/>
      <c r="K125" s="108"/>
      <c r="L125" s="108"/>
      <c r="M125" s="108"/>
      <c r="N125" s="108"/>
      <c r="O125" s="108"/>
      <c r="P125" s="108"/>
      <c r="Q125" s="108"/>
      <c r="R125" s="108"/>
      <c r="S125" s="108"/>
      <c r="T125" s="108"/>
      <c r="U125" s="108"/>
      <c r="V125" s="108"/>
      <c r="W125" s="108"/>
      <c r="X125" s="108"/>
    </row>
    <row r="126" spans="1:24" ht="12.75">
      <c r="A126" s="108"/>
      <c r="B126" s="108"/>
      <c r="C126" s="108"/>
      <c r="D126" s="119"/>
      <c r="E126" s="119"/>
      <c r="F126" s="119"/>
      <c r="G126" s="100"/>
      <c r="H126" s="120"/>
      <c r="I126" s="108"/>
      <c r="J126" s="108"/>
      <c r="K126" s="108"/>
      <c r="L126" s="108"/>
      <c r="M126" s="108"/>
      <c r="N126" s="108"/>
      <c r="O126" s="108"/>
      <c r="P126" s="108"/>
      <c r="Q126" s="108"/>
      <c r="R126" s="108"/>
      <c r="S126" s="108"/>
      <c r="T126" s="108"/>
      <c r="U126" s="108"/>
      <c r="V126" s="108"/>
      <c r="W126" s="108"/>
      <c r="X126" s="108"/>
    </row>
    <row r="127" spans="1:24" ht="12.75">
      <c r="A127" s="108"/>
      <c r="B127" s="108"/>
      <c r="C127" s="108"/>
      <c r="D127" s="119"/>
      <c r="E127" s="119"/>
      <c r="F127" s="119"/>
      <c r="G127" s="100"/>
      <c r="H127" s="120"/>
      <c r="I127" s="108"/>
      <c r="J127" s="108"/>
      <c r="K127" s="108"/>
      <c r="L127" s="108"/>
      <c r="M127" s="108"/>
      <c r="N127" s="108"/>
      <c r="O127" s="108"/>
      <c r="P127" s="108"/>
      <c r="Q127" s="108"/>
      <c r="R127" s="108"/>
      <c r="S127" s="108"/>
      <c r="T127" s="108"/>
      <c r="U127" s="108"/>
      <c r="V127" s="108"/>
      <c r="W127" s="108"/>
      <c r="X127" s="108"/>
    </row>
    <row r="128" spans="1:24" ht="12.75">
      <c r="A128" s="108"/>
      <c r="B128" s="108"/>
      <c r="C128" s="108"/>
      <c r="D128" s="119"/>
      <c r="E128" s="119"/>
      <c r="F128" s="119"/>
      <c r="G128" s="100"/>
      <c r="H128" s="120"/>
      <c r="I128" s="108"/>
      <c r="J128" s="108"/>
      <c r="K128" s="108"/>
      <c r="L128" s="108"/>
      <c r="M128" s="108"/>
      <c r="N128" s="108"/>
      <c r="O128" s="108"/>
      <c r="P128" s="108"/>
      <c r="Q128" s="108"/>
      <c r="R128" s="108"/>
      <c r="S128" s="108"/>
      <c r="T128" s="108"/>
      <c r="U128" s="108"/>
      <c r="V128" s="108"/>
      <c r="W128" s="108"/>
      <c r="X128" s="108"/>
    </row>
    <row r="129" spans="1:24" ht="12.75">
      <c r="A129" s="108"/>
      <c r="B129" s="108"/>
      <c r="C129" s="108"/>
      <c r="D129" s="119"/>
      <c r="E129" s="119"/>
      <c r="F129" s="119"/>
      <c r="G129" s="100"/>
      <c r="H129" s="120"/>
      <c r="I129" s="108"/>
      <c r="J129" s="108"/>
      <c r="K129" s="108"/>
      <c r="L129" s="108"/>
      <c r="M129" s="108"/>
      <c r="N129" s="108"/>
      <c r="O129" s="108"/>
      <c r="P129" s="108"/>
      <c r="Q129" s="108"/>
      <c r="R129" s="108"/>
      <c r="S129" s="108"/>
      <c r="T129" s="108"/>
      <c r="U129" s="108"/>
      <c r="V129" s="108"/>
      <c r="W129" s="108"/>
      <c r="X129" s="108"/>
    </row>
    <row r="130" spans="1:24" ht="12.75">
      <c r="A130" s="108"/>
      <c r="B130" s="108"/>
      <c r="C130" s="108"/>
      <c r="D130" s="119"/>
      <c r="E130" s="119"/>
      <c r="F130" s="119"/>
      <c r="G130" s="100"/>
      <c r="H130" s="120"/>
      <c r="I130" s="108"/>
      <c r="J130" s="108"/>
      <c r="K130" s="108"/>
      <c r="L130" s="108"/>
      <c r="M130" s="108"/>
      <c r="N130" s="108"/>
      <c r="O130" s="108"/>
      <c r="P130" s="108"/>
      <c r="Q130" s="108"/>
      <c r="R130" s="108"/>
      <c r="S130" s="108"/>
      <c r="T130" s="108"/>
      <c r="U130" s="108"/>
      <c r="V130" s="108"/>
      <c r="W130" s="108"/>
      <c r="X130" s="108"/>
    </row>
    <row r="131" spans="1:24" ht="12.75">
      <c r="A131" s="108"/>
      <c r="B131" s="108"/>
      <c r="C131" s="108"/>
      <c r="D131" s="119"/>
      <c r="E131" s="119"/>
      <c r="F131" s="119"/>
      <c r="G131" s="100"/>
      <c r="H131" s="120"/>
      <c r="I131" s="108"/>
      <c r="J131" s="108"/>
      <c r="K131" s="108"/>
      <c r="L131" s="108"/>
      <c r="M131" s="108"/>
      <c r="N131" s="108"/>
      <c r="O131" s="108"/>
      <c r="P131" s="108"/>
      <c r="Q131" s="108"/>
      <c r="R131" s="108"/>
      <c r="S131" s="108"/>
      <c r="T131" s="108"/>
      <c r="U131" s="108"/>
      <c r="V131" s="108"/>
      <c r="W131" s="108"/>
      <c r="X131" s="108"/>
    </row>
    <row r="132" spans="1:24" ht="12.75">
      <c r="A132" s="108"/>
      <c r="B132" s="108"/>
      <c r="C132" s="108"/>
      <c r="D132" s="119"/>
      <c r="E132" s="119"/>
      <c r="F132" s="119"/>
      <c r="G132" s="100"/>
      <c r="H132" s="120"/>
      <c r="I132" s="108"/>
      <c r="J132" s="108"/>
      <c r="K132" s="108"/>
      <c r="L132" s="108"/>
      <c r="M132" s="108"/>
      <c r="N132" s="108"/>
      <c r="O132" s="108"/>
      <c r="P132" s="108"/>
      <c r="Q132" s="108"/>
      <c r="R132" s="108"/>
      <c r="S132" s="108"/>
      <c r="T132" s="108"/>
      <c r="U132" s="108"/>
      <c r="V132" s="108"/>
      <c r="W132" s="108"/>
      <c r="X132" s="108"/>
    </row>
    <row r="133" spans="1:24" ht="12.75">
      <c r="A133" s="108"/>
      <c r="B133" s="108"/>
      <c r="C133" s="108"/>
      <c r="D133" s="119"/>
      <c r="E133" s="119"/>
      <c r="F133" s="119"/>
      <c r="G133" s="100"/>
      <c r="H133" s="120"/>
      <c r="I133" s="108"/>
      <c r="J133" s="108"/>
      <c r="K133" s="108"/>
      <c r="L133" s="108"/>
      <c r="M133" s="108"/>
      <c r="N133" s="108"/>
      <c r="O133" s="108"/>
      <c r="P133" s="108"/>
      <c r="Q133" s="108"/>
      <c r="R133" s="108"/>
      <c r="S133" s="108"/>
      <c r="T133" s="108"/>
      <c r="U133" s="108"/>
      <c r="V133" s="108"/>
      <c r="W133" s="108"/>
      <c r="X133" s="108"/>
    </row>
    <row r="134" spans="1:24" ht="12.75">
      <c r="A134" s="108"/>
      <c r="B134" s="108"/>
      <c r="C134" s="108"/>
      <c r="D134" s="119"/>
      <c r="E134" s="119"/>
      <c r="F134" s="119"/>
      <c r="G134" s="100"/>
      <c r="H134" s="120"/>
      <c r="I134" s="108"/>
      <c r="J134" s="108"/>
      <c r="K134" s="108"/>
      <c r="L134" s="108"/>
      <c r="M134" s="108"/>
      <c r="N134" s="108"/>
      <c r="O134" s="108"/>
      <c r="P134" s="108"/>
      <c r="Q134" s="108"/>
      <c r="R134" s="108"/>
      <c r="S134" s="108"/>
      <c r="T134" s="108"/>
      <c r="U134" s="108"/>
      <c r="V134" s="108"/>
      <c r="W134" s="108"/>
      <c r="X134" s="108"/>
    </row>
    <row r="135" spans="1:24" ht="12.75">
      <c r="A135" s="108"/>
      <c r="B135" s="108"/>
      <c r="C135" s="108"/>
      <c r="D135" s="119"/>
      <c r="E135" s="119"/>
      <c r="F135" s="119"/>
      <c r="G135" s="100"/>
      <c r="H135" s="120"/>
      <c r="I135" s="108"/>
      <c r="J135" s="108"/>
      <c r="K135" s="108"/>
      <c r="L135" s="108"/>
      <c r="M135" s="108"/>
      <c r="N135" s="108"/>
      <c r="O135" s="108"/>
      <c r="P135" s="108"/>
      <c r="Q135" s="108"/>
      <c r="R135" s="108"/>
      <c r="S135" s="108"/>
      <c r="T135" s="108"/>
      <c r="U135" s="108"/>
      <c r="V135" s="108"/>
      <c r="W135" s="108"/>
      <c r="X135" s="108"/>
    </row>
    <row r="136" spans="1:24" ht="12.75">
      <c r="A136" s="108"/>
      <c r="B136" s="108"/>
      <c r="C136" s="108"/>
      <c r="D136" s="119"/>
      <c r="E136" s="119"/>
      <c r="F136" s="119"/>
      <c r="G136" s="100"/>
      <c r="H136" s="120"/>
      <c r="I136" s="108"/>
      <c r="J136" s="108"/>
      <c r="K136" s="108"/>
      <c r="L136" s="108"/>
      <c r="M136" s="108"/>
      <c r="N136" s="108"/>
      <c r="O136" s="108"/>
      <c r="P136" s="108"/>
      <c r="Q136" s="108"/>
      <c r="R136" s="108"/>
      <c r="S136" s="108"/>
      <c r="T136" s="108"/>
      <c r="U136" s="108"/>
      <c r="V136" s="108"/>
      <c r="W136" s="108"/>
      <c r="X136" s="108"/>
    </row>
    <row r="137" spans="1:24" ht="12.75">
      <c r="A137" s="108"/>
      <c r="B137" s="108"/>
      <c r="C137" s="108"/>
      <c r="D137" s="119"/>
      <c r="E137" s="119"/>
      <c r="F137" s="119"/>
      <c r="G137" s="100"/>
      <c r="H137" s="120"/>
      <c r="I137" s="108"/>
      <c r="J137" s="108"/>
      <c r="K137" s="108"/>
      <c r="L137" s="108"/>
      <c r="M137" s="108"/>
      <c r="N137" s="108"/>
      <c r="O137" s="108"/>
      <c r="P137" s="108"/>
      <c r="Q137" s="108"/>
      <c r="R137" s="108"/>
      <c r="S137" s="108"/>
      <c r="T137" s="108"/>
      <c r="U137" s="108"/>
      <c r="V137" s="108"/>
      <c r="W137" s="108"/>
      <c r="X137" s="108"/>
    </row>
    <row r="138" spans="1:24" ht="12.75">
      <c r="A138" s="108"/>
      <c r="B138" s="108"/>
      <c r="C138" s="108"/>
      <c r="D138" s="119"/>
      <c r="E138" s="119"/>
      <c r="F138" s="119"/>
      <c r="G138" s="100"/>
      <c r="H138" s="120"/>
      <c r="I138" s="108"/>
      <c r="J138" s="108"/>
      <c r="K138" s="108"/>
      <c r="L138" s="108"/>
      <c r="M138" s="108"/>
      <c r="N138" s="108"/>
      <c r="O138" s="108"/>
      <c r="P138" s="108"/>
      <c r="Q138" s="108"/>
      <c r="R138" s="108"/>
      <c r="S138" s="108"/>
      <c r="T138" s="108"/>
      <c r="U138" s="108"/>
      <c r="V138" s="108"/>
      <c r="W138" s="108"/>
      <c r="X138" s="108"/>
    </row>
    <row r="139" spans="1:24" ht="12.75">
      <c r="A139" s="108"/>
      <c r="B139" s="108"/>
      <c r="C139" s="108"/>
      <c r="D139" s="119"/>
      <c r="E139" s="119"/>
      <c r="F139" s="119"/>
      <c r="G139" s="100"/>
      <c r="H139" s="120"/>
      <c r="I139" s="108"/>
      <c r="J139" s="108"/>
      <c r="K139" s="108"/>
      <c r="L139" s="108"/>
      <c r="M139" s="108"/>
      <c r="N139" s="108"/>
      <c r="O139" s="108"/>
      <c r="P139" s="108"/>
      <c r="Q139" s="108"/>
      <c r="R139" s="108"/>
      <c r="S139" s="108"/>
      <c r="T139" s="108"/>
      <c r="U139" s="108"/>
      <c r="V139" s="108"/>
      <c r="W139" s="108"/>
      <c r="X139" s="108"/>
    </row>
    <row r="140" spans="1:24" ht="12.75">
      <c r="A140" s="108"/>
      <c r="B140" s="108"/>
      <c r="C140" s="108"/>
      <c r="D140" s="119"/>
      <c r="E140" s="119"/>
      <c r="F140" s="119"/>
      <c r="G140" s="100"/>
      <c r="H140" s="120"/>
      <c r="I140" s="108"/>
      <c r="J140" s="108"/>
      <c r="K140" s="108"/>
      <c r="L140" s="108"/>
      <c r="M140" s="108"/>
      <c r="N140" s="108"/>
      <c r="O140" s="108"/>
      <c r="P140" s="108"/>
      <c r="Q140" s="108"/>
      <c r="R140" s="108"/>
      <c r="S140" s="108"/>
      <c r="T140" s="108"/>
      <c r="U140" s="108"/>
      <c r="V140" s="108"/>
      <c r="W140" s="108"/>
      <c r="X140" s="108"/>
    </row>
    <row r="141" spans="1:24" ht="12.75">
      <c r="A141" s="108"/>
      <c r="B141" s="108"/>
      <c r="C141" s="108"/>
      <c r="D141" s="119"/>
      <c r="E141" s="119"/>
      <c r="F141" s="119"/>
      <c r="G141" s="100"/>
      <c r="H141" s="120"/>
      <c r="I141" s="108"/>
      <c r="J141" s="108"/>
      <c r="K141" s="108"/>
      <c r="L141" s="108"/>
      <c r="M141" s="108"/>
      <c r="N141" s="108"/>
      <c r="O141" s="108"/>
      <c r="P141" s="108"/>
      <c r="Q141" s="108"/>
      <c r="R141" s="108"/>
      <c r="S141" s="108"/>
      <c r="T141" s="108"/>
      <c r="U141" s="108"/>
      <c r="V141" s="108"/>
      <c r="W141" s="108"/>
      <c r="X141" s="108"/>
    </row>
    <row r="142" spans="1:24" ht="12.75">
      <c r="A142" s="108"/>
      <c r="B142" s="108"/>
      <c r="C142" s="108"/>
      <c r="D142" s="119"/>
      <c r="E142" s="119"/>
      <c r="F142" s="119"/>
      <c r="G142" s="100"/>
      <c r="H142" s="120"/>
      <c r="I142" s="108"/>
      <c r="J142" s="108"/>
      <c r="K142" s="108"/>
      <c r="L142" s="108"/>
      <c r="M142" s="108"/>
      <c r="N142" s="108"/>
      <c r="O142" s="108"/>
      <c r="P142" s="108"/>
      <c r="Q142" s="108"/>
      <c r="R142" s="108"/>
      <c r="S142" s="108"/>
      <c r="T142" s="108"/>
      <c r="U142" s="108"/>
      <c r="V142" s="108"/>
      <c r="W142" s="108"/>
      <c r="X142" s="108"/>
    </row>
    <row r="143" spans="1:24" ht="12.75">
      <c r="A143" s="108"/>
      <c r="B143" s="108"/>
      <c r="C143" s="108"/>
      <c r="D143" s="119"/>
      <c r="E143" s="119"/>
      <c r="F143" s="119"/>
      <c r="G143" s="100"/>
      <c r="H143" s="120"/>
      <c r="I143" s="108"/>
      <c r="J143" s="108"/>
      <c r="K143" s="108"/>
      <c r="L143" s="108"/>
      <c r="M143" s="108"/>
      <c r="N143" s="108"/>
      <c r="O143" s="108"/>
      <c r="P143" s="108"/>
      <c r="Q143" s="108"/>
      <c r="R143" s="108"/>
      <c r="S143" s="108"/>
      <c r="T143" s="108"/>
      <c r="U143" s="108"/>
      <c r="V143" s="108"/>
      <c r="W143" s="108"/>
      <c r="X143" s="108"/>
    </row>
    <row r="144" spans="1:24" ht="12.75">
      <c r="A144" s="108"/>
      <c r="B144" s="108"/>
      <c r="C144" s="108"/>
      <c r="D144" s="119"/>
      <c r="E144" s="119"/>
      <c r="F144" s="119"/>
      <c r="G144" s="100"/>
      <c r="H144" s="120"/>
      <c r="I144" s="108"/>
      <c r="J144" s="108"/>
      <c r="K144" s="108"/>
      <c r="L144" s="108"/>
      <c r="M144" s="108"/>
      <c r="N144" s="108"/>
      <c r="O144" s="108"/>
      <c r="P144" s="108"/>
      <c r="Q144" s="108"/>
      <c r="R144" s="108"/>
      <c r="S144" s="108"/>
      <c r="T144" s="108"/>
      <c r="U144" s="108"/>
      <c r="V144" s="108"/>
      <c r="W144" s="108"/>
      <c r="X144" s="108"/>
    </row>
    <row r="145" spans="1:24" ht="12.75">
      <c r="A145" s="108"/>
      <c r="B145" s="108"/>
      <c r="C145" s="108"/>
      <c r="D145" s="119"/>
      <c r="E145" s="119"/>
      <c r="F145" s="119"/>
      <c r="G145" s="100"/>
      <c r="H145" s="120"/>
      <c r="I145" s="108"/>
      <c r="J145" s="108"/>
      <c r="K145" s="108"/>
      <c r="L145" s="108"/>
      <c r="M145" s="108"/>
      <c r="N145" s="108"/>
      <c r="O145" s="108"/>
      <c r="P145" s="108"/>
      <c r="Q145" s="108"/>
      <c r="R145" s="108"/>
      <c r="S145" s="108"/>
      <c r="T145" s="108"/>
      <c r="U145" s="108"/>
      <c r="V145" s="108"/>
      <c r="W145" s="108"/>
      <c r="X145" s="108"/>
    </row>
    <row r="146" spans="1:24" ht="12.75">
      <c r="A146" s="108"/>
      <c r="B146" s="108"/>
      <c r="C146" s="108"/>
      <c r="D146" s="119"/>
      <c r="E146" s="119"/>
      <c r="F146" s="119"/>
      <c r="G146" s="100"/>
      <c r="H146" s="120"/>
      <c r="I146" s="108"/>
      <c r="J146" s="108"/>
      <c r="K146" s="108"/>
      <c r="L146" s="108"/>
      <c r="M146" s="108"/>
      <c r="N146" s="108"/>
      <c r="O146" s="108"/>
      <c r="P146" s="108"/>
      <c r="Q146" s="108"/>
      <c r="R146" s="108"/>
      <c r="S146" s="108"/>
      <c r="T146" s="108"/>
      <c r="U146" s="108"/>
      <c r="V146" s="108"/>
      <c r="W146" s="108"/>
      <c r="X146" s="108"/>
    </row>
    <row r="147" spans="1:24" ht="12.75">
      <c r="A147" s="108"/>
      <c r="B147" s="108"/>
      <c r="C147" s="108"/>
      <c r="D147" s="119"/>
      <c r="E147" s="119"/>
      <c r="F147" s="119"/>
      <c r="G147" s="100"/>
      <c r="H147" s="120"/>
      <c r="I147" s="108"/>
      <c r="J147" s="108"/>
      <c r="K147" s="108"/>
      <c r="L147" s="108"/>
      <c r="M147" s="108"/>
      <c r="N147" s="108"/>
      <c r="O147" s="108"/>
      <c r="P147" s="108"/>
      <c r="Q147" s="108"/>
      <c r="R147" s="108"/>
      <c r="S147" s="108"/>
      <c r="T147" s="108"/>
      <c r="U147" s="108"/>
      <c r="V147" s="108"/>
      <c r="W147" s="108"/>
      <c r="X147" s="108"/>
    </row>
    <row r="148" spans="1:24" ht="12.75">
      <c r="A148" s="108"/>
      <c r="B148" s="108"/>
      <c r="C148" s="108"/>
      <c r="D148" s="119"/>
      <c r="E148" s="119"/>
      <c r="F148" s="119"/>
      <c r="G148" s="100"/>
      <c r="H148" s="120"/>
      <c r="I148" s="108"/>
      <c r="J148" s="108"/>
      <c r="K148" s="108"/>
      <c r="L148" s="108"/>
      <c r="M148" s="108"/>
      <c r="N148" s="108"/>
      <c r="O148" s="108"/>
      <c r="P148" s="108"/>
      <c r="Q148" s="108"/>
      <c r="R148" s="108"/>
      <c r="S148" s="108"/>
      <c r="T148" s="108"/>
      <c r="U148" s="108"/>
      <c r="V148" s="108"/>
      <c r="W148" s="108"/>
      <c r="X148" s="108"/>
    </row>
    <row r="149" spans="1:24" ht="12.75">
      <c r="A149" s="108"/>
      <c r="B149" s="108"/>
      <c r="C149" s="108"/>
      <c r="D149" s="119"/>
      <c r="E149" s="119"/>
      <c r="F149" s="119"/>
      <c r="G149" s="100"/>
      <c r="H149" s="120"/>
      <c r="I149" s="108"/>
      <c r="J149" s="108"/>
      <c r="K149" s="108"/>
      <c r="L149" s="108"/>
      <c r="M149" s="108"/>
      <c r="N149" s="108"/>
      <c r="O149" s="108"/>
      <c r="P149" s="108"/>
      <c r="Q149" s="108"/>
      <c r="R149" s="108"/>
      <c r="S149" s="108"/>
      <c r="T149" s="108"/>
      <c r="U149" s="108"/>
      <c r="V149" s="108"/>
      <c r="W149" s="108"/>
      <c r="X149" s="108"/>
    </row>
    <row r="150" spans="1:24" ht="12.75">
      <c r="A150" s="108"/>
      <c r="B150" s="108"/>
      <c r="C150" s="108"/>
      <c r="D150" s="119"/>
      <c r="E150" s="119"/>
      <c r="F150" s="119"/>
      <c r="G150" s="100"/>
      <c r="H150" s="120"/>
      <c r="I150" s="108"/>
      <c r="J150" s="108"/>
      <c r="K150" s="108"/>
      <c r="L150" s="108"/>
      <c r="M150" s="108"/>
      <c r="N150" s="108"/>
      <c r="O150" s="108"/>
      <c r="P150" s="108"/>
      <c r="Q150" s="108"/>
      <c r="R150" s="108"/>
      <c r="S150" s="108"/>
      <c r="T150" s="108"/>
      <c r="U150" s="108"/>
      <c r="V150" s="108"/>
      <c r="W150" s="108"/>
      <c r="X150" s="108"/>
    </row>
    <row r="151" spans="1:24" ht="12.75">
      <c r="A151" s="108"/>
      <c r="B151" s="108"/>
      <c r="C151" s="108"/>
      <c r="D151" s="119"/>
      <c r="E151" s="119"/>
      <c r="F151" s="119"/>
      <c r="G151" s="100"/>
      <c r="H151" s="120"/>
      <c r="I151" s="108"/>
      <c r="J151" s="108"/>
      <c r="K151" s="108"/>
      <c r="L151" s="108"/>
      <c r="M151" s="108"/>
      <c r="N151" s="108"/>
      <c r="O151" s="108"/>
      <c r="P151" s="108"/>
      <c r="Q151" s="108"/>
      <c r="R151" s="108"/>
      <c r="S151" s="108"/>
      <c r="T151" s="108"/>
      <c r="U151" s="108"/>
      <c r="V151" s="108"/>
      <c r="W151" s="108"/>
      <c r="X151" s="108"/>
    </row>
    <row r="152" spans="1:24" ht="12.75">
      <c r="A152" s="108"/>
      <c r="B152" s="108"/>
      <c r="C152" s="108"/>
      <c r="D152" s="119"/>
      <c r="E152" s="119"/>
      <c r="F152" s="119"/>
      <c r="G152" s="100"/>
      <c r="H152" s="120"/>
      <c r="I152" s="108"/>
      <c r="J152" s="108"/>
      <c r="K152" s="108"/>
      <c r="L152" s="108"/>
      <c r="M152" s="108"/>
      <c r="N152" s="108"/>
      <c r="O152" s="108"/>
      <c r="P152" s="108"/>
      <c r="Q152" s="108"/>
      <c r="R152" s="108"/>
      <c r="S152" s="108"/>
      <c r="T152" s="108"/>
      <c r="U152" s="108"/>
      <c r="V152" s="108"/>
      <c r="W152" s="108"/>
      <c r="X152" s="108"/>
    </row>
    <row r="153" spans="1:24" ht="12.75">
      <c r="A153" s="108"/>
      <c r="B153" s="108"/>
      <c r="C153" s="108"/>
      <c r="D153" s="119"/>
      <c r="E153" s="119"/>
      <c r="F153" s="119"/>
      <c r="G153" s="100"/>
      <c r="H153" s="120"/>
      <c r="I153" s="108"/>
      <c r="J153" s="108"/>
      <c r="K153" s="108"/>
      <c r="L153" s="108"/>
      <c r="M153" s="108"/>
      <c r="N153" s="108"/>
      <c r="O153" s="108"/>
      <c r="P153" s="108"/>
      <c r="Q153" s="108"/>
      <c r="R153" s="108"/>
      <c r="S153" s="108"/>
      <c r="T153" s="108"/>
      <c r="U153" s="108"/>
      <c r="V153" s="108"/>
      <c r="W153" s="108"/>
      <c r="X153" s="108"/>
    </row>
    <row r="154" spans="1:24" ht="12.75">
      <c r="A154" s="108"/>
      <c r="B154" s="108"/>
      <c r="C154" s="108"/>
      <c r="D154" s="119"/>
      <c r="E154" s="119"/>
      <c r="F154" s="119"/>
      <c r="G154" s="100"/>
      <c r="H154" s="120"/>
      <c r="I154" s="108"/>
      <c r="J154" s="108"/>
      <c r="K154" s="108"/>
      <c r="L154" s="108"/>
      <c r="M154" s="108"/>
      <c r="N154" s="108"/>
      <c r="O154" s="108"/>
      <c r="P154" s="108"/>
      <c r="Q154" s="108"/>
      <c r="R154" s="108"/>
      <c r="S154" s="108"/>
      <c r="T154" s="108"/>
      <c r="U154" s="108"/>
      <c r="V154" s="108"/>
      <c r="W154" s="108"/>
      <c r="X154" s="108"/>
    </row>
    <row r="155" spans="1:24" ht="12.75">
      <c r="A155" s="108"/>
      <c r="B155" s="108"/>
      <c r="C155" s="108"/>
      <c r="D155" s="119"/>
      <c r="E155" s="119"/>
      <c r="F155" s="119"/>
      <c r="G155" s="100"/>
      <c r="H155" s="120"/>
      <c r="I155" s="108"/>
      <c r="J155" s="108"/>
      <c r="K155" s="108"/>
      <c r="L155" s="108"/>
      <c r="M155" s="108"/>
      <c r="N155" s="108"/>
      <c r="O155" s="108"/>
      <c r="P155" s="108"/>
      <c r="Q155" s="108"/>
      <c r="R155" s="108"/>
      <c r="S155" s="108"/>
      <c r="T155" s="108"/>
      <c r="U155" s="108"/>
      <c r="V155" s="108"/>
      <c r="W155" s="108"/>
      <c r="X155" s="108"/>
    </row>
    <row r="156" spans="1:24" ht="12.75">
      <c r="A156" s="108"/>
      <c r="B156" s="108"/>
      <c r="C156" s="108"/>
      <c r="D156" s="119"/>
      <c r="E156" s="119"/>
      <c r="F156" s="119"/>
      <c r="G156" s="100"/>
      <c r="H156" s="120"/>
      <c r="I156" s="108"/>
      <c r="J156" s="108"/>
      <c r="K156" s="108"/>
      <c r="L156" s="108"/>
      <c r="M156" s="108"/>
      <c r="N156" s="108"/>
      <c r="O156" s="108"/>
      <c r="P156" s="108"/>
      <c r="Q156" s="108"/>
      <c r="R156" s="108"/>
      <c r="S156" s="108"/>
      <c r="T156" s="108"/>
      <c r="U156" s="108"/>
      <c r="V156" s="108"/>
      <c r="W156" s="108"/>
      <c r="X156" s="108"/>
    </row>
    <row r="157" spans="1:24" ht="12.75">
      <c r="A157" s="108"/>
      <c r="B157" s="108"/>
      <c r="C157" s="108"/>
      <c r="D157" s="119"/>
      <c r="E157" s="119"/>
      <c r="F157" s="119"/>
      <c r="G157" s="100"/>
      <c r="H157" s="120"/>
      <c r="I157" s="108"/>
      <c r="J157" s="108"/>
      <c r="K157" s="108"/>
      <c r="L157" s="108"/>
      <c r="M157" s="108"/>
      <c r="N157" s="108"/>
      <c r="O157" s="108"/>
      <c r="P157" s="108"/>
      <c r="Q157" s="108"/>
      <c r="R157" s="108"/>
      <c r="S157" s="108"/>
      <c r="T157" s="108"/>
      <c r="U157" s="108"/>
      <c r="V157" s="108"/>
      <c r="W157" s="108"/>
      <c r="X157" s="108"/>
    </row>
    <row r="158" spans="1:24" ht="12.75">
      <c r="A158" s="108"/>
      <c r="B158" s="108"/>
      <c r="C158" s="108"/>
      <c r="D158" s="119"/>
      <c r="E158" s="119"/>
      <c r="F158" s="119"/>
      <c r="G158" s="100"/>
      <c r="H158" s="120"/>
      <c r="I158" s="108"/>
      <c r="J158" s="108"/>
      <c r="K158" s="108"/>
      <c r="L158" s="108"/>
      <c r="M158" s="108"/>
      <c r="N158" s="108"/>
      <c r="O158" s="108"/>
      <c r="P158" s="108"/>
      <c r="Q158" s="108"/>
      <c r="R158" s="108"/>
      <c r="S158" s="108"/>
      <c r="T158" s="108"/>
      <c r="U158" s="108"/>
      <c r="V158" s="108"/>
      <c r="W158" s="108"/>
      <c r="X158" s="108"/>
    </row>
    <row r="159" spans="1:24" ht="12.75">
      <c r="A159" s="108"/>
      <c r="B159" s="108"/>
      <c r="C159" s="108"/>
      <c r="D159" s="119"/>
      <c r="E159" s="119"/>
      <c r="F159" s="119"/>
      <c r="G159" s="100"/>
      <c r="H159" s="120"/>
      <c r="I159" s="108"/>
      <c r="J159" s="108"/>
      <c r="K159" s="108"/>
      <c r="L159" s="108"/>
      <c r="M159" s="108"/>
      <c r="N159" s="108"/>
      <c r="O159" s="108"/>
      <c r="P159" s="108"/>
      <c r="Q159" s="108"/>
      <c r="R159" s="108"/>
      <c r="S159" s="108"/>
      <c r="T159" s="108"/>
      <c r="U159" s="108"/>
      <c r="V159" s="108"/>
      <c r="W159" s="108"/>
      <c r="X159" s="108"/>
    </row>
    <row r="160" spans="1:24" ht="12.75">
      <c r="A160" s="108"/>
      <c r="B160" s="108"/>
      <c r="C160" s="108"/>
      <c r="D160" s="119"/>
      <c r="E160" s="119"/>
      <c r="F160" s="119"/>
      <c r="G160" s="100"/>
      <c r="H160" s="120"/>
      <c r="I160" s="108"/>
      <c r="J160" s="108"/>
      <c r="K160" s="108"/>
      <c r="L160" s="108"/>
      <c r="M160" s="108"/>
      <c r="N160" s="108"/>
      <c r="O160" s="108"/>
      <c r="P160" s="108"/>
      <c r="Q160" s="108"/>
      <c r="R160" s="108"/>
      <c r="S160" s="108"/>
      <c r="T160" s="108"/>
      <c r="U160" s="108"/>
      <c r="V160" s="108"/>
      <c r="W160" s="108"/>
      <c r="X160" s="108"/>
    </row>
    <row r="161" spans="1:24" ht="12.75">
      <c r="A161" s="108"/>
      <c r="B161" s="108"/>
      <c r="C161" s="108"/>
      <c r="D161" s="119"/>
      <c r="E161" s="119"/>
      <c r="F161" s="119"/>
      <c r="G161" s="100"/>
      <c r="H161" s="120"/>
      <c r="I161" s="108"/>
      <c r="J161" s="108"/>
      <c r="K161" s="108"/>
      <c r="L161" s="108"/>
      <c r="M161" s="108"/>
      <c r="N161" s="108"/>
      <c r="O161" s="108"/>
      <c r="P161" s="108"/>
      <c r="Q161" s="108"/>
      <c r="R161" s="108"/>
      <c r="S161" s="108"/>
      <c r="T161" s="108"/>
      <c r="U161" s="108"/>
      <c r="V161" s="108"/>
      <c r="W161" s="108"/>
      <c r="X161" s="108"/>
    </row>
    <row r="162" spans="1:24" ht="12.75">
      <c r="A162" s="108"/>
      <c r="B162" s="108"/>
      <c r="C162" s="108"/>
      <c r="D162" s="119"/>
      <c r="E162" s="119"/>
      <c r="F162" s="119"/>
      <c r="G162" s="100"/>
      <c r="H162" s="120"/>
      <c r="I162" s="108"/>
      <c r="J162" s="108"/>
      <c r="K162" s="108"/>
      <c r="L162" s="108"/>
      <c r="M162" s="108"/>
      <c r="N162" s="108"/>
      <c r="O162" s="108"/>
      <c r="P162" s="108"/>
      <c r="Q162" s="108"/>
      <c r="R162" s="108"/>
      <c r="S162" s="108"/>
      <c r="T162" s="108"/>
      <c r="U162" s="108"/>
      <c r="V162" s="108"/>
      <c r="W162" s="108"/>
      <c r="X162" s="108"/>
    </row>
    <row r="163" spans="1:24" ht="12.75">
      <c r="A163" s="108"/>
      <c r="B163" s="108"/>
      <c r="C163" s="108"/>
      <c r="D163" s="119"/>
      <c r="E163" s="119"/>
      <c r="F163" s="119"/>
      <c r="G163" s="100"/>
      <c r="H163" s="120"/>
      <c r="I163" s="108"/>
      <c r="J163" s="108"/>
      <c r="K163" s="108"/>
      <c r="L163" s="108"/>
      <c r="M163" s="108"/>
      <c r="N163" s="108"/>
      <c r="O163" s="108"/>
      <c r="P163" s="108"/>
      <c r="Q163" s="108"/>
      <c r="R163" s="108"/>
      <c r="S163" s="108"/>
      <c r="T163" s="108"/>
      <c r="U163" s="108"/>
      <c r="V163" s="108"/>
      <c r="W163" s="108"/>
      <c r="X163" s="108"/>
    </row>
    <row r="164" spans="1:24" ht="12.75">
      <c r="A164" s="108"/>
      <c r="B164" s="108"/>
      <c r="C164" s="108"/>
      <c r="D164" s="119"/>
      <c r="E164" s="119"/>
      <c r="F164" s="119"/>
      <c r="G164" s="100"/>
      <c r="H164" s="120"/>
      <c r="I164" s="108"/>
      <c r="J164" s="108"/>
      <c r="K164" s="108"/>
      <c r="L164" s="108"/>
      <c r="M164" s="108"/>
      <c r="N164" s="108"/>
      <c r="O164" s="108"/>
      <c r="P164" s="108"/>
      <c r="Q164" s="108"/>
      <c r="R164" s="108"/>
      <c r="S164" s="108"/>
      <c r="T164" s="108"/>
      <c r="U164" s="108"/>
      <c r="V164" s="108"/>
      <c r="W164" s="108"/>
      <c r="X164" s="108"/>
    </row>
    <row r="165" spans="1:24" ht="12.75">
      <c r="A165" s="108"/>
      <c r="B165" s="108"/>
      <c r="C165" s="108"/>
      <c r="D165" s="119"/>
      <c r="E165" s="119"/>
      <c r="F165" s="119"/>
      <c r="G165" s="100"/>
      <c r="H165" s="120"/>
      <c r="I165" s="108"/>
      <c r="J165" s="108"/>
      <c r="K165" s="108"/>
      <c r="L165" s="108"/>
      <c r="M165" s="108"/>
      <c r="N165" s="108"/>
      <c r="O165" s="108"/>
      <c r="P165" s="108"/>
      <c r="Q165" s="108"/>
      <c r="R165" s="108"/>
      <c r="S165" s="108"/>
      <c r="T165" s="108"/>
      <c r="U165" s="108"/>
      <c r="V165" s="108"/>
      <c r="W165" s="108"/>
      <c r="X165" s="108"/>
    </row>
    <row r="166" spans="1:24" ht="12.75">
      <c r="A166" s="108"/>
      <c r="B166" s="108"/>
      <c r="C166" s="108"/>
      <c r="D166" s="119"/>
      <c r="E166" s="119"/>
      <c r="F166" s="119"/>
      <c r="G166" s="100"/>
      <c r="H166" s="120"/>
      <c r="I166" s="108"/>
      <c r="J166" s="108"/>
      <c r="K166" s="108"/>
      <c r="L166" s="108"/>
      <c r="M166" s="108"/>
      <c r="N166" s="108"/>
      <c r="O166" s="108"/>
      <c r="P166" s="108"/>
      <c r="Q166" s="108"/>
      <c r="R166" s="108"/>
      <c r="S166" s="108"/>
      <c r="T166" s="108"/>
      <c r="U166" s="108"/>
      <c r="V166" s="108"/>
      <c r="W166" s="108"/>
      <c r="X166" s="108"/>
    </row>
    <row r="167" spans="1:24" ht="12.75">
      <c r="A167" s="108"/>
      <c r="B167" s="108"/>
      <c r="C167" s="108"/>
      <c r="D167" s="119"/>
      <c r="E167" s="119"/>
      <c r="F167" s="119"/>
      <c r="G167" s="100"/>
      <c r="H167" s="120"/>
      <c r="I167" s="108"/>
      <c r="J167" s="108"/>
      <c r="K167" s="108"/>
      <c r="L167" s="108"/>
      <c r="M167" s="108"/>
      <c r="N167" s="108"/>
      <c r="O167" s="108"/>
      <c r="P167" s="108"/>
      <c r="Q167" s="108"/>
      <c r="R167" s="108"/>
      <c r="S167" s="108"/>
      <c r="T167" s="108"/>
      <c r="U167" s="108"/>
      <c r="V167" s="108"/>
      <c r="W167" s="108"/>
      <c r="X167" s="108"/>
    </row>
    <row r="168" spans="1:24" ht="12.75">
      <c r="A168" s="108"/>
      <c r="B168" s="108"/>
      <c r="C168" s="108"/>
      <c r="D168" s="119"/>
      <c r="E168" s="119"/>
      <c r="F168" s="119"/>
      <c r="G168" s="100"/>
      <c r="H168" s="120"/>
      <c r="I168" s="108"/>
      <c r="J168" s="108"/>
      <c r="K168" s="108"/>
      <c r="L168" s="108"/>
      <c r="M168" s="108"/>
      <c r="N168" s="108"/>
      <c r="O168" s="108"/>
      <c r="P168" s="108"/>
      <c r="Q168" s="108"/>
      <c r="R168" s="108"/>
      <c r="S168" s="108"/>
      <c r="T168" s="108"/>
      <c r="U168" s="108"/>
      <c r="V168" s="108"/>
      <c r="W168" s="108"/>
      <c r="X168" s="108"/>
    </row>
  </sheetData>
  <conditionalFormatting sqref="M1:N1 R1 U1:X1">
    <cfRule type="containsText" dxfId="260" priority="13" operator="containsText" text="ответ субподрядчика">
      <formula>NOT(ISERROR(SEARCH(("ответ субподрядчика"),(M1))))</formula>
    </cfRule>
  </conditionalFormatting>
  <conditionalFormatting sqref="G10:G168">
    <cfRule type="cellIs" dxfId="259" priority="12" operator="equal">
      <formula>1</formula>
    </cfRule>
  </conditionalFormatting>
  <conditionalFormatting sqref="G10:G168">
    <cfRule type="cellIs" dxfId="258" priority="11" operator="equal">
      <formula>0.5</formula>
    </cfRule>
  </conditionalFormatting>
  <conditionalFormatting sqref="G10:G168">
    <cfRule type="cellIs" dxfId="257" priority="10" operator="equal">
      <formula>0.2</formula>
    </cfRule>
  </conditionalFormatting>
  <conditionalFormatting sqref="K3 K5:K168">
    <cfRule type="containsText" dxfId="256" priority="9" operator="containsText" text="ПД">
      <formula>NOT(ISERROR(SEARCH(("ПД"),(K3))))</formula>
    </cfRule>
  </conditionalFormatting>
  <conditionalFormatting sqref="K3 K5:K168">
    <cfRule type="containsText" dxfId="255" priority="8" operator="containsText" text="отменено">
      <formula>NOT(ISERROR(SEARCH(("отменено"),(K3))))</formula>
    </cfRule>
  </conditionalFormatting>
  <conditionalFormatting sqref="G1:H1 H3:X3 H5:H168 A9:G9">
    <cfRule type="cellIs" dxfId="254" priority="7" operator="equal">
      <formula>"5 - Несоответствие решений ПД и РД"</formula>
    </cfRule>
  </conditionalFormatting>
  <conditionalFormatting sqref="G1:H1 H3:X3 H5:H168 A9:G9">
    <cfRule type="cellIs" dxfId="253" priority="6" operator="equal">
      <formula>"4 - Несоответствие типовым решениям"</formula>
    </cfRule>
  </conditionalFormatting>
  <conditionalFormatting sqref="G1:H1 H3:X3 H5:H168 A9:G9">
    <cfRule type="cellIs" dxfId="252" priority="5" operator="equal">
      <formula>"3 - Повторяющиеся замечания МФР"</formula>
    </cfRule>
  </conditionalFormatting>
  <conditionalFormatting sqref="G1:H1 H3:X3 H5:H168 A9:G9">
    <cfRule type="cellIs" dxfId="251" priority="4" operator="equal">
      <formula>"2 - Несоотвествие смежным разделам"</formula>
    </cfRule>
  </conditionalFormatting>
  <conditionalFormatting sqref="G1:H1 H3:X3 H5:H168 A9:G9">
    <cfRule type="cellIs" dxfId="250" priority="3" operator="equal">
      <formula>"1 - Ошибка проектировщика"</formula>
    </cfRule>
  </conditionalFormatting>
  <conditionalFormatting sqref="K3 K5:K168">
    <cfRule type="containsText" dxfId="249" priority="2" operator="containsText" text="повторно">
      <formula>NOT(ISERROR(SEARCH(("повторно"),(K3))))</formula>
    </cfRule>
  </conditionalFormatting>
  <conditionalFormatting sqref="K3 K5:K168">
    <cfRule type="containsText" dxfId="248" priority="1" operator="containsText" text="снято">
      <formula>NOT(ISERROR(SEARCH(("снято"),(K3))))</formula>
    </cfRule>
  </conditionalFormatting>
  <pageMargins left="0.70078740157480324" right="0.70078740157480324" top="0.75196850393700787" bottom="0.75196850393700787" header="0.3" footer="0.3"/>
  <pageSetup paperSize="9" orientation="portrait"/>
  <tableParts count="1">
    <tablePart r:id="rId1"/>
  </tableParts>
  <extLst>
    <ext xmlns:x14="http://schemas.microsoft.com/office/spreadsheetml/2009/9/main" uri="{CCE6A557-97BC-4b89-ADB6-D9C93CAAB3DF}">
      <x14:dataValidations xmlns:xm="http://schemas.microsoft.com/office/excel/2006/main" count="4">
        <x14:dataValidation type="list" allowBlank="1">
          <x14:formula1>
            <xm:f>Списки!$G$2:$G$4</xm:f>
          </x14:formula1>
          <xm:sqref>G10:G168</xm:sqref>
        </x14:dataValidation>
        <x14:dataValidation type="list" allowBlank="1">
          <x14:formula1>
            <xm:f>Списки!$O:$O</xm:f>
          </x14:formula1>
          <xm:sqref>R1 U1 X1</xm:sqref>
        </x14:dataValidation>
        <x14:dataValidation type="list" allowBlank="1">
          <x14:formula1>
            <xm:f>Списки!$E$2:$E$1002</xm:f>
          </x14:formula1>
          <xm:sqref>H10:H168</xm:sqref>
        </x14:dataValidation>
        <x14:dataValidation type="list" allowBlank="1">
          <x14:formula1>
            <xm:f>Списки!$A$2:$A$1002</xm:f>
          </x14:formula1>
          <xm:sqref>K10:K168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S57"/>
  <sheetViews>
    <sheetView tabSelected="1" workbookViewId="0">
      <pane ySplit="1" topLeftCell="A15" activePane="bottomLeft" state="frozen"/>
      <selection activeCell="L43" sqref="L43"/>
      <selection pane="bottomLeft" activeCell="E18" sqref="E18"/>
    </sheetView>
  </sheetViews>
  <sheetFormatPr defaultColWidth="12.5703125" defaultRowHeight="15.75" customHeight="1" outlineLevelRow="1" outlineLevelCol="1"/>
  <cols>
    <col min="1" max="1" width="10" style="122" customWidth="1"/>
    <col min="2" max="2" width="18.5703125" style="122" customWidth="1"/>
    <col min="3" max="3" width="10.5703125" style="178" customWidth="1"/>
    <col min="4" max="4" width="58.7109375" style="122" customWidth="1"/>
    <col min="5" max="5" width="56.42578125" style="122" customWidth="1"/>
    <col min="6" max="6" width="15" style="122" customWidth="1" collapsed="1"/>
    <col min="7" max="7" width="9.7109375" style="122" hidden="1" customWidth="1" outlineLevel="1"/>
    <col min="8" max="8" width="14.140625" style="122" hidden="1" customWidth="1" outlineLevel="1"/>
    <col min="9" max="9" width="14.140625" style="122" customWidth="1"/>
    <col min="10" max="10" width="11.28515625" style="122" customWidth="1"/>
    <col min="11" max="11" width="10.7109375" style="122" customWidth="1"/>
    <col min="12" max="12" width="34.28515625" style="123" customWidth="1"/>
    <col min="13" max="13" width="0" style="122" hidden="1" customWidth="1"/>
    <col min="14" max="14" width="25" style="122" hidden="1" customWidth="1"/>
    <col min="15" max="15" width="39.140625" style="123" hidden="1" customWidth="1"/>
    <col min="16" max="16" width="16.42578125" style="122" hidden="1" customWidth="1"/>
    <col min="17" max="17" width="26.85546875" style="122" hidden="1" customWidth="1"/>
    <col min="18" max="18" width="22" style="122" hidden="1" customWidth="1"/>
    <col min="19" max="19" width="14.42578125" style="122" hidden="1" customWidth="1"/>
    <col min="20" max="20" width="26.85546875" style="122" hidden="1" customWidth="1"/>
    <col min="21" max="24" width="25.5703125" style="122" hidden="1" customWidth="1"/>
    <col min="25" max="37" width="0" hidden="1" customWidth="1"/>
    <col min="38" max="38" width="59" customWidth="1"/>
  </cols>
  <sheetData>
    <row r="1" spans="1:45" ht="89.25" collapsed="1">
      <c r="A1" s="147" t="s">
        <v>201</v>
      </c>
      <c r="B1" s="147" t="s">
        <v>202</v>
      </c>
      <c r="C1" s="179" t="s">
        <v>203</v>
      </c>
      <c r="D1" s="147" t="s">
        <v>204</v>
      </c>
      <c r="E1" s="147" t="s">
        <v>205</v>
      </c>
      <c r="F1" s="147" t="s">
        <v>206</v>
      </c>
      <c r="G1" s="124" t="s">
        <v>207</v>
      </c>
      <c r="H1" s="124" t="s">
        <v>208</v>
      </c>
      <c r="I1" s="124" t="s">
        <v>5</v>
      </c>
      <c r="J1" s="147" t="s">
        <v>209</v>
      </c>
      <c r="K1" s="147" t="s">
        <v>210</v>
      </c>
      <c r="L1" s="125" t="s">
        <v>211</v>
      </c>
      <c r="M1" s="126" t="s">
        <v>212</v>
      </c>
      <c r="N1" s="126" t="s">
        <v>213</v>
      </c>
      <c r="O1" s="125" t="s">
        <v>211</v>
      </c>
      <c r="P1" s="127" t="s">
        <v>212</v>
      </c>
      <c r="Q1" s="127" t="s">
        <v>213</v>
      </c>
      <c r="R1" s="126" t="s">
        <v>214</v>
      </c>
      <c r="S1" s="128" t="s">
        <v>212</v>
      </c>
      <c r="T1" s="128" t="s">
        <v>213</v>
      </c>
      <c r="U1" s="126" t="s">
        <v>214</v>
      </c>
      <c r="V1" s="128" t="s">
        <v>212</v>
      </c>
      <c r="W1" s="128" t="s">
        <v>213</v>
      </c>
      <c r="X1" s="126" t="s">
        <v>214</v>
      </c>
      <c r="AL1" s="180" t="s">
        <v>236</v>
      </c>
    </row>
    <row r="2" spans="1:45" ht="56.25" hidden="1" outlineLevel="1">
      <c r="A2" s="148"/>
      <c r="B2" s="129" t="s">
        <v>215</v>
      </c>
      <c r="C2" s="181" t="s">
        <v>215</v>
      </c>
      <c r="D2" s="130" t="s">
        <v>52</v>
      </c>
      <c r="E2" s="130"/>
      <c r="F2" s="149"/>
      <c r="G2" s="150"/>
      <c r="H2" s="131" t="s">
        <v>216</v>
      </c>
      <c r="I2" s="131" t="s">
        <v>13</v>
      </c>
      <c r="J2" s="131" t="s">
        <v>14</v>
      </c>
      <c r="K2" s="131" t="s">
        <v>16</v>
      </c>
      <c r="L2" s="132" t="s">
        <v>15</v>
      </c>
      <c r="M2" s="131" t="s">
        <v>17</v>
      </c>
      <c r="N2" s="131" t="s">
        <v>18</v>
      </c>
      <c r="O2" s="132" t="s">
        <v>19</v>
      </c>
      <c r="P2" s="131" t="s">
        <v>21</v>
      </c>
      <c r="Q2" s="131" t="s">
        <v>23</v>
      </c>
      <c r="R2" s="131" t="s">
        <v>24</v>
      </c>
      <c r="S2" s="131" t="s">
        <v>25</v>
      </c>
      <c r="T2" s="131" t="s">
        <v>27</v>
      </c>
      <c r="U2" s="131" t="s">
        <v>28</v>
      </c>
      <c r="V2" s="131" t="s">
        <v>29</v>
      </c>
      <c r="W2" s="131" t="s">
        <v>30</v>
      </c>
      <c r="X2" s="131" t="s">
        <v>32</v>
      </c>
    </row>
    <row r="3" spans="1:45" ht="45" hidden="1" outlineLevel="1">
      <c r="A3" s="151"/>
      <c r="B3" s="133" t="s">
        <v>217</v>
      </c>
      <c r="C3" s="182" t="s">
        <v>218</v>
      </c>
      <c r="D3" s="133" t="s">
        <v>35</v>
      </c>
      <c r="E3" s="133"/>
      <c r="F3" s="133"/>
      <c r="G3" s="150"/>
      <c r="H3" s="152">
        <f>COUNTIF($H10:$H55,"1 - Несоответствие продуктовым требованиям ПИК-Стандарт")</f>
        <v>4</v>
      </c>
      <c r="I3" s="152">
        <f>COUNTIF($H10:$H55,"2 - Несоответствие Бренд-листам ПИК")</f>
        <v>0</v>
      </c>
      <c r="J3" s="152">
        <f>COUNTIF($H10:$H55,"3 - Несоответствие Каталогу отделки")</f>
        <v>11</v>
      </c>
      <c r="K3" s="152">
        <f>COUNTIF($H10:$H55,"5 - Ошибка в применении СТМ")</f>
        <v>0</v>
      </c>
      <c r="L3" s="153">
        <f>COUNTIF($H10:$H55,"4 - Несоответствие Каталогу оборудования")</f>
        <v>0</v>
      </c>
      <c r="M3" s="152">
        <f>COUNTIF($H10:$H55,"6 - Ошибка в применении сборных ЛМ")</f>
        <v>0</v>
      </c>
      <c r="N3" s="152">
        <f>COUNTIF($H10:$H55,"7 - Ошибка в применении шкаф-пакетов")</f>
        <v>0</v>
      </c>
      <c r="O3" s="153">
        <f>COUNTIF($H10:$H55,"8 - Ошибка в применении шахт-пакетов")</f>
        <v>0</v>
      </c>
      <c r="P3" s="152">
        <f>COUNTIF($H10:$H55,"9 - Несоответствие типологическим требованиям ПИК-Стандарт")</f>
        <v>0</v>
      </c>
      <c r="Q3" s="152">
        <f>COUNTIF($H10:$H55,"10 - Несоответствие НТД РФ")</f>
        <v>0</v>
      </c>
      <c r="R3" s="152">
        <f>COUNTIF($H10:$H55,"11 - Несоответствие ИРД (кроме ТУ, СТУ), АПР, ПД")</f>
        <v>0</v>
      </c>
      <c r="S3" s="152">
        <f>COUNTIF($H10:$H55,"12 - Несоответствие требованиям ТУ, СТУ")</f>
        <v>0</v>
      </c>
      <c r="T3" s="152">
        <f>COUNTIF($H10:$H55,"13 - Ошибка в технических решениях")</f>
        <v>0</v>
      </c>
      <c r="U3" s="152">
        <f>COUNTIF($H10:$H55,"14 - Неувязка м/у собой комплектов РД")</f>
        <v>3</v>
      </c>
      <c r="V3" s="152">
        <f>COUNTIF($H10:$H55,"15 - Недостаточность информации влияющей на СМР")</f>
        <v>17</v>
      </c>
      <c r="W3" s="152">
        <f>COUNTIF($H10:$H55,"16 - Нерациональное решение")</f>
        <v>0</v>
      </c>
      <c r="X3" s="152">
        <f>COUNTIF($H10:$H55,"17 - Оформление")</f>
        <v>0</v>
      </c>
    </row>
    <row r="4" spans="1:45" ht="25.5" hidden="1" outlineLevel="1">
      <c r="A4" s="129" t="s">
        <v>215</v>
      </c>
      <c r="B4" s="154">
        <v>45</v>
      </c>
      <c r="C4" s="183" t="s">
        <v>237</v>
      </c>
      <c r="D4" s="155">
        <f>C4/B4</f>
        <v>0.93333333333333335</v>
      </c>
      <c r="E4" s="155"/>
      <c r="F4" s="156"/>
      <c r="G4" s="150"/>
      <c r="H4" s="130" t="s">
        <v>52</v>
      </c>
      <c r="I4" s="130" t="s">
        <v>52</v>
      </c>
      <c r="J4" s="130" t="s">
        <v>52</v>
      </c>
      <c r="K4" s="130" t="s">
        <v>52</v>
      </c>
      <c r="L4" s="134" t="s">
        <v>52</v>
      </c>
      <c r="M4" s="130" t="s">
        <v>52</v>
      </c>
      <c r="N4" s="130" t="s">
        <v>52</v>
      </c>
      <c r="O4" s="134" t="s">
        <v>52</v>
      </c>
      <c r="P4" s="130" t="s">
        <v>52</v>
      </c>
      <c r="Q4" s="130" t="s">
        <v>52</v>
      </c>
      <c r="R4" s="130" t="s">
        <v>52</v>
      </c>
      <c r="S4" s="130" t="s">
        <v>52</v>
      </c>
      <c r="T4" s="130" t="s">
        <v>52</v>
      </c>
      <c r="U4" s="130" t="s">
        <v>52</v>
      </c>
      <c r="V4" s="130" t="s">
        <v>52</v>
      </c>
      <c r="W4" s="130" t="s">
        <v>52</v>
      </c>
      <c r="X4" s="130" t="s">
        <v>52</v>
      </c>
    </row>
    <row r="5" spans="1:45" ht="14.25" hidden="1" outlineLevel="1">
      <c r="A5" s="156"/>
      <c r="B5" s="156"/>
      <c r="C5" s="184"/>
      <c r="D5" s="157"/>
      <c r="E5" s="157"/>
      <c r="F5" s="156"/>
      <c r="G5" s="130" t="s">
        <v>52</v>
      </c>
      <c r="H5" s="158"/>
      <c r="I5" s="159"/>
      <c r="J5" s="160"/>
      <c r="K5" s="159"/>
      <c r="L5" s="161"/>
      <c r="M5" s="162"/>
      <c r="N5" s="163"/>
      <c r="O5" s="175"/>
      <c r="P5" s="162"/>
      <c r="Q5" s="163"/>
      <c r="R5" s="162"/>
      <c r="S5" s="162"/>
      <c r="T5" s="163"/>
      <c r="U5" s="163"/>
      <c r="V5" s="163"/>
      <c r="W5" s="163"/>
      <c r="X5" s="163"/>
    </row>
    <row r="6" spans="1:45" ht="33.75" hidden="1" outlineLevel="1">
      <c r="A6" s="133">
        <v>0.2</v>
      </c>
      <c r="B6" s="133">
        <v>0.5</v>
      </c>
      <c r="C6" s="182">
        <v>1</v>
      </c>
      <c r="D6" s="133" t="s">
        <v>39</v>
      </c>
      <c r="E6" s="133"/>
      <c r="F6" s="133" t="s">
        <v>219</v>
      </c>
      <c r="G6" s="164">
        <f>COUNTIFS(G10:G55,"0,2")</f>
        <v>0</v>
      </c>
      <c r="H6" s="158"/>
      <c r="I6" s="159"/>
      <c r="J6" s="160"/>
      <c r="K6" s="159"/>
      <c r="L6" s="161"/>
      <c r="M6" s="162"/>
      <c r="N6" s="163"/>
      <c r="O6" s="175"/>
      <c r="P6" s="162"/>
      <c r="Q6" s="163"/>
      <c r="R6" s="162"/>
      <c r="S6" s="162"/>
      <c r="T6" s="163"/>
      <c r="U6" s="163"/>
      <c r="V6" s="163"/>
      <c r="W6" s="163"/>
      <c r="X6" s="163"/>
    </row>
    <row r="7" spans="1:45" ht="33.75" hidden="1" outlineLevel="1">
      <c r="A7" s="165">
        <f>G6*0.2/B4</f>
        <v>0</v>
      </c>
      <c r="B7" s="165">
        <f>G7*0.5/B4</f>
        <v>0.37777777777777777</v>
      </c>
      <c r="C7" s="183">
        <f>G8*1/B4</f>
        <v>2.2222222222222223E-2</v>
      </c>
      <c r="D7" s="166" t="s">
        <v>238</v>
      </c>
      <c r="E7" s="167"/>
      <c r="F7" s="136" t="s">
        <v>220</v>
      </c>
      <c r="G7" s="164">
        <f>COUNTIFS(G10:G55,"0,5")</f>
        <v>34</v>
      </c>
      <c r="H7" s="158"/>
      <c r="I7" s="168"/>
      <c r="J7" s="168"/>
      <c r="K7" s="168"/>
      <c r="L7" s="169"/>
      <c r="M7" s="170"/>
      <c r="N7" s="170"/>
      <c r="O7" s="176"/>
      <c r="P7" s="170"/>
      <c r="Q7" s="170"/>
      <c r="R7" s="170"/>
      <c r="S7" s="170"/>
      <c r="T7" s="170"/>
      <c r="U7" s="170"/>
      <c r="V7" s="170"/>
      <c r="W7" s="170"/>
      <c r="X7" s="170"/>
    </row>
    <row r="8" spans="1:45" ht="22.5" hidden="1" outlineLevel="1">
      <c r="A8" s="130" t="s">
        <v>52</v>
      </c>
      <c r="B8" s="130" t="s">
        <v>52</v>
      </c>
      <c r="C8" s="185" t="s">
        <v>52</v>
      </c>
      <c r="D8" s="130" t="s">
        <v>52</v>
      </c>
      <c r="E8" s="130"/>
      <c r="F8" s="133" t="s">
        <v>221</v>
      </c>
      <c r="G8" s="164">
        <f>COUNTIFS(G10:G55,"1")</f>
        <v>1</v>
      </c>
      <c r="H8" s="158"/>
      <c r="I8" s="159"/>
      <c r="J8" s="160"/>
      <c r="K8" s="159"/>
      <c r="L8" s="161"/>
      <c r="M8" s="162"/>
      <c r="N8" s="163"/>
      <c r="O8" s="175"/>
      <c r="P8" s="162"/>
      <c r="Q8" s="163"/>
      <c r="R8" s="162"/>
      <c r="S8" s="162"/>
      <c r="T8" s="163"/>
      <c r="U8" s="163"/>
      <c r="V8" s="163"/>
      <c r="W8" s="163"/>
      <c r="X8" s="163"/>
    </row>
    <row r="9" spans="1:45" ht="12.75">
      <c r="A9" s="137"/>
      <c r="B9" s="137"/>
      <c r="C9" s="186"/>
      <c r="D9" s="137"/>
      <c r="E9" s="137"/>
      <c r="F9" s="137"/>
      <c r="G9" s="137"/>
      <c r="H9" s="137"/>
      <c r="I9" s="138"/>
      <c r="J9" s="139"/>
      <c r="K9" s="138"/>
      <c r="L9" s="140"/>
      <c r="M9" s="143"/>
      <c r="N9" s="144"/>
      <c r="O9" s="145"/>
      <c r="P9" s="143"/>
      <c r="Q9" s="144"/>
      <c r="R9" s="143"/>
      <c r="S9" s="143"/>
      <c r="T9" s="144"/>
      <c r="U9" s="144"/>
      <c r="V9" s="144"/>
      <c r="W9" s="144"/>
      <c r="X9" s="144"/>
    </row>
    <row r="10" spans="1:45" ht="234.75" customHeight="1">
      <c r="A10" s="159">
        <v>1</v>
      </c>
      <c r="B10" s="171" t="s">
        <v>200</v>
      </c>
      <c r="C10" s="187">
        <v>1</v>
      </c>
      <c r="D10" s="188" t="s">
        <v>239</v>
      </c>
      <c r="E10" s="172"/>
      <c r="F10" s="172"/>
      <c r="G10" s="150">
        <v>0.5</v>
      </c>
      <c r="H10" s="173" t="s">
        <v>29</v>
      </c>
      <c r="I10" s="159" t="s">
        <v>193</v>
      </c>
      <c r="J10" s="160">
        <v>45383</v>
      </c>
      <c r="K10" s="159"/>
      <c r="L10" s="161" t="s">
        <v>240</v>
      </c>
      <c r="M10" s="162"/>
      <c r="N10" s="163"/>
      <c r="O10" s="175"/>
      <c r="P10" s="162"/>
      <c r="Q10" s="163"/>
      <c r="R10" s="162"/>
      <c r="S10" s="162"/>
      <c r="T10" s="163"/>
      <c r="U10" s="163"/>
      <c r="V10" s="163"/>
      <c r="W10" s="163"/>
      <c r="X10" s="163"/>
      <c r="AL10" s="189"/>
    </row>
    <row r="11" spans="1:45" ht="74.25" customHeight="1">
      <c r="A11" s="159">
        <v>2</v>
      </c>
      <c r="B11" s="171" t="s">
        <v>200</v>
      </c>
      <c r="C11" s="135">
        <v>1</v>
      </c>
      <c r="D11" s="142" t="s">
        <v>241</v>
      </c>
      <c r="E11" s="172"/>
      <c r="F11" s="172"/>
      <c r="G11" s="150">
        <v>0.5</v>
      </c>
      <c r="H11" s="173" t="s">
        <v>29</v>
      </c>
      <c r="I11" s="159" t="s">
        <v>193</v>
      </c>
      <c r="J11" s="160">
        <v>45383</v>
      </c>
      <c r="K11" s="159"/>
      <c r="L11" s="161" t="s">
        <v>242</v>
      </c>
      <c r="M11" s="162"/>
      <c r="N11" s="163"/>
      <c r="O11" s="175"/>
      <c r="P11" s="162"/>
      <c r="Q11" s="163"/>
      <c r="R11" s="162"/>
      <c r="S11" s="162"/>
      <c r="T11" s="163"/>
      <c r="U11" s="163"/>
      <c r="V11" s="163"/>
      <c r="W11" s="163"/>
      <c r="X11" s="163"/>
    </row>
    <row r="12" spans="1:45" ht="174.75" customHeight="1">
      <c r="A12" s="159">
        <v>3</v>
      </c>
      <c r="B12" s="171" t="s">
        <v>200</v>
      </c>
      <c r="C12" s="187" t="s">
        <v>243</v>
      </c>
      <c r="D12" s="172" t="s">
        <v>244</v>
      </c>
      <c r="E12" s="172"/>
      <c r="F12" s="172"/>
      <c r="G12" s="150">
        <v>1</v>
      </c>
      <c r="H12" s="173" t="s">
        <v>28</v>
      </c>
      <c r="I12" s="159" t="s">
        <v>193</v>
      </c>
      <c r="J12" s="160">
        <v>45383</v>
      </c>
      <c r="K12" s="159"/>
      <c r="L12" s="174" t="s">
        <v>245</v>
      </c>
      <c r="M12" s="163"/>
      <c r="N12" s="163"/>
      <c r="O12" s="177"/>
      <c r="P12" s="163"/>
      <c r="Q12" s="163"/>
      <c r="R12" s="163"/>
      <c r="S12" s="163"/>
      <c r="T12" s="163"/>
      <c r="U12" s="163"/>
      <c r="V12" s="163"/>
      <c r="W12" s="163"/>
      <c r="X12" s="163"/>
    </row>
    <row r="13" spans="1:45" ht="153">
      <c r="A13" s="159">
        <v>4</v>
      </c>
      <c r="B13" s="171" t="s">
        <v>200</v>
      </c>
      <c r="C13" s="187" t="s">
        <v>246</v>
      </c>
      <c r="D13" s="190" t="s">
        <v>247</v>
      </c>
      <c r="E13" s="172"/>
      <c r="F13" s="172"/>
      <c r="G13" s="150">
        <v>0.5</v>
      </c>
      <c r="H13" s="173" t="s">
        <v>14</v>
      </c>
      <c r="I13" s="159" t="s">
        <v>193</v>
      </c>
      <c r="J13" s="160">
        <v>45383</v>
      </c>
      <c r="K13" s="159"/>
      <c r="L13" s="174" t="s">
        <v>248</v>
      </c>
      <c r="M13" s="174" t="s">
        <v>248</v>
      </c>
      <c r="N13" s="174" t="s">
        <v>248</v>
      </c>
      <c r="O13" s="174" t="s">
        <v>248</v>
      </c>
      <c r="P13" s="174" t="s">
        <v>248</v>
      </c>
      <c r="Q13" s="174" t="s">
        <v>248</v>
      </c>
      <c r="R13" s="174" t="s">
        <v>248</v>
      </c>
      <c r="S13" s="174" t="s">
        <v>248</v>
      </c>
      <c r="T13" s="174" t="s">
        <v>248</v>
      </c>
      <c r="U13" s="174" t="s">
        <v>248</v>
      </c>
      <c r="V13" s="174" t="s">
        <v>248</v>
      </c>
      <c r="W13" s="174" t="s">
        <v>248</v>
      </c>
      <c r="X13" s="174" t="s">
        <v>248</v>
      </c>
      <c r="Y13" s="174" t="s">
        <v>248</v>
      </c>
      <c r="Z13" s="174" t="s">
        <v>248</v>
      </c>
      <c r="AA13" s="174" t="s">
        <v>248</v>
      </c>
      <c r="AB13" s="174" t="s">
        <v>248</v>
      </c>
      <c r="AC13" s="174" t="s">
        <v>248</v>
      </c>
      <c r="AD13" s="174" t="s">
        <v>248</v>
      </c>
      <c r="AE13" s="174" t="s">
        <v>248</v>
      </c>
      <c r="AF13" s="174" t="s">
        <v>248</v>
      </c>
      <c r="AG13" s="174" t="s">
        <v>248</v>
      </c>
      <c r="AH13" s="174" t="s">
        <v>248</v>
      </c>
      <c r="AI13" s="174" t="s">
        <v>248</v>
      </c>
      <c r="AJ13" s="174" t="s">
        <v>248</v>
      </c>
      <c r="AK13" s="174" t="s">
        <v>248</v>
      </c>
      <c r="AL13" s="174"/>
      <c r="AM13" s="174"/>
      <c r="AN13" s="174"/>
      <c r="AO13" s="174"/>
      <c r="AP13" s="174"/>
      <c r="AQ13" s="174"/>
      <c r="AR13" s="174"/>
      <c r="AS13" s="174"/>
    </row>
    <row r="14" spans="1:45" ht="51">
      <c r="A14" s="159">
        <v>5</v>
      </c>
      <c r="B14" s="171" t="s">
        <v>200</v>
      </c>
      <c r="C14" s="187" t="s">
        <v>246</v>
      </c>
      <c r="D14" s="172" t="s">
        <v>249</v>
      </c>
      <c r="E14" s="172"/>
      <c r="F14" s="172"/>
      <c r="G14" s="150">
        <v>0.5</v>
      </c>
      <c r="H14" s="173" t="s">
        <v>14</v>
      </c>
      <c r="I14" s="159" t="s">
        <v>193</v>
      </c>
      <c r="J14" s="160">
        <v>45383</v>
      </c>
      <c r="K14" s="159"/>
      <c r="L14" s="174" t="s">
        <v>248</v>
      </c>
      <c r="M14" s="163"/>
      <c r="N14" s="163"/>
      <c r="O14" s="177"/>
      <c r="P14" s="163"/>
      <c r="Q14" s="163"/>
      <c r="R14" s="163"/>
      <c r="S14" s="163"/>
      <c r="T14" s="163"/>
      <c r="U14" s="163"/>
      <c r="V14" s="163"/>
      <c r="W14" s="163"/>
      <c r="X14" s="163"/>
    </row>
    <row r="15" spans="1:45" ht="51">
      <c r="A15" s="159">
        <v>6</v>
      </c>
      <c r="B15" s="171" t="s">
        <v>200</v>
      </c>
      <c r="C15" s="187" t="s">
        <v>246</v>
      </c>
      <c r="D15" s="172" t="s">
        <v>250</v>
      </c>
      <c r="E15" s="172"/>
      <c r="F15" s="172"/>
      <c r="G15" s="150">
        <v>0.5</v>
      </c>
      <c r="H15" s="173" t="s">
        <v>14</v>
      </c>
      <c r="I15" s="159" t="s">
        <v>193</v>
      </c>
      <c r="J15" s="160">
        <v>45383</v>
      </c>
      <c r="K15" s="159"/>
      <c r="L15" s="174" t="s">
        <v>248</v>
      </c>
      <c r="M15" s="163"/>
      <c r="N15" s="163"/>
      <c r="O15" s="177"/>
      <c r="P15" s="163"/>
      <c r="Q15" s="163"/>
      <c r="R15" s="163"/>
      <c r="S15" s="163"/>
      <c r="T15" s="163"/>
      <c r="U15" s="163"/>
      <c r="V15" s="163"/>
      <c r="W15" s="163"/>
      <c r="X15" s="163"/>
    </row>
    <row r="16" spans="1:45" ht="51">
      <c r="A16" s="159">
        <v>7</v>
      </c>
      <c r="B16" s="171" t="s">
        <v>200</v>
      </c>
      <c r="C16" s="187" t="s">
        <v>246</v>
      </c>
      <c r="D16" s="172" t="s">
        <v>251</v>
      </c>
      <c r="E16" s="172"/>
      <c r="F16" s="172"/>
      <c r="G16" s="150">
        <v>0.5</v>
      </c>
      <c r="H16" s="173" t="s">
        <v>14</v>
      </c>
      <c r="I16" s="159" t="s">
        <v>193</v>
      </c>
      <c r="J16" s="160">
        <v>45383</v>
      </c>
      <c r="K16" s="159"/>
      <c r="L16" s="174" t="s">
        <v>252</v>
      </c>
      <c r="M16" s="163"/>
      <c r="N16" s="163"/>
      <c r="O16" s="177"/>
      <c r="P16" s="163"/>
      <c r="Q16" s="163"/>
      <c r="R16" s="163"/>
      <c r="S16" s="163"/>
      <c r="T16" s="163"/>
      <c r="U16" s="163"/>
      <c r="V16" s="163"/>
      <c r="W16" s="163"/>
      <c r="X16" s="163"/>
    </row>
    <row r="17" spans="1:38" ht="120" customHeight="1">
      <c r="A17" s="159">
        <v>8</v>
      </c>
      <c r="B17" s="171" t="s">
        <v>200</v>
      </c>
      <c r="C17" s="187" t="s">
        <v>246</v>
      </c>
      <c r="D17" s="172" t="s">
        <v>253</v>
      </c>
      <c r="E17" s="172"/>
      <c r="F17" s="172"/>
      <c r="G17" s="150">
        <v>0.5</v>
      </c>
      <c r="H17" s="173" t="s">
        <v>14</v>
      </c>
      <c r="I17" s="159" t="s">
        <v>193</v>
      </c>
      <c r="J17" s="160">
        <v>45383</v>
      </c>
      <c r="K17" s="159"/>
      <c r="L17" s="174" t="s">
        <v>254</v>
      </c>
      <c r="M17" s="163"/>
      <c r="N17" s="163"/>
      <c r="O17" s="177"/>
      <c r="P17" s="163"/>
      <c r="Q17" s="163"/>
      <c r="R17" s="163"/>
      <c r="S17" s="163"/>
      <c r="T17" s="163"/>
      <c r="U17" s="163"/>
      <c r="V17" s="163"/>
      <c r="W17" s="163"/>
      <c r="X17" s="163"/>
    </row>
    <row r="18" spans="1:38" ht="190.5" customHeight="1">
      <c r="A18" s="159">
        <v>9</v>
      </c>
      <c r="B18" s="171" t="s">
        <v>200</v>
      </c>
      <c r="C18" s="187" t="s">
        <v>255</v>
      </c>
      <c r="D18" s="172" t="s">
        <v>256</v>
      </c>
      <c r="E18" s="172"/>
      <c r="F18" s="172"/>
      <c r="G18" s="150">
        <v>0.5</v>
      </c>
      <c r="H18" s="173" t="s">
        <v>216</v>
      </c>
      <c r="I18" s="159" t="s">
        <v>193</v>
      </c>
      <c r="J18" s="160">
        <v>45383</v>
      </c>
      <c r="K18" s="159"/>
      <c r="L18" s="220" t="s">
        <v>325</v>
      </c>
      <c r="M18" s="163"/>
      <c r="N18" s="163"/>
      <c r="O18" s="177"/>
      <c r="P18" s="163"/>
      <c r="Q18" s="163"/>
      <c r="R18" s="163"/>
      <c r="S18" s="163"/>
      <c r="T18" s="163"/>
      <c r="U18" s="163"/>
      <c r="V18" s="163"/>
      <c r="W18" s="163"/>
      <c r="X18" s="163"/>
    </row>
    <row r="19" spans="1:38" ht="152.25" customHeight="1">
      <c r="A19" s="159">
        <v>10</v>
      </c>
      <c r="B19" s="171" t="s">
        <v>200</v>
      </c>
      <c r="C19" s="191" t="s">
        <v>257</v>
      </c>
      <c r="D19" s="172" t="s">
        <v>258</v>
      </c>
      <c r="E19" s="172"/>
      <c r="F19" s="172"/>
      <c r="G19" s="150">
        <v>0.5</v>
      </c>
      <c r="H19" s="173" t="s">
        <v>29</v>
      </c>
      <c r="I19" s="159" t="s">
        <v>193</v>
      </c>
      <c r="J19" s="160">
        <v>45383</v>
      </c>
      <c r="K19" s="159"/>
      <c r="L19" s="220" t="s">
        <v>325</v>
      </c>
      <c r="M19" s="163"/>
      <c r="N19" s="163"/>
      <c r="O19" s="177"/>
      <c r="P19" s="163"/>
      <c r="Q19" s="163"/>
      <c r="R19" s="163"/>
      <c r="S19" s="163"/>
      <c r="T19" s="163"/>
      <c r="U19" s="163"/>
      <c r="V19" s="163"/>
      <c r="W19" s="163"/>
      <c r="X19" s="163"/>
    </row>
    <row r="20" spans="1:38" s="192" customFormat="1" ht="128.25" customHeight="1">
      <c r="A20" s="193">
        <v>11</v>
      </c>
      <c r="B20" s="194" t="s">
        <v>200</v>
      </c>
      <c r="C20" s="195" t="s">
        <v>257</v>
      </c>
      <c r="D20" s="196" t="s">
        <v>260</v>
      </c>
      <c r="E20" s="196"/>
      <c r="F20" s="196"/>
      <c r="G20" s="197">
        <v>0.5</v>
      </c>
      <c r="H20" s="198" t="s">
        <v>28</v>
      </c>
      <c r="I20" s="193" t="s">
        <v>193</v>
      </c>
      <c r="J20" s="199">
        <v>45383</v>
      </c>
      <c r="K20" s="193"/>
      <c r="L20" s="200" t="s">
        <v>261</v>
      </c>
      <c r="M20" s="201"/>
      <c r="N20" s="201"/>
      <c r="O20" s="202"/>
      <c r="P20" s="201"/>
      <c r="Q20" s="201"/>
      <c r="R20" s="201"/>
      <c r="S20" s="201"/>
      <c r="T20" s="201"/>
      <c r="U20" s="201"/>
      <c r="V20" s="201"/>
      <c r="W20" s="201"/>
      <c r="X20" s="201"/>
    </row>
    <row r="21" spans="1:38" ht="56.25">
      <c r="A21" s="159">
        <v>12</v>
      </c>
      <c r="B21" s="171" t="s">
        <v>200</v>
      </c>
      <c r="C21" s="191" t="s">
        <v>257</v>
      </c>
      <c r="D21" s="172" t="s">
        <v>262</v>
      </c>
      <c r="E21" s="172"/>
      <c r="F21" s="172"/>
      <c r="G21" s="150">
        <v>0.5</v>
      </c>
      <c r="H21" s="173" t="s">
        <v>216</v>
      </c>
      <c r="I21" s="159" t="s">
        <v>193</v>
      </c>
      <c r="J21" s="160">
        <v>45383</v>
      </c>
      <c r="K21" s="159"/>
      <c r="L21" s="220" t="s">
        <v>326</v>
      </c>
      <c r="M21" s="163"/>
      <c r="N21" s="163"/>
      <c r="O21" s="177"/>
      <c r="P21" s="163"/>
      <c r="Q21" s="163"/>
      <c r="R21" s="163"/>
      <c r="S21" s="163"/>
      <c r="T21" s="163"/>
      <c r="U21" s="163"/>
      <c r="V21" s="163"/>
      <c r="W21" s="163"/>
      <c r="X21" s="163"/>
    </row>
    <row r="22" spans="1:38" ht="85.5" customHeight="1">
      <c r="A22" s="159">
        <v>13</v>
      </c>
      <c r="B22" s="171" t="s">
        <v>200</v>
      </c>
      <c r="C22" s="191" t="s">
        <v>257</v>
      </c>
      <c r="D22" s="172" t="s">
        <v>263</v>
      </c>
      <c r="E22" s="172"/>
      <c r="F22" s="172"/>
      <c r="G22" s="150">
        <v>0.5</v>
      </c>
      <c r="H22" s="173" t="s">
        <v>14</v>
      </c>
      <c r="I22" s="159" t="s">
        <v>193</v>
      </c>
      <c r="J22" s="160">
        <v>45383</v>
      </c>
      <c r="K22" s="159"/>
      <c r="L22" s="174" t="s">
        <v>264</v>
      </c>
      <c r="M22" s="163"/>
      <c r="N22" s="163"/>
      <c r="O22" s="177"/>
      <c r="P22" s="163"/>
      <c r="Q22" s="163"/>
      <c r="R22" s="163"/>
      <c r="S22" s="163"/>
      <c r="T22" s="163"/>
      <c r="U22" s="163"/>
      <c r="V22" s="163"/>
      <c r="W22" s="163"/>
      <c r="X22" s="163"/>
    </row>
    <row r="23" spans="1:38" ht="56.25">
      <c r="A23" s="159">
        <v>14</v>
      </c>
      <c r="B23" s="171" t="s">
        <v>200</v>
      </c>
      <c r="C23" s="191" t="s">
        <v>257</v>
      </c>
      <c r="D23" s="172" t="s">
        <v>265</v>
      </c>
      <c r="E23" s="191"/>
      <c r="F23" s="172"/>
      <c r="G23" s="150">
        <v>0.5</v>
      </c>
      <c r="H23" s="173" t="s">
        <v>216</v>
      </c>
      <c r="I23" s="159" t="s">
        <v>193</v>
      </c>
      <c r="J23" s="160">
        <v>45383</v>
      </c>
      <c r="K23" s="159"/>
      <c r="L23" s="174" t="s">
        <v>264</v>
      </c>
      <c r="M23" s="163"/>
      <c r="N23" s="163"/>
      <c r="O23" s="177"/>
      <c r="P23" s="163"/>
      <c r="Q23" s="163"/>
      <c r="R23" s="163"/>
      <c r="S23" s="163"/>
      <c r="T23" s="163"/>
      <c r="U23" s="163"/>
      <c r="V23" s="163"/>
      <c r="W23" s="163"/>
      <c r="X23" s="163"/>
    </row>
    <row r="24" spans="1:38" ht="97.5" customHeight="1">
      <c r="A24" s="159">
        <v>15</v>
      </c>
      <c r="B24" s="171" t="s">
        <v>200</v>
      </c>
      <c r="C24" s="191" t="s">
        <v>266</v>
      </c>
      <c r="D24" s="172" t="s">
        <v>267</v>
      </c>
      <c r="E24" s="172"/>
      <c r="F24" s="172"/>
      <c r="G24" s="150">
        <v>0.5</v>
      </c>
      <c r="H24" s="173" t="s">
        <v>216</v>
      </c>
      <c r="I24" s="159" t="s">
        <v>193</v>
      </c>
      <c r="J24" s="160">
        <v>45383</v>
      </c>
      <c r="K24" s="159"/>
      <c r="L24" s="174" t="s">
        <v>259</v>
      </c>
      <c r="M24" s="163"/>
      <c r="N24" s="163"/>
      <c r="O24" s="177"/>
      <c r="P24" s="163"/>
      <c r="Q24" s="163"/>
      <c r="R24" s="163"/>
      <c r="S24" s="163"/>
      <c r="T24" s="163"/>
      <c r="U24" s="163"/>
      <c r="V24" s="163"/>
      <c r="W24" s="163"/>
      <c r="X24" s="163"/>
    </row>
    <row r="25" spans="1:38" s="192" customFormat="1" ht="71.25" customHeight="1">
      <c r="A25" s="193">
        <v>16</v>
      </c>
      <c r="B25" s="194" t="s">
        <v>200</v>
      </c>
      <c r="C25" s="203" t="s">
        <v>268</v>
      </c>
      <c r="D25" s="196" t="s">
        <v>269</v>
      </c>
      <c r="E25" s="196"/>
      <c r="F25" s="196"/>
      <c r="G25" s="197"/>
      <c r="H25" s="198"/>
      <c r="I25" s="193" t="s">
        <v>193</v>
      </c>
      <c r="J25" s="199">
        <v>45383</v>
      </c>
      <c r="K25" s="193"/>
      <c r="L25" s="200" t="s">
        <v>270</v>
      </c>
      <c r="M25" s="201"/>
      <c r="N25" s="201"/>
      <c r="O25" s="202"/>
      <c r="P25" s="201"/>
      <c r="Q25" s="201"/>
      <c r="R25" s="201"/>
      <c r="S25" s="201"/>
      <c r="T25" s="201"/>
      <c r="U25" s="201"/>
      <c r="V25" s="201"/>
      <c r="W25" s="201"/>
      <c r="X25" s="201"/>
    </row>
    <row r="26" spans="1:38" ht="223.5" customHeight="1">
      <c r="A26" s="159">
        <v>17</v>
      </c>
      <c r="B26" s="171" t="s">
        <v>200</v>
      </c>
      <c r="C26" s="191" t="s">
        <v>271</v>
      </c>
      <c r="D26" s="172" t="s">
        <v>272</v>
      </c>
      <c r="E26" s="172"/>
      <c r="F26" s="172"/>
      <c r="G26" s="150">
        <v>0.5</v>
      </c>
      <c r="H26" s="173" t="s">
        <v>29</v>
      </c>
      <c r="I26" s="159" t="s">
        <v>193</v>
      </c>
      <c r="J26" s="160">
        <v>45383</v>
      </c>
      <c r="K26" s="159"/>
      <c r="L26" s="174" t="s">
        <v>259</v>
      </c>
      <c r="M26" s="163"/>
      <c r="N26" s="163"/>
      <c r="O26" s="177"/>
      <c r="P26" s="163"/>
      <c r="Q26" s="163"/>
      <c r="R26" s="163"/>
      <c r="S26" s="163"/>
      <c r="T26" s="163"/>
      <c r="U26" s="163"/>
      <c r="V26" s="163"/>
      <c r="W26" s="163"/>
      <c r="X26" s="163"/>
    </row>
    <row r="27" spans="1:38" ht="56.25">
      <c r="A27" s="159">
        <v>18</v>
      </c>
      <c r="B27" s="171" t="s">
        <v>200</v>
      </c>
      <c r="C27" s="191" t="s">
        <v>271</v>
      </c>
      <c r="D27" s="172" t="s">
        <v>273</v>
      </c>
      <c r="E27" s="172"/>
      <c r="F27" s="172"/>
      <c r="G27" s="150">
        <v>0.5</v>
      </c>
      <c r="H27" s="173" t="s">
        <v>29</v>
      </c>
      <c r="I27" s="159" t="s">
        <v>193</v>
      </c>
      <c r="J27" s="160">
        <v>45383</v>
      </c>
      <c r="K27" s="159"/>
      <c r="L27" s="174" t="s">
        <v>259</v>
      </c>
      <c r="M27" s="163"/>
      <c r="N27" s="163"/>
      <c r="O27" s="177"/>
      <c r="P27" s="163"/>
      <c r="Q27" s="163"/>
      <c r="R27" s="163"/>
      <c r="S27" s="163"/>
      <c r="T27" s="163"/>
      <c r="U27" s="163"/>
      <c r="V27" s="163"/>
      <c r="W27" s="163"/>
      <c r="X27" s="163"/>
    </row>
    <row r="28" spans="1:38" ht="324" customHeight="1">
      <c r="A28" s="159">
        <v>19</v>
      </c>
      <c r="B28" s="171" t="s">
        <v>200</v>
      </c>
      <c r="C28" s="187" t="s">
        <v>274</v>
      </c>
      <c r="D28" s="204" t="s">
        <v>275</v>
      </c>
      <c r="E28" s="172"/>
      <c r="F28" s="172"/>
      <c r="G28" s="150">
        <v>0.5</v>
      </c>
      <c r="H28" s="173" t="s">
        <v>29</v>
      </c>
      <c r="I28" s="159" t="s">
        <v>193</v>
      </c>
      <c r="J28" s="160">
        <v>45383</v>
      </c>
      <c r="K28" s="159"/>
      <c r="L28" s="205" t="s">
        <v>276</v>
      </c>
      <c r="M28" s="163"/>
      <c r="N28" s="163"/>
      <c r="O28" s="177"/>
      <c r="P28" s="163"/>
      <c r="Q28" s="163"/>
      <c r="R28" s="163"/>
      <c r="S28" s="163"/>
      <c r="T28" s="163"/>
      <c r="U28" s="163"/>
      <c r="V28" s="163"/>
      <c r="W28" s="163"/>
      <c r="X28" s="163"/>
    </row>
    <row r="29" spans="1:38" ht="99.75" customHeight="1">
      <c r="A29" s="159">
        <v>20</v>
      </c>
      <c r="B29" s="171" t="s">
        <v>200</v>
      </c>
      <c r="C29" s="187" t="s">
        <v>277</v>
      </c>
      <c r="D29" s="172" t="s">
        <v>278</v>
      </c>
      <c r="E29" s="172"/>
      <c r="F29" s="172"/>
      <c r="G29" s="150">
        <v>0.5</v>
      </c>
      <c r="H29" s="173" t="s">
        <v>29</v>
      </c>
      <c r="I29" s="159" t="s">
        <v>193</v>
      </c>
      <c r="J29" s="160">
        <v>45383</v>
      </c>
      <c r="K29" s="159"/>
      <c r="L29" s="205" t="s">
        <v>279</v>
      </c>
      <c r="M29" s="163"/>
      <c r="N29" s="163"/>
      <c r="O29" s="177"/>
      <c r="P29" s="163"/>
      <c r="Q29" s="163"/>
      <c r="R29" s="163"/>
      <c r="S29" s="163"/>
      <c r="T29" s="163"/>
      <c r="U29" s="163"/>
      <c r="V29" s="163"/>
      <c r="W29" s="163"/>
      <c r="X29" s="163"/>
      <c r="AL29" s="189"/>
    </row>
    <row r="30" spans="1:38" ht="141" customHeight="1">
      <c r="A30" s="159">
        <v>21</v>
      </c>
      <c r="B30" s="171" t="s">
        <v>200</v>
      </c>
      <c r="C30" s="187" t="s">
        <v>235</v>
      </c>
      <c r="D30" s="172" t="s">
        <v>280</v>
      </c>
      <c r="E30" s="172"/>
      <c r="F30" s="172"/>
      <c r="G30" s="150">
        <v>0.5</v>
      </c>
      <c r="H30" s="173" t="s">
        <v>29</v>
      </c>
      <c r="I30" s="159" t="s">
        <v>193</v>
      </c>
      <c r="J30" s="160">
        <v>45383</v>
      </c>
      <c r="K30" s="159"/>
      <c r="L30" s="174" t="s">
        <v>281</v>
      </c>
      <c r="M30" s="147"/>
      <c r="N30" s="163"/>
      <c r="O30" s="177"/>
      <c r="P30" s="163"/>
      <c r="Q30" s="163"/>
      <c r="R30" s="163"/>
      <c r="S30" s="163"/>
      <c r="T30" s="163"/>
      <c r="U30" s="163"/>
      <c r="V30" s="163"/>
      <c r="W30" s="163"/>
      <c r="X30" s="163"/>
    </row>
    <row r="31" spans="1:38" ht="107.25" customHeight="1">
      <c r="A31" s="159">
        <v>22</v>
      </c>
      <c r="B31" s="171" t="s">
        <v>200</v>
      </c>
      <c r="C31" s="187" t="s">
        <v>282</v>
      </c>
      <c r="D31" s="204" t="s">
        <v>283</v>
      </c>
      <c r="E31" s="172"/>
      <c r="F31" s="172"/>
      <c r="G31" s="150">
        <v>0.5</v>
      </c>
      <c r="H31" s="173" t="s">
        <v>29</v>
      </c>
      <c r="I31" s="159" t="s">
        <v>193</v>
      </c>
      <c r="J31" s="160">
        <v>45383</v>
      </c>
      <c r="K31" s="159"/>
      <c r="L31" s="174" t="s">
        <v>284</v>
      </c>
      <c r="M31" s="163"/>
      <c r="N31" s="163"/>
      <c r="O31" s="177"/>
      <c r="P31" s="163"/>
      <c r="Q31" s="163"/>
      <c r="R31" s="163"/>
      <c r="S31" s="163"/>
      <c r="T31" s="163"/>
      <c r="U31" s="163"/>
      <c r="V31" s="163"/>
      <c r="W31" s="163"/>
      <c r="X31" s="163"/>
    </row>
    <row r="32" spans="1:38" ht="126" customHeight="1">
      <c r="A32" s="159">
        <v>23</v>
      </c>
      <c r="B32" s="171" t="s">
        <v>200</v>
      </c>
      <c r="C32" s="187" t="s">
        <v>285</v>
      </c>
      <c r="D32" s="172" t="s">
        <v>286</v>
      </c>
      <c r="E32" s="172"/>
      <c r="F32" s="172"/>
      <c r="G32" s="150">
        <v>0.5</v>
      </c>
      <c r="H32" s="173" t="s">
        <v>29</v>
      </c>
      <c r="I32" s="159"/>
      <c r="J32" s="160"/>
      <c r="K32" s="159"/>
      <c r="L32" s="174" t="s">
        <v>284</v>
      </c>
      <c r="M32" s="163"/>
      <c r="N32" s="163"/>
      <c r="O32" s="177"/>
      <c r="P32" s="163"/>
      <c r="Q32" s="163"/>
      <c r="R32" s="163"/>
      <c r="S32" s="163"/>
      <c r="T32" s="163"/>
      <c r="U32" s="163"/>
      <c r="V32" s="163"/>
      <c r="W32" s="163"/>
      <c r="X32" s="163"/>
    </row>
    <row r="33" spans="1:38" ht="76.5">
      <c r="A33" s="159">
        <v>24</v>
      </c>
      <c r="B33" s="171" t="s">
        <v>200</v>
      </c>
      <c r="C33" s="187" t="s">
        <v>287</v>
      </c>
      <c r="D33" s="172" t="s">
        <v>288</v>
      </c>
      <c r="E33" s="172"/>
      <c r="F33" s="172"/>
      <c r="G33" s="150">
        <v>0.5</v>
      </c>
      <c r="H33" s="173" t="s">
        <v>29</v>
      </c>
      <c r="I33" s="159" t="s">
        <v>193</v>
      </c>
      <c r="J33" s="160">
        <v>45383</v>
      </c>
      <c r="K33" s="159"/>
      <c r="L33" s="174" t="s">
        <v>259</v>
      </c>
      <c r="M33" s="163"/>
      <c r="N33" s="163"/>
      <c r="O33" s="177"/>
      <c r="P33" s="163"/>
      <c r="Q33" s="163"/>
      <c r="R33" s="163"/>
      <c r="S33" s="163"/>
      <c r="T33" s="163"/>
      <c r="U33" s="163"/>
      <c r="V33" s="163"/>
      <c r="W33" s="163"/>
      <c r="X33" s="163"/>
    </row>
    <row r="34" spans="1:38" ht="168" customHeight="1">
      <c r="A34" s="159">
        <v>25</v>
      </c>
      <c r="B34" s="171" t="s">
        <v>200</v>
      </c>
      <c r="C34" s="187" t="s">
        <v>289</v>
      </c>
      <c r="D34" s="172" t="s">
        <v>290</v>
      </c>
      <c r="E34" s="172"/>
      <c r="F34" s="172"/>
      <c r="G34" s="150">
        <v>0.5</v>
      </c>
      <c r="H34" s="173" t="s">
        <v>29</v>
      </c>
      <c r="I34" s="159" t="s">
        <v>193</v>
      </c>
      <c r="J34" s="160">
        <v>45383</v>
      </c>
      <c r="K34" s="159"/>
      <c r="L34" s="174" t="s">
        <v>259</v>
      </c>
      <c r="M34" s="163"/>
      <c r="N34" s="163"/>
      <c r="O34" s="177"/>
      <c r="P34" s="163"/>
      <c r="Q34" s="163"/>
      <c r="R34" s="163"/>
      <c r="S34" s="163"/>
      <c r="T34" s="163"/>
      <c r="U34" s="163"/>
      <c r="V34" s="163"/>
      <c r="W34" s="163"/>
      <c r="X34" s="163"/>
    </row>
    <row r="35" spans="1:38" ht="56.25">
      <c r="A35" s="159">
        <v>26</v>
      </c>
      <c r="B35" s="171" t="s">
        <v>200</v>
      </c>
      <c r="C35" s="187" t="s">
        <v>289</v>
      </c>
      <c r="D35" s="172" t="s">
        <v>291</v>
      </c>
      <c r="E35" s="172"/>
      <c r="F35" s="172"/>
      <c r="G35" s="150">
        <v>0.5</v>
      </c>
      <c r="H35" s="173" t="s">
        <v>29</v>
      </c>
      <c r="I35" s="159" t="s">
        <v>193</v>
      </c>
      <c r="J35" s="160">
        <v>45383</v>
      </c>
      <c r="K35" s="159"/>
      <c r="L35" s="174" t="s">
        <v>292</v>
      </c>
      <c r="M35" s="163"/>
      <c r="N35" s="163"/>
      <c r="O35" s="177"/>
      <c r="P35" s="163"/>
      <c r="Q35" s="163"/>
      <c r="R35" s="163"/>
      <c r="S35" s="163"/>
      <c r="T35" s="163"/>
      <c r="U35" s="163"/>
      <c r="V35" s="163"/>
      <c r="W35" s="163"/>
      <c r="X35" s="163"/>
    </row>
    <row r="36" spans="1:38" ht="51">
      <c r="A36" s="159">
        <v>27</v>
      </c>
      <c r="B36" s="171" t="s">
        <v>200</v>
      </c>
      <c r="C36" s="187" t="s">
        <v>289</v>
      </c>
      <c r="D36" s="141" t="s">
        <v>293</v>
      </c>
      <c r="E36" s="172"/>
      <c r="F36" s="172"/>
      <c r="G36" s="150">
        <v>0.5</v>
      </c>
      <c r="H36" s="173" t="s">
        <v>14</v>
      </c>
      <c r="I36" s="159" t="s">
        <v>193</v>
      </c>
      <c r="J36" s="160">
        <v>45383</v>
      </c>
      <c r="K36" s="159"/>
      <c r="L36" s="174" t="s">
        <v>259</v>
      </c>
      <c r="M36" s="163"/>
      <c r="N36" s="163"/>
      <c r="O36" s="177"/>
      <c r="P36" s="163"/>
      <c r="Q36" s="163"/>
      <c r="R36" s="163"/>
      <c r="S36" s="163"/>
      <c r="T36" s="163"/>
      <c r="U36" s="163"/>
      <c r="V36" s="163"/>
      <c r="W36" s="163"/>
      <c r="X36" s="163"/>
    </row>
    <row r="37" spans="1:38" ht="63.75">
      <c r="A37" s="159">
        <v>28</v>
      </c>
      <c r="B37" s="171" t="s">
        <v>200</v>
      </c>
      <c r="C37" s="187" t="s">
        <v>289</v>
      </c>
      <c r="D37" s="141" t="s">
        <v>294</v>
      </c>
      <c r="E37" s="172"/>
      <c r="F37" s="172"/>
      <c r="G37" s="150">
        <v>0.5</v>
      </c>
      <c r="H37" s="173" t="s">
        <v>14</v>
      </c>
      <c r="I37" s="159" t="s">
        <v>193</v>
      </c>
      <c r="J37" s="160">
        <v>45383</v>
      </c>
      <c r="K37" s="159"/>
      <c r="L37" s="174" t="s">
        <v>259</v>
      </c>
      <c r="M37" s="163"/>
      <c r="N37" s="163"/>
      <c r="O37" s="177"/>
      <c r="P37" s="163"/>
      <c r="Q37" s="163"/>
      <c r="R37" s="163"/>
      <c r="S37" s="163"/>
      <c r="T37" s="163"/>
      <c r="U37" s="163"/>
      <c r="V37" s="163"/>
      <c r="W37" s="163"/>
      <c r="X37" s="163"/>
    </row>
    <row r="38" spans="1:38" ht="89.25">
      <c r="A38" s="159">
        <v>29</v>
      </c>
      <c r="B38" s="171" t="s">
        <v>200</v>
      </c>
      <c r="C38" s="187" t="s">
        <v>295</v>
      </c>
      <c r="D38" s="141" t="s">
        <v>296</v>
      </c>
      <c r="E38" s="172"/>
      <c r="F38" s="172"/>
      <c r="G38" s="150">
        <v>0.5</v>
      </c>
      <c r="H38" s="173" t="s">
        <v>29</v>
      </c>
      <c r="I38" s="159" t="s">
        <v>193</v>
      </c>
      <c r="J38" s="160">
        <v>45383</v>
      </c>
      <c r="K38" s="159"/>
      <c r="L38" s="174" t="s">
        <v>297</v>
      </c>
      <c r="M38" s="163"/>
      <c r="N38" s="163"/>
      <c r="O38" s="177"/>
      <c r="P38" s="163"/>
      <c r="Q38" s="163"/>
      <c r="R38" s="163"/>
      <c r="S38" s="163"/>
      <c r="T38" s="163"/>
      <c r="U38" s="163"/>
      <c r="V38" s="163"/>
      <c r="W38" s="163"/>
      <c r="X38" s="163"/>
      <c r="AL38" s="189"/>
    </row>
    <row r="39" spans="1:38" s="192" customFormat="1" ht="67.5" customHeight="1">
      <c r="A39" s="193">
        <v>30</v>
      </c>
      <c r="B39" s="194" t="s">
        <v>200</v>
      </c>
      <c r="C39" s="206" t="s">
        <v>295</v>
      </c>
      <c r="D39" s="196" t="s">
        <v>298</v>
      </c>
      <c r="E39" s="196"/>
      <c r="F39" s="196"/>
      <c r="G39" s="197">
        <v>0.5</v>
      </c>
      <c r="H39" s="173" t="s">
        <v>28</v>
      </c>
      <c r="I39" s="193" t="s">
        <v>193</v>
      </c>
      <c r="J39" s="199">
        <v>45383</v>
      </c>
      <c r="K39" s="193"/>
      <c r="L39" s="200" t="s">
        <v>261</v>
      </c>
      <c r="M39" s="201"/>
      <c r="N39" s="201"/>
      <c r="O39" s="202"/>
      <c r="P39" s="201"/>
      <c r="Q39" s="201"/>
      <c r="R39" s="201"/>
      <c r="S39" s="201"/>
      <c r="T39" s="201"/>
      <c r="U39" s="201"/>
      <c r="V39" s="201"/>
      <c r="W39" s="201"/>
      <c r="X39" s="201"/>
    </row>
    <row r="40" spans="1:38" ht="93" customHeight="1">
      <c r="A40" s="159">
        <v>31</v>
      </c>
      <c r="B40" s="171" t="s">
        <v>200</v>
      </c>
      <c r="C40" s="187" t="s">
        <v>295</v>
      </c>
      <c r="D40" s="172" t="s">
        <v>299</v>
      </c>
      <c r="E40" s="172"/>
      <c r="F40" s="172"/>
      <c r="G40" s="150">
        <v>0.5</v>
      </c>
      <c r="H40" s="173" t="s">
        <v>14</v>
      </c>
      <c r="I40" s="159" t="s">
        <v>193</v>
      </c>
      <c r="J40" s="160">
        <v>45383</v>
      </c>
      <c r="K40" s="159"/>
      <c r="L40" s="174" t="s">
        <v>259</v>
      </c>
      <c r="M40" s="163"/>
      <c r="N40" s="163"/>
      <c r="O40" s="177"/>
      <c r="P40" s="163"/>
      <c r="Q40" s="163"/>
      <c r="R40" s="163"/>
      <c r="S40" s="163"/>
      <c r="T40" s="163"/>
      <c r="U40" s="163"/>
      <c r="V40" s="163"/>
      <c r="W40" s="163"/>
      <c r="X40" s="163"/>
    </row>
    <row r="41" spans="1:38" ht="56.25">
      <c r="A41" s="159">
        <v>32</v>
      </c>
      <c r="B41" s="171" t="s">
        <v>200</v>
      </c>
      <c r="C41" s="187" t="s">
        <v>295</v>
      </c>
      <c r="D41" s="172" t="s">
        <v>300</v>
      </c>
      <c r="E41" s="172"/>
      <c r="F41" s="172"/>
      <c r="G41" s="150">
        <v>0.5</v>
      </c>
      <c r="H41" s="173" t="s">
        <v>29</v>
      </c>
      <c r="I41" s="159" t="s">
        <v>193</v>
      </c>
      <c r="J41" s="160">
        <v>45383</v>
      </c>
      <c r="K41" s="159"/>
      <c r="L41" s="174" t="s">
        <v>301</v>
      </c>
      <c r="M41" s="163"/>
      <c r="N41" s="163"/>
      <c r="O41" s="177"/>
      <c r="P41" s="163"/>
      <c r="Q41" s="163"/>
      <c r="R41" s="163"/>
      <c r="S41" s="163"/>
      <c r="T41" s="163"/>
      <c r="U41" s="163"/>
      <c r="V41" s="163"/>
      <c r="W41" s="163"/>
      <c r="X41" s="163"/>
      <c r="AL41" s="189"/>
    </row>
    <row r="42" spans="1:38" ht="96.75" customHeight="1">
      <c r="A42" s="159">
        <v>33</v>
      </c>
      <c r="B42" s="171" t="s">
        <v>200</v>
      </c>
      <c r="C42" s="187" t="s">
        <v>302</v>
      </c>
      <c r="D42" s="172" t="s">
        <v>303</v>
      </c>
      <c r="E42" s="172"/>
      <c r="F42" s="172"/>
      <c r="G42" s="150">
        <v>0.5</v>
      </c>
      <c r="H42" s="173" t="s">
        <v>29</v>
      </c>
      <c r="I42" s="159" t="s">
        <v>193</v>
      </c>
      <c r="J42" s="160">
        <v>45383</v>
      </c>
      <c r="K42" s="159"/>
      <c r="L42" s="174" t="s">
        <v>259</v>
      </c>
      <c r="M42" s="163"/>
      <c r="N42" s="163"/>
      <c r="O42" s="177"/>
      <c r="P42" s="163"/>
      <c r="Q42" s="163"/>
      <c r="R42" s="163"/>
      <c r="S42" s="163"/>
      <c r="T42" s="163"/>
      <c r="U42" s="163"/>
      <c r="V42" s="163"/>
      <c r="W42" s="163"/>
      <c r="X42" s="163"/>
    </row>
    <row r="43" spans="1:38" ht="38.25">
      <c r="A43" s="159">
        <v>34</v>
      </c>
      <c r="B43" s="171" t="s">
        <v>200</v>
      </c>
      <c r="C43" s="187" t="s">
        <v>302</v>
      </c>
      <c r="D43" s="172" t="s">
        <v>304</v>
      </c>
      <c r="E43" s="172"/>
      <c r="F43" s="172"/>
      <c r="G43" s="150">
        <v>0.5</v>
      </c>
      <c r="H43" s="173" t="s">
        <v>14</v>
      </c>
      <c r="I43" s="159" t="s">
        <v>193</v>
      </c>
      <c r="J43" s="160">
        <v>45383</v>
      </c>
      <c r="K43" s="159"/>
      <c r="L43" s="174" t="s">
        <v>305</v>
      </c>
      <c r="M43" s="163"/>
      <c r="N43" s="163"/>
      <c r="O43" s="177"/>
      <c r="P43" s="163"/>
      <c r="Q43" s="163"/>
      <c r="R43" s="163"/>
      <c r="S43" s="163"/>
      <c r="T43" s="163"/>
      <c r="U43" s="163"/>
      <c r="V43" s="163"/>
      <c r="W43" s="163"/>
      <c r="X43" s="163"/>
    </row>
    <row r="44" spans="1:38" ht="76.5">
      <c r="A44" s="159">
        <v>35</v>
      </c>
      <c r="B44" s="171" t="s">
        <v>200</v>
      </c>
      <c r="C44" s="187"/>
      <c r="D44" s="172" t="s">
        <v>306</v>
      </c>
      <c r="E44" s="172"/>
      <c r="F44" s="172"/>
      <c r="G44" s="150">
        <v>0.5</v>
      </c>
      <c r="H44" s="173" t="s">
        <v>29</v>
      </c>
      <c r="I44" s="159" t="s">
        <v>193</v>
      </c>
      <c r="J44" s="160">
        <v>45383</v>
      </c>
      <c r="K44" s="159"/>
      <c r="L44" s="174" t="s">
        <v>307</v>
      </c>
      <c r="M44" s="163"/>
      <c r="N44" s="163"/>
      <c r="O44" s="177"/>
      <c r="P44" s="163"/>
      <c r="Q44" s="163"/>
      <c r="R44" s="163"/>
      <c r="S44" s="163"/>
      <c r="T44" s="163"/>
      <c r="U44" s="163"/>
      <c r="V44" s="163"/>
      <c r="W44" s="163"/>
      <c r="X44" s="163"/>
    </row>
    <row r="45" spans="1:38" ht="38.25">
      <c r="A45" s="159">
        <v>36</v>
      </c>
      <c r="B45" s="171" t="s">
        <v>200</v>
      </c>
      <c r="C45" s="187" t="s">
        <v>308</v>
      </c>
      <c r="D45" s="172" t="s">
        <v>309</v>
      </c>
      <c r="E45" s="172"/>
      <c r="F45" s="172"/>
      <c r="G45" s="150">
        <v>0.5</v>
      </c>
      <c r="H45" s="173" t="s">
        <v>14</v>
      </c>
      <c r="I45" s="159" t="s">
        <v>193</v>
      </c>
      <c r="J45" s="160">
        <v>45383</v>
      </c>
      <c r="K45" s="159"/>
      <c r="L45" s="174" t="s">
        <v>259</v>
      </c>
      <c r="M45" s="163"/>
      <c r="N45" s="163"/>
      <c r="O45" s="177"/>
      <c r="P45" s="163"/>
      <c r="Q45" s="163"/>
      <c r="R45" s="163"/>
      <c r="S45" s="163"/>
      <c r="T45" s="163"/>
      <c r="U45" s="163"/>
      <c r="V45" s="163"/>
      <c r="W45" s="163"/>
      <c r="X45" s="163"/>
    </row>
    <row r="46" spans="1:38" ht="12.75">
      <c r="A46" s="159"/>
      <c r="B46" s="159"/>
      <c r="C46" s="187"/>
      <c r="D46" s="172"/>
      <c r="E46" s="172"/>
      <c r="F46" s="172"/>
      <c r="G46" s="150"/>
      <c r="H46" s="173"/>
      <c r="I46" s="159"/>
      <c r="J46" s="160"/>
      <c r="K46" s="159"/>
      <c r="L46" s="174"/>
      <c r="M46" s="163"/>
      <c r="N46" s="163"/>
      <c r="O46" s="177"/>
      <c r="P46" s="163"/>
      <c r="Q46" s="163"/>
      <c r="R46" s="163"/>
      <c r="S46" s="163"/>
      <c r="T46" s="163"/>
      <c r="U46" s="163"/>
      <c r="V46" s="163"/>
      <c r="W46" s="163"/>
      <c r="X46" s="163"/>
    </row>
    <row r="47" spans="1:38" ht="12.75">
      <c r="A47" s="159"/>
      <c r="B47" s="159"/>
      <c r="C47" s="187"/>
      <c r="D47" s="172"/>
      <c r="E47" s="172"/>
      <c r="F47" s="172"/>
      <c r="G47" s="150"/>
      <c r="H47" s="173"/>
      <c r="I47" s="159"/>
      <c r="J47" s="160"/>
      <c r="K47" s="159"/>
      <c r="L47" s="174"/>
      <c r="M47" s="163"/>
      <c r="N47" s="163"/>
      <c r="O47" s="177"/>
      <c r="P47" s="163"/>
      <c r="Q47" s="163"/>
      <c r="R47" s="163"/>
      <c r="S47" s="163"/>
      <c r="T47" s="163"/>
      <c r="U47" s="163"/>
      <c r="V47" s="163"/>
      <c r="W47" s="163"/>
      <c r="X47" s="163"/>
    </row>
    <row r="48" spans="1:38" ht="12.75">
      <c r="A48" s="159"/>
      <c r="B48" s="159"/>
      <c r="C48" s="187"/>
      <c r="D48" s="172"/>
      <c r="E48" s="172"/>
      <c r="F48" s="172"/>
      <c r="G48" s="150"/>
      <c r="H48" s="173"/>
      <c r="I48" s="159"/>
      <c r="J48" s="160"/>
      <c r="K48" s="159"/>
      <c r="L48" s="174"/>
      <c r="M48" s="163"/>
      <c r="N48" s="163"/>
      <c r="O48" s="177"/>
      <c r="P48" s="163"/>
      <c r="Q48" s="163"/>
      <c r="R48" s="163"/>
      <c r="S48" s="163"/>
      <c r="T48" s="163"/>
      <c r="U48" s="163"/>
      <c r="V48" s="163"/>
      <c r="W48" s="163"/>
      <c r="X48" s="163"/>
    </row>
    <row r="49" spans="1:24" ht="12.75">
      <c r="A49" s="159"/>
      <c r="B49" s="159"/>
      <c r="C49" s="187"/>
      <c r="D49" s="172"/>
      <c r="E49" s="172"/>
      <c r="F49" s="172"/>
      <c r="G49" s="150"/>
      <c r="H49" s="173"/>
      <c r="I49" s="159"/>
      <c r="J49" s="160"/>
      <c r="K49" s="159"/>
      <c r="L49" s="174"/>
      <c r="M49" s="163"/>
      <c r="N49" s="163"/>
      <c r="O49" s="177"/>
      <c r="P49" s="163"/>
      <c r="Q49" s="163"/>
      <c r="R49" s="163"/>
      <c r="S49" s="163"/>
      <c r="T49" s="163"/>
      <c r="U49" s="163"/>
      <c r="V49" s="163"/>
      <c r="W49" s="163"/>
      <c r="X49" s="163"/>
    </row>
    <row r="50" spans="1:24" ht="12.75">
      <c r="A50" s="159"/>
      <c r="B50" s="159"/>
      <c r="C50" s="187"/>
      <c r="D50" s="172"/>
      <c r="E50" s="172"/>
      <c r="F50" s="172"/>
      <c r="G50" s="150"/>
      <c r="H50" s="173"/>
      <c r="I50" s="159"/>
      <c r="J50" s="160"/>
      <c r="K50" s="159"/>
      <c r="L50" s="174"/>
      <c r="M50" s="163"/>
      <c r="N50" s="163"/>
      <c r="O50" s="177"/>
      <c r="P50" s="163"/>
      <c r="Q50" s="163"/>
      <c r="R50" s="163"/>
      <c r="S50" s="163"/>
      <c r="T50" s="163"/>
      <c r="U50" s="163"/>
      <c r="V50" s="163"/>
      <c r="W50" s="163"/>
      <c r="X50" s="163"/>
    </row>
    <row r="51" spans="1:24" ht="12.75">
      <c r="A51" s="159"/>
      <c r="B51" s="159"/>
      <c r="C51" s="187"/>
      <c r="D51" s="172"/>
      <c r="E51" s="172"/>
      <c r="F51" s="172"/>
      <c r="G51" s="150"/>
      <c r="H51" s="173"/>
      <c r="I51" s="159"/>
      <c r="J51" s="160"/>
      <c r="K51" s="159"/>
      <c r="L51" s="174"/>
      <c r="M51" s="163"/>
      <c r="N51" s="163"/>
      <c r="O51" s="177"/>
      <c r="P51" s="163"/>
      <c r="Q51" s="163"/>
      <c r="R51" s="163"/>
      <c r="S51" s="163"/>
      <c r="T51" s="163"/>
      <c r="U51" s="163"/>
      <c r="V51" s="163"/>
      <c r="W51" s="163"/>
      <c r="X51" s="163"/>
    </row>
    <row r="52" spans="1:24" ht="12.75">
      <c r="A52" s="159"/>
      <c r="B52" s="159"/>
      <c r="C52" s="187"/>
      <c r="D52" s="172"/>
      <c r="E52" s="172"/>
      <c r="F52" s="172"/>
      <c r="G52" s="150"/>
      <c r="H52" s="173"/>
      <c r="I52" s="159"/>
      <c r="J52" s="160"/>
      <c r="K52" s="159"/>
      <c r="L52" s="174"/>
      <c r="M52" s="163"/>
      <c r="N52" s="163"/>
      <c r="O52" s="177"/>
      <c r="P52" s="163"/>
      <c r="Q52" s="163"/>
      <c r="R52" s="163"/>
      <c r="S52" s="163"/>
      <c r="T52" s="163"/>
      <c r="U52" s="163"/>
      <c r="V52" s="163"/>
      <c r="W52" s="163"/>
      <c r="X52" s="163"/>
    </row>
    <row r="53" spans="1:24" ht="12.75">
      <c r="A53" s="159"/>
      <c r="B53" s="159"/>
      <c r="C53" s="187"/>
      <c r="D53" s="172"/>
      <c r="E53" s="172"/>
      <c r="F53" s="172"/>
      <c r="G53" s="150"/>
      <c r="H53" s="173"/>
      <c r="I53" s="159"/>
      <c r="J53" s="160"/>
      <c r="K53" s="159"/>
      <c r="L53" s="174"/>
      <c r="M53" s="163"/>
      <c r="N53" s="163"/>
      <c r="O53" s="177"/>
      <c r="P53" s="163"/>
      <c r="Q53" s="163"/>
      <c r="R53" s="163"/>
      <c r="S53" s="163"/>
      <c r="T53" s="163"/>
      <c r="U53" s="163"/>
      <c r="V53" s="163"/>
      <c r="W53" s="163"/>
      <c r="X53" s="163"/>
    </row>
    <row r="54" spans="1:24" ht="12.75">
      <c r="A54" s="159"/>
      <c r="B54" s="159"/>
      <c r="C54" s="187"/>
      <c r="D54" s="172"/>
      <c r="E54" s="172"/>
      <c r="F54" s="172"/>
      <c r="G54" s="150"/>
      <c r="H54" s="173"/>
      <c r="I54" s="159"/>
      <c r="J54" s="160"/>
      <c r="K54" s="159"/>
      <c r="L54" s="174"/>
      <c r="M54" s="163"/>
      <c r="N54" s="163"/>
      <c r="O54" s="177"/>
      <c r="P54" s="163"/>
      <c r="Q54" s="163"/>
      <c r="R54" s="163"/>
      <c r="S54" s="163"/>
      <c r="T54" s="163"/>
      <c r="U54" s="163"/>
      <c r="V54" s="163"/>
      <c r="W54" s="163"/>
      <c r="X54" s="163"/>
    </row>
    <row r="55" spans="1:24" ht="12.75">
      <c r="A55" s="159"/>
      <c r="B55" s="159"/>
      <c r="C55" s="187"/>
      <c r="D55" s="172"/>
      <c r="E55" s="172"/>
      <c r="F55" s="172"/>
      <c r="G55" s="150"/>
      <c r="H55" s="173"/>
      <c r="I55" s="159"/>
      <c r="J55" s="160"/>
      <c r="K55" s="159"/>
      <c r="L55" s="174"/>
      <c r="M55" s="163"/>
      <c r="N55" s="163"/>
      <c r="O55" s="177"/>
      <c r="P55" s="163"/>
      <c r="Q55" s="163"/>
      <c r="R55" s="163"/>
      <c r="S55" s="163"/>
      <c r="T55" s="163"/>
      <c r="U55" s="163"/>
      <c r="V55" s="163"/>
      <c r="W55" s="163"/>
      <c r="X55" s="163"/>
    </row>
    <row r="56" spans="1:24" ht="15.75" customHeight="1">
      <c r="I56" s="159"/>
      <c r="J56" s="160"/>
    </row>
    <row r="57" spans="1:24" ht="15.75" customHeight="1">
      <c r="I57" s="159"/>
      <c r="J57" s="160"/>
    </row>
  </sheetData>
  <conditionalFormatting sqref="M1:N1 R1 U1:X1">
    <cfRule type="containsText" dxfId="247" priority="13" operator="containsText" text="ответ субподрядчика">
      <formula>NOT(ISERROR(SEARCH(("ответ субподрядчика"),(M1))))</formula>
    </cfRule>
  </conditionalFormatting>
  <conditionalFormatting sqref="G10:G55">
    <cfRule type="cellIs" dxfId="246" priority="12" operator="equal">
      <formula>1</formula>
    </cfRule>
  </conditionalFormatting>
  <conditionalFormatting sqref="G42">
    <cfRule type="cellIs" dxfId="245" priority="14" operator="equal">
      <formula>1</formula>
    </cfRule>
  </conditionalFormatting>
  <conditionalFormatting sqref="G11">
    <cfRule type="cellIs" dxfId="244" priority="15" operator="equal">
      <formula>1</formula>
    </cfRule>
  </conditionalFormatting>
  <conditionalFormatting sqref="G14">
    <cfRule type="cellIs" dxfId="243" priority="16" operator="equal">
      <formula>1</formula>
    </cfRule>
  </conditionalFormatting>
  <conditionalFormatting sqref="G16">
    <cfRule type="cellIs" dxfId="242" priority="17" operator="equal">
      <formula>1</formula>
    </cfRule>
  </conditionalFormatting>
  <conditionalFormatting sqref="G18">
    <cfRule type="cellIs" dxfId="241" priority="18" operator="equal">
      <formula>1</formula>
    </cfRule>
  </conditionalFormatting>
  <conditionalFormatting sqref="G19">
    <cfRule type="cellIs" dxfId="240" priority="19" operator="equal">
      <formula>1</formula>
    </cfRule>
  </conditionalFormatting>
  <conditionalFormatting sqref="G23">
    <cfRule type="cellIs" dxfId="239" priority="20" operator="equal">
      <formula>1</formula>
    </cfRule>
  </conditionalFormatting>
  <conditionalFormatting sqref="G24">
    <cfRule type="cellIs" dxfId="238" priority="21" operator="equal">
      <formula>1</formula>
    </cfRule>
  </conditionalFormatting>
  <conditionalFormatting sqref="G24">
    <cfRule type="cellIs" dxfId="237" priority="22" operator="equal">
      <formula>1</formula>
    </cfRule>
  </conditionalFormatting>
  <conditionalFormatting sqref="G27">
    <cfRule type="cellIs" dxfId="236" priority="23" operator="equal">
      <formula>1</formula>
    </cfRule>
  </conditionalFormatting>
  <conditionalFormatting sqref="G28">
    <cfRule type="cellIs" dxfId="235" priority="24" operator="equal">
      <formula>1</formula>
    </cfRule>
  </conditionalFormatting>
  <conditionalFormatting sqref="G29">
    <cfRule type="cellIs" dxfId="234" priority="25" operator="equal">
      <formula>1</formula>
    </cfRule>
  </conditionalFormatting>
  <conditionalFormatting sqref="G30">
    <cfRule type="cellIs" dxfId="233" priority="26" operator="equal">
      <formula>1</formula>
    </cfRule>
  </conditionalFormatting>
  <conditionalFormatting sqref="G32">
    <cfRule type="cellIs" dxfId="232" priority="27" operator="equal">
      <formula>1</formula>
    </cfRule>
  </conditionalFormatting>
  <conditionalFormatting sqref="G34">
    <cfRule type="cellIs" dxfId="231" priority="28" operator="equal">
      <formula>1</formula>
    </cfRule>
  </conditionalFormatting>
  <conditionalFormatting sqref="G38">
    <cfRule type="cellIs" dxfId="230" priority="29" operator="equal">
      <formula>1</formula>
    </cfRule>
  </conditionalFormatting>
  <conditionalFormatting sqref="G36">
    <cfRule type="cellIs" dxfId="229" priority="30" operator="equal">
      <formula>1</formula>
    </cfRule>
  </conditionalFormatting>
  <conditionalFormatting sqref="G40">
    <cfRule type="cellIs" dxfId="228" priority="31" operator="equal">
      <formula>1</formula>
    </cfRule>
  </conditionalFormatting>
  <conditionalFormatting sqref="G41">
    <cfRule type="cellIs" dxfId="227" priority="32" operator="equal">
      <formula>1</formula>
    </cfRule>
  </conditionalFormatting>
  <conditionalFormatting sqref="G41">
    <cfRule type="cellIs" dxfId="226" priority="33" operator="equal">
      <formula>1</formula>
    </cfRule>
  </conditionalFormatting>
  <conditionalFormatting sqref="G10:G55">
    <cfRule type="cellIs" dxfId="225" priority="11" operator="equal">
      <formula>0.5</formula>
    </cfRule>
  </conditionalFormatting>
  <conditionalFormatting sqref="G42">
    <cfRule type="cellIs" dxfId="224" priority="34" operator="equal">
      <formula>0.5</formula>
    </cfRule>
  </conditionalFormatting>
  <conditionalFormatting sqref="G11">
    <cfRule type="cellIs" dxfId="223" priority="35" operator="equal">
      <formula>0.5</formula>
    </cfRule>
  </conditionalFormatting>
  <conditionalFormatting sqref="G14">
    <cfRule type="cellIs" dxfId="222" priority="36" operator="equal">
      <formula>0.5</formula>
    </cfRule>
  </conditionalFormatting>
  <conditionalFormatting sqref="G16">
    <cfRule type="cellIs" dxfId="221" priority="37" operator="equal">
      <formula>0.5</formula>
    </cfRule>
  </conditionalFormatting>
  <conditionalFormatting sqref="G18">
    <cfRule type="cellIs" dxfId="220" priority="38" operator="equal">
      <formula>0.5</formula>
    </cfRule>
  </conditionalFormatting>
  <conditionalFormatting sqref="G19">
    <cfRule type="cellIs" dxfId="219" priority="39" operator="equal">
      <formula>0.5</formula>
    </cfRule>
  </conditionalFormatting>
  <conditionalFormatting sqref="G23">
    <cfRule type="cellIs" dxfId="218" priority="40" operator="equal">
      <formula>0.5</formula>
    </cfRule>
  </conditionalFormatting>
  <conditionalFormatting sqref="G24">
    <cfRule type="cellIs" dxfId="217" priority="41" operator="equal">
      <formula>0.5</formula>
    </cfRule>
  </conditionalFormatting>
  <conditionalFormatting sqref="G24">
    <cfRule type="cellIs" dxfId="216" priority="42" operator="equal">
      <formula>0.5</formula>
    </cfRule>
  </conditionalFormatting>
  <conditionalFormatting sqref="G27">
    <cfRule type="cellIs" dxfId="215" priority="43" operator="equal">
      <formula>0.5</formula>
    </cfRule>
  </conditionalFormatting>
  <conditionalFormatting sqref="G28">
    <cfRule type="cellIs" dxfId="214" priority="44" operator="equal">
      <formula>0.5</formula>
    </cfRule>
  </conditionalFormatting>
  <conditionalFormatting sqref="G29">
    <cfRule type="cellIs" dxfId="213" priority="45" operator="equal">
      <formula>0.5</formula>
    </cfRule>
  </conditionalFormatting>
  <conditionalFormatting sqref="G30">
    <cfRule type="cellIs" dxfId="212" priority="46" operator="equal">
      <formula>0.5</formula>
    </cfRule>
  </conditionalFormatting>
  <conditionalFormatting sqref="G32">
    <cfRule type="cellIs" dxfId="211" priority="47" operator="equal">
      <formula>0.5</formula>
    </cfRule>
  </conditionalFormatting>
  <conditionalFormatting sqref="G34">
    <cfRule type="cellIs" dxfId="210" priority="48" operator="equal">
      <formula>0.5</formula>
    </cfRule>
  </conditionalFormatting>
  <conditionalFormatting sqref="G38">
    <cfRule type="cellIs" dxfId="209" priority="49" operator="equal">
      <formula>0.5</formula>
    </cfRule>
  </conditionalFormatting>
  <conditionalFormatting sqref="G36">
    <cfRule type="cellIs" dxfId="208" priority="50" operator="equal">
      <formula>0.5</formula>
    </cfRule>
  </conditionalFormatting>
  <conditionalFormatting sqref="G40">
    <cfRule type="cellIs" dxfId="207" priority="51" operator="equal">
      <formula>0.5</formula>
    </cfRule>
  </conditionalFormatting>
  <conditionalFormatting sqref="G41">
    <cfRule type="cellIs" dxfId="206" priority="52" operator="equal">
      <formula>0.5</formula>
    </cfRule>
  </conditionalFormatting>
  <conditionalFormatting sqref="G41">
    <cfRule type="cellIs" dxfId="205" priority="53" operator="equal">
      <formula>0.5</formula>
    </cfRule>
  </conditionalFormatting>
  <conditionalFormatting sqref="G10:G55">
    <cfRule type="cellIs" dxfId="204" priority="10" operator="equal">
      <formula>0.2</formula>
    </cfRule>
  </conditionalFormatting>
  <conditionalFormatting sqref="G42">
    <cfRule type="cellIs" dxfId="203" priority="54" operator="equal">
      <formula>0.2</formula>
    </cfRule>
  </conditionalFormatting>
  <conditionalFormatting sqref="G11">
    <cfRule type="cellIs" dxfId="202" priority="55" operator="equal">
      <formula>0.2</formula>
    </cfRule>
  </conditionalFormatting>
  <conditionalFormatting sqref="G14">
    <cfRule type="cellIs" dxfId="201" priority="56" operator="equal">
      <formula>0.2</formula>
    </cfRule>
  </conditionalFormatting>
  <conditionalFormatting sqref="G16">
    <cfRule type="cellIs" dxfId="200" priority="57" operator="equal">
      <formula>0.2</formula>
    </cfRule>
  </conditionalFormatting>
  <conditionalFormatting sqref="G18">
    <cfRule type="cellIs" dxfId="199" priority="58" operator="equal">
      <formula>0.2</formula>
    </cfRule>
  </conditionalFormatting>
  <conditionalFormatting sqref="G19">
    <cfRule type="cellIs" dxfId="198" priority="59" operator="equal">
      <formula>0.2</formula>
    </cfRule>
  </conditionalFormatting>
  <conditionalFormatting sqref="G23">
    <cfRule type="cellIs" dxfId="197" priority="60" operator="equal">
      <formula>0.2</formula>
    </cfRule>
  </conditionalFormatting>
  <conditionalFormatting sqref="G24">
    <cfRule type="cellIs" dxfId="196" priority="61" operator="equal">
      <formula>0.2</formula>
    </cfRule>
  </conditionalFormatting>
  <conditionalFormatting sqref="G24">
    <cfRule type="cellIs" dxfId="195" priority="62" operator="equal">
      <formula>0.2</formula>
    </cfRule>
  </conditionalFormatting>
  <conditionalFormatting sqref="G27">
    <cfRule type="cellIs" dxfId="194" priority="63" operator="equal">
      <formula>0.2</formula>
    </cfRule>
  </conditionalFormatting>
  <conditionalFormatting sqref="G28">
    <cfRule type="cellIs" dxfId="193" priority="64" operator="equal">
      <formula>0.2</formula>
    </cfRule>
  </conditionalFormatting>
  <conditionalFormatting sqref="G29">
    <cfRule type="cellIs" dxfId="192" priority="65" operator="equal">
      <formula>0.2</formula>
    </cfRule>
  </conditionalFormatting>
  <conditionalFormatting sqref="G30">
    <cfRule type="cellIs" dxfId="191" priority="66" operator="equal">
      <formula>0.2</formula>
    </cfRule>
  </conditionalFormatting>
  <conditionalFormatting sqref="G32">
    <cfRule type="cellIs" dxfId="190" priority="67" operator="equal">
      <formula>0.2</formula>
    </cfRule>
  </conditionalFormatting>
  <conditionalFormatting sqref="G34">
    <cfRule type="cellIs" dxfId="189" priority="68" operator="equal">
      <formula>0.2</formula>
    </cfRule>
  </conditionalFormatting>
  <conditionalFormatting sqref="G38">
    <cfRule type="cellIs" dxfId="188" priority="69" operator="equal">
      <formula>0.2</formula>
    </cfRule>
  </conditionalFormatting>
  <conditionalFormatting sqref="G36">
    <cfRule type="cellIs" dxfId="187" priority="70" operator="equal">
      <formula>0.2</formula>
    </cfRule>
  </conditionalFormatting>
  <conditionalFormatting sqref="G40">
    <cfRule type="cellIs" dxfId="186" priority="71" operator="equal">
      <formula>0.2</formula>
    </cfRule>
  </conditionalFormatting>
  <conditionalFormatting sqref="G41">
    <cfRule type="cellIs" dxfId="185" priority="72" operator="equal">
      <formula>0.2</formula>
    </cfRule>
  </conditionalFormatting>
  <conditionalFormatting sqref="G41">
    <cfRule type="cellIs" dxfId="184" priority="73" operator="equal">
      <formula>0.2</formula>
    </cfRule>
  </conditionalFormatting>
  <conditionalFormatting sqref="K3 K5:K55">
    <cfRule type="containsText" dxfId="183" priority="9" operator="containsText" text="ПД">
      <formula>NOT(ISERROR(SEARCH(("ПД"),(K3))))</formula>
    </cfRule>
  </conditionalFormatting>
  <conditionalFormatting sqref="K3 K5:K55">
    <cfRule type="containsText" dxfId="182" priority="8" operator="containsText" text="отменено">
      <formula>NOT(ISERROR(SEARCH(("отменено"),(K3))))</formula>
    </cfRule>
  </conditionalFormatting>
  <conditionalFormatting sqref="G1:H1 H3:X3 H5:H55 A9:G9">
    <cfRule type="cellIs" dxfId="181" priority="7" operator="equal">
      <formula>"5 - Несоответствие решений ПД и РД"</formula>
    </cfRule>
  </conditionalFormatting>
  <conditionalFormatting sqref="H43">
    <cfRule type="cellIs" dxfId="180" priority="74" operator="equal">
      <formula>"5 - Несоответствие решений ПД и РД"</formula>
    </cfRule>
  </conditionalFormatting>
  <conditionalFormatting sqref="H42">
    <cfRule type="cellIs" dxfId="179" priority="75" operator="equal">
      <formula>"5 - Несоответствие решений ПД и РД"</formula>
    </cfRule>
  </conditionalFormatting>
  <conditionalFormatting sqref="H11">
    <cfRule type="cellIs" dxfId="178" priority="76" operator="equal">
      <formula>"5 - Несоответствие решений ПД и РД"</formula>
    </cfRule>
  </conditionalFormatting>
  <conditionalFormatting sqref="H14">
    <cfRule type="cellIs" dxfId="177" priority="77" operator="equal">
      <formula>"5 - Несоответствие решений ПД и РД"</formula>
    </cfRule>
  </conditionalFormatting>
  <conditionalFormatting sqref="H16">
    <cfRule type="cellIs" dxfId="176" priority="78" operator="equal">
      <formula>"5 - Несоответствие решений ПД и РД"</formula>
    </cfRule>
  </conditionalFormatting>
  <conditionalFormatting sqref="H18">
    <cfRule type="cellIs" dxfId="175" priority="79" operator="equal">
      <formula>"5 - Несоответствие решений ПД и РД"</formula>
    </cfRule>
  </conditionalFormatting>
  <conditionalFormatting sqref="H19">
    <cfRule type="cellIs" dxfId="174" priority="80" operator="equal">
      <formula>"5 - Несоответствие решений ПД и РД"</formula>
    </cfRule>
  </conditionalFormatting>
  <conditionalFormatting sqref="H23">
    <cfRule type="cellIs" dxfId="173" priority="81" operator="equal">
      <formula>"5 - Несоответствие решений ПД и РД"</formula>
    </cfRule>
  </conditionalFormatting>
  <conditionalFormatting sqref="H24">
    <cfRule type="cellIs" dxfId="172" priority="82" operator="equal">
      <formula>"5 - Несоответствие решений ПД и РД"</formula>
    </cfRule>
  </conditionalFormatting>
  <conditionalFormatting sqref="H24">
    <cfRule type="cellIs" dxfId="171" priority="83" operator="equal">
      <formula>"5 - Несоответствие решений ПД и РД"</formula>
    </cfRule>
  </conditionalFormatting>
  <conditionalFormatting sqref="H26">
    <cfRule type="cellIs" dxfId="170" priority="84" operator="equal">
      <formula>"5 - Несоответствие решений ПД и РД"</formula>
    </cfRule>
  </conditionalFormatting>
  <conditionalFormatting sqref="H26">
    <cfRule type="cellIs" dxfId="169" priority="85" operator="equal">
      <formula>"5 - Несоответствие решений ПД и РД"</formula>
    </cfRule>
  </conditionalFormatting>
  <conditionalFormatting sqref="H27">
    <cfRule type="cellIs" dxfId="168" priority="86" operator="equal">
      <formula>"5 - Несоответствие решений ПД и РД"</formula>
    </cfRule>
  </conditionalFormatting>
  <conditionalFormatting sqref="H27">
    <cfRule type="cellIs" dxfId="167" priority="87" operator="equal">
      <formula>"5 - Несоответствие решений ПД и РД"</formula>
    </cfRule>
  </conditionalFormatting>
  <conditionalFormatting sqref="H27">
    <cfRule type="cellIs" dxfId="166" priority="88" operator="equal">
      <formula>"5 - Несоответствие решений ПД и РД"</formula>
    </cfRule>
  </conditionalFormatting>
  <conditionalFormatting sqref="H28">
    <cfRule type="cellIs" dxfId="165" priority="89" operator="equal">
      <formula>"5 - Несоответствие решений ПД и РД"</formula>
    </cfRule>
  </conditionalFormatting>
  <conditionalFormatting sqref="H28">
    <cfRule type="cellIs" dxfId="164" priority="90" operator="equal">
      <formula>"5 - Несоответствие решений ПД и РД"</formula>
    </cfRule>
  </conditionalFormatting>
  <conditionalFormatting sqref="H28">
    <cfRule type="cellIs" dxfId="163" priority="91" operator="equal">
      <formula>"5 - Несоответствие решений ПД и РД"</formula>
    </cfRule>
  </conditionalFormatting>
  <conditionalFormatting sqref="H29">
    <cfRule type="cellIs" dxfId="162" priority="92" operator="equal">
      <formula>"5 - Несоответствие решений ПД и РД"</formula>
    </cfRule>
  </conditionalFormatting>
  <conditionalFormatting sqref="H29">
    <cfRule type="cellIs" dxfId="161" priority="93" operator="equal">
      <formula>"5 - Несоответствие решений ПД и РД"</formula>
    </cfRule>
  </conditionalFormatting>
  <conditionalFormatting sqref="H29">
    <cfRule type="cellIs" dxfId="160" priority="94" operator="equal">
      <formula>"5 - Несоответствие решений ПД и РД"</formula>
    </cfRule>
  </conditionalFormatting>
  <conditionalFormatting sqref="H30">
    <cfRule type="cellIs" dxfId="159" priority="95" operator="equal">
      <formula>"5 - Несоответствие решений ПД и РД"</formula>
    </cfRule>
  </conditionalFormatting>
  <conditionalFormatting sqref="H30">
    <cfRule type="cellIs" dxfId="158" priority="96" operator="equal">
      <formula>"5 - Несоответствие решений ПД и РД"</formula>
    </cfRule>
  </conditionalFormatting>
  <conditionalFormatting sqref="H30">
    <cfRule type="cellIs" dxfId="157" priority="97" operator="equal">
      <formula>"5 - Несоответствие решений ПД и РД"</formula>
    </cfRule>
  </conditionalFormatting>
  <conditionalFormatting sqref="H32">
    <cfRule type="cellIs" dxfId="156" priority="98" operator="equal">
      <formula>"5 - Несоответствие решений ПД и РД"</formula>
    </cfRule>
  </conditionalFormatting>
  <conditionalFormatting sqref="H32">
    <cfRule type="cellIs" dxfId="155" priority="99" operator="equal">
      <formula>"5 - Несоответствие решений ПД и РД"</formula>
    </cfRule>
  </conditionalFormatting>
  <conditionalFormatting sqref="H32">
    <cfRule type="cellIs" dxfId="154" priority="100" operator="equal">
      <formula>"5 - Несоответствие решений ПД и РД"</formula>
    </cfRule>
  </conditionalFormatting>
  <conditionalFormatting sqref="H34">
    <cfRule type="cellIs" dxfId="153" priority="101" operator="equal">
      <formula>"5 - Несоответствие решений ПД и РД"</formula>
    </cfRule>
  </conditionalFormatting>
  <conditionalFormatting sqref="H38">
    <cfRule type="cellIs" dxfId="152" priority="102" operator="equal">
      <formula>"5 - Несоответствие решений ПД и РД"</formula>
    </cfRule>
  </conditionalFormatting>
  <conditionalFormatting sqref="H36">
    <cfRule type="cellIs" dxfId="151" priority="103" operator="equal">
      <formula>"5 - Несоответствие решений ПД и РД"</formula>
    </cfRule>
  </conditionalFormatting>
  <conditionalFormatting sqref="H39">
    <cfRule type="cellIs" dxfId="150" priority="104" operator="equal">
      <formula>"5 - Несоответствие решений ПД и РД"</formula>
    </cfRule>
  </conditionalFormatting>
  <conditionalFormatting sqref="H39">
    <cfRule type="cellIs" dxfId="149" priority="105" operator="equal">
      <formula>"5 - Несоответствие решений ПД и РД"</formula>
    </cfRule>
  </conditionalFormatting>
  <conditionalFormatting sqref="H40">
    <cfRule type="cellIs" dxfId="148" priority="106" operator="equal">
      <formula>"5 - Несоответствие решений ПД и РД"</formula>
    </cfRule>
  </conditionalFormatting>
  <conditionalFormatting sqref="H41">
    <cfRule type="cellIs" dxfId="147" priority="107" operator="equal">
      <formula>"5 - Несоответствие решений ПД и РД"</formula>
    </cfRule>
  </conditionalFormatting>
  <conditionalFormatting sqref="H41">
    <cfRule type="cellIs" dxfId="146" priority="108" operator="equal">
      <formula>"5 - Несоответствие решений ПД и РД"</formula>
    </cfRule>
  </conditionalFormatting>
  <conditionalFormatting sqref="G1:H1 H3:X3 H5:H55 A9:G9">
    <cfRule type="cellIs" dxfId="145" priority="6" operator="equal">
      <formula>"4 - Несоответствие типовым решениям"</formula>
    </cfRule>
  </conditionalFormatting>
  <conditionalFormatting sqref="H43">
    <cfRule type="cellIs" dxfId="144" priority="109" operator="equal">
      <formula>"4 - Несоответствие типовым решениям"</formula>
    </cfRule>
  </conditionalFormatting>
  <conditionalFormatting sqref="H42">
    <cfRule type="cellIs" dxfId="143" priority="110" operator="equal">
      <formula>"4 - Несоответствие типовым решениям"</formula>
    </cfRule>
  </conditionalFormatting>
  <conditionalFormatting sqref="H11">
    <cfRule type="cellIs" dxfId="142" priority="111" operator="equal">
      <formula>"4 - Несоответствие типовым решениям"</formula>
    </cfRule>
  </conditionalFormatting>
  <conditionalFormatting sqref="H14">
    <cfRule type="cellIs" dxfId="141" priority="112" operator="equal">
      <formula>"4 - Несоответствие типовым решениям"</formula>
    </cfRule>
  </conditionalFormatting>
  <conditionalFormatting sqref="H16">
    <cfRule type="cellIs" dxfId="140" priority="113" operator="equal">
      <formula>"4 - Несоответствие типовым решениям"</formula>
    </cfRule>
  </conditionalFormatting>
  <conditionalFormatting sqref="H18">
    <cfRule type="cellIs" dxfId="139" priority="114" operator="equal">
      <formula>"4 - Несоответствие типовым решениям"</formula>
    </cfRule>
  </conditionalFormatting>
  <conditionalFormatting sqref="H19">
    <cfRule type="cellIs" dxfId="138" priority="115" operator="equal">
      <formula>"4 - Несоответствие типовым решениям"</formula>
    </cfRule>
  </conditionalFormatting>
  <conditionalFormatting sqref="H23">
    <cfRule type="cellIs" dxfId="137" priority="116" operator="equal">
      <formula>"4 - Несоответствие типовым решениям"</formula>
    </cfRule>
  </conditionalFormatting>
  <conditionalFormatting sqref="H24">
    <cfRule type="cellIs" dxfId="136" priority="117" operator="equal">
      <formula>"4 - Несоответствие типовым решениям"</formula>
    </cfRule>
  </conditionalFormatting>
  <conditionalFormatting sqref="H24">
    <cfRule type="cellIs" dxfId="135" priority="118" operator="equal">
      <formula>"4 - Несоответствие типовым решениям"</formula>
    </cfRule>
  </conditionalFormatting>
  <conditionalFormatting sqref="H26">
    <cfRule type="cellIs" dxfId="134" priority="119" operator="equal">
      <formula>"4 - Несоответствие типовым решениям"</formula>
    </cfRule>
  </conditionalFormatting>
  <conditionalFormatting sqref="H26">
    <cfRule type="cellIs" dxfId="133" priority="120" operator="equal">
      <formula>"4 - Несоответствие типовым решениям"</formula>
    </cfRule>
  </conditionalFormatting>
  <conditionalFormatting sqref="H27">
    <cfRule type="cellIs" dxfId="132" priority="121" operator="equal">
      <formula>"4 - Несоответствие типовым решениям"</formula>
    </cfRule>
  </conditionalFormatting>
  <conditionalFormatting sqref="H27">
    <cfRule type="cellIs" dxfId="131" priority="122" operator="equal">
      <formula>"4 - Несоответствие типовым решениям"</formula>
    </cfRule>
  </conditionalFormatting>
  <conditionalFormatting sqref="H27">
    <cfRule type="cellIs" dxfId="130" priority="123" operator="equal">
      <formula>"4 - Несоответствие типовым решениям"</formula>
    </cfRule>
  </conditionalFormatting>
  <conditionalFormatting sqref="H28">
    <cfRule type="cellIs" dxfId="129" priority="124" operator="equal">
      <formula>"4 - Несоответствие типовым решениям"</formula>
    </cfRule>
  </conditionalFormatting>
  <conditionalFormatting sqref="H28">
    <cfRule type="cellIs" dxfId="128" priority="125" operator="equal">
      <formula>"4 - Несоответствие типовым решениям"</formula>
    </cfRule>
  </conditionalFormatting>
  <conditionalFormatting sqref="H28">
    <cfRule type="cellIs" dxfId="127" priority="126" operator="equal">
      <formula>"4 - Несоответствие типовым решениям"</formula>
    </cfRule>
  </conditionalFormatting>
  <conditionalFormatting sqref="H29">
    <cfRule type="cellIs" dxfId="126" priority="127" operator="equal">
      <formula>"4 - Несоответствие типовым решениям"</formula>
    </cfRule>
  </conditionalFormatting>
  <conditionalFormatting sqref="H29">
    <cfRule type="cellIs" dxfId="125" priority="128" operator="equal">
      <formula>"4 - Несоответствие типовым решениям"</formula>
    </cfRule>
  </conditionalFormatting>
  <conditionalFormatting sqref="H29">
    <cfRule type="cellIs" dxfId="124" priority="129" operator="equal">
      <formula>"4 - Несоответствие типовым решениям"</formula>
    </cfRule>
  </conditionalFormatting>
  <conditionalFormatting sqref="H30">
    <cfRule type="cellIs" dxfId="123" priority="130" operator="equal">
      <formula>"4 - Несоответствие типовым решениям"</formula>
    </cfRule>
  </conditionalFormatting>
  <conditionalFormatting sqref="H30">
    <cfRule type="cellIs" dxfId="122" priority="131" operator="equal">
      <formula>"4 - Несоответствие типовым решениям"</formula>
    </cfRule>
  </conditionalFormatting>
  <conditionalFormatting sqref="H30">
    <cfRule type="cellIs" dxfId="121" priority="132" operator="equal">
      <formula>"4 - Несоответствие типовым решениям"</formula>
    </cfRule>
  </conditionalFormatting>
  <conditionalFormatting sqref="H32">
    <cfRule type="cellIs" dxfId="120" priority="133" operator="equal">
      <formula>"4 - Несоответствие типовым решениям"</formula>
    </cfRule>
  </conditionalFormatting>
  <conditionalFormatting sqref="H32">
    <cfRule type="cellIs" dxfId="119" priority="134" operator="equal">
      <formula>"4 - Несоответствие типовым решениям"</formula>
    </cfRule>
  </conditionalFormatting>
  <conditionalFormatting sqref="H32">
    <cfRule type="cellIs" dxfId="118" priority="135" operator="equal">
      <formula>"4 - Несоответствие типовым решениям"</formula>
    </cfRule>
  </conditionalFormatting>
  <conditionalFormatting sqref="H34">
    <cfRule type="cellIs" dxfId="117" priority="136" operator="equal">
      <formula>"4 - Несоответствие типовым решениям"</formula>
    </cfRule>
  </conditionalFormatting>
  <conditionalFormatting sqref="H38">
    <cfRule type="cellIs" dxfId="116" priority="137" operator="equal">
      <formula>"4 - Несоответствие типовым решениям"</formula>
    </cfRule>
  </conditionalFormatting>
  <conditionalFormatting sqref="H36">
    <cfRule type="cellIs" dxfId="115" priority="138" operator="equal">
      <formula>"4 - Несоответствие типовым решениям"</formula>
    </cfRule>
  </conditionalFormatting>
  <conditionalFormatting sqref="H39">
    <cfRule type="cellIs" dxfId="114" priority="139" operator="equal">
      <formula>"4 - Несоответствие типовым решениям"</formula>
    </cfRule>
  </conditionalFormatting>
  <conditionalFormatting sqref="H39">
    <cfRule type="cellIs" dxfId="113" priority="140" operator="equal">
      <formula>"4 - Несоответствие типовым решениям"</formula>
    </cfRule>
  </conditionalFormatting>
  <conditionalFormatting sqref="H40">
    <cfRule type="cellIs" dxfId="112" priority="141" operator="equal">
      <formula>"4 - Несоответствие типовым решениям"</formula>
    </cfRule>
  </conditionalFormatting>
  <conditionalFormatting sqref="H41">
    <cfRule type="cellIs" dxfId="111" priority="142" operator="equal">
      <formula>"4 - Несоответствие типовым решениям"</formula>
    </cfRule>
  </conditionalFormatting>
  <conditionalFormatting sqref="H41">
    <cfRule type="cellIs" dxfId="110" priority="143" operator="equal">
      <formula>"4 - Несоответствие типовым решениям"</formula>
    </cfRule>
  </conditionalFormatting>
  <conditionalFormatting sqref="G1:H1 H3:X3 H5:H55 A9:G9">
    <cfRule type="cellIs" dxfId="109" priority="5" operator="equal">
      <formula>"3 - Повторяющиеся замечания МФР"</formula>
    </cfRule>
  </conditionalFormatting>
  <conditionalFormatting sqref="H43">
    <cfRule type="cellIs" dxfId="108" priority="144" operator="equal">
      <formula>"3 - Повторяющиеся замечания МФР"</formula>
    </cfRule>
  </conditionalFormatting>
  <conditionalFormatting sqref="H42">
    <cfRule type="cellIs" dxfId="107" priority="145" operator="equal">
      <formula>"3 - Повторяющиеся замечания МФР"</formula>
    </cfRule>
  </conditionalFormatting>
  <conditionalFormatting sqref="H11">
    <cfRule type="cellIs" dxfId="106" priority="146" operator="equal">
      <formula>"3 - Повторяющиеся замечания МФР"</formula>
    </cfRule>
  </conditionalFormatting>
  <conditionalFormatting sqref="H14">
    <cfRule type="cellIs" dxfId="105" priority="147" operator="equal">
      <formula>"3 - Повторяющиеся замечания МФР"</formula>
    </cfRule>
  </conditionalFormatting>
  <conditionalFormatting sqref="H16">
    <cfRule type="cellIs" dxfId="104" priority="148" operator="equal">
      <formula>"3 - Повторяющиеся замечания МФР"</formula>
    </cfRule>
  </conditionalFormatting>
  <conditionalFormatting sqref="H18">
    <cfRule type="cellIs" dxfId="103" priority="149" operator="equal">
      <formula>"3 - Повторяющиеся замечания МФР"</formula>
    </cfRule>
  </conditionalFormatting>
  <conditionalFormatting sqref="H19">
    <cfRule type="cellIs" dxfId="102" priority="150" operator="equal">
      <formula>"3 - Повторяющиеся замечания МФР"</formula>
    </cfRule>
  </conditionalFormatting>
  <conditionalFormatting sqref="H23">
    <cfRule type="cellIs" dxfId="101" priority="151" operator="equal">
      <formula>"3 - Повторяющиеся замечания МФР"</formula>
    </cfRule>
  </conditionalFormatting>
  <conditionalFormatting sqref="H24">
    <cfRule type="cellIs" dxfId="100" priority="152" operator="equal">
      <formula>"3 - Повторяющиеся замечания МФР"</formula>
    </cfRule>
  </conditionalFormatting>
  <conditionalFormatting sqref="H24">
    <cfRule type="cellIs" dxfId="99" priority="153" operator="equal">
      <formula>"3 - Повторяющиеся замечания МФР"</formula>
    </cfRule>
  </conditionalFormatting>
  <conditionalFormatting sqref="H26">
    <cfRule type="cellIs" dxfId="98" priority="154" operator="equal">
      <formula>"3 - Повторяющиеся замечания МФР"</formula>
    </cfRule>
  </conditionalFormatting>
  <conditionalFormatting sqref="H26">
    <cfRule type="cellIs" dxfId="97" priority="155" operator="equal">
      <formula>"3 - Повторяющиеся замечания МФР"</formula>
    </cfRule>
  </conditionalFormatting>
  <conditionalFormatting sqref="H27">
    <cfRule type="cellIs" dxfId="96" priority="156" operator="equal">
      <formula>"3 - Повторяющиеся замечания МФР"</formula>
    </cfRule>
  </conditionalFormatting>
  <conditionalFormatting sqref="H27">
    <cfRule type="cellIs" dxfId="95" priority="157" operator="equal">
      <formula>"3 - Повторяющиеся замечания МФР"</formula>
    </cfRule>
  </conditionalFormatting>
  <conditionalFormatting sqref="H27">
    <cfRule type="cellIs" dxfId="94" priority="158" operator="equal">
      <formula>"3 - Повторяющиеся замечания МФР"</formula>
    </cfRule>
  </conditionalFormatting>
  <conditionalFormatting sqref="H28">
    <cfRule type="cellIs" dxfId="93" priority="159" operator="equal">
      <formula>"3 - Повторяющиеся замечания МФР"</formula>
    </cfRule>
  </conditionalFormatting>
  <conditionalFormatting sqref="H28">
    <cfRule type="cellIs" dxfId="92" priority="160" operator="equal">
      <formula>"3 - Повторяющиеся замечания МФР"</formula>
    </cfRule>
  </conditionalFormatting>
  <conditionalFormatting sqref="H28">
    <cfRule type="cellIs" dxfId="91" priority="161" operator="equal">
      <formula>"3 - Повторяющиеся замечания МФР"</formula>
    </cfRule>
  </conditionalFormatting>
  <conditionalFormatting sqref="H29">
    <cfRule type="cellIs" dxfId="90" priority="162" operator="equal">
      <formula>"3 - Повторяющиеся замечания МФР"</formula>
    </cfRule>
  </conditionalFormatting>
  <conditionalFormatting sqref="H29">
    <cfRule type="cellIs" dxfId="89" priority="163" operator="equal">
      <formula>"3 - Повторяющиеся замечания МФР"</formula>
    </cfRule>
  </conditionalFormatting>
  <conditionalFormatting sqref="H29">
    <cfRule type="cellIs" dxfId="88" priority="164" operator="equal">
      <formula>"3 - Повторяющиеся замечания МФР"</formula>
    </cfRule>
  </conditionalFormatting>
  <conditionalFormatting sqref="H30">
    <cfRule type="cellIs" dxfId="87" priority="165" operator="equal">
      <formula>"3 - Повторяющиеся замечания МФР"</formula>
    </cfRule>
  </conditionalFormatting>
  <conditionalFormatting sqref="H30">
    <cfRule type="cellIs" dxfId="86" priority="166" operator="equal">
      <formula>"3 - Повторяющиеся замечания МФР"</formula>
    </cfRule>
  </conditionalFormatting>
  <conditionalFormatting sqref="H30">
    <cfRule type="cellIs" dxfId="85" priority="167" operator="equal">
      <formula>"3 - Повторяющиеся замечания МФР"</formula>
    </cfRule>
  </conditionalFormatting>
  <conditionalFormatting sqref="H32">
    <cfRule type="cellIs" dxfId="84" priority="168" operator="equal">
      <formula>"3 - Повторяющиеся замечания МФР"</formula>
    </cfRule>
  </conditionalFormatting>
  <conditionalFormatting sqref="H32">
    <cfRule type="cellIs" dxfId="83" priority="169" operator="equal">
      <formula>"3 - Повторяющиеся замечания МФР"</formula>
    </cfRule>
  </conditionalFormatting>
  <conditionalFormatting sqref="H32">
    <cfRule type="cellIs" dxfId="82" priority="170" operator="equal">
      <formula>"3 - Повторяющиеся замечания МФР"</formula>
    </cfRule>
  </conditionalFormatting>
  <conditionalFormatting sqref="H34">
    <cfRule type="cellIs" dxfId="81" priority="171" operator="equal">
      <formula>"3 - Повторяющиеся замечания МФР"</formula>
    </cfRule>
  </conditionalFormatting>
  <conditionalFormatting sqref="H38">
    <cfRule type="cellIs" dxfId="80" priority="172" operator="equal">
      <formula>"3 - Повторяющиеся замечания МФР"</formula>
    </cfRule>
  </conditionalFormatting>
  <conditionalFormatting sqref="H36">
    <cfRule type="cellIs" dxfId="79" priority="173" operator="equal">
      <formula>"3 - Повторяющиеся замечания МФР"</formula>
    </cfRule>
  </conditionalFormatting>
  <conditionalFormatting sqref="H39">
    <cfRule type="cellIs" dxfId="78" priority="174" operator="equal">
      <formula>"3 - Повторяющиеся замечания МФР"</formula>
    </cfRule>
  </conditionalFormatting>
  <conditionalFormatting sqref="H39">
    <cfRule type="cellIs" dxfId="77" priority="175" operator="equal">
      <formula>"3 - Повторяющиеся замечания МФР"</formula>
    </cfRule>
  </conditionalFormatting>
  <conditionalFormatting sqref="H40">
    <cfRule type="cellIs" dxfId="76" priority="176" operator="equal">
      <formula>"3 - Повторяющиеся замечания МФР"</formula>
    </cfRule>
  </conditionalFormatting>
  <conditionalFormatting sqref="H41">
    <cfRule type="cellIs" dxfId="75" priority="177" operator="equal">
      <formula>"3 - Повторяющиеся замечания МФР"</formula>
    </cfRule>
  </conditionalFormatting>
  <conditionalFormatting sqref="H41">
    <cfRule type="cellIs" dxfId="74" priority="178" operator="equal">
      <formula>"3 - Повторяющиеся замечания МФР"</formula>
    </cfRule>
  </conditionalFormatting>
  <conditionalFormatting sqref="G1:H1 H3:X3 H5:H55 A9:G9">
    <cfRule type="cellIs" dxfId="73" priority="4" operator="equal">
      <formula>"2 - Несоотвествие смежным разделам"</formula>
    </cfRule>
  </conditionalFormatting>
  <conditionalFormatting sqref="H43">
    <cfRule type="cellIs" dxfId="72" priority="179" operator="equal">
      <formula>"2 - Несоотвествие смежным разделам"</formula>
    </cfRule>
  </conditionalFormatting>
  <conditionalFormatting sqref="H42">
    <cfRule type="cellIs" dxfId="71" priority="180" operator="equal">
      <formula>"2 - Несоотвествие смежным разделам"</formula>
    </cfRule>
  </conditionalFormatting>
  <conditionalFormatting sqref="H11">
    <cfRule type="cellIs" dxfId="70" priority="181" operator="equal">
      <formula>"2 - Несоотвествие смежным разделам"</formula>
    </cfRule>
  </conditionalFormatting>
  <conditionalFormatting sqref="H14">
    <cfRule type="cellIs" dxfId="69" priority="182" operator="equal">
      <formula>"2 - Несоотвествие смежным разделам"</formula>
    </cfRule>
  </conditionalFormatting>
  <conditionalFormatting sqref="H16">
    <cfRule type="cellIs" dxfId="68" priority="183" operator="equal">
      <formula>"2 - Несоотвествие смежным разделам"</formula>
    </cfRule>
  </conditionalFormatting>
  <conditionalFormatting sqref="H18">
    <cfRule type="cellIs" dxfId="67" priority="184" operator="equal">
      <formula>"2 - Несоотвествие смежным разделам"</formula>
    </cfRule>
  </conditionalFormatting>
  <conditionalFormatting sqref="H19">
    <cfRule type="cellIs" dxfId="66" priority="185" operator="equal">
      <formula>"2 - Несоотвествие смежным разделам"</formula>
    </cfRule>
  </conditionalFormatting>
  <conditionalFormatting sqref="H23">
    <cfRule type="cellIs" dxfId="65" priority="186" operator="equal">
      <formula>"2 - Несоотвествие смежным разделам"</formula>
    </cfRule>
  </conditionalFormatting>
  <conditionalFormatting sqref="H24">
    <cfRule type="cellIs" dxfId="64" priority="187" operator="equal">
      <formula>"2 - Несоотвествие смежным разделам"</formula>
    </cfRule>
  </conditionalFormatting>
  <conditionalFormatting sqref="H24">
    <cfRule type="cellIs" dxfId="63" priority="188" operator="equal">
      <formula>"2 - Несоотвествие смежным разделам"</formula>
    </cfRule>
  </conditionalFormatting>
  <conditionalFormatting sqref="H26">
    <cfRule type="cellIs" dxfId="62" priority="189" operator="equal">
      <formula>"2 - Несоотвествие смежным разделам"</formula>
    </cfRule>
  </conditionalFormatting>
  <conditionalFormatting sqref="H26">
    <cfRule type="cellIs" dxfId="61" priority="190" operator="equal">
      <formula>"2 - Несоотвествие смежным разделам"</formula>
    </cfRule>
  </conditionalFormatting>
  <conditionalFormatting sqref="H27">
    <cfRule type="cellIs" dxfId="60" priority="191" operator="equal">
      <formula>"2 - Несоотвествие смежным разделам"</formula>
    </cfRule>
  </conditionalFormatting>
  <conditionalFormatting sqref="H27">
    <cfRule type="cellIs" dxfId="59" priority="192" operator="equal">
      <formula>"2 - Несоотвествие смежным разделам"</formula>
    </cfRule>
  </conditionalFormatting>
  <conditionalFormatting sqref="H27">
    <cfRule type="cellIs" dxfId="58" priority="193" operator="equal">
      <formula>"2 - Несоотвествие смежным разделам"</formula>
    </cfRule>
  </conditionalFormatting>
  <conditionalFormatting sqref="H28">
    <cfRule type="cellIs" dxfId="57" priority="194" operator="equal">
      <formula>"2 - Несоотвествие смежным разделам"</formula>
    </cfRule>
  </conditionalFormatting>
  <conditionalFormatting sqref="H28">
    <cfRule type="cellIs" dxfId="56" priority="195" operator="equal">
      <formula>"2 - Несоотвествие смежным разделам"</formula>
    </cfRule>
  </conditionalFormatting>
  <conditionalFormatting sqref="H28">
    <cfRule type="cellIs" dxfId="55" priority="196" operator="equal">
      <formula>"2 - Несоотвествие смежным разделам"</formula>
    </cfRule>
  </conditionalFormatting>
  <conditionalFormatting sqref="H29">
    <cfRule type="cellIs" dxfId="54" priority="197" operator="equal">
      <formula>"2 - Несоотвествие смежным разделам"</formula>
    </cfRule>
  </conditionalFormatting>
  <conditionalFormatting sqref="H29">
    <cfRule type="cellIs" dxfId="53" priority="198" operator="equal">
      <formula>"2 - Несоотвествие смежным разделам"</formula>
    </cfRule>
  </conditionalFormatting>
  <conditionalFormatting sqref="H29">
    <cfRule type="cellIs" dxfId="52" priority="199" operator="equal">
      <formula>"2 - Несоотвествие смежным разделам"</formula>
    </cfRule>
  </conditionalFormatting>
  <conditionalFormatting sqref="H30">
    <cfRule type="cellIs" dxfId="51" priority="200" operator="equal">
      <formula>"2 - Несоотвествие смежным разделам"</formula>
    </cfRule>
  </conditionalFormatting>
  <conditionalFormatting sqref="H30">
    <cfRule type="cellIs" dxfId="50" priority="201" operator="equal">
      <formula>"2 - Несоотвествие смежным разделам"</formula>
    </cfRule>
  </conditionalFormatting>
  <conditionalFormatting sqref="H30">
    <cfRule type="cellIs" dxfId="49" priority="202" operator="equal">
      <formula>"2 - Несоотвествие смежным разделам"</formula>
    </cfRule>
  </conditionalFormatting>
  <conditionalFormatting sqref="H32">
    <cfRule type="cellIs" dxfId="48" priority="203" operator="equal">
      <formula>"2 - Несоотвествие смежным разделам"</formula>
    </cfRule>
  </conditionalFormatting>
  <conditionalFormatting sqref="H32">
    <cfRule type="cellIs" dxfId="47" priority="204" operator="equal">
      <formula>"2 - Несоотвествие смежным разделам"</formula>
    </cfRule>
  </conditionalFormatting>
  <conditionalFormatting sqref="H32">
    <cfRule type="cellIs" dxfId="46" priority="205" operator="equal">
      <formula>"2 - Несоотвествие смежным разделам"</formula>
    </cfRule>
  </conditionalFormatting>
  <conditionalFormatting sqref="H34">
    <cfRule type="cellIs" dxfId="45" priority="206" operator="equal">
      <formula>"2 - Несоотвествие смежным разделам"</formula>
    </cfRule>
  </conditionalFormatting>
  <conditionalFormatting sqref="H38">
    <cfRule type="cellIs" dxfId="44" priority="207" operator="equal">
      <formula>"2 - Несоотвествие смежным разделам"</formula>
    </cfRule>
  </conditionalFormatting>
  <conditionalFormatting sqref="H36">
    <cfRule type="cellIs" dxfId="43" priority="208" operator="equal">
      <formula>"2 - Несоотвествие смежным разделам"</formula>
    </cfRule>
  </conditionalFormatting>
  <conditionalFormatting sqref="H39">
    <cfRule type="cellIs" dxfId="42" priority="209" operator="equal">
      <formula>"2 - Несоотвествие смежным разделам"</formula>
    </cfRule>
  </conditionalFormatting>
  <conditionalFormatting sqref="H39">
    <cfRule type="cellIs" dxfId="41" priority="210" operator="equal">
      <formula>"2 - Несоотвествие смежным разделам"</formula>
    </cfRule>
  </conditionalFormatting>
  <conditionalFormatting sqref="H40">
    <cfRule type="cellIs" dxfId="40" priority="211" operator="equal">
      <formula>"2 - Несоотвествие смежным разделам"</formula>
    </cfRule>
  </conditionalFormatting>
  <conditionalFormatting sqref="H41">
    <cfRule type="cellIs" dxfId="39" priority="212" operator="equal">
      <formula>"2 - Несоотвествие смежным разделам"</formula>
    </cfRule>
  </conditionalFormatting>
  <conditionalFormatting sqref="H41">
    <cfRule type="cellIs" dxfId="38" priority="213" operator="equal">
      <formula>"2 - Несоотвествие смежным разделам"</formula>
    </cfRule>
  </conditionalFormatting>
  <conditionalFormatting sqref="G1:H1 H3:X3 H5:H55 A9:G9">
    <cfRule type="cellIs" dxfId="37" priority="3" operator="equal">
      <formula>"1 - Ошибка проектировщика"</formula>
    </cfRule>
  </conditionalFormatting>
  <conditionalFormatting sqref="H43">
    <cfRule type="cellIs" dxfId="36" priority="214" operator="equal">
      <formula>"1 - Ошибка проектировщика"</formula>
    </cfRule>
  </conditionalFormatting>
  <conditionalFormatting sqref="H42">
    <cfRule type="cellIs" dxfId="35" priority="215" operator="equal">
      <formula>"1 - Ошибка проектировщика"</formula>
    </cfRule>
  </conditionalFormatting>
  <conditionalFormatting sqref="H11">
    <cfRule type="cellIs" dxfId="34" priority="216" operator="equal">
      <formula>"1 - Ошибка проектировщика"</formula>
    </cfRule>
  </conditionalFormatting>
  <conditionalFormatting sqref="H14">
    <cfRule type="cellIs" dxfId="33" priority="217" operator="equal">
      <formula>"1 - Ошибка проектировщика"</formula>
    </cfRule>
  </conditionalFormatting>
  <conditionalFormatting sqref="H16">
    <cfRule type="cellIs" dxfId="32" priority="218" operator="equal">
      <formula>"1 - Ошибка проектировщика"</formula>
    </cfRule>
  </conditionalFormatting>
  <conditionalFormatting sqref="H18">
    <cfRule type="cellIs" dxfId="31" priority="219" operator="equal">
      <formula>"1 - Ошибка проектировщика"</formula>
    </cfRule>
  </conditionalFormatting>
  <conditionalFormatting sqref="H19">
    <cfRule type="cellIs" dxfId="30" priority="220" operator="equal">
      <formula>"1 - Ошибка проектировщика"</formula>
    </cfRule>
  </conditionalFormatting>
  <conditionalFormatting sqref="H23">
    <cfRule type="cellIs" dxfId="29" priority="221" operator="equal">
      <formula>"1 - Ошибка проектировщика"</formula>
    </cfRule>
  </conditionalFormatting>
  <conditionalFormatting sqref="H24">
    <cfRule type="cellIs" dxfId="28" priority="222" operator="equal">
      <formula>"1 - Ошибка проектировщика"</formula>
    </cfRule>
  </conditionalFormatting>
  <conditionalFormatting sqref="H24">
    <cfRule type="cellIs" dxfId="27" priority="223" operator="equal">
      <formula>"1 - Ошибка проектировщика"</formula>
    </cfRule>
  </conditionalFormatting>
  <conditionalFormatting sqref="H26">
    <cfRule type="cellIs" dxfId="26" priority="224" operator="equal">
      <formula>"1 - Ошибка проектировщика"</formula>
    </cfRule>
  </conditionalFormatting>
  <conditionalFormatting sqref="H26">
    <cfRule type="cellIs" dxfId="25" priority="225" operator="equal">
      <formula>"1 - Ошибка проектировщика"</formula>
    </cfRule>
  </conditionalFormatting>
  <conditionalFormatting sqref="H27">
    <cfRule type="cellIs" dxfId="24" priority="226" operator="equal">
      <formula>"1 - Ошибка проектировщика"</formula>
    </cfRule>
  </conditionalFormatting>
  <conditionalFormatting sqref="H27">
    <cfRule type="cellIs" dxfId="23" priority="227" operator="equal">
      <formula>"1 - Ошибка проектировщика"</formula>
    </cfRule>
  </conditionalFormatting>
  <conditionalFormatting sqref="H27">
    <cfRule type="cellIs" dxfId="22" priority="228" operator="equal">
      <formula>"1 - Ошибка проектировщика"</formula>
    </cfRule>
  </conditionalFormatting>
  <conditionalFormatting sqref="H28">
    <cfRule type="cellIs" dxfId="21" priority="229" operator="equal">
      <formula>"1 - Ошибка проектировщика"</formula>
    </cfRule>
  </conditionalFormatting>
  <conditionalFormatting sqref="H28">
    <cfRule type="cellIs" dxfId="20" priority="230" operator="equal">
      <formula>"1 - Ошибка проектировщика"</formula>
    </cfRule>
  </conditionalFormatting>
  <conditionalFormatting sqref="H28">
    <cfRule type="cellIs" dxfId="19" priority="231" operator="equal">
      <formula>"1 - Ошибка проектировщика"</formula>
    </cfRule>
  </conditionalFormatting>
  <conditionalFormatting sqref="H29">
    <cfRule type="cellIs" dxfId="18" priority="232" operator="equal">
      <formula>"1 - Ошибка проектировщика"</formula>
    </cfRule>
  </conditionalFormatting>
  <conditionalFormatting sqref="H29">
    <cfRule type="cellIs" dxfId="17" priority="233" operator="equal">
      <formula>"1 - Ошибка проектировщика"</formula>
    </cfRule>
  </conditionalFormatting>
  <conditionalFormatting sqref="H29">
    <cfRule type="cellIs" dxfId="16" priority="234" operator="equal">
      <formula>"1 - Ошибка проектировщика"</formula>
    </cfRule>
  </conditionalFormatting>
  <conditionalFormatting sqref="H30">
    <cfRule type="cellIs" dxfId="15" priority="235" operator="equal">
      <formula>"1 - Ошибка проектировщика"</formula>
    </cfRule>
  </conditionalFormatting>
  <conditionalFormatting sqref="H30">
    <cfRule type="cellIs" dxfId="14" priority="236" operator="equal">
      <formula>"1 - Ошибка проектировщика"</formula>
    </cfRule>
  </conditionalFormatting>
  <conditionalFormatting sqref="H30">
    <cfRule type="cellIs" dxfId="13" priority="237" operator="equal">
      <formula>"1 - Ошибка проектировщика"</formula>
    </cfRule>
  </conditionalFormatting>
  <conditionalFormatting sqref="H32">
    <cfRule type="cellIs" dxfId="12" priority="238" operator="equal">
      <formula>"1 - Ошибка проектировщика"</formula>
    </cfRule>
  </conditionalFormatting>
  <conditionalFormatting sqref="H32">
    <cfRule type="cellIs" dxfId="11" priority="239" operator="equal">
      <formula>"1 - Ошибка проектировщика"</formula>
    </cfRule>
  </conditionalFormatting>
  <conditionalFormatting sqref="H32">
    <cfRule type="cellIs" dxfId="10" priority="240" operator="equal">
      <formula>"1 - Ошибка проектировщика"</formula>
    </cfRule>
  </conditionalFormatting>
  <conditionalFormatting sqref="H34">
    <cfRule type="cellIs" dxfId="9" priority="241" operator="equal">
      <formula>"1 - Ошибка проектировщика"</formula>
    </cfRule>
  </conditionalFormatting>
  <conditionalFormatting sqref="H38">
    <cfRule type="cellIs" dxfId="8" priority="242" operator="equal">
      <formula>"1 - Ошибка проектировщика"</formula>
    </cfRule>
  </conditionalFormatting>
  <conditionalFormatting sqref="H36">
    <cfRule type="cellIs" dxfId="7" priority="243" operator="equal">
      <formula>"1 - Ошибка проектировщика"</formula>
    </cfRule>
  </conditionalFormatting>
  <conditionalFormatting sqref="H39">
    <cfRule type="cellIs" dxfId="6" priority="244" operator="equal">
      <formula>"1 - Ошибка проектировщика"</formula>
    </cfRule>
  </conditionalFormatting>
  <conditionalFormatting sqref="H39">
    <cfRule type="cellIs" dxfId="5" priority="245" operator="equal">
      <formula>"1 - Ошибка проектировщика"</formula>
    </cfRule>
  </conditionalFormatting>
  <conditionalFormatting sqref="H40">
    <cfRule type="cellIs" dxfId="4" priority="246" operator="equal">
      <formula>"1 - Ошибка проектировщика"</formula>
    </cfRule>
  </conditionalFormatting>
  <conditionalFormatting sqref="H41">
    <cfRule type="cellIs" dxfId="3" priority="247" operator="equal">
      <formula>"1 - Ошибка проектировщика"</formula>
    </cfRule>
  </conditionalFormatting>
  <conditionalFormatting sqref="H41">
    <cfRule type="cellIs" dxfId="2" priority="248" operator="equal">
      <formula>"1 - Ошибка проектировщика"</formula>
    </cfRule>
  </conditionalFormatting>
  <conditionalFormatting sqref="K3 K5:K55">
    <cfRule type="containsText" dxfId="1" priority="2" operator="containsText" text="повторно">
      <formula>NOT(ISERROR(SEARCH(("повторно"),(K3))))</formula>
    </cfRule>
  </conditionalFormatting>
  <conditionalFormatting sqref="K3 K5:K55">
    <cfRule type="containsText" dxfId="0" priority="1" operator="containsText" text="снято">
      <formula>NOT(ISERROR(SEARCH(("снято"),(K3))))</formula>
    </cfRule>
  </conditionalFormatting>
  <pageMargins left="0.70078740157480324" right="0.70078740157480324" top="0.75196850393700787" bottom="0.75196850393700787" header="0.3" footer="0.3"/>
  <pageSetup paperSize="9" orientation="portrait" r:id="rId1"/>
  <drawing r:id="rId2"/>
  <tableParts count="1">
    <tablePart r:id="rId3"/>
  </tableParts>
  <extLst>
    <ext xmlns:x14="http://schemas.microsoft.com/office/spreadsheetml/2009/9/main" uri="{CCE6A557-97BC-4b89-ADB6-D9C93CAAB3DF}">
      <x14:dataValidations xmlns:xm="http://schemas.microsoft.com/office/excel/2006/main" count="55">
        <x14:dataValidation type="list" allowBlank="1">
          <x14:formula1>
            <xm:f>Списки!$G$2:$G$4</xm:f>
          </x14:formula1>
          <xm:sqref>G10 G12:G13 G20:G22 G25:G26 G39 G43:G55</xm:sqref>
        </x14:dataValidation>
        <x14:dataValidation type="list" allowBlank="1">
          <x14:formula1>
            <xm:f>Списки!$O:$O</xm:f>
          </x14:formula1>
          <xm:sqref>R1 U1 X1</xm:sqref>
        </x14:dataValidation>
        <x14:dataValidation type="list" allowBlank="1">
          <x14:formula1>
            <xm:f>Списки!$E$2:$E$1002</xm:f>
          </x14:formula1>
          <xm:sqref>H10 H12:H13 H20:H22 H25 H44:H55</xm:sqref>
        </x14:dataValidation>
        <x14:dataValidation type="list" allowBlank="1">
          <x14:formula1>
            <xm:f>Списки!$A$2:$A$1002</xm:f>
          </x14:formula1>
          <xm:sqref>K10:K55</xm:sqref>
        </x14:dataValidation>
        <x14:dataValidation type="list" allowBlank="1">
          <x14:formula1>
            <xm:f>Списки!$E$2:$E$1002</xm:f>
          </x14:formula1>
          <xm:sqref>H43</xm:sqref>
        </x14:dataValidation>
        <x14:dataValidation type="list" allowBlank="1">
          <x14:formula1>
            <xm:f>Списки!$G$2:$G$4</xm:f>
          </x14:formula1>
          <xm:sqref>G42</xm:sqref>
        </x14:dataValidation>
        <x14:dataValidation type="list" allowBlank="1">
          <x14:formula1>
            <xm:f>Списки!$E$2:$E$1002</xm:f>
          </x14:formula1>
          <xm:sqref>H42</xm:sqref>
        </x14:dataValidation>
        <x14:dataValidation type="list" allowBlank="1">
          <x14:formula1>
            <xm:f>Списки!$G$2:$G$4</xm:f>
          </x14:formula1>
          <xm:sqref>G11</xm:sqref>
        </x14:dataValidation>
        <x14:dataValidation type="list" allowBlank="1">
          <x14:formula1>
            <xm:f>Списки!$E$2:$E$1002</xm:f>
          </x14:formula1>
          <xm:sqref>H11</xm:sqref>
        </x14:dataValidation>
        <x14:dataValidation type="list" allowBlank="1">
          <x14:formula1>
            <xm:f>Списки!$G$2:$G$4</xm:f>
          </x14:formula1>
          <xm:sqref>G14</xm:sqref>
        </x14:dataValidation>
        <x14:dataValidation type="list" allowBlank="1">
          <x14:formula1>
            <xm:f>Списки!$E$2:$E$1002</xm:f>
          </x14:formula1>
          <xm:sqref>H14</xm:sqref>
        </x14:dataValidation>
        <x14:dataValidation type="list" allowBlank="1">
          <x14:formula1>
            <xm:f>Списки!$G$2:$G$4</xm:f>
          </x14:formula1>
          <xm:sqref>G15</xm:sqref>
        </x14:dataValidation>
        <x14:dataValidation type="list" allowBlank="1">
          <x14:formula1>
            <xm:f>Списки!$E$2:$E$1002</xm:f>
          </x14:formula1>
          <xm:sqref>H15</xm:sqref>
        </x14:dataValidation>
        <x14:dataValidation type="list" allowBlank="1">
          <x14:formula1>
            <xm:f>Списки!$G$2:$G$4</xm:f>
          </x14:formula1>
          <xm:sqref>G16</xm:sqref>
        </x14:dataValidation>
        <x14:dataValidation type="list" allowBlank="1">
          <x14:formula1>
            <xm:f>Списки!$E$2:$E$1002</xm:f>
          </x14:formula1>
          <xm:sqref>H16</xm:sqref>
        </x14:dataValidation>
        <x14:dataValidation type="list" allowBlank="1">
          <x14:formula1>
            <xm:f>Списки!$G$2:$G$4</xm:f>
          </x14:formula1>
          <xm:sqref>G17</xm:sqref>
        </x14:dataValidation>
        <x14:dataValidation type="list" allowBlank="1">
          <x14:formula1>
            <xm:f>Списки!$E$2:$E$1002</xm:f>
          </x14:formula1>
          <xm:sqref>H17</xm:sqref>
        </x14:dataValidation>
        <x14:dataValidation type="list" allowBlank="1">
          <x14:formula1>
            <xm:f>Списки!$G$2:$G$4</xm:f>
          </x14:formula1>
          <xm:sqref>G18</xm:sqref>
        </x14:dataValidation>
        <x14:dataValidation type="list" allowBlank="1">
          <x14:formula1>
            <xm:f>Списки!$E$2:$E$1002</xm:f>
          </x14:formula1>
          <xm:sqref>H18</xm:sqref>
        </x14:dataValidation>
        <x14:dataValidation type="list" allowBlank="1">
          <x14:formula1>
            <xm:f>Списки!$G$2:$G$4</xm:f>
          </x14:formula1>
          <xm:sqref>G19</xm:sqref>
        </x14:dataValidation>
        <x14:dataValidation type="list" allowBlank="1">
          <x14:formula1>
            <xm:f>Списки!$E$2:$E$1002</xm:f>
          </x14:formula1>
          <xm:sqref>H19</xm:sqref>
        </x14:dataValidation>
        <x14:dataValidation type="list" allowBlank="1">
          <x14:formula1>
            <xm:f>Списки!$G$2:$G$4</xm:f>
          </x14:formula1>
          <xm:sqref>G23</xm:sqref>
        </x14:dataValidation>
        <x14:dataValidation type="list" allowBlank="1">
          <x14:formula1>
            <xm:f>Списки!$E$2:$E$1002</xm:f>
          </x14:formula1>
          <xm:sqref>H23</xm:sqref>
        </x14:dataValidation>
        <x14:dataValidation type="list" allowBlank="1">
          <x14:formula1>
            <xm:f>Списки!$G$2:$G$4</xm:f>
          </x14:formula1>
          <xm:sqref>G24</xm:sqref>
        </x14:dataValidation>
        <x14:dataValidation type="list" allowBlank="1">
          <x14:formula1>
            <xm:f>Списки!$E$2:$E$1002</xm:f>
          </x14:formula1>
          <xm:sqref>H24</xm:sqref>
        </x14:dataValidation>
        <x14:dataValidation type="list" allowBlank="1">
          <x14:formula1>
            <xm:f>Списки!$E$2:$E$1002</xm:f>
          </x14:formula1>
          <xm:sqref>H26</xm:sqref>
        </x14:dataValidation>
        <x14:dataValidation type="list" allowBlank="1">
          <x14:formula1>
            <xm:f>Списки!$G$2:$G$4</xm:f>
          </x14:formula1>
          <xm:sqref>G27</xm:sqref>
        </x14:dataValidation>
        <x14:dataValidation type="list" allowBlank="1">
          <x14:formula1>
            <xm:f>Списки!$E$2:$E$1002</xm:f>
          </x14:formula1>
          <xm:sqref>H27</xm:sqref>
        </x14:dataValidation>
        <x14:dataValidation type="list" allowBlank="1">
          <x14:formula1>
            <xm:f>Списки!$G$2:$G$4</xm:f>
          </x14:formula1>
          <xm:sqref>G28</xm:sqref>
        </x14:dataValidation>
        <x14:dataValidation type="list" allowBlank="1">
          <x14:formula1>
            <xm:f>Списки!$E$2:$E$1002</xm:f>
          </x14:formula1>
          <xm:sqref>H28</xm:sqref>
        </x14:dataValidation>
        <x14:dataValidation type="list" allowBlank="1">
          <x14:formula1>
            <xm:f>Списки!$G$2:$G$4</xm:f>
          </x14:formula1>
          <xm:sqref>G29</xm:sqref>
        </x14:dataValidation>
        <x14:dataValidation type="list" allowBlank="1">
          <x14:formula1>
            <xm:f>Списки!$E$2:$E$1002</xm:f>
          </x14:formula1>
          <xm:sqref>H29</xm:sqref>
        </x14:dataValidation>
        <x14:dataValidation type="list" allowBlank="1">
          <x14:formula1>
            <xm:f>Списки!$G$2:$G$4</xm:f>
          </x14:formula1>
          <xm:sqref>G30</xm:sqref>
        </x14:dataValidation>
        <x14:dataValidation type="list" allowBlank="1">
          <x14:formula1>
            <xm:f>Списки!$E$2:$E$1002</xm:f>
          </x14:formula1>
          <xm:sqref>H30</xm:sqref>
        </x14:dataValidation>
        <x14:dataValidation type="list" allowBlank="1">
          <x14:formula1>
            <xm:f>Списки!$G$2:$G$4</xm:f>
          </x14:formula1>
          <xm:sqref>G31</xm:sqref>
        </x14:dataValidation>
        <x14:dataValidation type="list" allowBlank="1">
          <x14:formula1>
            <xm:f>Списки!$E$2:$E$1002</xm:f>
          </x14:formula1>
          <xm:sqref>H31</xm:sqref>
        </x14:dataValidation>
        <x14:dataValidation type="list" allowBlank="1">
          <x14:formula1>
            <xm:f>Списки!$G$2:$G$4</xm:f>
          </x14:formula1>
          <xm:sqref>G32</xm:sqref>
        </x14:dataValidation>
        <x14:dataValidation type="list" allowBlank="1">
          <x14:formula1>
            <xm:f>Списки!$E$2:$E$1002</xm:f>
          </x14:formula1>
          <xm:sqref>H32</xm:sqref>
        </x14:dataValidation>
        <x14:dataValidation type="list" allowBlank="1">
          <x14:formula1>
            <xm:f>Списки!$G$2:$G$4</xm:f>
          </x14:formula1>
          <xm:sqref>G33</xm:sqref>
        </x14:dataValidation>
        <x14:dataValidation type="list" allowBlank="1">
          <x14:formula1>
            <xm:f>Списки!$E$2:$E$1002</xm:f>
          </x14:formula1>
          <xm:sqref>H33</xm:sqref>
        </x14:dataValidation>
        <x14:dataValidation type="list" allowBlank="1">
          <x14:formula1>
            <xm:f>Списки!$G$2:$G$4</xm:f>
          </x14:formula1>
          <xm:sqref>G34</xm:sqref>
        </x14:dataValidation>
        <x14:dataValidation type="list" allowBlank="1">
          <x14:formula1>
            <xm:f>Списки!$E$2:$E$1002</xm:f>
          </x14:formula1>
          <xm:sqref>H34</xm:sqref>
        </x14:dataValidation>
        <x14:dataValidation type="list" allowBlank="1">
          <x14:formula1>
            <xm:f>Списки!$G$2:$G$4</xm:f>
          </x14:formula1>
          <xm:sqref>G35</xm:sqref>
        </x14:dataValidation>
        <x14:dataValidation type="list" allowBlank="1">
          <x14:formula1>
            <xm:f>Списки!$E$2:$E$1002</xm:f>
          </x14:formula1>
          <xm:sqref>H35</xm:sqref>
        </x14:dataValidation>
        <x14:dataValidation type="list" allowBlank="1">
          <x14:formula1>
            <xm:f>Списки!$G$2:$G$4</xm:f>
          </x14:formula1>
          <xm:sqref>G38</xm:sqref>
        </x14:dataValidation>
        <x14:dataValidation type="list" allowBlank="1">
          <x14:formula1>
            <xm:f>Списки!$E$2:$E$1002</xm:f>
          </x14:formula1>
          <xm:sqref>H38</xm:sqref>
        </x14:dataValidation>
        <x14:dataValidation type="list" allowBlank="1">
          <x14:formula1>
            <xm:f>Списки!$G$2:$G$4</xm:f>
          </x14:formula1>
          <xm:sqref>G36</xm:sqref>
        </x14:dataValidation>
        <x14:dataValidation type="list" allowBlank="1">
          <x14:formula1>
            <xm:f>Списки!$E$2:$E$1002</xm:f>
          </x14:formula1>
          <xm:sqref>H36</xm:sqref>
        </x14:dataValidation>
        <x14:dataValidation type="list" allowBlank="1">
          <x14:formula1>
            <xm:f>Списки!$G$2:$G$4</xm:f>
          </x14:formula1>
          <xm:sqref>G37</xm:sqref>
        </x14:dataValidation>
        <x14:dataValidation type="list" allowBlank="1">
          <x14:formula1>
            <xm:f>Списки!$E$2:$E$1002</xm:f>
          </x14:formula1>
          <xm:sqref>H37</xm:sqref>
        </x14:dataValidation>
        <x14:dataValidation type="list" allowBlank="1">
          <x14:formula1>
            <xm:f>Списки!$E$2:$E$1002</xm:f>
          </x14:formula1>
          <xm:sqref>H39</xm:sqref>
        </x14:dataValidation>
        <x14:dataValidation type="list" allowBlank="1">
          <x14:formula1>
            <xm:f>Списки!$G$2:$G$4</xm:f>
          </x14:formula1>
          <xm:sqref>G40</xm:sqref>
        </x14:dataValidation>
        <x14:dataValidation type="list" allowBlank="1">
          <x14:formula1>
            <xm:f>Списки!$E$2:$E$1002</xm:f>
          </x14:formula1>
          <xm:sqref>H40</xm:sqref>
        </x14:dataValidation>
        <x14:dataValidation type="list" allowBlank="1">
          <x14:formula1>
            <xm:f>Списки!$G$2:$G$4</xm:f>
          </x14:formula1>
          <xm:sqref>G41</xm:sqref>
        </x14:dataValidation>
        <x14:dataValidation type="list" allowBlank="1">
          <x14:formula1>
            <xm:f>Списки!$E$2:$E$1002</xm:f>
          </x14:formula1>
          <xm:sqref>H41</xm:sqref>
        </x14:dataValidation>
      </x14:dataValidations>
    </ext>
    <ext uri="{231B7EB2-2AFC-4442-B178-5FFDF5851E7C}">
      <userProtectedRanges>
        <userProtectedRange name="Замечания_первичная проверка" sqref="D:D">
          <users>
            <user id="1130000061715500" name="Анна Милявская"/>
          </users>
        </userProtectedRange>
      </userProtectedRange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O1002"/>
  <sheetViews>
    <sheetView workbookViewId="0"/>
  </sheetViews>
  <sheetFormatPr defaultColWidth="12.5703125" defaultRowHeight="15.75" customHeight="1"/>
  <cols>
    <col min="1" max="1" width="19.28515625" customWidth="1"/>
    <col min="2" max="2" width="23.140625" customWidth="1"/>
    <col min="4" max="4" width="30.5703125" customWidth="1"/>
    <col min="5" max="5" width="35.28515625" customWidth="1"/>
    <col min="6" max="6" width="2.5703125" customWidth="1"/>
    <col min="8" max="8" width="3.42578125" customWidth="1"/>
    <col min="10" max="10" width="3" customWidth="1"/>
    <col min="11" max="11" width="19" customWidth="1"/>
    <col min="12" max="12" width="4.5703125" customWidth="1"/>
    <col min="15" max="15" width="26.5703125" customWidth="1"/>
  </cols>
  <sheetData>
    <row r="1" spans="1:15" ht="25.5">
      <c r="A1" s="207" t="s">
        <v>210</v>
      </c>
      <c r="C1" s="146"/>
      <c r="E1" s="207" t="s">
        <v>208</v>
      </c>
      <c r="G1" s="208" t="s">
        <v>310</v>
      </c>
      <c r="I1" s="209" t="s">
        <v>3</v>
      </c>
      <c r="K1" s="209" t="s">
        <v>311</v>
      </c>
      <c r="M1" s="210">
        <v>1</v>
      </c>
      <c r="O1" s="92" t="s">
        <v>312</v>
      </c>
    </row>
    <row r="2" spans="1:15" ht="76.5">
      <c r="A2" s="211" t="s">
        <v>147</v>
      </c>
      <c r="C2" s="212"/>
      <c r="D2" s="213"/>
      <c r="E2" s="214" t="s">
        <v>216</v>
      </c>
      <c r="G2" s="212">
        <v>0.2</v>
      </c>
      <c r="I2" s="212" t="s">
        <v>158</v>
      </c>
      <c r="K2" s="215" t="s">
        <v>69</v>
      </c>
      <c r="M2" s="210">
        <v>2</v>
      </c>
      <c r="O2" s="91" t="s">
        <v>211</v>
      </c>
    </row>
    <row r="3" spans="1:15" ht="28.5">
      <c r="A3" s="211" t="s">
        <v>232</v>
      </c>
      <c r="C3" s="212"/>
      <c r="D3" s="213"/>
      <c r="E3" s="216" t="s">
        <v>13</v>
      </c>
      <c r="G3" s="212">
        <v>0.5</v>
      </c>
      <c r="I3" s="212" t="s">
        <v>313</v>
      </c>
      <c r="K3" s="215" t="s">
        <v>314</v>
      </c>
      <c r="M3" s="210">
        <v>3</v>
      </c>
    </row>
    <row r="4" spans="1:15" ht="28.5">
      <c r="A4" s="211" t="s">
        <v>226</v>
      </c>
      <c r="B4" s="210" t="s">
        <v>315</v>
      </c>
      <c r="C4" s="212"/>
      <c r="D4" s="213"/>
      <c r="E4" s="216" t="s">
        <v>14</v>
      </c>
      <c r="G4" s="212">
        <v>1</v>
      </c>
      <c r="I4" s="212" t="s">
        <v>56</v>
      </c>
      <c r="K4" s="215" t="s">
        <v>128</v>
      </c>
      <c r="M4" s="210">
        <v>4</v>
      </c>
    </row>
    <row r="5" spans="1:15" ht="28.5">
      <c r="A5" s="211" t="s">
        <v>230</v>
      </c>
      <c r="B5" s="146" t="s">
        <v>316</v>
      </c>
      <c r="C5" s="212"/>
      <c r="D5" s="213"/>
      <c r="E5" s="216" t="s">
        <v>15</v>
      </c>
      <c r="I5" s="212" t="s">
        <v>317</v>
      </c>
      <c r="K5" s="215" t="s">
        <v>318</v>
      </c>
      <c r="M5" s="210">
        <v>5</v>
      </c>
    </row>
    <row r="6" spans="1:15" ht="38.25">
      <c r="A6" s="217" t="s">
        <v>228</v>
      </c>
      <c r="C6" s="212"/>
      <c r="D6" s="213"/>
      <c r="E6" s="216" t="s">
        <v>16</v>
      </c>
      <c r="I6" s="212" t="s">
        <v>199</v>
      </c>
      <c r="K6" s="215" t="s">
        <v>63</v>
      </c>
      <c r="M6" s="210">
        <v>6</v>
      </c>
    </row>
    <row r="7" spans="1:15" ht="28.5">
      <c r="A7" s="217" t="s">
        <v>234</v>
      </c>
      <c r="C7" s="212"/>
      <c r="D7" s="213"/>
      <c r="E7" s="216" t="s">
        <v>17</v>
      </c>
      <c r="I7" s="212" t="s">
        <v>319</v>
      </c>
      <c r="K7" s="210" t="s">
        <v>147</v>
      </c>
      <c r="M7" s="210">
        <v>7</v>
      </c>
    </row>
    <row r="8" spans="1:15" ht="76.5">
      <c r="A8" s="217" t="s">
        <v>320</v>
      </c>
      <c r="C8" s="215"/>
      <c r="D8" s="213"/>
      <c r="E8" s="216" t="s">
        <v>18</v>
      </c>
      <c r="I8" s="212" t="s">
        <v>321</v>
      </c>
      <c r="K8" s="210" t="s">
        <v>58</v>
      </c>
      <c r="M8" s="210">
        <v>8</v>
      </c>
    </row>
    <row r="9" spans="1:15" ht="28.5">
      <c r="A9" s="211"/>
      <c r="C9" s="215"/>
      <c r="D9" s="213"/>
      <c r="E9" s="216" t="s">
        <v>19</v>
      </c>
      <c r="I9" s="212" t="s">
        <v>322</v>
      </c>
      <c r="K9" s="210" t="s">
        <v>323</v>
      </c>
      <c r="M9" s="210">
        <v>9</v>
      </c>
    </row>
    <row r="10" spans="1:15" ht="42.75">
      <c r="A10" s="211"/>
      <c r="C10" s="215"/>
      <c r="E10" s="216" t="s">
        <v>21</v>
      </c>
      <c r="F10" s="211"/>
      <c r="I10" s="212" t="s">
        <v>324</v>
      </c>
      <c r="M10" s="210">
        <v>10</v>
      </c>
    </row>
    <row r="11" spans="1:15" ht="14.25">
      <c r="A11" s="211"/>
      <c r="C11" s="215"/>
      <c r="E11" s="216" t="s">
        <v>23</v>
      </c>
      <c r="M11" s="210">
        <v>0</v>
      </c>
    </row>
    <row r="12" spans="1:15" ht="28.5">
      <c r="A12" s="211"/>
      <c r="C12" s="215"/>
      <c r="E12" s="216" t="s">
        <v>24</v>
      </c>
    </row>
    <row r="13" spans="1:15" ht="28.5">
      <c r="A13" s="211"/>
      <c r="C13" s="212"/>
      <c r="E13" s="216" t="s">
        <v>25</v>
      </c>
    </row>
    <row r="14" spans="1:15" ht="28.5">
      <c r="A14" s="211"/>
      <c r="C14" s="212"/>
      <c r="E14" s="216" t="s">
        <v>27</v>
      </c>
    </row>
    <row r="15" spans="1:15" ht="28.5">
      <c r="A15" s="211"/>
      <c r="C15" s="212"/>
      <c r="E15" s="216" t="s">
        <v>28</v>
      </c>
    </row>
    <row r="16" spans="1:15" ht="28.5">
      <c r="A16" s="211"/>
      <c r="C16" s="212"/>
      <c r="E16" s="216" t="s">
        <v>29</v>
      </c>
    </row>
    <row r="17" spans="1:5" ht="14.25">
      <c r="A17" s="211"/>
      <c r="C17" s="146"/>
      <c r="E17" s="216" t="s">
        <v>30</v>
      </c>
    </row>
    <row r="18" spans="1:5" ht="14.25">
      <c r="A18" s="211"/>
      <c r="C18" s="146"/>
      <c r="E18" s="216" t="s">
        <v>32</v>
      </c>
    </row>
    <row r="19" spans="1:5" ht="12.75">
      <c r="A19" s="211"/>
      <c r="C19" s="146"/>
      <c r="E19" s="11"/>
    </row>
    <row r="20" spans="1:5" ht="12.75">
      <c r="A20" s="211"/>
      <c r="C20" s="146"/>
      <c r="E20" s="11"/>
    </row>
    <row r="21" spans="1:5" ht="12.75">
      <c r="A21" s="211"/>
      <c r="C21" s="146"/>
      <c r="E21" s="11"/>
    </row>
    <row r="22" spans="1:5" ht="12.75">
      <c r="A22" s="211"/>
      <c r="C22" s="146"/>
      <c r="E22" s="11"/>
    </row>
    <row r="23" spans="1:5" ht="12.75">
      <c r="A23" s="211"/>
      <c r="C23" s="146"/>
      <c r="E23" s="11"/>
    </row>
    <row r="24" spans="1:5" ht="12.75">
      <c r="A24" s="211"/>
      <c r="C24" s="146"/>
      <c r="E24" s="11"/>
    </row>
    <row r="25" spans="1:5" ht="12.75">
      <c r="A25" s="211"/>
      <c r="C25" s="146"/>
      <c r="E25" s="11"/>
    </row>
    <row r="26" spans="1:5" ht="12.75">
      <c r="A26" s="211"/>
      <c r="C26" s="146"/>
      <c r="E26" s="11"/>
    </row>
    <row r="27" spans="1:5" ht="12.75">
      <c r="A27" s="211"/>
      <c r="C27" s="146"/>
    </row>
    <row r="28" spans="1:5" ht="12.75">
      <c r="A28" s="211"/>
      <c r="C28" s="146"/>
    </row>
    <row r="29" spans="1:5" ht="12.75">
      <c r="A29" s="211"/>
      <c r="C29" s="146"/>
    </row>
    <row r="30" spans="1:5" ht="12.75">
      <c r="A30" s="211"/>
      <c r="C30" s="146"/>
    </row>
    <row r="31" spans="1:5" ht="12.75">
      <c r="A31" s="211"/>
      <c r="C31" s="146"/>
    </row>
    <row r="32" spans="1:5" ht="12.75">
      <c r="A32" s="211"/>
      <c r="C32" s="146"/>
    </row>
    <row r="33" spans="1:3" ht="12.75">
      <c r="A33" s="211"/>
      <c r="C33" s="146"/>
    </row>
    <row r="34" spans="1:3" ht="12.75">
      <c r="A34" s="211"/>
      <c r="C34" s="146"/>
    </row>
    <row r="35" spans="1:3" ht="12.75">
      <c r="A35" s="211"/>
      <c r="C35" s="146"/>
    </row>
    <row r="36" spans="1:3" ht="12.75">
      <c r="A36" s="211"/>
      <c r="C36" s="146"/>
    </row>
    <row r="37" spans="1:3" ht="12.75">
      <c r="A37" s="211"/>
      <c r="C37" s="146"/>
    </row>
    <row r="38" spans="1:3" ht="12.75">
      <c r="A38" s="211"/>
      <c r="C38" s="146"/>
    </row>
    <row r="39" spans="1:3" ht="12.75">
      <c r="A39" s="211"/>
      <c r="C39" s="146"/>
    </row>
    <row r="40" spans="1:3" ht="12.75">
      <c r="A40" s="211"/>
      <c r="C40" s="146"/>
    </row>
    <row r="41" spans="1:3" ht="12.75">
      <c r="A41" s="211"/>
      <c r="C41" s="146"/>
    </row>
    <row r="42" spans="1:3" ht="12.75">
      <c r="A42" s="211"/>
      <c r="C42" s="146"/>
    </row>
    <row r="43" spans="1:3" ht="12.75">
      <c r="A43" s="211"/>
      <c r="C43" s="146"/>
    </row>
    <row r="44" spans="1:3" ht="12.75">
      <c r="A44" s="211"/>
      <c r="C44" s="146"/>
    </row>
    <row r="45" spans="1:3" ht="12.75">
      <c r="A45" s="211"/>
      <c r="C45" s="146"/>
    </row>
    <row r="46" spans="1:3" ht="12.75">
      <c r="A46" s="211"/>
      <c r="C46" s="146"/>
    </row>
    <row r="47" spans="1:3" ht="12.75">
      <c r="A47" s="211"/>
      <c r="C47" s="146"/>
    </row>
    <row r="48" spans="1:3" ht="12.75">
      <c r="A48" s="211"/>
      <c r="C48" s="146"/>
    </row>
    <row r="49" spans="1:3" ht="12.75">
      <c r="A49" s="211"/>
      <c r="C49" s="146"/>
    </row>
    <row r="50" spans="1:3" ht="12.75">
      <c r="A50" s="211"/>
      <c r="C50" s="146"/>
    </row>
    <row r="51" spans="1:3" ht="12.75">
      <c r="A51" s="211"/>
      <c r="C51" s="146"/>
    </row>
    <row r="52" spans="1:3" ht="12.75">
      <c r="A52" s="211"/>
      <c r="C52" s="146"/>
    </row>
    <row r="53" spans="1:3" ht="12.75">
      <c r="A53" s="211"/>
      <c r="C53" s="146"/>
    </row>
    <row r="54" spans="1:3" ht="12.75">
      <c r="A54" s="211"/>
      <c r="C54" s="146"/>
    </row>
    <row r="55" spans="1:3" ht="12.75">
      <c r="A55" s="211"/>
      <c r="C55" s="146"/>
    </row>
    <row r="56" spans="1:3" ht="12.75">
      <c r="A56" s="211"/>
      <c r="C56" s="146"/>
    </row>
    <row r="57" spans="1:3" ht="12.75">
      <c r="A57" s="211"/>
      <c r="C57" s="146"/>
    </row>
    <row r="58" spans="1:3" ht="12.75">
      <c r="A58" s="211"/>
      <c r="C58" s="146"/>
    </row>
    <row r="59" spans="1:3" ht="12.75">
      <c r="A59" s="211"/>
      <c r="C59" s="146"/>
    </row>
    <row r="60" spans="1:3" ht="12.75">
      <c r="A60" s="211"/>
      <c r="C60" s="146"/>
    </row>
    <row r="61" spans="1:3" ht="12.75">
      <c r="A61" s="211"/>
      <c r="C61" s="146"/>
    </row>
    <row r="62" spans="1:3" ht="12.75">
      <c r="A62" s="211"/>
      <c r="C62" s="146"/>
    </row>
    <row r="63" spans="1:3" ht="12.75">
      <c r="A63" s="211"/>
      <c r="C63" s="146"/>
    </row>
    <row r="64" spans="1:3" ht="12.75">
      <c r="A64" s="211"/>
      <c r="C64" s="146"/>
    </row>
    <row r="65" spans="1:3" ht="12.75">
      <c r="A65" s="211"/>
      <c r="C65" s="146"/>
    </row>
    <row r="66" spans="1:3" ht="12.75">
      <c r="A66" s="211"/>
      <c r="C66" s="146"/>
    </row>
    <row r="67" spans="1:3" ht="12.75">
      <c r="A67" s="211"/>
      <c r="C67" s="146"/>
    </row>
    <row r="68" spans="1:3" ht="12.75">
      <c r="A68" s="211"/>
      <c r="C68" s="146"/>
    </row>
    <row r="69" spans="1:3" ht="12.75">
      <c r="A69" s="211"/>
      <c r="C69" s="146"/>
    </row>
    <row r="70" spans="1:3" ht="12.75">
      <c r="A70" s="211"/>
      <c r="C70" s="146"/>
    </row>
    <row r="71" spans="1:3" ht="12.75">
      <c r="A71" s="211"/>
      <c r="C71" s="146"/>
    </row>
    <row r="72" spans="1:3" ht="12.75">
      <c r="A72" s="211"/>
      <c r="C72" s="146"/>
    </row>
    <row r="73" spans="1:3" ht="12.75">
      <c r="A73" s="211"/>
      <c r="C73" s="146"/>
    </row>
    <row r="74" spans="1:3" ht="12.75">
      <c r="A74" s="211"/>
      <c r="C74" s="146"/>
    </row>
    <row r="75" spans="1:3" ht="12.75">
      <c r="A75" s="211"/>
      <c r="C75" s="146"/>
    </row>
    <row r="76" spans="1:3" ht="12.75">
      <c r="A76" s="211"/>
      <c r="C76" s="146"/>
    </row>
    <row r="77" spans="1:3" ht="12.75">
      <c r="A77" s="211"/>
      <c r="C77" s="146"/>
    </row>
    <row r="78" spans="1:3" ht="12.75">
      <c r="A78" s="211"/>
      <c r="C78" s="146"/>
    </row>
    <row r="79" spans="1:3" ht="12.75">
      <c r="A79" s="211"/>
      <c r="C79" s="146"/>
    </row>
    <row r="80" spans="1:3" ht="12.75">
      <c r="A80" s="211"/>
      <c r="C80" s="146"/>
    </row>
    <row r="81" spans="1:3" ht="12.75">
      <c r="A81" s="211"/>
      <c r="C81" s="146"/>
    </row>
    <row r="82" spans="1:3" ht="12.75">
      <c r="A82" s="211"/>
      <c r="C82" s="146"/>
    </row>
    <row r="83" spans="1:3" ht="12.75">
      <c r="A83" s="211"/>
      <c r="C83" s="146"/>
    </row>
    <row r="84" spans="1:3" ht="12.75">
      <c r="A84" s="211"/>
      <c r="C84" s="146"/>
    </row>
    <row r="85" spans="1:3" ht="12.75">
      <c r="A85" s="211"/>
      <c r="C85" s="146"/>
    </row>
    <row r="86" spans="1:3" ht="12.75">
      <c r="A86" s="211"/>
      <c r="C86" s="146"/>
    </row>
    <row r="87" spans="1:3" ht="12.75">
      <c r="A87" s="211"/>
      <c r="C87" s="146"/>
    </row>
    <row r="88" spans="1:3" ht="12.75">
      <c r="A88" s="211"/>
      <c r="C88" s="146"/>
    </row>
    <row r="89" spans="1:3" ht="12.75">
      <c r="A89" s="211"/>
      <c r="C89" s="146"/>
    </row>
    <row r="90" spans="1:3" ht="12.75">
      <c r="A90" s="211"/>
      <c r="C90" s="146"/>
    </row>
    <row r="91" spans="1:3" ht="12.75">
      <c r="A91" s="211"/>
      <c r="C91" s="146"/>
    </row>
    <row r="92" spans="1:3" ht="12.75">
      <c r="A92" s="211"/>
      <c r="C92" s="146"/>
    </row>
    <row r="93" spans="1:3" ht="12.75">
      <c r="A93" s="211"/>
      <c r="C93" s="146"/>
    </row>
    <row r="94" spans="1:3" ht="12.75">
      <c r="A94" s="211"/>
      <c r="C94" s="146"/>
    </row>
    <row r="95" spans="1:3" ht="12.75">
      <c r="A95" s="211"/>
      <c r="C95" s="146"/>
    </row>
    <row r="96" spans="1:3" ht="12.75">
      <c r="A96" s="211"/>
      <c r="C96" s="146"/>
    </row>
    <row r="97" spans="1:3" ht="12.75">
      <c r="A97" s="211"/>
      <c r="C97" s="146"/>
    </row>
    <row r="98" spans="1:3" ht="12.75">
      <c r="A98" s="211"/>
      <c r="C98" s="146"/>
    </row>
    <row r="99" spans="1:3" ht="12.75">
      <c r="A99" s="211"/>
      <c r="C99" s="146"/>
    </row>
    <row r="100" spans="1:3" ht="12.75">
      <c r="A100" s="211"/>
      <c r="C100" s="146"/>
    </row>
    <row r="101" spans="1:3" ht="12.75">
      <c r="A101" s="211"/>
      <c r="C101" s="146"/>
    </row>
    <row r="102" spans="1:3" ht="12.75">
      <c r="A102" s="211"/>
      <c r="C102" s="146"/>
    </row>
    <row r="103" spans="1:3" ht="12.75">
      <c r="A103" s="211"/>
      <c r="C103" s="146"/>
    </row>
    <row r="104" spans="1:3" ht="12.75">
      <c r="A104" s="211"/>
      <c r="C104" s="146"/>
    </row>
    <row r="105" spans="1:3" ht="12.75">
      <c r="A105" s="211"/>
      <c r="C105" s="146"/>
    </row>
    <row r="106" spans="1:3" ht="12.75">
      <c r="A106" s="211"/>
      <c r="C106" s="146"/>
    </row>
    <row r="107" spans="1:3" ht="12.75">
      <c r="A107" s="211"/>
      <c r="C107" s="146"/>
    </row>
    <row r="108" spans="1:3" ht="12.75">
      <c r="A108" s="211"/>
      <c r="C108" s="146"/>
    </row>
    <row r="109" spans="1:3" ht="12.75">
      <c r="A109" s="211"/>
      <c r="C109" s="146"/>
    </row>
    <row r="110" spans="1:3" ht="12.75">
      <c r="A110" s="211"/>
      <c r="C110" s="146"/>
    </row>
    <row r="111" spans="1:3" ht="12.75">
      <c r="A111" s="211"/>
      <c r="C111" s="146"/>
    </row>
    <row r="112" spans="1:3" ht="12.75">
      <c r="A112" s="211"/>
      <c r="C112" s="146"/>
    </row>
    <row r="113" spans="1:3" ht="12.75">
      <c r="A113" s="211"/>
      <c r="C113" s="146"/>
    </row>
    <row r="114" spans="1:3" ht="12.75">
      <c r="A114" s="211"/>
      <c r="C114" s="146"/>
    </row>
    <row r="115" spans="1:3" ht="12.75">
      <c r="A115" s="211"/>
      <c r="C115" s="146"/>
    </row>
    <row r="116" spans="1:3" ht="12.75">
      <c r="A116" s="211"/>
      <c r="C116" s="146"/>
    </row>
    <row r="117" spans="1:3" ht="12.75">
      <c r="A117" s="211"/>
      <c r="C117" s="146"/>
    </row>
    <row r="118" spans="1:3" ht="12.75">
      <c r="A118" s="211"/>
      <c r="C118" s="146"/>
    </row>
    <row r="119" spans="1:3" ht="12.75">
      <c r="A119" s="211"/>
      <c r="C119" s="146"/>
    </row>
    <row r="120" spans="1:3" ht="12.75">
      <c r="A120" s="211"/>
      <c r="C120" s="146"/>
    </row>
    <row r="121" spans="1:3" ht="12.75">
      <c r="A121" s="211"/>
      <c r="C121" s="146"/>
    </row>
    <row r="122" spans="1:3" ht="12.75">
      <c r="A122" s="211"/>
      <c r="C122" s="146"/>
    </row>
    <row r="123" spans="1:3" ht="12.75">
      <c r="A123" s="211"/>
      <c r="C123" s="146"/>
    </row>
    <row r="124" spans="1:3" ht="12.75">
      <c r="A124" s="211"/>
      <c r="C124" s="146"/>
    </row>
    <row r="125" spans="1:3" ht="12.75">
      <c r="A125" s="211"/>
      <c r="C125" s="146"/>
    </row>
    <row r="126" spans="1:3" ht="12.75">
      <c r="A126" s="211"/>
      <c r="C126" s="146"/>
    </row>
    <row r="127" spans="1:3" ht="12.75">
      <c r="A127" s="211"/>
      <c r="C127" s="146"/>
    </row>
    <row r="128" spans="1:3" ht="12.75">
      <c r="A128" s="211"/>
      <c r="C128" s="146"/>
    </row>
    <row r="129" spans="1:3" ht="12.75">
      <c r="A129" s="211"/>
      <c r="C129" s="146"/>
    </row>
    <row r="130" spans="1:3" ht="12.75">
      <c r="A130" s="211"/>
      <c r="C130" s="146"/>
    </row>
    <row r="131" spans="1:3" ht="12.75">
      <c r="A131" s="211"/>
      <c r="C131" s="146"/>
    </row>
    <row r="132" spans="1:3" ht="12.75">
      <c r="A132" s="211"/>
      <c r="C132" s="146"/>
    </row>
    <row r="133" spans="1:3" ht="12.75">
      <c r="A133" s="211"/>
      <c r="C133" s="146"/>
    </row>
    <row r="134" spans="1:3" ht="12.75">
      <c r="A134" s="211"/>
      <c r="C134" s="146"/>
    </row>
    <row r="135" spans="1:3" ht="12.75">
      <c r="A135" s="211"/>
      <c r="C135" s="146"/>
    </row>
    <row r="136" spans="1:3" ht="12.75">
      <c r="A136" s="211"/>
      <c r="C136" s="146"/>
    </row>
    <row r="137" spans="1:3" ht="12.75">
      <c r="A137" s="211"/>
      <c r="C137" s="146"/>
    </row>
    <row r="138" spans="1:3" ht="12.75">
      <c r="A138" s="211"/>
      <c r="C138" s="146"/>
    </row>
    <row r="139" spans="1:3" ht="12.75">
      <c r="A139" s="211"/>
      <c r="C139" s="146"/>
    </row>
    <row r="140" spans="1:3" ht="12.75">
      <c r="A140" s="211"/>
      <c r="C140" s="146"/>
    </row>
    <row r="141" spans="1:3" ht="12.75">
      <c r="A141" s="211"/>
      <c r="C141" s="146"/>
    </row>
    <row r="142" spans="1:3" ht="12.75">
      <c r="A142" s="211"/>
      <c r="C142" s="146"/>
    </row>
    <row r="143" spans="1:3" ht="12.75">
      <c r="A143" s="211"/>
      <c r="C143" s="146"/>
    </row>
    <row r="144" spans="1:3" ht="12.75">
      <c r="A144" s="211"/>
      <c r="C144" s="146"/>
    </row>
    <row r="145" spans="1:3" ht="12.75">
      <c r="A145" s="211"/>
      <c r="C145" s="146"/>
    </row>
    <row r="146" spans="1:3" ht="12.75">
      <c r="A146" s="211"/>
      <c r="C146" s="146"/>
    </row>
    <row r="147" spans="1:3" ht="12.75">
      <c r="A147" s="211"/>
      <c r="C147" s="146"/>
    </row>
    <row r="148" spans="1:3" ht="12.75">
      <c r="A148" s="211"/>
      <c r="C148" s="146"/>
    </row>
    <row r="149" spans="1:3" ht="12.75">
      <c r="A149" s="211"/>
      <c r="C149" s="146"/>
    </row>
    <row r="150" spans="1:3" ht="12.75">
      <c r="A150" s="211"/>
      <c r="C150" s="146"/>
    </row>
    <row r="151" spans="1:3" ht="12.75">
      <c r="A151" s="211"/>
      <c r="C151" s="146"/>
    </row>
    <row r="152" spans="1:3" ht="12.75">
      <c r="A152" s="211"/>
      <c r="C152" s="146"/>
    </row>
    <row r="153" spans="1:3" ht="12.75">
      <c r="A153" s="211"/>
      <c r="C153" s="146"/>
    </row>
    <row r="154" spans="1:3" ht="12.75">
      <c r="A154" s="211"/>
      <c r="C154" s="146"/>
    </row>
    <row r="155" spans="1:3" ht="12.75">
      <c r="A155" s="211"/>
      <c r="C155" s="146"/>
    </row>
    <row r="156" spans="1:3" ht="12.75">
      <c r="A156" s="211"/>
      <c r="C156" s="146"/>
    </row>
    <row r="157" spans="1:3" ht="12.75">
      <c r="A157" s="211"/>
      <c r="C157" s="146"/>
    </row>
    <row r="158" spans="1:3" ht="12.75">
      <c r="A158" s="211"/>
      <c r="C158" s="146"/>
    </row>
    <row r="159" spans="1:3" ht="12.75">
      <c r="A159" s="211"/>
      <c r="C159" s="146"/>
    </row>
    <row r="160" spans="1:3" ht="12.75">
      <c r="A160" s="211"/>
      <c r="C160" s="146"/>
    </row>
    <row r="161" spans="1:3" ht="12.75">
      <c r="A161" s="211"/>
      <c r="C161" s="146"/>
    </row>
    <row r="162" spans="1:3" ht="12.75">
      <c r="A162" s="211"/>
      <c r="C162" s="146"/>
    </row>
    <row r="163" spans="1:3" ht="12.75">
      <c r="A163" s="211"/>
      <c r="C163" s="146"/>
    </row>
    <row r="164" spans="1:3" ht="12.75">
      <c r="A164" s="211"/>
      <c r="C164" s="146"/>
    </row>
    <row r="165" spans="1:3" ht="12.75">
      <c r="A165" s="211"/>
      <c r="C165" s="146"/>
    </row>
    <row r="166" spans="1:3" ht="12.75">
      <c r="A166" s="211"/>
      <c r="C166" s="146"/>
    </row>
    <row r="167" spans="1:3" ht="12.75">
      <c r="A167" s="211"/>
      <c r="C167" s="146"/>
    </row>
    <row r="168" spans="1:3" ht="12.75">
      <c r="A168" s="211"/>
      <c r="C168" s="146"/>
    </row>
    <row r="169" spans="1:3" ht="12.75">
      <c r="A169" s="211"/>
      <c r="C169" s="146"/>
    </row>
    <row r="170" spans="1:3" ht="12.75">
      <c r="A170" s="211"/>
      <c r="C170" s="146"/>
    </row>
    <row r="171" spans="1:3" ht="12.75">
      <c r="A171" s="211"/>
      <c r="C171" s="146"/>
    </row>
    <row r="172" spans="1:3" ht="12.75">
      <c r="A172" s="211"/>
      <c r="C172" s="146"/>
    </row>
    <row r="173" spans="1:3" ht="12.75">
      <c r="A173" s="211"/>
      <c r="C173" s="146"/>
    </row>
    <row r="174" spans="1:3" ht="12.75">
      <c r="A174" s="211"/>
      <c r="C174" s="146"/>
    </row>
    <row r="175" spans="1:3" ht="12.75">
      <c r="A175" s="211"/>
      <c r="C175" s="146"/>
    </row>
    <row r="176" spans="1:3" ht="12.75">
      <c r="A176" s="211"/>
      <c r="C176" s="146"/>
    </row>
    <row r="177" spans="1:3" ht="12.75">
      <c r="A177" s="211"/>
      <c r="C177" s="146"/>
    </row>
    <row r="178" spans="1:3" ht="12.75">
      <c r="A178" s="211"/>
      <c r="C178" s="146"/>
    </row>
    <row r="179" spans="1:3" ht="12.75">
      <c r="A179" s="211"/>
      <c r="C179" s="146"/>
    </row>
    <row r="180" spans="1:3" ht="12.75">
      <c r="A180" s="211"/>
      <c r="C180" s="146"/>
    </row>
    <row r="181" spans="1:3" ht="12.75">
      <c r="A181" s="211"/>
      <c r="C181" s="146"/>
    </row>
    <row r="182" spans="1:3" ht="12.75">
      <c r="A182" s="211"/>
      <c r="C182" s="146"/>
    </row>
    <row r="183" spans="1:3" ht="12.75">
      <c r="A183" s="211"/>
      <c r="C183" s="146"/>
    </row>
    <row r="184" spans="1:3" ht="12.75">
      <c r="A184" s="211"/>
      <c r="C184" s="146"/>
    </row>
    <row r="185" spans="1:3" ht="12.75">
      <c r="A185" s="211"/>
      <c r="C185" s="146"/>
    </row>
    <row r="186" spans="1:3" ht="12.75">
      <c r="A186" s="211"/>
      <c r="C186" s="146"/>
    </row>
    <row r="187" spans="1:3" ht="12.75">
      <c r="A187" s="211"/>
      <c r="C187" s="146"/>
    </row>
    <row r="188" spans="1:3" ht="12.75">
      <c r="A188" s="211"/>
      <c r="C188" s="146"/>
    </row>
    <row r="189" spans="1:3" ht="12.75">
      <c r="A189" s="211"/>
      <c r="C189" s="146"/>
    </row>
    <row r="190" spans="1:3" ht="12.75">
      <c r="A190" s="211"/>
      <c r="C190" s="146"/>
    </row>
    <row r="191" spans="1:3" ht="12.75">
      <c r="A191" s="211"/>
      <c r="C191" s="146"/>
    </row>
    <row r="192" spans="1:3" ht="12.75">
      <c r="A192" s="211"/>
      <c r="C192" s="146"/>
    </row>
    <row r="193" spans="1:3" ht="12.75">
      <c r="A193" s="211"/>
      <c r="C193" s="146"/>
    </row>
    <row r="194" spans="1:3" ht="12.75">
      <c r="A194" s="211"/>
      <c r="C194" s="146"/>
    </row>
    <row r="195" spans="1:3" ht="12.75">
      <c r="A195" s="211"/>
      <c r="C195" s="146"/>
    </row>
    <row r="196" spans="1:3" ht="12.75">
      <c r="A196" s="211"/>
      <c r="C196" s="146"/>
    </row>
    <row r="197" spans="1:3" ht="12.75">
      <c r="A197" s="211"/>
      <c r="C197" s="146"/>
    </row>
    <row r="198" spans="1:3" ht="12.75">
      <c r="A198" s="211"/>
      <c r="C198" s="146"/>
    </row>
    <row r="199" spans="1:3" ht="12.75">
      <c r="A199" s="211"/>
      <c r="C199" s="146"/>
    </row>
    <row r="200" spans="1:3" ht="12.75">
      <c r="A200" s="211"/>
      <c r="C200" s="146"/>
    </row>
    <row r="201" spans="1:3" ht="12.75">
      <c r="A201" s="211"/>
      <c r="C201" s="146"/>
    </row>
    <row r="202" spans="1:3" ht="12.75">
      <c r="A202" s="211"/>
      <c r="C202" s="146"/>
    </row>
    <row r="203" spans="1:3" ht="12.75">
      <c r="A203" s="211"/>
      <c r="C203" s="146"/>
    </row>
    <row r="204" spans="1:3" ht="12.75">
      <c r="A204" s="211"/>
      <c r="C204" s="146"/>
    </row>
    <row r="205" spans="1:3" ht="12.75">
      <c r="A205" s="211"/>
      <c r="C205" s="146"/>
    </row>
    <row r="206" spans="1:3" ht="12.75">
      <c r="A206" s="211"/>
      <c r="C206" s="146"/>
    </row>
    <row r="207" spans="1:3" ht="12.75">
      <c r="A207" s="211"/>
      <c r="C207" s="146"/>
    </row>
    <row r="208" spans="1:3" ht="12.75">
      <c r="A208" s="211"/>
      <c r="C208" s="146"/>
    </row>
    <row r="209" spans="1:3" ht="12.75">
      <c r="A209" s="211"/>
      <c r="C209" s="146"/>
    </row>
    <row r="210" spans="1:3" ht="12.75">
      <c r="A210" s="211"/>
      <c r="C210" s="146"/>
    </row>
    <row r="211" spans="1:3" ht="12.75">
      <c r="A211" s="211"/>
      <c r="C211" s="146"/>
    </row>
    <row r="212" spans="1:3" ht="12.75">
      <c r="A212" s="211"/>
      <c r="C212" s="146"/>
    </row>
    <row r="213" spans="1:3" ht="12.75">
      <c r="A213" s="211"/>
      <c r="C213" s="146"/>
    </row>
    <row r="214" spans="1:3" ht="12.75">
      <c r="A214" s="211"/>
      <c r="C214" s="146"/>
    </row>
    <row r="215" spans="1:3" ht="12.75">
      <c r="A215" s="211"/>
      <c r="C215" s="146"/>
    </row>
    <row r="216" spans="1:3" ht="12.75">
      <c r="A216" s="211"/>
      <c r="C216" s="146"/>
    </row>
    <row r="217" spans="1:3" ht="12.75">
      <c r="A217" s="211"/>
      <c r="C217" s="146"/>
    </row>
    <row r="218" spans="1:3" ht="12.75">
      <c r="A218" s="211"/>
      <c r="C218" s="146"/>
    </row>
    <row r="219" spans="1:3" ht="12.75">
      <c r="A219" s="211"/>
      <c r="C219" s="146"/>
    </row>
    <row r="220" spans="1:3" ht="12.75">
      <c r="A220" s="211"/>
      <c r="C220" s="146"/>
    </row>
    <row r="221" spans="1:3" ht="12.75">
      <c r="A221" s="211"/>
      <c r="C221" s="146"/>
    </row>
    <row r="222" spans="1:3" ht="12.75">
      <c r="A222" s="211"/>
      <c r="C222" s="146"/>
    </row>
    <row r="223" spans="1:3" ht="12.75">
      <c r="A223" s="211"/>
      <c r="C223" s="146"/>
    </row>
    <row r="224" spans="1:3" ht="12.75">
      <c r="A224" s="211"/>
      <c r="C224" s="146"/>
    </row>
    <row r="225" spans="1:3" ht="12.75">
      <c r="A225" s="211"/>
      <c r="C225" s="146"/>
    </row>
    <row r="226" spans="1:3" ht="12.75">
      <c r="A226" s="211"/>
      <c r="C226" s="146"/>
    </row>
    <row r="227" spans="1:3" ht="12.75">
      <c r="A227" s="211"/>
      <c r="C227" s="146"/>
    </row>
    <row r="228" spans="1:3" ht="12.75">
      <c r="A228" s="211"/>
      <c r="C228" s="146"/>
    </row>
    <row r="229" spans="1:3" ht="12.75">
      <c r="A229" s="211"/>
      <c r="C229" s="146"/>
    </row>
    <row r="230" spans="1:3" ht="12.75">
      <c r="A230" s="211"/>
      <c r="C230" s="146"/>
    </row>
    <row r="231" spans="1:3" ht="12.75">
      <c r="A231" s="211"/>
      <c r="C231" s="146"/>
    </row>
    <row r="232" spans="1:3" ht="12.75">
      <c r="A232" s="211"/>
      <c r="C232" s="146"/>
    </row>
    <row r="233" spans="1:3" ht="12.75">
      <c r="A233" s="211"/>
      <c r="C233" s="146"/>
    </row>
    <row r="234" spans="1:3" ht="12.75">
      <c r="A234" s="211"/>
      <c r="C234" s="146"/>
    </row>
    <row r="235" spans="1:3" ht="12.75">
      <c r="A235" s="211"/>
      <c r="C235" s="146"/>
    </row>
    <row r="236" spans="1:3" ht="12.75">
      <c r="A236" s="211"/>
      <c r="C236" s="146"/>
    </row>
    <row r="237" spans="1:3" ht="12.75">
      <c r="A237" s="211"/>
      <c r="C237" s="146"/>
    </row>
    <row r="238" spans="1:3" ht="12.75">
      <c r="A238" s="211"/>
      <c r="C238" s="146"/>
    </row>
    <row r="239" spans="1:3" ht="12.75">
      <c r="A239" s="211"/>
      <c r="C239" s="146"/>
    </row>
    <row r="240" spans="1:3" ht="12.75">
      <c r="A240" s="211"/>
      <c r="C240" s="146"/>
    </row>
    <row r="241" spans="1:3" ht="12.75">
      <c r="A241" s="211"/>
      <c r="C241" s="146"/>
    </row>
    <row r="242" spans="1:3" ht="12.75">
      <c r="A242" s="211"/>
      <c r="C242" s="146"/>
    </row>
    <row r="243" spans="1:3" ht="12.75">
      <c r="A243" s="211"/>
      <c r="C243" s="146"/>
    </row>
    <row r="244" spans="1:3" ht="12.75">
      <c r="A244" s="211"/>
      <c r="C244" s="146"/>
    </row>
    <row r="245" spans="1:3" ht="12.75">
      <c r="A245" s="211"/>
      <c r="C245" s="146"/>
    </row>
    <row r="246" spans="1:3" ht="12.75">
      <c r="A246" s="211"/>
      <c r="C246" s="146"/>
    </row>
    <row r="247" spans="1:3" ht="12.75">
      <c r="A247" s="211"/>
      <c r="C247" s="146"/>
    </row>
    <row r="248" spans="1:3" ht="12.75">
      <c r="A248" s="211"/>
      <c r="C248" s="146"/>
    </row>
    <row r="249" spans="1:3" ht="12.75">
      <c r="A249" s="211"/>
      <c r="C249" s="146"/>
    </row>
    <row r="250" spans="1:3" ht="12.75">
      <c r="A250" s="211"/>
      <c r="C250" s="146"/>
    </row>
    <row r="251" spans="1:3" ht="12.75">
      <c r="A251" s="211"/>
      <c r="C251" s="146"/>
    </row>
    <row r="252" spans="1:3" ht="12.75">
      <c r="A252" s="211"/>
      <c r="C252" s="146"/>
    </row>
    <row r="253" spans="1:3" ht="12.75">
      <c r="A253" s="211"/>
      <c r="C253" s="146"/>
    </row>
    <row r="254" spans="1:3" ht="12.75">
      <c r="A254" s="211"/>
      <c r="C254" s="146"/>
    </row>
    <row r="255" spans="1:3" ht="12.75">
      <c r="A255" s="211"/>
      <c r="C255" s="146"/>
    </row>
    <row r="256" spans="1:3" ht="12.75">
      <c r="A256" s="211"/>
      <c r="C256" s="146"/>
    </row>
    <row r="257" spans="1:3" ht="12.75">
      <c r="A257" s="211"/>
      <c r="C257" s="146"/>
    </row>
    <row r="258" spans="1:3" ht="12.75">
      <c r="A258" s="211"/>
      <c r="C258" s="146"/>
    </row>
    <row r="259" spans="1:3" ht="12.75">
      <c r="A259" s="211"/>
      <c r="C259" s="146"/>
    </row>
    <row r="260" spans="1:3" ht="12.75">
      <c r="A260" s="211"/>
      <c r="C260" s="146"/>
    </row>
    <row r="261" spans="1:3" ht="12.75">
      <c r="A261" s="211"/>
      <c r="C261" s="146"/>
    </row>
    <row r="262" spans="1:3" ht="12.75">
      <c r="A262" s="211"/>
      <c r="C262" s="146"/>
    </row>
    <row r="263" spans="1:3" ht="12.75">
      <c r="A263" s="211"/>
      <c r="C263" s="146"/>
    </row>
    <row r="264" spans="1:3" ht="12.75">
      <c r="A264" s="211"/>
      <c r="C264" s="146"/>
    </row>
    <row r="265" spans="1:3" ht="12.75">
      <c r="A265" s="211"/>
      <c r="C265" s="146"/>
    </row>
    <row r="266" spans="1:3" ht="12.75">
      <c r="A266" s="211"/>
      <c r="C266" s="146"/>
    </row>
    <row r="267" spans="1:3" ht="12.75">
      <c r="A267" s="211"/>
      <c r="C267" s="146"/>
    </row>
    <row r="268" spans="1:3" ht="12.75">
      <c r="A268" s="211"/>
      <c r="C268" s="146"/>
    </row>
    <row r="269" spans="1:3" ht="12.75">
      <c r="A269" s="211"/>
      <c r="C269" s="146"/>
    </row>
    <row r="270" spans="1:3" ht="12.75">
      <c r="A270" s="211"/>
      <c r="C270" s="146"/>
    </row>
    <row r="271" spans="1:3" ht="12.75">
      <c r="A271" s="211"/>
      <c r="C271" s="146"/>
    </row>
    <row r="272" spans="1:3" ht="12.75">
      <c r="A272" s="211"/>
      <c r="C272" s="146"/>
    </row>
    <row r="273" spans="1:3" ht="12.75">
      <c r="A273" s="211"/>
      <c r="C273" s="146"/>
    </row>
    <row r="274" spans="1:3" ht="12.75">
      <c r="A274" s="211"/>
      <c r="C274" s="146"/>
    </row>
    <row r="275" spans="1:3" ht="12.75">
      <c r="A275" s="211"/>
      <c r="C275" s="146"/>
    </row>
    <row r="276" spans="1:3" ht="12.75">
      <c r="A276" s="211"/>
      <c r="C276" s="146"/>
    </row>
    <row r="277" spans="1:3" ht="12.75">
      <c r="A277" s="211"/>
      <c r="C277" s="146"/>
    </row>
    <row r="278" spans="1:3" ht="12.75">
      <c r="A278" s="211"/>
      <c r="C278" s="146"/>
    </row>
    <row r="279" spans="1:3" ht="12.75">
      <c r="A279" s="211"/>
      <c r="C279" s="146"/>
    </row>
    <row r="280" spans="1:3" ht="12.75">
      <c r="A280" s="211"/>
      <c r="C280" s="146"/>
    </row>
    <row r="281" spans="1:3" ht="12.75">
      <c r="A281" s="211"/>
      <c r="C281" s="146"/>
    </row>
    <row r="282" spans="1:3" ht="12.75">
      <c r="A282" s="211"/>
      <c r="C282" s="146"/>
    </row>
    <row r="283" spans="1:3" ht="12.75">
      <c r="A283" s="211"/>
      <c r="C283" s="146"/>
    </row>
    <row r="284" spans="1:3" ht="12.75">
      <c r="A284" s="211"/>
      <c r="C284" s="146"/>
    </row>
    <row r="285" spans="1:3" ht="12.75">
      <c r="A285" s="211"/>
      <c r="C285" s="146"/>
    </row>
    <row r="286" spans="1:3" ht="12.75">
      <c r="A286" s="211"/>
      <c r="C286" s="146"/>
    </row>
    <row r="287" spans="1:3" ht="12.75">
      <c r="A287" s="211"/>
      <c r="C287" s="146"/>
    </row>
    <row r="288" spans="1:3" ht="12.75">
      <c r="A288" s="211"/>
      <c r="C288" s="146"/>
    </row>
    <row r="289" spans="1:3" ht="12.75">
      <c r="A289" s="211"/>
      <c r="C289" s="146"/>
    </row>
    <row r="290" spans="1:3" ht="12.75">
      <c r="A290" s="211"/>
      <c r="C290" s="146"/>
    </row>
    <row r="291" spans="1:3" ht="12.75">
      <c r="A291" s="211"/>
      <c r="C291" s="146"/>
    </row>
    <row r="292" spans="1:3" ht="12.75">
      <c r="A292" s="211"/>
      <c r="C292" s="146"/>
    </row>
    <row r="293" spans="1:3" ht="12.75">
      <c r="A293" s="211"/>
      <c r="C293" s="146"/>
    </row>
    <row r="294" spans="1:3" ht="12.75">
      <c r="A294" s="211"/>
      <c r="C294" s="146"/>
    </row>
    <row r="295" spans="1:3" ht="12.75">
      <c r="A295" s="211"/>
      <c r="C295" s="146"/>
    </row>
    <row r="296" spans="1:3" ht="12.75">
      <c r="A296" s="211"/>
      <c r="C296" s="146"/>
    </row>
    <row r="297" spans="1:3" ht="12.75">
      <c r="A297" s="211"/>
      <c r="C297" s="146"/>
    </row>
    <row r="298" spans="1:3" ht="12.75">
      <c r="A298" s="211"/>
      <c r="C298" s="146"/>
    </row>
    <row r="299" spans="1:3" ht="12.75">
      <c r="A299" s="211"/>
      <c r="C299" s="146"/>
    </row>
    <row r="300" spans="1:3" ht="12.75">
      <c r="A300" s="211"/>
      <c r="C300" s="146"/>
    </row>
    <row r="301" spans="1:3" ht="12.75">
      <c r="A301" s="211"/>
      <c r="C301" s="146"/>
    </row>
    <row r="302" spans="1:3" ht="12.75">
      <c r="A302" s="211"/>
      <c r="C302" s="146"/>
    </row>
    <row r="303" spans="1:3" ht="12.75">
      <c r="A303" s="211"/>
      <c r="C303" s="146"/>
    </row>
    <row r="304" spans="1:3" ht="12.75">
      <c r="A304" s="211"/>
      <c r="C304" s="146"/>
    </row>
    <row r="305" spans="1:3" ht="12.75">
      <c r="A305" s="211"/>
      <c r="C305" s="146"/>
    </row>
    <row r="306" spans="1:3" ht="12.75">
      <c r="A306" s="211"/>
      <c r="C306" s="146"/>
    </row>
    <row r="307" spans="1:3" ht="12.75">
      <c r="A307" s="211"/>
      <c r="C307" s="146"/>
    </row>
    <row r="308" spans="1:3" ht="12.75">
      <c r="A308" s="211"/>
      <c r="C308" s="146"/>
    </row>
    <row r="309" spans="1:3" ht="12.75">
      <c r="A309" s="211"/>
      <c r="C309" s="146"/>
    </row>
    <row r="310" spans="1:3" ht="12.75">
      <c r="A310" s="211"/>
      <c r="C310" s="146"/>
    </row>
    <row r="311" spans="1:3" ht="12.75">
      <c r="A311" s="211"/>
      <c r="C311" s="146"/>
    </row>
    <row r="312" spans="1:3" ht="12.75">
      <c r="A312" s="211"/>
      <c r="C312" s="146"/>
    </row>
    <row r="313" spans="1:3" ht="12.75">
      <c r="A313" s="211"/>
      <c r="C313" s="146"/>
    </row>
    <row r="314" spans="1:3" ht="12.75">
      <c r="A314" s="211"/>
      <c r="C314" s="146"/>
    </row>
    <row r="315" spans="1:3" ht="12.75">
      <c r="A315" s="211"/>
      <c r="C315" s="146"/>
    </row>
    <row r="316" spans="1:3" ht="12.75">
      <c r="A316" s="211"/>
      <c r="C316" s="146"/>
    </row>
    <row r="317" spans="1:3" ht="12.75">
      <c r="A317" s="211"/>
      <c r="C317" s="146"/>
    </row>
    <row r="318" spans="1:3" ht="12.75">
      <c r="A318" s="211"/>
      <c r="C318" s="146"/>
    </row>
    <row r="319" spans="1:3" ht="12.75">
      <c r="A319" s="211"/>
      <c r="C319" s="146"/>
    </row>
    <row r="320" spans="1:3" ht="12.75">
      <c r="A320" s="211"/>
      <c r="C320" s="146"/>
    </row>
    <row r="321" spans="1:3" ht="12.75">
      <c r="A321" s="211"/>
      <c r="C321" s="146"/>
    </row>
    <row r="322" spans="1:3" ht="12.75">
      <c r="A322" s="211"/>
      <c r="C322" s="146"/>
    </row>
    <row r="323" spans="1:3" ht="12.75">
      <c r="A323" s="211"/>
      <c r="C323" s="146"/>
    </row>
    <row r="324" spans="1:3" ht="12.75">
      <c r="A324" s="211"/>
      <c r="C324" s="146"/>
    </row>
    <row r="325" spans="1:3" ht="12.75">
      <c r="A325" s="211"/>
      <c r="C325" s="146"/>
    </row>
    <row r="326" spans="1:3" ht="12.75">
      <c r="A326" s="211"/>
      <c r="C326" s="146"/>
    </row>
    <row r="327" spans="1:3" ht="12.75">
      <c r="A327" s="211"/>
      <c r="C327" s="146"/>
    </row>
    <row r="328" spans="1:3" ht="12.75">
      <c r="A328" s="211"/>
      <c r="C328" s="146"/>
    </row>
    <row r="329" spans="1:3" ht="12.75">
      <c r="A329" s="211"/>
      <c r="C329" s="146"/>
    </row>
    <row r="330" spans="1:3" ht="12.75">
      <c r="A330" s="211"/>
      <c r="C330" s="146"/>
    </row>
    <row r="331" spans="1:3" ht="12.75">
      <c r="A331" s="211"/>
      <c r="C331" s="146"/>
    </row>
    <row r="332" spans="1:3" ht="12.75">
      <c r="A332" s="211"/>
      <c r="C332" s="146"/>
    </row>
    <row r="333" spans="1:3" ht="12.75">
      <c r="A333" s="211"/>
      <c r="C333" s="146"/>
    </row>
    <row r="334" spans="1:3" ht="12.75">
      <c r="A334" s="211"/>
      <c r="C334" s="146"/>
    </row>
    <row r="335" spans="1:3" ht="12.75">
      <c r="A335" s="211"/>
      <c r="C335" s="146"/>
    </row>
    <row r="336" spans="1:3" ht="12.75">
      <c r="A336" s="211"/>
      <c r="C336" s="146"/>
    </row>
    <row r="337" spans="1:3" ht="12.75">
      <c r="A337" s="211"/>
      <c r="C337" s="146"/>
    </row>
    <row r="338" spans="1:3" ht="12.75">
      <c r="A338" s="211"/>
      <c r="C338" s="146"/>
    </row>
    <row r="339" spans="1:3" ht="12.75">
      <c r="A339" s="211"/>
      <c r="C339" s="146"/>
    </row>
    <row r="340" spans="1:3" ht="12.75">
      <c r="A340" s="211"/>
      <c r="C340" s="146"/>
    </row>
    <row r="341" spans="1:3" ht="12.75">
      <c r="A341" s="211"/>
      <c r="C341" s="146"/>
    </row>
    <row r="342" spans="1:3" ht="12.75">
      <c r="A342" s="211"/>
      <c r="C342" s="146"/>
    </row>
    <row r="343" spans="1:3" ht="12.75">
      <c r="A343" s="211"/>
      <c r="C343" s="146"/>
    </row>
    <row r="344" spans="1:3" ht="12.75">
      <c r="A344" s="211"/>
      <c r="C344" s="146"/>
    </row>
    <row r="345" spans="1:3" ht="12.75">
      <c r="A345" s="211"/>
      <c r="C345" s="146"/>
    </row>
    <row r="346" spans="1:3" ht="12.75">
      <c r="A346" s="211"/>
      <c r="C346" s="146"/>
    </row>
    <row r="347" spans="1:3" ht="12.75">
      <c r="A347" s="211"/>
      <c r="C347" s="146"/>
    </row>
    <row r="348" spans="1:3" ht="12.75">
      <c r="A348" s="211"/>
      <c r="C348" s="146"/>
    </row>
    <row r="349" spans="1:3" ht="12.75">
      <c r="A349" s="211"/>
      <c r="C349" s="146"/>
    </row>
    <row r="350" spans="1:3" ht="12.75">
      <c r="A350" s="211"/>
      <c r="C350" s="146"/>
    </row>
    <row r="351" spans="1:3" ht="12.75">
      <c r="A351" s="211"/>
      <c r="C351" s="146"/>
    </row>
    <row r="352" spans="1:3" ht="12.75">
      <c r="A352" s="211"/>
      <c r="C352" s="146"/>
    </row>
    <row r="353" spans="1:3" ht="12.75">
      <c r="A353" s="211"/>
      <c r="C353" s="146"/>
    </row>
    <row r="354" spans="1:3" ht="12.75">
      <c r="A354" s="211"/>
      <c r="C354" s="146"/>
    </row>
    <row r="355" spans="1:3" ht="12.75">
      <c r="A355" s="211"/>
      <c r="C355" s="146"/>
    </row>
    <row r="356" spans="1:3" ht="12.75">
      <c r="A356" s="211"/>
      <c r="C356" s="146"/>
    </row>
    <row r="357" spans="1:3" ht="12.75">
      <c r="A357" s="211"/>
      <c r="C357" s="146"/>
    </row>
    <row r="358" spans="1:3" ht="12.75">
      <c r="A358" s="211"/>
      <c r="C358" s="146"/>
    </row>
    <row r="359" spans="1:3" ht="12.75">
      <c r="A359" s="211"/>
      <c r="C359" s="146"/>
    </row>
    <row r="360" spans="1:3" ht="12.75">
      <c r="A360" s="211"/>
      <c r="C360" s="146"/>
    </row>
    <row r="361" spans="1:3" ht="12.75">
      <c r="A361" s="211"/>
      <c r="C361" s="146"/>
    </row>
    <row r="362" spans="1:3" ht="12.75">
      <c r="A362" s="211"/>
      <c r="C362" s="146"/>
    </row>
    <row r="363" spans="1:3" ht="12.75">
      <c r="A363" s="211"/>
      <c r="C363" s="146"/>
    </row>
    <row r="364" spans="1:3" ht="12.75">
      <c r="A364" s="211"/>
      <c r="C364" s="146"/>
    </row>
    <row r="365" spans="1:3" ht="12.75">
      <c r="A365" s="211"/>
      <c r="C365" s="146"/>
    </row>
    <row r="366" spans="1:3" ht="12.75">
      <c r="A366" s="211"/>
      <c r="C366" s="146"/>
    </row>
    <row r="367" spans="1:3" ht="12.75">
      <c r="A367" s="211"/>
      <c r="C367" s="146"/>
    </row>
    <row r="368" spans="1:3" ht="12.75">
      <c r="A368" s="211"/>
      <c r="C368" s="146"/>
    </row>
    <row r="369" spans="1:3" ht="12.75">
      <c r="A369" s="211"/>
      <c r="C369" s="146"/>
    </row>
    <row r="370" spans="1:3" ht="12.75">
      <c r="A370" s="211"/>
      <c r="C370" s="146"/>
    </row>
    <row r="371" spans="1:3" ht="12.75">
      <c r="A371" s="211"/>
      <c r="C371" s="146"/>
    </row>
    <row r="372" spans="1:3" ht="12.75">
      <c r="A372" s="211"/>
      <c r="C372" s="146"/>
    </row>
    <row r="373" spans="1:3" ht="12.75">
      <c r="A373" s="211"/>
      <c r="C373" s="146"/>
    </row>
    <row r="374" spans="1:3" ht="12.75">
      <c r="A374" s="211"/>
      <c r="C374" s="146"/>
    </row>
    <row r="375" spans="1:3" ht="12.75">
      <c r="A375" s="211"/>
      <c r="C375" s="146"/>
    </row>
    <row r="376" spans="1:3" ht="12.75">
      <c r="A376" s="211"/>
      <c r="C376" s="146"/>
    </row>
    <row r="377" spans="1:3" ht="12.75">
      <c r="A377" s="211"/>
      <c r="C377" s="146"/>
    </row>
    <row r="378" spans="1:3" ht="12.75">
      <c r="A378" s="211"/>
      <c r="C378" s="146"/>
    </row>
    <row r="379" spans="1:3" ht="12.75">
      <c r="A379" s="211"/>
      <c r="C379" s="146"/>
    </row>
    <row r="380" spans="1:3" ht="12.75">
      <c r="A380" s="211"/>
      <c r="C380" s="146"/>
    </row>
    <row r="381" spans="1:3" ht="12.75">
      <c r="A381" s="211"/>
      <c r="C381" s="146"/>
    </row>
    <row r="382" spans="1:3" ht="12.75">
      <c r="A382" s="211"/>
      <c r="C382" s="146"/>
    </row>
    <row r="383" spans="1:3" ht="12.75">
      <c r="A383" s="211"/>
      <c r="C383" s="146"/>
    </row>
    <row r="384" spans="1:3" ht="12.75">
      <c r="A384" s="211"/>
      <c r="C384" s="146"/>
    </row>
    <row r="385" spans="1:3" ht="12.75">
      <c r="A385" s="211"/>
      <c r="C385" s="146"/>
    </row>
    <row r="386" spans="1:3" ht="12.75">
      <c r="A386" s="211"/>
      <c r="C386" s="146"/>
    </row>
    <row r="387" spans="1:3" ht="12.75">
      <c r="A387" s="211"/>
      <c r="C387" s="146"/>
    </row>
    <row r="388" spans="1:3" ht="12.75">
      <c r="A388" s="211"/>
      <c r="C388" s="146"/>
    </row>
    <row r="389" spans="1:3" ht="12.75">
      <c r="A389" s="211"/>
      <c r="C389" s="146"/>
    </row>
    <row r="390" spans="1:3" ht="12.75">
      <c r="A390" s="211"/>
      <c r="C390" s="146"/>
    </row>
    <row r="391" spans="1:3" ht="12.75">
      <c r="A391" s="211"/>
      <c r="C391" s="146"/>
    </row>
    <row r="392" spans="1:3" ht="12.75">
      <c r="A392" s="211"/>
      <c r="C392" s="146"/>
    </row>
    <row r="393" spans="1:3" ht="12.75">
      <c r="A393" s="211"/>
      <c r="C393" s="146"/>
    </row>
    <row r="394" spans="1:3" ht="12.75">
      <c r="A394" s="211"/>
      <c r="C394" s="146"/>
    </row>
    <row r="395" spans="1:3" ht="12.75">
      <c r="A395" s="211"/>
      <c r="C395" s="146"/>
    </row>
    <row r="396" spans="1:3" ht="12.75">
      <c r="A396" s="211"/>
      <c r="C396" s="146"/>
    </row>
    <row r="397" spans="1:3" ht="12.75">
      <c r="A397" s="211"/>
      <c r="C397" s="146"/>
    </row>
    <row r="398" spans="1:3" ht="12.75">
      <c r="A398" s="211"/>
      <c r="C398" s="146"/>
    </row>
    <row r="399" spans="1:3" ht="12.75">
      <c r="A399" s="211"/>
      <c r="C399" s="146"/>
    </row>
    <row r="400" spans="1:3" ht="12.75">
      <c r="A400" s="211"/>
      <c r="C400" s="146"/>
    </row>
    <row r="401" spans="1:3" ht="12.75">
      <c r="A401" s="211"/>
      <c r="C401" s="146"/>
    </row>
    <row r="402" spans="1:3" ht="12.75">
      <c r="A402" s="211"/>
      <c r="C402" s="146"/>
    </row>
    <row r="403" spans="1:3" ht="12.75">
      <c r="A403" s="211"/>
      <c r="C403" s="146"/>
    </row>
    <row r="404" spans="1:3" ht="12.75">
      <c r="A404" s="211"/>
      <c r="C404" s="146"/>
    </row>
    <row r="405" spans="1:3" ht="12.75">
      <c r="A405" s="211"/>
      <c r="C405" s="146"/>
    </row>
    <row r="406" spans="1:3" ht="12.75">
      <c r="A406" s="211"/>
      <c r="C406" s="146"/>
    </row>
    <row r="407" spans="1:3" ht="12.75">
      <c r="A407" s="211"/>
      <c r="C407" s="146"/>
    </row>
    <row r="408" spans="1:3" ht="12.75">
      <c r="A408" s="211"/>
      <c r="C408" s="146"/>
    </row>
    <row r="409" spans="1:3" ht="12.75">
      <c r="A409" s="211"/>
      <c r="C409" s="146"/>
    </row>
    <row r="410" spans="1:3" ht="12.75">
      <c r="A410" s="211"/>
      <c r="C410" s="146"/>
    </row>
    <row r="411" spans="1:3" ht="12.75">
      <c r="A411" s="211"/>
      <c r="C411" s="146"/>
    </row>
    <row r="412" spans="1:3" ht="12.75">
      <c r="A412" s="211"/>
      <c r="C412" s="146"/>
    </row>
    <row r="413" spans="1:3" ht="12.75">
      <c r="A413" s="211"/>
      <c r="C413" s="146"/>
    </row>
    <row r="414" spans="1:3" ht="12.75">
      <c r="A414" s="211"/>
      <c r="C414" s="146"/>
    </row>
    <row r="415" spans="1:3" ht="12.75">
      <c r="A415" s="211"/>
      <c r="C415" s="146"/>
    </row>
    <row r="416" spans="1:3" ht="12.75">
      <c r="A416" s="211"/>
      <c r="C416" s="146"/>
    </row>
    <row r="417" spans="1:3" ht="12.75">
      <c r="A417" s="211"/>
      <c r="C417" s="146"/>
    </row>
    <row r="418" spans="1:3" ht="12.75">
      <c r="A418" s="211"/>
      <c r="C418" s="146"/>
    </row>
    <row r="419" spans="1:3" ht="12.75">
      <c r="A419" s="211"/>
      <c r="C419" s="146"/>
    </row>
    <row r="420" spans="1:3" ht="12.75">
      <c r="A420" s="211"/>
      <c r="C420" s="146"/>
    </row>
    <row r="421" spans="1:3" ht="12.75">
      <c r="A421" s="211"/>
      <c r="C421" s="146"/>
    </row>
    <row r="422" spans="1:3" ht="12.75">
      <c r="A422" s="211"/>
      <c r="C422" s="146"/>
    </row>
    <row r="423" spans="1:3" ht="12.75">
      <c r="A423" s="211"/>
      <c r="C423" s="146"/>
    </row>
    <row r="424" spans="1:3" ht="12.75">
      <c r="A424" s="211"/>
      <c r="C424" s="146"/>
    </row>
    <row r="425" spans="1:3" ht="12.75">
      <c r="A425" s="211"/>
      <c r="C425" s="146"/>
    </row>
    <row r="426" spans="1:3" ht="12.75">
      <c r="A426" s="211"/>
      <c r="C426" s="146"/>
    </row>
    <row r="427" spans="1:3" ht="12.75">
      <c r="A427" s="211"/>
      <c r="C427" s="146"/>
    </row>
    <row r="428" spans="1:3" ht="12.75">
      <c r="A428" s="211"/>
      <c r="C428" s="146"/>
    </row>
    <row r="429" spans="1:3" ht="12.75">
      <c r="A429" s="211"/>
      <c r="C429" s="146"/>
    </row>
    <row r="430" spans="1:3" ht="12.75">
      <c r="A430" s="211"/>
      <c r="C430" s="146"/>
    </row>
    <row r="431" spans="1:3" ht="12.75">
      <c r="A431" s="211"/>
      <c r="C431" s="146"/>
    </row>
    <row r="432" spans="1:3" ht="12.75">
      <c r="A432" s="211"/>
      <c r="C432" s="146"/>
    </row>
    <row r="433" spans="1:3" ht="12.75">
      <c r="A433" s="211"/>
      <c r="C433" s="146"/>
    </row>
    <row r="434" spans="1:3" ht="12.75">
      <c r="A434" s="211"/>
      <c r="C434" s="146"/>
    </row>
    <row r="435" spans="1:3" ht="12.75">
      <c r="A435" s="211"/>
      <c r="C435" s="146"/>
    </row>
    <row r="436" spans="1:3" ht="12.75">
      <c r="A436" s="211"/>
      <c r="C436" s="146"/>
    </row>
    <row r="437" spans="1:3" ht="12.75">
      <c r="A437" s="211"/>
      <c r="C437" s="146"/>
    </row>
    <row r="438" spans="1:3" ht="12.75">
      <c r="A438" s="211"/>
      <c r="C438" s="146"/>
    </row>
    <row r="439" spans="1:3" ht="12.75">
      <c r="A439" s="211"/>
      <c r="C439" s="146"/>
    </row>
    <row r="440" spans="1:3" ht="12.75">
      <c r="A440" s="211"/>
      <c r="C440" s="146"/>
    </row>
    <row r="441" spans="1:3" ht="12.75">
      <c r="A441" s="211"/>
      <c r="C441" s="146"/>
    </row>
    <row r="442" spans="1:3" ht="12.75">
      <c r="A442" s="211"/>
      <c r="C442" s="146"/>
    </row>
    <row r="443" spans="1:3" ht="12.75">
      <c r="A443" s="211"/>
      <c r="C443" s="146"/>
    </row>
    <row r="444" spans="1:3" ht="12.75">
      <c r="A444" s="211"/>
      <c r="C444" s="146"/>
    </row>
    <row r="445" spans="1:3" ht="12.75">
      <c r="A445" s="211"/>
      <c r="C445" s="146"/>
    </row>
    <row r="446" spans="1:3" ht="12.75">
      <c r="A446" s="211"/>
      <c r="C446" s="146"/>
    </row>
    <row r="447" spans="1:3" ht="12.75">
      <c r="A447" s="211"/>
      <c r="C447" s="146"/>
    </row>
    <row r="448" spans="1:3" ht="12.75">
      <c r="A448" s="211"/>
      <c r="C448" s="146"/>
    </row>
    <row r="449" spans="1:3" ht="12.75">
      <c r="A449" s="211"/>
      <c r="C449" s="146"/>
    </row>
    <row r="450" spans="1:3" ht="12.75">
      <c r="A450" s="211"/>
      <c r="C450" s="146"/>
    </row>
    <row r="451" spans="1:3" ht="12.75">
      <c r="A451" s="211"/>
      <c r="C451" s="146"/>
    </row>
    <row r="452" spans="1:3" ht="12.75">
      <c r="A452" s="211"/>
      <c r="C452" s="146"/>
    </row>
    <row r="453" spans="1:3" ht="12.75">
      <c r="A453" s="211"/>
      <c r="C453" s="146"/>
    </row>
    <row r="454" spans="1:3" ht="12.75">
      <c r="A454" s="211"/>
      <c r="C454" s="146"/>
    </row>
    <row r="455" spans="1:3" ht="12.75">
      <c r="A455" s="211"/>
      <c r="C455" s="146"/>
    </row>
    <row r="456" spans="1:3" ht="12.75">
      <c r="A456" s="211"/>
      <c r="C456" s="146"/>
    </row>
    <row r="457" spans="1:3" ht="12.75">
      <c r="A457" s="211"/>
      <c r="C457" s="146"/>
    </row>
    <row r="458" spans="1:3" ht="12.75">
      <c r="A458" s="211"/>
      <c r="C458" s="146"/>
    </row>
    <row r="459" spans="1:3" ht="12.75">
      <c r="A459" s="211"/>
      <c r="C459" s="146"/>
    </row>
    <row r="460" spans="1:3" ht="12.75">
      <c r="A460" s="211"/>
      <c r="C460" s="146"/>
    </row>
    <row r="461" spans="1:3" ht="12.75">
      <c r="A461" s="211"/>
      <c r="C461" s="146"/>
    </row>
    <row r="462" spans="1:3" ht="12.75">
      <c r="A462" s="211"/>
      <c r="C462" s="146"/>
    </row>
    <row r="463" spans="1:3" ht="12.75">
      <c r="A463" s="211"/>
      <c r="C463" s="146"/>
    </row>
    <row r="464" spans="1:3" ht="12.75">
      <c r="A464" s="211"/>
      <c r="C464" s="146"/>
    </row>
    <row r="465" spans="1:3" ht="12.75">
      <c r="A465" s="211"/>
      <c r="C465" s="146"/>
    </row>
    <row r="466" spans="1:3" ht="12.75">
      <c r="A466" s="211"/>
      <c r="C466" s="146"/>
    </row>
    <row r="467" spans="1:3" ht="12.75">
      <c r="A467" s="211"/>
      <c r="C467" s="146"/>
    </row>
    <row r="468" spans="1:3" ht="12.75">
      <c r="A468" s="211"/>
      <c r="C468" s="146"/>
    </row>
    <row r="469" spans="1:3" ht="12.75">
      <c r="A469" s="211"/>
      <c r="C469" s="146"/>
    </row>
    <row r="470" spans="1:3" ht="12.75">
      <c r="A470" s="211"/>
      <c r="C470" s="146"/>
    </row>
    <row r="471" spans="1:3" ht="12.75">
      <c r="A471" s="211"/>
      <c r="C471" s="146"/>
    </row>
    <row r="472" spans="1:3" ht="12.75">
      <c r="A472" s="211"/>
      <c r="C472" s="146"/>
    </row>
    <row r="473" spans="1:3" ht="12.75">
      <c r="A473" s="211"/>
      <c r="C473" s="146"/>
    </row>
    <row r="474" spans="1:3" ht="12.75">
      <c r="A474" s="211"/>
      <c r="C474" s="146"/>
    </row>
    <row r="475" spans="1:3" ht="12.75">
      <c r="A475" s="211"/>
      <c r="C475" s="146"/>
    </row>
    <row r="476" spans="1:3" ht="12.75">
      <c r="A476" s="211"/>
      <c r="C476" s="146"/>
    </row>
    <row r="477" spans="1:3" ht="12.75">
      <c r="A477" s="211"/>
      <c r="C477" s="146"/>
    </row>
    <row r="478" spans="1:3" ht="12.75">
      <c r="A478" s="211"/>
      <c r="C478" s="146"/>
    </row>
    <row r="479" spans="1:3" ht="12.75">
      <c r="A479" s="211"/>
      <c r="C479" s="146"/>
    </row>
    <row r="480" spans="1:3" ht="12.75">
      <c r="A480" s="211"/>
      <c r="C480" s="146"/>
    </row>
    <row r="481" spans="1:3" ht="12.75">
      <c r="A481" s="211"/>
      <c r="C481" s="146"/>
    </row>
    <row r="482" spans="1:3" ht="12.75">
      <c r="A482" s="211"/>
      <c r="C482" s="146"/>
    </row>
    <row r="483" spans="1:3" ht="12.75">
      <c r="A483" s="211"/>
      <c r="C483" s="146"/>
    </row>
    <row r="484" spans="1:3" ht="12.75">
      <c r="A484" s="211"/>
      <c r="C484" s="146"/>
    </row>
    <row r="485" spans="1:3" ht="12.75">
      <c r="A485" s="211"/>
      <c r="C485" s="146"/>
    </row>
    <row r="486" spans="1:3" ht="12.75">
      <c r="A486" s="211"/>
      <c r="C486" s="146"/>
    </row>
    <row r="487" spans="1:3" ht="12.75">
      <c r="A487" s="211"/>
      <c r="C487" s="146"/>
    </row>
    <row r="488" spans="1:3" ht="12.75">
      <c r="A488" s="211"/>
      <c r="C488" s="146"/>
    </row>
    <row r="489" spans="1:3" ht="12.75">
      <c r="A489" s="211"/>
      <c r="C489" s="146"/>
    </row>
    <row r="490" spans="1:3" ht="12.75">
      <c r="A490" s="211"/>
      <c r="C490" s="146"/>
    </row>
    <row r="491" spans="1:3" ht="12.75">
      <c r="A491" s="211"/>
      <c r="C491" s="146"/>
    </row>
    <row r="492" spans="1:3" ht="12.75">
      <c r="A492" s="211"/>
      <c r="C492" s="146"/>
    </row>
    <row r="493" spans="1:3" ht="12.75">
      <c r="A493" s="211"/>
      <c r="C493" s="146"/>
    </row>
    <row r="494" spans="1:3" ht="12.75">
      <c r="A494" s="211"/>
      <c r="C494" s="146"/>
    </row>
    <row r="495" spans="1:3" ht="12.75">
      <c r="A495" s="211"/>
      <c r="C495" s="146"/>
    </row>
    <row r="496" spans="1:3" ht="12.75">
      <c r="A496" s="211"/>
      <c r="C496" s="146"/>
    </row>
    <row r="497" spans="1:3" ht="12.75">
      <c r="A497" s="211"/>
      <c r="C497" s="146"/>
    </row>
    <row r="498" spans="1:3" ht="12.75">
      <c r="A498" s="211"/>
      <c r="C498" s="146"/>
    </row>
    <row r="499" spans="1:3" ht="12.75">
      <c r="A499" s="211"/>
      <c r="C499" s="146"/>
    </row>
    <row r="500" spans="1:3" ht="12.75">
      <c r="A500" s="211"/>
      <c r="C500" s="146"/>
    </row>
    <row r="501" spans="1:3" ht="12.75">
      <c r="A501" s="211"/>
      <c r="C501" s="146"/>
    </row>
    <row r="502" spans="1:3" ht="12.75">
      <c r="A502" s="211"/>
      <c r="C502" s="146"/>
    </row>
    <row r="503" spans="1:3" ht="12.75">
      <c r="A503" s="211"/>
      <c r="C503" s="146"/>
    </row>
    <row r="504" spans="1:3" ht="12.75">
      <c r="A504" s="211"/>
      <c r="C504" s="146"/>
    </row>
    <row r="505" spans="1:3" ht="12.75">
      <c r="A505" s="211"/>
      <c r="C505" s="146"/>
    </row>
    <row r="506" spans="1:3" ht="12.75">
      <c r="A506" s="211"/>
      <c r="C506" s="146"/>
    </row>
    <row r="507" spans="1:3" ht="12.75">
      <c r="A507" s="211"/>
      <c r="C507" s="146"/>
    </row>
    <row r="508" spans="1:3" ht="12.75">
      <c r="A508" s="211"/>
      <c r="C508" s="146"/>
    </row>
    <row r="509" spans="1:3" ht="12.75">
      <c r="A509" s="211"/>
      <c r="C509" s="146"/>
    </row>
    <row r="510" spans="1:3" ht="12.75">
      <c r="A510" s="211"/>
      <c r="C510" s="146"/>
    </row>
    <row r="511" spans="1:3" ht="12.75">
      <c r="A511" s="211"/>
      <c r="C511" s="146"/>
    </row>
    <row r="512" spans="1:3" ht="12.75">
      <c r="A512" s="211"/>
      <c r="C512" s="146"/>
    </row>
    <row r="513" spans="1:3" ht="12.75">
      <c r="A513" s="211"/>
      <c r="C513" s="146"/>
    </row>
    <row r="514" spans="1:3" ht="12.75">
      <c r="A514" s="211"/>
      <c r="C514" s="146"/>
    </row>
    <row r="515" spans="1:3" ht="12.75">
      <c r="A515" s="211"/>
      <c r="C515" s="146"/>
    </row>
    <row r="516" spans="1:3" ht="12.75">
      <c r="A516" s="211"/>
      <c r="C516" s="146"/>
    </row>
    <row r="517" spans="1:3" ht="12.75">
      <c r="A517" s="211"/>
      <c r="C517" s="146"/>
    </row>
    <row r="518" spans="1:3" ht="12.75">
      <c r="A518" s="211"/>
      <c r="C518" s="146"/>
    </row>
    <row r="519" spans="1:3" ht="12.75">
      <c r="A519" s="211"/>
      <c r="C519" s="146"/>
    </row>
    <row r="520" spans="1:3" ht="12.75">
      <c r="A520" s="211"/>
      <c r="C520" s="146"/>
    </row>
    <row r="521" spans="1:3" ht="12.75">
      <c r="A521" s="211"/>
      <c r="C521" s="146"/>
    </row>
    <row r="522" spans="1:3" ht="12.75">
      <c r="A522" s="211"/>
      <c r="C522" s="146"/>
    </row>
    <row r="523" spans="1:3" ht="12.75">
      <c r="A523" s="211"/>
      <c r="C523" s="146"/>
    </row>
    <row r="524" spans="1:3" ht="12.75">
      <c r="A524" s="211"/>
      <c r="C524" s="146"/>
    </row>
    <row r="525" spans="1:3" ht="12.75">
      <c r="A525" s="211"/>
      <c r="C525" s="146"/>
    </row>
    <row r="526" spans="1:3" ht="12.75">
      <c r="A526" s="211"/>
      <c r="C526" s="146"/>
    </row>
    <row r="527" spans="1:3" ht="12.75">
      <c r="A527" s="211"/>
      <c r="C527" s="146"/>
    </row>
    <row r="528" spans="1:3" ht="12.75">
      <c r="A528" s="211"/>
      <c r="C528" s="146"/>
    </row>
    <row r="529" spans="1:3" ht="12.75">
      <c r="A529" s="211"/>
      <c r="C529" s="146"/>
    </row>
    <row r="530" spans="1:3" ht="12.75">
      <c r="A530" s="211"/>
      <c r="C530" s="146"/>
    </row>
    <row r="531" spans="1:3" ht="12.75">
      <c r="A531" s="211"/>
      <c r="C531" s="146"/>
    </row>
    <row r="532" spans="1:3" ht="12.75">
      <c r="A532" s="211"/>
      <c r="C532" s="146"/>
    </row>
    <row r="533" spans="1:3" ht="12.75">
      <c r="A533" s="211"/>
      <c r="C533" s="146"/>
    </row>
    <row r="534" spans="1:3" ht="12.75">
      <c r="A534" s="211"/>
      <c r="C534" s="146"/>
    </row>
    <row r="535" spans="1:3" ht="12.75">
      <c r="A535" s="211"/>
      <c r="C535" s="146"/>
    </row>
    <row r="536" spans="1:3" ht="12.75">
      <c r="A536" s="211"/>
      <c r="C536" s="146"/>
    </row>
    <row r="537" spans="1:3" ht="12.75">
      <c r="A537" s="211"/>
      <c r="C537" s="146"/>
    </row>
    <row r="538" spans="1:3" ht="12.75">
      <c r="A538" s="211"/>
      <c r="C538" s="146"/>
    </row>
    <row r="539" spans="1:3" ht="12.75">
      <c r="A539" s="211"/>
      <c r="C539" s="146"/>
    </row>
    <row r="540" spans="1:3" ht="12.75">
      <c r="A540" s="211"/>
      <c r="C540" s="146"/>
    </row>
    <row r="541" spans="1:3" ht="12.75">
      <c r="A541" s="211"/>
      <c r="C541" s="146"/>
    </row>
    <row r="542" spans="1:3" ht="12.75">
      <c r="A542" s="211"/>
      <c r="C542" s="146"/>
    </row>
    <row r="543" spans="1:3" ht="12.75">
      <c r="A543" s="211"/>
      <c r="C543" s="146"/>
    </row>
    <row r="544" spans="1:3" ht="12.75">
      <c r="A544" s="211"/>
      <c r="C544" s="146"/>
    </row>
    <row r="545" spans="1:3" ht="12.75">
      <c r="A545" s="211"/>
      <c r="C545" s="146"/>
    </row>
    <row r="546" spans="1:3" ht="12.75">
      <c r="A546" s="211"/>
      <c r="C546" s="146"/>
    </row>
    <row r="547" spans="1:3" ht="12.75">
      <c r="A547" s="211"/>
      <c r="C547" s="146"/>
    </row>
    <row r="548" spans="1:3" ht="12.75">
      <c r="A548" s="211"/>
      <c r="C548" s="146"/>
    </row>
    <row r="549" spans="1:3" ht="12.75">
      <c r="A549" s="211"/>
      <c r="C549" s="146"/>
    </row>
    <row r="550" spans="1:3" ht="12.75">
      <c r="A550" s="211"/>
      <c r="C550" s="146"/>
    </row>
    <row r="551" spans="1:3" ht="12.75">
      <c r="A551" s="211"/>
      <c r="C551" s="146"/>
    </row>
    <row r="552" spans="1:3" ht="12.75">
      <c r="A552" s="211"/>
      <c r="C552" s="146"/>
    </row>
    <row r="553" spans="1:3" ht="12.75">
      <c r="A553" s="211"/>
      <c r="C553" s="146"/>
    </row>
    <row r="554" spans="1:3" ht="12.75">
      <c r="A554" s="211"/>
      <c r="C554" s="146"/>
    </row>
    <row r="555" spans="1:3" ht="12.75">
      <c r="A555" s="211"/>
      <c r="C555" s="146"/>
    </row>
    <row r="556" spans="1:3" ht="12.75">
      <c r="A556" s="211"/>
      <c r="C556" s="146"/>
    </row>
    <row r="557" spans="1:3" ht="12.75">
      <c r="A557" s="211"/>
      <c r="C557" s="146"/>
    </row>
    <row r="558" spans="1:3" ht="12.75">
      <c r="A558" s="211"/>
      <c r="C558" s="146"/>
    </row>
    <row r="559" spans="1:3" ht="12.75">
      <c r="A559" s="211"/>
      <c r="C559" s="146"/>
    </row>
    <row r="560" spans="1:3" ht="12.75">
      <c r="A560" s="211"/>
      <c r="C560" s="146"/>
    </row>
    <row r="561" spans="1:3" ht="12.75">
      <c r="A561" s="211"/>
      <c r="C561" s="146"/>
    </row>
    <row r="562" spans="1:3" ht="12.75">
      <c r="A562" s="211"/>
      <c r="C562" s="146"/>
    </row>
    <row r="563" spans="1:3" ht="12.75">
      <c r="A563" s="211"/>
      <c r="C563" s="146"/>
    </row>
    <row r="564" spans="1:3" ht="12.75">
      <c r="A564" s="211"/>
      <c r="C564" s="146"/>
    </row>
    <row r="565" spans="1:3" ht="12.75">
      <c r="A565" s="211"/>
      <c r="C565" s="146"/>
    </row>
    <row r="566" spans="1:3" ht="12.75">
      <c r="A566" s="211"/>
      <c r="C566" s="146"/>
    </row>
    <row r="567" spans="1:3" ht="12.75">
      <c r="A567" s="211"/>
      <c r="C567" s="146"/>
    </row>
    <row r="568" spans="1:3" ht="12.75">
      <c r="A568" s="211"/>
      <c r="C568" s="146"/>
    </row>
    <row r="569" spans="1:3" ht="12.75">
      <c r="A569" s="211"/>
      <c r="C569" s="146"/>
    </row>
    <row r="570" spans="1:3" ht="12.75">
      <c r="A570" s="211"/>
      <c r="C570" s="146"/>
    </row>
    <row r="571" spans="1:3" ht="12.75">
      <c r="A571" s="211"/>
      <c r="C571" s="146"/>
    </row>
    <row r="572" spans="1:3" ht="12.75">
      <c r="A572" s="211"/>
      <c r="C572" s="146"/>
    </row>
    <row r="573" spans="1:3" ht="12.75">
      <c r="A573" s="211"/>
      <c r="C573" s="146"/>
    </row>
    <row r="574" spans="1:3" ht="12.75">
      <c r="A574" s="211"/>
      <c r="C574" s="146"/>
    </row>
    <row r="575" spans="1:3" ht="12.75">
      <c r="A575" s="211"/>
      <c r="C575" s="146"/>
    </row>
    <row r="576" spans="1:3" ht="12.75">
      <c r="A576" s="211"/>
      <c r="C576" s="146"/>
    </row>
    <row r="577" spans="1:3" ht="12.75">
      <c r="A577" s="211"/>
      <c r="C577" s="146"/>
    </row>
    <row r="578" spans="1:3" ht="12.75">
      <c r="A578" s="211"/>
      <c r="C578" s="146"/>
    </row>
    <row r="579" spans="1:3" ht="12.75">
      <c r="A579" s="211"/>
      <c r="C579" s="146"/>
    </row>
    <row r="580" spans="1:3" ht="12.75">
      <c r="A580" s="211"/>
      <c r="C580" s="146"/>
    </row>
    <row r="581" spans="1:3" ht="12.75">
      <c r="A581" s="211"/>
      <c r="C581" s="146"/>
    </row>
    <row r="582" spans="1:3" ht="12.75">
      <c r="A582" s="211"/>
      <c r="C582" s="146"/>
    </row>
    <row r="583" spans="1:3" ht="12.75">
      <c r="A583" s="211"/>
      <c r="C583" s="146"/>
    </row>
    <row r="584" spans="1:3" ht="12.75">
      <c r="A584" s="211"/>
      <c r="C584" s="146"/>
    </row>
    <row r="585" spans="1:3" ht="12.75">
      <c r="A585" s="211"/>
      <c r="C585" s="146"/>
    </row>
    <row r="586" spans="1:3" ht="12.75">
      <c r="A586" s="211"/>
      <c r="C586" s="146"/>
    </row>
    <row r="587" spans="1:3" ht="12.75">
      <c r="A587" s="211"/>
      <c r="C587" s="146"/>
    </row>
    <row r="588" spans="1:3" ht="12.75">
      <c r="A588" s="211"/>
      <c r="C588" s="146"/>
    </row>
    <row r="589" spans="1:3" ht="12.75">
      <c r="A589" s="211"/>
      <c r="C589" s="146"/>
    </row>
    <row r="590" spans="1:3" ht="12.75">
      <c r="A590" s="211"/>
      <c r="C590" s="146"/>
    </row>
    <row r="591" spans="1:3" ht="12.75">
      <c r="A591" s="211"/>
      <c r="C591" s="146"/>
    </row>
    <row r="592" spans="1:3" ht="12.75">
      <c r="A592" s="211"/>
      <c r="C592" s="146"/>
    </row>
    <row r="593" spans="1:3" ht="12.75">
      <c r="A593" s="211"/>
      <c r="C593" s="146"/>
    </row>
    <row r="594" spans="1:3" ht="12.75">
      <c r="A594" s="211"/>
      <c r="C594" s="146"/>
    </row>
    <row r="595" spans="1:3" ht="12.75">
      <c r="A595" s="211"/>
      <c r="C595" s="146"/>
    </row>
    <row r="596" spans="1:3" ht="12.75">
      <c r="A596" s="211"/>
      <c r="C596" s="146"/>
    </row>
    <row r="597" spans="1:3" ht="12.75">
      <c r="A597" s="211"/>
      <c r="C597" s="146"/>
    </row>
    <row r="598" spans="1:3" ht="12.75">
      <c r="A598" s="211"/>
      <c r="C598" s="146"/>
    </row>
    <row r="599" spans="1:3" ht="12.75">
      <c r="A599" s="211"/>
      <c r="C599" s="146"/>
    </row>
    <row r="600" spans="1:3" ht="12.75">
      <c r="A600" s="211"/>
      <c r="C600" s="146"/>
    </row>
    <row r="601" spans="1:3" ht="12.75">
      <c r="A601" s="211"/>
      <c r="C601" s="146"/>
    </row>
    <row r="602" spans="1:3" ht="12.75">
      <c r="A602" s="211"/>
      <c r="C602" s="146"/>
    </row>
    <row r="603" spans="1:3" ht="12.75">
      <c r="A603" s="211"/>
      <c r="C603" s="146"/>
    </row>
    <row r="604" spans="1:3" ht="12.75">
      <c r="A604" s="211"/>
      <c r="C604" s="146"/>
    </row>
    <row r="605" spans="1:3" ht="12.75">
      <c r="A605" s="211"/>
      <c r="C605" s="146"/>
    </row>
    <row r="606" spans="1:3" ht="12.75">
      <c r="A606" s="211"/>
      <c r="C606" s="146"/>
    </row>
    <row r="607" spans="1:3" ht="12.75">
      <c r="A607" s="211"/>
      <c r="C607" s="146"/>
    </row>
    <row r="608" spans="1:3" ht="12.75">
      <c r="A608" s="211"/>
      <c r="C608" s="146"/>
    </row>
    <row r="609" spans="1:3" ht="12.75">
      <c r="A609" s="211"/>
      <c r="C609" s="146"/>
    </row>
    <row r="610" spans="1:3" ht="12.75">
      <c r="A610" s="211"/>
      <c r="C610" s="146"/>
    </row>
    <row r="611" spans="1:3" ht="12.75">
      <c r="A611" s="211"/>
      <c r="C611" s="146"/>
    </row>
    <row r="612" spans="1:3" ht="12.75">
      <c r="A612" s="211"/>
      <c r="C612" s="146"/>
    </row>
    <row r="613" spans="1:3" ht="12.75">
      <c r="A613" s="211"/>
      <c r="C613" s="146"/>
    </row>
    <row r="614" spans="1:3" ht="12.75">
      <c r="A614" s="211"/>
      <c r="C614" s="146"/>
    </row>
    <row r="615" spans="1:3" ht="12.75">
      <c r="A615" s="211"/>
      <c r="C615" s="146"/>
    </row>
    <row r="616" spans="1:3" ht="12.75">
      <c r="A616" s="211"/>
      <c r="C616" s="146"/>
    </row>
    <row r="617" spans="1:3" ht="12.75">
      <c r="A617" s="211"/>
      <c r="C617" s="146"/>
    </row>
    <row r="618" spans="1:3" ht="12.75">
      <c r="A618" s="211"/>
      <c r="C618" s="146"/>
    </row>
    <row r="619" spans="1:3" ht="12.75">
      <c r="A619" s="211"/>
      <c r="C619" s="146"/>
    </row>
    <row r="620" spans="1:3" ht="12.75">
      <c r="A620" s="211"/>
      <c r="C620" s="146"/>
    </row>
    <row r="621" spans="1:3" ht="12.75">
      <c r="A621" s="211"/>
      <c r="C621" s="146"/>
    </row>
    <row r="622" spans="1:3" ht="12.75">
      <c r="A622" s="211"/>
      <c r="C622" s="146"/>
    </row>
    <row r="623" spans="1:3" ht="12.75">
      <c r="A623" s="211"/>
      <c r="C623" s="146"/>
    </row>
    <row r="624" spans="1:3" ht="12.75">
      <c r="A624" s="211"/>
      <c r="C624" s="146"/>
    </row>
    <row r="625" spans="1:3" ht="12.75">
      <c r="A625" s="211"/>
      <c r="C625" s="146"/>
    </row>
    <row r="626" spans="1:3" ht="12.75">
      <c r="A626" s="211"/>
      <c r="C626" s="146"/>
    </row>
    <row r="627" spans="1:3" ht="12.75">
      <c r="A627" s="211"/>
      <c r="C627" s="146"/>
    </row>
    <row r="628" spans="1:3" ht="12.75">
      <c r="A628" s="211"/>
      <c r="C628" s="146"/>
    </row>
    <row r="629" spans="1:3" ht="12.75">
      <c r="A629" s="211"/>
      <c r="C629" s="146"/>
    </row>
    <row r="630" spans="1:3" ht="12.75">
      <c r="A630" s="211"/>
      <c r="C630" s="146"/>
    </row>
    <row r="631" spans="1:3" ht="12.75">
      <c r="A631" s="211"/>
      <c r="C631" s="146"/>
    </row>
    <row r="632" spans="1:3" ht="12.75">
      <c r="A632" s="211"/>
      <c r="C632" s="146"/>
    </row>
    <row r="633" spans="1:3" ht="12.75">
      <c r="A633" s="211"/>
      <c r="C633" s="146"/>
    </row>
    <row r="634" spans="1:3" ht="12.75">
      <c r="A634" s="211"/>
      <c r="C634" s="146"/>
    </row>
    <row r="635" spans="1:3" ht="12.75">
      <c r="A635" s="211"/>
      <c r="C635" s="146"/>
    </row>
    <row r="636" spans="1:3" ht="12.75">
      <c r="A636" s="211"/>
      <c r="C636" s="146"/>
    </row>
    <row r="637" spans="1:3" ht="12.75">
      <c r="A637" s="211"/>
      <c r="C637" s="146"/>
    </row>
    <row r="638" spans="1:3" ht="12.75">
      <c r="A638" s="211"/>
      <c r="C638" s="146"/>
    </row>
    <row r="639" spans="1:3" ht="12.75">
      <c r="A639" s="211"/>
      <c r="C639" s="146"/>
    </row>
    <row r="640" spans="1:3" ht="12.75">
      <c r="A640" s="211"/>
      <c r="C640" s="146"/>
    </row>
    <row r="641" spans="1:3" ht="12.75">
      <c r="A641" s="211"/>
      <c r="C641" s="146"/>
    </row>
    <row r="642" spans="1:3" ht="12.75">
      <c r="A642" s="211"/>
      <c r="C642" s="146"/>
    </row>
    <row r="643" spans="1:3" ht="12.75">
      <c r="A643" s="211"/>
      <c r="C643" s="146"/>
    </row>
    <row r="644" spans="1:3" ht="12.75">
      <c r="A644" s="211"/>
      <c r="C644" s="146"/>
    </row>
    <row r="645" spans="1:3" ht="12.75">
      <c r="A645" s="211"/>
      <c r="C645" s="146"/>
    </row>
    <row r="646" spans="1:3" ht="12.75">
      <c r="A646" s="211"/>
      <c r="C646" s="146"/>
    </row>
    <row r="647" spans="1:3" ht="12.75">
      <c r="A647" s="211"/>
      <c r="C647" s="146"/>
    </row>
    <row r="648" spans="1:3" ht="12.75">
      <c r="A648" s="211"/>
      <c r="C648" s="146"/>
    </row>
    <row r="649" spans="1:3" ht="12.75">
      <c r="A649" s="211"/>
      <c r="C649" s="146"/>
    </row>
    <row r="650" spans="1:3" ht="12.75">
      <c r="A650" s="211"/>
      <c r="C650" s="146"/>
    </row>
    <row r="651" spans="1:3" ht="12.75">
      <c r="A651" s="211"/>
      <c r="C651" s="146"/>
    </row>
    <row r="652" spans="1:3" ht="12.75">
      <c r="A652" s="211"/>
      <c r="C652" s="146"/>
    </row>
    <row r="653" spans="1:3" ht="12.75">
      <c r="A653" s="211"/>
      <c r="C653" s="146"/>
    </row>
    <row r="654" spans="1:3" ht="12.75">
      <c r="A654" s="211"/>
      <c r="C654" s="146"/>
    </row>
    <row r="655" spans="1:3" ht="12.75">
      <c r="A655" s="211"/>
      <c r="C655" s="146"/>
    </row>
    <row r="656" spans="1:3" ht="12.75">
      <c r="A656" s="211"/>
      <c r="C656" s="146"/>
    </row>
    <row r="657" spans="1:3" ht="12.75">
      <c r="A657" s="211"/>
      <c r="C657" s="146"/>
    </row>
    <row r="658" spans="1:3" ht="12.75">
      <c r="A658" s="211"/>
      <c r="C658" s="146"/>
    </row>
    <row r="659" spans="1:3" ht="12.75">
      <c r="A659" s="211"/>
      <c r="C659" s="146"/>
    </row>
    <row r="660" spans="1:3" ht="12.75">
      <c r="A660" s="211"/>
      <c r="C660" s="146"/>
    </row>
    <row r="661" spans="1:3" ht="12.75">
      <c r="A661" s="211"/>
      <c r="C661" s="146"/>
    </row>
    <row r="662" spans="1:3" ht="12.75">
      <c r="A662" s="211"/>
      <c r="C662" s="146"/>
    </row>
    <row r="663" spans="1:3" ht="12.75">
      <c r="A663" s="211"/>
      <c r="C663" s="146"/>
    </row>
    <row r="664" spans="1:3" ht="12.75">
      <c r="A664" s="211"/>
      <c r="C664" s="146"/>
    </row>
    <row r="665" spans="1:3" ht="12.75">
      <c r="A665" s="211"/>
      <c r="C665" s="146"/>
    </row>
    <row r="666" spans="1:3" ht="12.75">
      <c r="A666" s="211"/>
      <c r="C666" s="146"/>
    </row>
    <row r="667" spans="1:3" ht="12.75">
      <c r="A667" s="211"/>
      <c r="C667" s="146"/>
    </row>
    <row r="668" spans="1:3" ht="12.75">
      <c r="A668" s="211"/>
      <c r="C668" s="146"/>
    </row>
    <row r="669" spans="1:3" ht="12.75">
      <c r="A669" s="211"/>
      <c r="C669" s="146"/>
    </row>
    <row r="670" spans="1:3" ht="12.75">
      <c r="A670" s="211"/>
      <c r="C670" s="146"/>
    </row>
    <row r="671" spans="1:3" ht="12.75">
      <c r="A671" s="211"/>
      <c r="C671" s="146"/>
    </row>
    <row r="672" spans="1:3" ht="12.75">
      <c r="A672" s="211"/>
      <c r="C672" s="146"/>
    </row>
    <row r="673" spans="1:3" ht="12.75">
      <c r="A673" s="211"/>
      <c r="C673" s="146"/>
    </row>
    <row r="674" spans="1:3" ht="12.75">
      <c r="A674" s="211"/>
      <c r="C674" s="146"/>
    </row>
    <row r="675" spans="1:3" ht="12.75">
      <c r="A675" s="211"/>
      <c r="C675" s="146"/>
    </row>
    <row r="676" spans="1:3" ht="12.75">
      <c r="A676" s="211"/>
      <c r="C676" s="146"/>
    </row>
    <row r="677" spans="1:3" ht="12.75">
      <c r="A677" s="211"/>
      <c r="C677" s="146"/>
    </row>
    <row r="678" spans="1:3" ht="12.75">
      <c r="A678" s="211"/>
      <c r="C678" s="146"/>
    </row>
    <row r="679" spans="1:3" ht="12.75">
      <c r="A679" s="211"/>
      <c r="C679" s="146"/>
    </row>
    <row r="680" spans="1:3" ht="12.75">
      <c r="A680" s="211"/>
      <c r="C680" s="146"/>
    </row>
    <row r="681" spans="1:3" ht="12.75">
      <c r="A681" s="211"/>
      <c r="C681" s="146"/>
    </row>
    <row r="682" spans="1:3" ht="12.75">
      <c r="A682" s="211"/>
      <c r="C682" s="146"/>
    </row>
    <row r="683" spans="1:3" ht="12.75">
      <c r="A683" s="211"/>
      <c r="C683" s="146"/>
    </row>
    <row r="684" spans="1:3" ht="12.75">
      <c r="A684" s="211"/>
      <c r="C684" s="146"/>
    </row>
    <row r="685" spans="1:3" ht="12.75">
      <c r="A685" s="211"/>
      <c r="C685" s="146"/>
    </row>
    <row r="686" spans="1:3" ht="12.75">
      <c r="A686" s="211"/>
      <c r="C686" s="146"/>
    </row>
    <row r="687" spans="1:3" ht="12.75">
      <c r="A687" s="211"/>
      <c r="C687" s="146"/>
    </row>
    <row r="688" spans="1:3" ht="12.75">
      <c r="A688" s="211"/>
      <c r="C688" s="146"/>
    </row>
    <row r="689" spans="1:3" ht="12.75">
      <c r="A689" s="211"/>
      <c r="C689" s="146"/>
    </row>
    <row r="690" spans="1:3" ht="12.75">
      <c r="A690" s="211"/>
      <c r="C690" s="146"/>
    </row>
    <row r="691" spans="1:3" ht="12.75">
      <c r="A691" s="211"/>
      <c r="C691" s="146"/>
    </row>
    <row r="692" spans="1:3" ht="12.75">
      <c r="A692" s="211"/>
      <c r="C692" s="146"/>
    </row>
    <row r="693" spans="1:3" ht="12.75">
      <c r="A693" s="211"/>
      <c r="C693" s="146"/>
    </row>
    <row r="694" spans="1:3" ht="12.75">
      <c r="A694" s="211"/>
      <c r="C694" s="146"/>
    </row>
    <row r="695" spans="1:3" ht="12.75">
      <c r="A695" s="211"/>
      <c r="C695" s="146"/>
    </row>
    <row r="696" spans="1:3" ht="12.75">
      <c r="A696" s="211"/>
      <c r="C696" s="146"/>
    </row>
    <row r="697" spans="1:3" ht="12.75">
      <c r="A697" s="211"/>
      <c r="C697" s="146"/>
    </row>
    <row r="698" spans="1:3" ht="12.75">
      <c r="A698" s="211"/>
      <c r="C698" s="146"/>
    </row>
    <row r="699" spans="1:3" ht="12.75">
      <c r="A699" s="211"/>
      <c r="C699" s="146"/>
    </row>
    <row r="700" spans="1:3" ht="12.75">
      <c r="A700" s="211"/>
      <c r="C700" s="146"/>
    </row>
    <row r="701" spans="1:3" ht="12.75">
      <c r="A701" s="211"/>
      <c r="C701" s="146"/>
    </row>
    <row r="702" spans="1:3" ht="12.75">
      <c r="A702" s="211"/>
      <c r="C702" s="146"/>
    </row>
    <row r="703" spans="1:3" ht="12.75">
      <c r="A703" s="211"/>
      <c r="C703" s="146"/>
    </row>
    <row r="704" spans="1:3" ht="12.75">
      <c r="A704" s="211"/>
      <c r="C704" s="146"/>
    </row>
    <row r="705" spans="1:3" ht="12.75">
      <c r="A705" s="211"/>
      <c r="C705" s="146"/>
    </row>
    <row r="706" spans="1:3" ht="12.75">
      <c r="A706" s="211"/>
      <c r="C706" s="146"/>
    </row>
    <row r="707" spans="1:3" ht="12.75">
      <c r="A707" s="211"/>
      <c r="C707" s="146"/>
    </row>
    <row r="708" spans="1:3" ht="12.75">
      <c r="A708" s="211"/>
      <c r="C708" s="146"/>
    </row>
    <row r="709" spans="1:3" ht="12.75">
      <c r="A709" s="211"/>
      <c r="C709" s="146"/>
    </row>
    <row r="710" spans="1:3" ht="12.75">
      <c r="A710" s="211"/>
      <c r="C710" s="146"/>
    </row>
    <row r="711" spans="1:3" ht="12.75">
      <c r="A711" s="211"/>
      <c r="C711" s="146"/>
    </row>
    <row r="712" spans="1:3" ht="12.75">
      <c r="A712" s="211"/>
      <c r="C712" s="146"/>
    </row>
    <row r="713" spans="1:3" ht="12.75">
      <c r="A713" s="211"/>
      <c r="C713" s="146"/>
    </row>
    <row r="714" spans="1:3" ht="12.75">
      <c r="A714" s="211"/>
      <c r="C714" s="146"/>
    </row>
    <row r="715" spans="1:3" ht="12.75">
      <c r="A715" s="211"/>
      <c r="C715" s="146"/>
    </row>
    <row r="716" spans="1:3" ht="12.75">
      <c r="A716" s="211"/>
      <c r="C716" s="146"/>
    </row>
    <row r="717" spans="1:3" ht="12.75">
      <c r="A717" s="211"/>
      <c r="C717" s="146"/>
    </row>
    <row r="718" spans="1:3" ht="12.75">
      <c r="A718" s="211"/>
      <c r="C718" s="146"/>
    </row>
    <row r="719" spans="1:3" ht="12.75">
      <c r="A719" s="211"/>
      <c r="C719" s="146"/>
    </row>
    <row r="720" spans="1:3" ht="12.75">
      <c r="A720" s="211"/>
      <c r="C720" s="146"/>
    </row>
    <row r="721" spans="1:3" ht="12.75">
      <c r="A721" s="211"/>
      <c r="C721" s="146"/>
    </row>
    <row r="722" spans="1:3" ht="12.75">
      <c r="A722" s="211"/>
      <c r="C722" s="146"/>
    </row>
    <row r="723" spans="1:3" ht="12.75">
      <c r="A723" s="211"/>
      <c r="C723" s="146"/>
    </row>
    <row r="724" spans="1:3" ht="12.75">
      <c r="A724" s="211"/>
      <c r="C724" s="146"/>
    </row>
    <row r="725" spans="1:3" ht="12.75">
      <c r="A725" s="211"/>
      <c r="C725" s="146"/>
    </row>
    <row r="726" spans="1:3" ht="12.75">
      <c r="A726" s="211"/>
      <c r="C726" s="146"/>
    </row>
    <row r="727" spans="1:3" ht="12.75">
      <c r="A727" s="211"/>
      <c r="C727" s="146"/>
    </row>
    <row r="728" spans="1:3" ht="12.75">
      <c r="A728" s="211"/>
      <c r="C728" s="146"/>
    </row>
    <row r="729" spans="1:3" ht="12.75">
      <c r="A729" s="211"/>
      <c r="C729" s="146"/>
    </row>
    <row r="730" spans="1:3" ht="12.75">
      <c r="A730" s="211"/>
      <c r="C730" s="146"/>
    </row>
    <row r="731" spans="1:3" ht="12.75">
      <c r="A731" s="211"/>
      <c r="C731" s="146"/>
    </row>
    <row r="732" spans="1:3" ht="12.75">
      <c r="A732" s="211"/>
      <c r="C732" s="146"/>
    </row>
    <row r="733" spans="1:3" ht="12.75">
      <c r="A733" s="211"/>
      <c r="C733" s="146"/>
    </row>
    <row r="734" spans="1:3" ht="12.75">
      <c r="A734" s="211"/>
      <c r="C734" s="146"/>
    </row>
    <row r="735" spans="1:3" ht="12.75">
      <c r="A735" s="211"/>
      <c r="C735" s="146"/>
    </row>
    <row r="736" spans="1:3" ht="12.75">
      <c r="A736" s="211"/>
      <c r="C736" s="146"/>
    </row>
    <row r="737" spans="1:3" ht="12.75">
      <c r="A737" s="211"/>
      <c r="C737" s="146"/>
    </row>
    <row r="738" spans="1:3" ht="12.75">
      <c r="A738" s="211"/>
      <c r="C738" s="146"/>
    </row>
    <row r="739" spans="1:3" ht="12.75">
      <c r="A739" s="211"/>
      <c r="C739" s="146"/>
    </row>
    <row r="740" spans="1:3" ht="12.75">
      <c r="A740" s="211"/>
      <c r="C740" s="146"/>
    </row>
    <row r="741" spans="1:3" ht="12.75">
      <c r="A741" s="211"/>
      <c r="C741" s="146"/>
    </row>
    <row r="742" spans="1:3" ht="12.75">
      <c r="A742" s="211"/>
      <c r="C742" s="146"/>
    </row>
    <row r="743" spans="1:3" ht="12.75">
      <c r="A743" s="211"/>
      <c r="C743" s="146"/>
    </row>
    <row r="744" spans="1:3" ht="12.75">
      <c r="A744" s="211"/>
      <c r="C744" s="146"/>
    </row>
    <row r="745" spans="1:3" ht="12.75">
      <c r="A745" s="211"/>
      <c r="C745" s="146"/>
    </row>
    <row r="746" spans="1:3" ht="12.75">
      <c r="A746" s="211"/>
      <c r="C746" s="146"/>
    </row>
    <row r="747" spans="1:3" ht="12.75">
      <c r="A747" s="211"/>
      <c r="C747" s="146"/>
    </row>
    <row r="748" spans="1:3" ht="12.75">
      <c r="A748" s="211"/>
      <c r="C748" s="146"/>
    </row>
    <row r="749" spans="1:3" ht="12.75">
      <c r="A749" s="211"/>
      <c r="C749" s="146"/>
    </row>
    <row r="750" spans="1:3" ht="12.75">
      <c r="A750" s="211"/>
      <c r="C750" s="146"/>
    </row>
    <row r="751" spans="1:3" ht="12.75">
      <c r="A751" s="211"/>
      <c r="C751" s="146"/>
    </row>
    <row r="752" spans="1:3" ht="12.75">
      <c r="A752" s="211"/>
      <c r="C752" s="146"/>
    </row>
    <row r="753" spans="1:3" ht="12.75">
      <c r="A753" s="211"/>
      <c r="C753" s="146"/>
    </row>
    <row r="754" spans="1:3" ht="12.75">
      <c r="A754" s="211"/>
      <c r="C754" s="146"/>
    </row>
    <row r="755" spans="1:3" ht="12.75">
      <c r="A755" s="211"/>
      <c r="C755" s="146"/>
    </row>
    <row r="756" spans="1:3" ht="12.75">
      <c r="A756" s="211"/>
      <c r="C756" s="146"/>
    </row>
    <row r="757" spans="1:3" ht="12.75">
      <c r="A757" s="211"/>
      <c r="C757" s="146"/>
    </row>
    <row r="758" spans="1:3" ht="12.75">
      <c r="A758" s="211"/>
      <c r="C758" s="146"/>
    </row>
    <row r="759" spans="1:3" ht="12.75">
      <c r="A759" s="211"/>
      <c r="C759" s="146"/>
    </row>
    <row r="760" spans="1:3" ht="12.75">
      <c r="A760" s="211"/>
      <c r="C760" s="146"/>
    </row>
    <row r="761" spans="1:3" ht="12.75">
      <c r="A761" s="211"/>
      <c r="C761" s="146"/>
    </row>
    <row r="762" spans="1:3" ht="12.75">
      <c r="A762" s="211"/>
      <c r="C762" s="146"/>
    </row>
    <row r="763" spans="1:3" ht="12.75">
      <c r="A763" s="211"/>
      <c r="C763" s="146"/>
    </row>
    <row r="764" spans="1:3" ht="12.75">
      <c r="A764" s="211"/>
      <c r="C764" s="146"/>
    </row>
    <row r="765" spans="1:3" ht="12.75">
      <c r="A765" s="211"/>
      <c r="C765" s="146"/>
    </row>
    <row r="766" spans="1:3" ht="12.75">
      <c r="A766" s="211"/>
      <c r="C766" s="146"/>
    </row>
    <row r="767" spans="1:3" ht="12.75">
      <c r="A767" s="211"/>
      <c r="C767" s="146"/>
    </row>
    <row r="768" spans="1:3" ht="12.75">
      <c r="A768" s="211"/>
      <c r="C768" s="146"/>
    </row>
    <row r="769" spans="1:3" ht="12.75">
      <c r="A769" s="211"/>
      <c r="C769" s="146"/>
    </row>
    <row r="770" spans="1:3" ht="12.75">
      <c r="A770" s="211"/>
      <c r="C770" s="146"/>
    </row>
    <row r="771" spans="1:3" ht="12.75">
      <c r="A771" s="211"/>
      <c r="C771" s="146"/>
    </row>
    <row r="772" spans="1:3" ht="12.75">
      <c r="A772" s="211"/>
      <c r="C772" s="146"/>
    </row>
    <row r="773" spans="1:3" ht="12.75">
      <c r="A773" s="211"/>
      <c r="C773" s="146"/>
    </row>
    <row r="774" spans="1:3" ht="12.75">
      <c r="A774" s="211"/>
      <c r="C774" s="146"/>
    </row>
    <row r="775" spans="1:3" ht="12.75">
      <c r="A775" s="211"/>
      <c r="C775" s="146"/>
    </row>
    <row r="776" spans="1:3" ht="12.75">
      <c r="A776" s="211"/>
      <c r="C776" s="146"/>
    </row>
    <row r="777" spans="1:3" ht="12.75">
      <c r="A777" s="211"/>
      <c r="C777" s="146"/>
    </row>
    <row r="778" spans="1:3" ht="12.75">
      <c r="A778" s="211"/>
      <c r="C778" s="146"/>
    </row>
    <row r="779" spans="1:3" ht="12.75">
      <c r="A779" s="211"/>
      <c r="C779" s="146"/>
    </row>
    <row r="780" spans="1:3" ht="12.75">
      <c r="A780" s="211"/>
      <c r="C780" s="146"/>
    </row>
    <row r="781" spans="1:3" ht="12.75">
      <c r="A781" s="211"/>
      <c r="C781" s="146"/>
    </row>
    <row r="782" spans="1:3" ht="12.75">
      <c r="A782" s="211"/>
      <c r="C782" s="146"/>
    </row>
    <row r="783" spans="1:3" ht="12.75">
      <c r="A783" s="211"/>
      <c r="C783" s="146"/>
    </row>
    <row r="784" spans="1:3" ht="12.75">
      <c r="A784" s="211"/>
      <c r="C784" s="146"/>
    </row>
    <row r="785" spans="1:3" ht="12.75">
      <c r="A785" s="211"/>
      <c r="C785" s="146"/>
    </row>
    <row r="786" spans="1:3" ht="12.75">
      <c r="A786" s="211"/>
      <c r="C786" s="146"/>
    </row>
    <row r="787" spans="1:3" ht="12.75">
      <c r="A787" s="211"/>
      <c r="C787" s="146"/>
    </row>
    <row r="788" spans="1:3" ht="12.75">
      <c r="A788" s="211"/>
      <c r="C788" s="146"/>
    </row>
    <row r="789" spans="1:3" ht="12.75">
      <c r="A789" s="211"/>
      <c r="C789" s="146"/>
    </row>
    <row r="790" spans="1:3" ht="12.75">
      <c r="A790" s="211"/>
      <c r="C790" s="146"/>
    </row>
    <row r="791" spans="1:3" ht="12.75">
      <c r="A791" s="211"/>
      <c r="C791" s="146"/>
    </row>
    <row r="792" spans="1:3" ht="12.75">
      <c r="A792" s="211"/>
      <c r="C792" s="146"/>
    </row>
    <row r="793" spans="1:3" ht="12.75">
      <c r="A793" s="211"/>
      <c r="C793" s="146"/>
    </row>
    <row r="794" spans="1:3" ht="12.75">
      <c r="A794" s="211"/>
      <c r="C794" s="146"/>
    </row>
    <row r="795" spans="1:3" ht="12.75">
      <c r="A795" s="211"/>
      <c r="C795" s="146"/>
    </row>
    <row r="796" spans="1:3" ht="12.75">
      <c r="A796" s="211"/>
      <c r="C796" s="146"/>
    </row>
    <row r="797" spans="1:3" ht="12.75">
      <c r="A797" s="211"/>
      <c r="C797" s="146"/>
    </row>
    <row r="798" spans="1:3" ht="12.75">
      <c r="A798" s="211"/>
      <c r="C798" s="146"/>
    </row>
    <row r="799" spans="1:3" ht="12.75">
      <c r="A799" s="211"/>
      <c r="C799" s="146"/>
    </row>
    <row r="800" spans="1:3" ht="12.75">
      <c r="A800" s="211"/>
      <c r="C800" s="146"/>
    </row>
    <row r="801" spans="1:3" ht="12.75">
      <c r="A801" s="211"/>
      <c r="C801" s="146"/>
    </row>
    <row r="802" spans="1:3" ht="12.75">
      <c r="A802" s="211"/>
      <c r="C802" s="146"/>
    </row>
    <row r="803" spans="1:3" ht="12.75">
      <c r="A803" s="211"/>
      <c r="C803" s="146"/>
    </row>
    <row r="804" spans="1:3" ht="12.75">
      <c r="A804" s="211"/>
      <c r="C804" s="146"/>
    </row>
    <row r="805" spans="1:3" ht="12.75">
      <c r="A805" s="211"/>
      <c r="C805" s="146"/>
    </row>
    <row r="806" spans="1:3" ht="12.75">
      <c r="A806" s="211"/>
      <c r="C806" s="146"/>
    </row>
    <row r="807" spans="1:3" ht="12.75">
      <c r="A807" s="211"/>
      <c r="C807" s="146"/>
    </row>
    <row r="808" spans="1:3" ht="12.75">
      <c r="A808" s="211"/>
      <c r="C808" s="146"/>
    </row>
    <row r="809" spans="1:3" ht="12.75">
      <c r="A809" s="211"/>
      <c r="C809" s="146"/>
    </row>
    <row r="810" spans="1:3" ht="12.75">
      <c r="A810" s="211"/>
      <c r="C810" s="146"/>
    </row>
    <row r="811" spans="1:3" ht="12.75">
      <c r="A811" s="211"/>
      <c r="C811" s="146"/>
    </row>
    <row r="812" spans="1:3" ht="12.75">
      <c r="A812" s="211"/>
      <c r="C812" s="146"/>
    </row>
    <row r="813" spans="1:3" ht="12.75">
      <c r="A813" s="211"/>
      <c r="C813" s="146"/>
    </row>
    <row r="814" spans="1:3" ht="12.75">
      <c r="A814" s="211"/>
      <c r="C814" s="146"/>
    </row>
    <row r="815" spans="1:3" ht="12.75">
      <c r="A815" s="211"/>
      <c r="C815" s="146"/>
    </row>
    <row r="816" spans="1:3" ht="12.75">
      <c r="A816" s="211"/>
      <c r="C816" s="146"/>
    </row>
    <row r="817" spans="1:3" ht="12.75">
      <c r="A817" s="211"/>
      <c r="C817" s="146"/>
    </row>
    <row r="818" spans="1:3" ht="12.75">
      <c r="A818" s="211"/>
      <c r="C818" s="146"/>
    </row>
    <row r="819" spans="1:3" ht="12.75">
      <c r="A819" s="211"/>
      <c r="C819" s="146"/>
    </row>
    <row r="820" spans="1:3" ht="12.75">
      <c r="A820" s="211"/>
      <c r="C820" s="146"/>
    </row>
    <row r="821" spans="1:3" ht="12.75">
      <c r="A821" s="211"/>
      <c r="C821" s="146"/>
    </row>
    <row r="822" spans="1:3" ht="12.75">
      <c r="A822" s="211"/>
      <c r="C822" s="146"/>
    </row>
    <row r="823" spans="1:3" ht="12.75">
      <c r="A823" s="211"/>
      <c r="C823" s="146"/>
    </row>
    <row r="824" spans="1:3" ht="12.75">
      <c r="A824" s="211"/>
      <c r="C824" s="146"/>
    </row>
    <row r="825" spans="1:3" ht="12.75">
      <c r="A825" s="211"/>
      <c r="C825" s="146"/>
    </row>
    <row r="826" spans="1:3" ht="12.75">
      <c r="A826" s="211"/>
      <c r="C826" s="146"/>
    </row>
    <row r="827" spans="1:3" ht="12.75">
      <c r="A827" s="211"/>
      <c r="C827" s="146"/>
    </row>
    <row r="828" spans="1:3" ht="12.75">
      <c r="A828" s="211"/>
      <c r="C828" s="146"/>
    </row>
    <row r="829" spans="1:3" ht="12.75">
      <c r="A829" s="211"/>
      <c r="C829" s="146"/>
    </row>
    <row r="830" spans="1:3" ht="12.75">
      <c r="A830" s="211"/>
      <c r="C830" s="146"/>
    </row>
    <row r="831" spans="1:3" ht="12.75">
      <c r="A831" s="211"/>
      <c r="C831" s="146"/>
    </row>
    <row r="832" spans="1:3" ht="12.75">
      <c r="A832" s="211"/>
      <c r="C832" s="146"/>
    </row>
    <row r="833" spans="1:3" ht="12.75">
      <c r="A833" s="211"/>
      <c r="C833" s="146"/>
    </row>
    <row r="834" spans="1:3" ht="12.75">
      <c r="A834" s="211"/>
      <c r="C834" s="146"/>
    </row>
    <row r="835" spans="1:3" ht="12.75">
      <c r="A835" s="211"/>
      <c r="C835" s="146"/>
    </row>
    <row r="836" spans="1:3" ht="12.75">
      <c r="A836" s="211"/>
      <c r="C836" s="146"/>
    </row>
    <row r="837" spans="1:3" ht="12.75">
      <c r="A837" s="211"/>
      <c r="C837" s="146"/>
    </row>
    <row r="838" spans="1:3" ht="12.75">
      <c r="A838" s="211"/>
      <c r="C838" s="146"/>
    </row>
    <row r="839" spans="1:3" ht="12.75">
      <c r="A839" s="211"/>
      <c r="C839" s="146"/>
    </row>
    <row r="840" spans="1:3" ht="12.75">
      <c r="A840" s="211"/>
      <c r="C840" s="146"/>
    </row>
    <row r="841" spans="1:3" ht="12.75">
      <c r="A841" s="211"/>
      <c r="C841" s="146"/>
    </row>
    <row r="842" spans="1:3" ht="12.75">
      <c r="A842" s="211"/>
      <c r="C842" s="146"/>
    </row>
    <row r="843" spans="1:3" ht="12.75">
      <c r="A843" s="211"/>
      <c r="C843" s="146"/>
    </row>
    <row r="844" spans="1:3" ht="12.75">
      <c r="A844" s="211"/>
      <c r="C844" s="146"/>
    </row>
    <row r="845" spans="1:3" ht="12.75">
      <c r="A845" s="211"/>
      <c r="C845" s="146"/>
    </row>
    <row r="846" spans="1:3" ht="12.75">
      <c r="A846" s="211"/>
      <c r="C846" s="146"/>
    </row>
    <row r="847" spans="1:3" ht="12.75">
      <c r="A847" s="211"/>
      <c r="C847" s="146"/>
    </row>
    <row r="848" spans="1:3" ht="12.75">
      <c r="A848" s="211"/>
      <c r="C848" s="146"/>
    </row>
    <row r="849" spans="1:3" ht="12.75">
      <c r="A849" s="211"/>
      <c r="C849" s="146"/>
    </row>
    <row r="850" spans="1:3" ht="12.75">
      <c r="A850" s="211"/>
      <c r="C850" s="146"/>
    </row>
    <row r="851" spans="1:3" ht="12.75">
      <c r="A851" s="211"/>
      <c r="C851" s="146"/>
    </row>
    <row r="852" spans="1:3" ht="12.75">
      <c r="A852" s="211"/>
      <c r="C852" s="146"/>
    </row>
    <row r="853" spans="1:3" ht="12.75">
      <c r="A853" s="211"/>
      <c r="C853" s="146"/>
    </row>
    <row r="854" spans="1:3" ht="12.75">
      <c r="A854" s="211"/>
      <c r="C854" s="146"/>
    </row>
    <row r="855" spans="1:3" ht="12.75">
      <c r="A855" s="211"/>
      <c r="C855" s="146"/>
    </row>
    <row r="856" spans="1:3" ht="12.75">
      <c r="A856" s="211"/>
      <c r="C856" s="146"/>
    </row>
    <row r="857" spans="1:3" ht="12.75">
      <c r="A857" s="211"/>
      <c r="C857" s="146"/>
    </row>
    <row r="858" spans="1:3" ht="12.75">
      <c r="A858" s="211"/>
      <c r="C858" s="146"/>
    </row>
    <row r="859" spans="1:3" ht="12.75">
      <c r="A859" s="211"/>
      <c r="C859" s="146"/>
    </row>
    <row r="860" spans="1:3" ht="12.75">
      <c r="A860" s="211"/>
      <c r="C860" s="146"/>
    </row>
    <row r="861" spans="1:3" ht="12.75">
      <c r="A861" s="211"/>
      <c r="C861" s="146"/>
    </row>
    <row r="862" spans="1:3" ht="12.75">
      <c r="A862" s="211"/>
      <c r="C862" s="146"/>
    </row>
    <row r="863" spans="1:3" ht="12.75">
      <c r="A863" s="211"/>
      <c r="C863" s="146"/>
    </row>
    <row r="864" spans="1:3" ht="12.75">
      <c r="A864" s="211"/>
      <c r="C864" s="146"/>
    </row>
    <row r="865" spans="1:3" ht="12.75">
      <c r="A865" s="211"/>
      <c r="C865" s="146"/>
    </row>
    <row r="866" spans="1:3" ht="12.75">
      <c r="A866" s="211"/>
      <c r="C866" s="146"/>
    </row>
    <row r="867" spans="1:3" ht="12.75">
      <c r="A867" s="211"/>
      <c r="C867" s="146"/>
    </row>
    <row r="868" spans="1:3" ht="12.75">
      <c r="A868" s="211"/>
      <c r="C868" s="146"/>
    </row>
    <row r="869" spans="1:3" ht="12.75">
      <c r="A869" s="211"/>
      <c r="C869" s="146"/>
    </row>
    <row r="870" spans="1:3" ht="12.75">
      <c r="A870" s="211"/>
      <c r="C870" s="146"/>
    </row>
    <row r="871" spans="1:3" ht="12.75">
      <c r="A871" s="211"/>
      <c r="C871" s="146"/>
    </row>
    <row r="872" spans="1:3" ht="12.75">
      <c r="A872" s="211"/>
      <c r="C872" s="146"/>
    </row>
    <row r="873" spans="1:3" ht="12.75">
      <c r="A873" s="211"/>
      <c r="C873" s="146"/>
    </row>
    <row r="874" spans="1:3" ht="12.75">
      <c r="A874" s="211"/>
      <c r="C874" s="146"/>
    </row>
    <row r="875" spans="1:3" ht="12.75">
      <c r="A875" s="211"/>
      <c r="C875" s="146"/>
    </row>
    <row r="876" spans="1:3" ht="12.75">
      <c r="A876" s="211"/>
      <c r="C876" s="146"/>
    </row>
    <row r="877" spans="1:3" ht="12.75">
      <c r="A877" s="211"/>
      <c r="C877" s="146"/>
    </row>
    <row r="878" spans="1:3" ht="12.75">
      <c r="A878" s="211"/>
      <c r="C878" s="146"/>
    </row>
    <row r="879" spans="1:3" ht="12.75">
      <c r="A879" s="211"/>
      <c r="C879" s="146"/>
    </row>
    <row r="880" spans="1:3" ht="12.75">
      <c r="A880" s="211"/>
      <c r="C880" s="146"/>
    </row>
    <row r="881" spans="1:3" ht="12.75">
      <c r="A881" s="211"/>
      <c r="C881" s="146"/>
    </row>
    <row r="882" spans="1:3" ht="12.75">
      <c r="A882" s="211"/>
      <c r="C882" s="146"/>
    </row>
    <row r="883" spans="1:3" ht="12.75">
      <c r="A883" s="211"/>
      <c r="C883" s="146"/>
    </row>
    <row r="884" spans="1:3" ht="12.75">
      <c r="A884" s="211"/>
      <c r="C884" s="146"/>
    </row>
    <row r="885" spans="1:3" ht="12.75">
      <c r="A885" s="211"/>
      <c r="C885" s="146"/>
    </row>
    <row r="886" spans="1:3" ht="12.75">
      <c r="A886" s="211"/>
      <c r="C886" s="146"/>
    </row>
    <row r="887" spans="1:3" ht="12.75">
      <c r="A887" s="211"/>
      <c r="C887" s="146"/>
    </row>
    <row r="888" spans="1:3" ht="12.75">
      <c r="A888" s="211"/>
      <c r="C888" s="146"/>
    </row>
    <row r="889" spans="1:3" ht="12.75">
      <c r="A889" s="211"/>
      <c r="C889" s="146"/>
    </row>
    <row r="890" spans="1:3" ht="12.75">
      <c r="A890" s="211"/>
      <c r="C890" s="146"/>
    </row>
    <row r="891" spans="1:3" ht="12.75">
      <c r="A891" s="211"/>
      <c r="C891" s="146"/>
    </row>
    <row r="892" spans="1:3" ht="12.75">
      <c r="A892" s="211"/>
      <c r="C892" s="146"/>
    </row>
    <row r="893" spans="1:3" ht="12.75">
      <c r="A893" s="211"/>
      <c r="C893" s="146"/>
    </row>
    <row r="894" spans="1:3" ht="12.75">
      <c r="A894" s="211"/>
      <c r="C894" s="146"/>
    </row>
    <row r="895" spans="1:3" ht="12.75">
      <c r="A895" s="211"/>
      <c r="C895" s="146"/>
    </row>
    <row r="896" spans="1:3" ht="12.75">
      <c r="A896" s="211"/>
      <c r="C896" s="146"/>
    </row>
    <row r="897" spans="1:3" ht="12.75">
      <c r="A897" s="211"/>
      <c r="C897" s="146"/>
    </row>
    <row r="898" spans="1:3" ht="12.75">
      <c r="A898" s="211"/>
      <c r="C898" s="146"/>
    </row>
    <row r="899" spans="1:3" ht="12.75">
      <c r="A899" s="211"/>
      <c r="C899" s="146"/>
    </row>
    <row r="900" spans="1:3" ht="12.75">
      <c r="A900" s="211"/>
      <c r="C900" s="146"/>
    </row>
    <row r="901" spans="1:3" ht="12.75">
      <c r="A901" s="211"/>
      <c r="C901" s="146"/>
    </row>
    <row r="902" spans="1:3" ht="12.75">
      <c r="A902" s="211"/>
      <c r="C902" s="146"/>
    </row>
    <row r="903" spans="1:3" ht="12.75">
      <c r="A903" s="211"/>
      <c r="C903" s="146"/>
    </row>
    <row r="904" spans="1:3" ht="12.75">
      <c r="A904" s="211"/>
      <c r="C904" s="146"/>
    </row>
    <row r="905" spans="1:3" ht="12.75">
      <c r="A905" s="211"/>
      <c r="C905" s="146"/>
    </row>
    <row r="906" spans="1:3" ht="12.75">
      <c r="A906" s="211"/>
      <c r="C906" s="146"/>
    </row>
    <row r="907" spans="1:3" ht="12.75">
      <c r="A907" s="211"/>
      <c r="C907" s="146"/>
    </row>
    <row r="908" spans="1:3" ht="12.75">
      <c r="A908" s="211"/>
      <c r="C908" s="146"/>
    </row>
    <row r="909" spans="1:3" ht="12.75">
      <c r="A909" s="211"/>
      <c r="C909" s="146"/>
    </row>
    <row r="910" spans="1:3" ht="12.75">
      <c r="A910" s="211"/>
      <c r="C910" s="146"/>
    </row>
    <row r="911" spans="1:3" ht="12.75">
      <c r="A911" s="211"/>
      <c r="C911" s="146"/>
    </row>
    <row r="912" spans="1:3" ht="12.75">
      <c r="A912" s="211"/>
      <c r="C912" s="146"/>
    </row>
    <row r="913" spans="1:3" ht="12.75">
      <c r="A913" s="211"/>
      <c r="C913" s="146"/>
    </row>
    <row r="914" spans="1:3" ht="12.75">
      <c r="A914" s="211"/>
      <c r="C914" s="146"/>
    </row>
    <row r="915" spans="1:3" ht="12.75">
      <c r="A915" s="211"/>
      <c r="C915" s="146"/>
    </row>
    <row r="916" spans="1:3" ht="12.75">
      <c r="A916" s="211"/>
      <c r="C916" s="146"/>
    </row>
    <row r="917" spans="1:3" ht="12.75">
      <c r="A917" s="211"/>
      <c r="C917" s="146"/>
    </row>
    <row r="918" spans="1:3" ht="12.75">
      <c r="A918" s="211"/>
      <c r="C918" s="146"/>
    </row>
    <row r="919" spans="1:3" ht="12.75">
      <c r="A919" s="211"/>
      <c r="C919" s="146"/>
    </row>
    <row r="920" spans="1:3" ht="12.75">
      <c r="A920" s="211"/>
      <c r="C920" s="146"/>
    </row>
    <row r="921" spans="1:3" ht="12.75">
      <c r="A921" s="211"/>
      <c r="C921" s="146"/>
    </row>
    <row r="922" spans="1:3" ht="12.75">
      <c r="A922" s="211"/>
      <c r="C922" s="146"/>
    </row>
    <row r="923" spans="1:3" ht="12.75">
      <c r="A923" s="211"/>
      <c r="C923" s="146"/>
    </row>
    <row r="924" spans="1:3" ht="12.75">
      <c r="A924" s="211"/>
      <c r="C924" s="146"/>
    </row>
    <row r="925" spans="1:3" ht="12.75">
      <c r="A925" s="211"/>
      <c r="C925" s="146"/>
    </row>
    <row r="926" spans="1:3" ht="12.75">
      <c r="A926" s="211"/>
      <c r="C926" s="146"/>
    </row>
    <row r="927" spans="1:3" ht="12.75">
      <c r="A927" s="211"/>
      <c r="C927" s="146"/>
    </row>
    <row r="928" spans="1:3" ht="12.75">
      <c r="A928" s="211"/>
      <c r="C928" s="146"/>
    </row>
    <row r="929" spans="1:3" ht="12.75">
      <c r="A929" s="211"/>
      <c r="C929" s="146"/>
    </row>
    <row r="930" spans="1:3" ht="12.75">
      <c r="A930" s="211"/>
      <c r="C930" s="146"/>
    </row>
    <row r="931" spans="1:3" ht="12.75">
      <c r="A931" s="211"/>
      <c r="C931" s="146"/>
    </row>
    <row r="932" spans="1:3" ht="12.75">
      <c r="A932" s="211"/>
      <c r="C932" s="146"/>
    </row>
    <row r="933" spans="1:3" ht="12.75">
      <c r="A933" s="211"/>
      <c r="C933" s="146"/>
    </row>
    <row r="934" spans="1:3" ht="12.75">
      <c r="A934" s="211"/>
      <c r="C934" s="146"/>
    </row>
    <row r="935" spans="1:3" ht="12.75">
      <c r="A935" s="211"/>
      <c r="C935" s="146"/>
    </row>
    <row r="936" spans="1:3" ht="12.75">
      <c r="A936" s="211"/>
      <c r="C936" s="146"/>
    </row>
    <row r="937" spans="1:3" ht="12.75">
      <c r="A937" s="211"/>
      <c r="C937" s="146"/>
    </row>
    <row r="938" spans="1:3" ht="12.75">
      <c r="A938" s="211"/>
      <c r="C938" s="146"/>
    </row>
    <row r="939" spans="1:3" ht="12.75">
      <c r="A939" s="211"/>
      <c r="C939" s="146"/>
    </row>
    <row r="940" spans="1:3" ht="12.75">
      <c r="A940" s="211"/>
      <c r="C940" s="146"/>
    </row>
    <row r="941" spans="1:3" ht="12.75">
      <c r="A941" s="211"/>
      <c r="C941" s="146"/>
    </row>
    <row r="942" spans="1:3" ht="12.75">
      <c r="A942" s="211"/>
      <c r="C942" s="146"/>
    </row>
    <row r="943" spans="1:3" ht="12.75">
      <c r="A943" s="211"/>
      <c r="C943" s="146"/>
    </row>
    <row r="944" spans="1:3" ht="12.75">
      <c r="A944" s="211"/>
      <c r="C944" s="146"/>
    </row>
    <row r="945" spans="1:3" ht="12.75">
      <c r="A945" s="211"/>
      <c r="C945" s="146"/>
    </row>
    <row r="946" spans="1:3" ht="12.75">
      <c r="A946" s="211"/>
      <c r="C946" s="146"/>
    </row>
    <row r="947" spans="1:3" ht="12.75">
      <c r="A947" s="211"/>
      <c r="C947" s="146"/>
    </row>
    <row r="948" spans="1:3" ht="12.75">
      <c r="A948" s="211"/>
      <c r="C948" s="146"/>
    </row>
    <row r="949" spans="1:3" ht="12.75">
      <c r="A949" s="211"/>
      <c r="C949" s="146"/>
    </row>
    <row r="950" spans="1:3" ht="12.75">
      <c r="A950" s="211"/>
      <c r="C950" s="146"/>
    </row>
    <row r="951" spans="1:3" ht="12.75">
      <c r="A951" s="211"/>
      <c r="C951" s="146"/>
    </row>
    <row r="952" spans="1:3" ht="12.75">
      <c r="A952" s="211"/>
      <c r="C952" s="146"/>
    </row>
    <row r="953" spans="1:3" ht="12.75">
      <c r="A953" s="211"/>
      <c r="C953" s="146"/>
    </row>
    <row r="954" spans="1:3" ht="12.75">
      <c r="A954" s="211"/>
      <c r="C954" s="146"/>
    </row>
    <row r="955" spans="1:3" ht="12.75">
      <c r="A955" s="211"/>
      <c r="C955" s="146"/>
    </row>
    <row r="956" spans="1:3" ht="12.75">
      <c r="A956" s="211"/>
      <c r="C956" s="146"/>
    </row>
    <row r="957" spans="1:3" ht="12.75">
      <c r="A957" s="211"/>
      <c r="C957" s="146"/>
    </row>
    <row r="958" spans="1:3" ht="12.75">
      <c r="A958" s="211"/>
      <c r="C958" s="146"/>
    </row>
    <row r="959" spans="1:3" ht="12.75">
      <c r="A959" s="211"/>
      <c r="C959" s="146"/>
    </row>
    <row r="960" spans="1:3" ht="12.75">
      <c r="A960" s="211"/>
      <c r="C960" s="146"/>
    </row>
    <row r="961" spans="1:3" ht="12.75">
      <c r="A961" s="211"/>
      <c r="C961" s="146"/>
    </row>
    <row r="962" spans="1:3" ht="12.75">
      <c r="A962" s="211"/>
      <c r="C962" s="146"/>
    </row>
    <row r="963" spans="1:3" ht="12.75">
      <c r="A963" s="211"/>
      <c r="C963" s="146"/>
    </row>
    <row r="964" spans="1:3" ht="12.75">
      <c r="A964" s="211"/>
      <c r="C964" s="146"/>
    </row>
    <row r="965" spans="1:3" ht="12.75">
      <c r="A965" s="211"/>
      <c r="C965" s="146"/>
    </row>
    <row r="966" spans="1:3" ht="12.75">
      <c r="A966" s="211"/>
      <c r="C966" s="146"/>
    </row>
    <row r="967" spans="1:3" ht="12.75">
      <c r="A967" s="211"/>
      <c r="C967" s="146"/>
    </row>
    <row r="968" spans="1:3" ht="12.75">
      <c r="A968" s="211"/>
      <c r="C968" s="146"/>
    </row>
    <row r="969" spans="1:3" ht="12.75">
      <c r="A969" s="211"/>
      <c r="C969" s="146"/>
    </row>
    <row r="970" spans="1:3" ht="12.75">
      <c r="A970" s="211"/>
      <c r="C970" s="146"/>
    </row>
    <row r="971" spans="1:3" ht="12.75">
      <c r="A971" s="211"/>
      <c r="C971" s="146"/>
    </row>
    <row r="972" spans="1:3" ht="12.75">
      <c r="A972" s="211"/>
      <c r="C972" s="146"/>
    </row>
    <row r="973" spans="1:3" ht="12.75">
      <c r="A973" s="211"/>
      <c r="C973" s="146"/>
    </row>
    <row r="974" spans="1:3" ht="12.75">
      <c r="A974" s="211"/>
      <c r="C974" s="146"/>
    </row>
    <row r="975" spans="1:3" ht="12.75">
      <c r="A975" s="211"/>
      <c r="C975" s="146"/>
    </row>
    <row r="976" spans="1:3" ht="12.75">
      <c r="A976" s="211"/>
      <c r="C976" s="146"/>
    </row>
    <row r="977" spans="1:3" ht="12.75">
      <c r="A977" s="211"/>
      <c r="C977" s="146"/>
    </row>
    <row r="978" spans="1:3" ht="12.75">
      <c r="A978" s="211"/>
      <c r="C978" s="146"/>
    </row>
    <row r="979" spans="1:3" ht="12.75">
      <c r="A979" s="211"/>
      <c r="C979" s="146"/>
    </row>
    <row r="980" spans="1:3" ht="12.75">
      <c r="A980" s="211"/>
      <c r="C980" s="146"/>
    </row>
    <row r="981" spans="1:3" ht="12.75">
      <c r="A981" s="211"/>
      <c r="C981" s="146"/>
    </row>
    <row r="982" spans="1:3" ht="12.75">
      <c r="A982" s="211"/>
      <c r="C982" s="146"/>
    </row>
    <row r="983" spans="1:3" ht="12.75">
      <c r="A983" s="211"/>
      <c r="C983" s="146"/>
    </row>
    <row r="984" spans="1:3" ht="12.75">
      <c r="A984" s="211"/>
      <c r="C984" s="146"/>
    </row>
    <row r="985" spans="1:3" ht="12.75">
      <c r="A985" s="211"/>
      <c r="C985" s="146"/>
    </row>
    <row r="986" spans="1:3" ht="12.75">
      <c r="A986" s="211"/>
      <c r="C986" s="146"/>
    </row>
    <row r="987" spans="1:3" ht="12.75">
      <c r="A987" s="211"/>
      <c r="C987" s="146"/>
    </row>
    <row r="988" spans="1:3" ht="12.75">
      <c r="A988" s="211"/>
      <c r="C988" s="146"/>
    </row>
    <row r="989" spans="1:3" ht="12.75">
      <c r="A989" s="211"/>
      <c r="C989" s="146"/>
    </row>
    <row r="990" spans="1:3" ht="12.75">
      <c r="A990" s="211"/>
      <c r="C990" s="146"/>
    </row>
    <row r="991" spans="1:3" ht="12.75">
      <c r="A991" s="211"/>
      <c r="C991" s="146"/>
    </row>
    <row r="992" spans="1:3" ht="12.75">
      <c r="A992" s="211"/>
      <c r="C992" s="146"/>
    </row>
    <row r="993" spans="1:3" ht="12.75">
      <c r="A993" s="211"/>
      <c r="C993" s="146"/>
    </row>
    <row r="994" spans="1:3" ht="12.75">
      <c r="A994" s="211"/>
      <c r="C994" s="146"/>
    </row>
    <row r="995" spans="1:3" ht="12.75">
      <c r="A995" s="211"/>
      <c r="C995" s="146"/>
    </row>
    <row r="996" spans="1:3" ht="12.75">
      <c r="A996" s="211"/>
      <c r="C996" s="146"/>
    </row>
    <row r="997" spans="1:3" ht="12.75">
      <c r="A997" s="211"/>
      <c r="C997" s="146"/>
    </row>
    <row r="998" spans="1:3" ht="12.75">
      <c r="A998" s="211"/>
      <c r="C998" s="146"/>
    </row>
    <row r="999" spans="1:3" ht="12.75">
      <c r="A999" s="211"/>
      <c r="C999" s="146"/>
    </row>
    <row r="1000" spans="1:3" ht="12.75">
      <c r="A1000" s="211"/>
      <c r="C1000" s="146"/>
    </row>
    <row r="1001" spans="1:3" ht="12.75">
      <c r="A1001" s="211"/>
      <c r="C1001" s="146"/>
    </row>
    <row r="1002" spans="1:3" ht="12.75">
      <c r="C1002" s="146"/>
    </row>
  </sheetData>
  <pageMargins left="0.70078740157480324" right="0.70078740157480324" top="0.75196850393700787" bottom="0.75196850393700787"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Аналитика по типу замечания</vt:lpstr>
      <vt:lpstr>ШАБЛОН!</vt:lpstr>
      <vt:lpstr>48</vt:lpstr>
      <vt:lpstr>Списки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Мурад</cp:lastModifiedBy>
  <cp:revision>11</cp:revision>
  <dcterms:modified xsi:type="dcterms:W3CDTF">2024-04-05T12:41:18Z</dcterms:modified>
</cp:coreProperties>
</file>