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Кусковская влд 12 от Илья Ивонин\"/>
    </mc:Choice>
  </mc:AlternateContent>
  <bookViews>
    <workbookView minimized="1" xWindow="0" yWindow="0" windowWidth="23040" windowHeight="90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  <c r="F44" i="1"/>
  <c r="G21" i="1"/>
  <c r="H21" i="1"/>
  <c r="I21" i="1"/>
  <c r="F21" i="1"/>
  <c r="E43" i="1" l="1"/>
  <c r="E42" i="1"/>
  <c r="E41" i="1"/>
  <c r="E40" i="1"/>
  <c r="E39" i="1"/>
  <c r="E38" i="1"/>
  <c r="E37" i="1"/>
  <c r="E36" i="1"/>
  <c r="E35" i="1"/>
  <c r="E34" i="1"/>
  <c r="D34" i="1"/>
  <c r="D44" i="1" s="1"/>
  <c r="E44" i="1" l="1"/>
  <c r="D46" i="1" s="1"/>
  <c r="K21" i="1"/>
  <c r="D21" i="1"/>
  <c r="J20" i="1"/>
  <c r="J14" i="1"/>
  <c r="J19" i="1"/>
  <c r="J18" i="1"/>
  <c r="J17" i="1"/>
  <c r="J16" i="1"/>
  <c r="J15" i="1"/>
  <c r="J13" i="1"/>
  <c r="J12" i="1"/>
  <c r="E20" i="1"/>
  <c r="E19" i="1"/>
  <c r="E18" i="1"/>
  <c r="E17" i="1"/>
  <c r="E16" i="1"/>
  <c r="E15" i="1"/>
  <c r="E14" i="1"/>
  <c r="M11" i="1"/>
  <c r="E13" i="1"/>
  <c r="E12" i="1"/>
  <c r="E21" i="1" s="1"/>
  <c r="D12" i="1"/>
  <c r="J21" i="1" l="1"/>
  <c r="D23" i="1"/>
</calcChain>
</file>

<file path=xl/sharedStrings.xml><?xml version="1.0" encoding="utf-8"?>
<sst xmlns="http://schemas.openxmlformats.org/spreadsheetml/2006/main" count="25" uniqueCount="18">
  <si>
    <t>паркинг</t>
  </si>
  <si>
    <t>МОП</t>
  </si>
  <si>
    <t>1эт</t>
  </si>
  <si>
    <t>ЦИН</t>
  </si>
  <si>
    <t>2-4эт</t>
  </si>
  <si>
    <t>5-7эт</t>
  </si>
  <si>
    <t>8-9эт</t>
  </si>
  <si>
    <t>10-16эт</t>
  </si>
  <si>
    <t>тех эт</t>
  </si>
  <si>
    <t>кровля</t>
  </si>
  <si>
    <t>Секция 9, 2-4эт</t>
  </si>
  <si>
    <t>Секция 5,2-4эт</t>
  </si>
  <si>
    <t>Кв. 3х. Комн.</t>
  </si>
  <si>
    <t>Кв. 2х. Комн.</t>
  </si>
  <si>
    <t>КОРПУС 1</t>
  </si>
  <si>
    <t>КОРПУС 2</t>
  </si>
  <si>
    <t>2-16эт</t>
  </si>
  <si>
    <t>Переходной балкон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</si>
</sst>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O58"/>
  <sheetViews>
    <sheetView tabSelected="1" topLeftCell="B1" zoomScale="175" zoomScaleNormal="175" workbookViewId="0">
      <selection activeCell="G4" sqref="G4"/>
    </sheetView>
  </sheetViews>
  <sheetFormatPr defaultRowHeight="15" x14ac:dyDescent="0.25"/>
  <cols>
    <col min="4" max="4" width="14.28515625" customWidth="1"/>
    <col min="11" max="11" width="11.7109375" customWidth="1"/>
    <col min="15" max="15" width="14.85546875" bestFit="1" customWidth="1"/>
  </cols>
  <sheetData>
    <row r="7" spans="4:15" x14ac:dyDescent="0.25">
      <c r="F7" t="s">
        <v>14</v>
      </c>
    </row>
    <row r="8" spans="4:15" x14ac:dyDescent="0.25">
      <c r="O8" t="s">
        <v>10</v>
      </c>
    </row>
    <row r="9" spans="4:15" x14ac:dyDescent="0.25">
      <c r="E9" t="s">
        <v>1</v>
      </c>
      <c r="M9" t="s">
        <v>3</v>
      </c>
      <c r="O9" t="s">
        <v>13</v>
      </c>
    </row>
    <row r="10" spans="4:15" x14ac:dyDescent="0.25">
      <c r="M10" t="s">
        <v>2</v>
      </c>
      <c r="O10">
        <v>81.64</v>
      </c>
    </row>
    <row r="11" spans="4:15" x14ac:dyDescent="0.25">
      <c r="D11" t="s">
        <v>0</v>
      </c>
      <c r="E11" t="s">
        <v>2</v>
      </c>
      <c r="F11" s="1" t="s">
        <v>4</v>
      </c>
      <c r="G11" t="s">
        <v>5</v>
      </c>
      <c r="H11" t="s">
        <v>6</v>
      </c>
      <c r="I11" s="2" t="s">
        <v>7</v>
      </c>
      <c r="J11" s="2" t="s">
        <v>8</v>
      </c>
      <c r="K11" s="2" t="s">
        <v>9</v>
      </c>
      <c r="M11">
        <f>7.41+124.76+5.39+1.92+9.9</f>
        <v>149.38</v>
      </c>
    </row>
    <row r="12" spans="4:15" x14ac:dyDescent="0.25">
      <c r="D12">
        <f>305.9+117+100+168.3</f>
        <v>691.2</v>
      </c>
      <c r="E12">
        <f>68.45+7.41+8.24+7.72+8.15+22.06+12.44+2.9+2.67+18.43+24.63</f>
        <v>183.1</v>
      </c>
      <c r="F12">
        <v>59.69</v>
      </c>
      <c r="G12">
        <v>59.69</v>
      </c>
      <c r="H12">
        <v>59.69</v>
      </c>
      <c r="I12">
        <v>59.69</v>
      </c>
      <c r="J12">
        <f>11.66+7.49</f>
        <v>19.149999999999999</v>
      </c>
      <c r="K12">
        <v>11.68</v>
      </c>
      <c r="O12" t="s">
        <v>11</v>
      </c>
    </row>
    <row r="13" spans="4:15" x14ac:dyDescent="0.25">
      <c r="E13">
        <f>65.24+9.19+11.17+8.16+13.13+29.42+18.9+1.75+5.74+20.73</f>
        <v>183.43</v>
      </c>
      <c r="F13">
        <v>98.12</v>
      </c>
      <c r="G13">
        <v>98.12</v>
      </c>
      <c r="H13">
        <v>98.12</v>
      </c>
      <c r="I13">
        <v>98.12</v>
      </c>
      <c r="J13">
        <f>12.43+6.06</f>
        <v>18.489999999999998</v>
      </c>
      <c r="K13">
        <v>12.43</v>
      </c>
      <c r="O13" t="s">
        <v>12</v>
      </c>
    </row>
    <row r="14" spans="4:15" x14ac:dyDescent="0.25">
      <c r="E14">
        <f>66.57+8.17+9.11+11.68+13.62+23.06+13.42+1.87+4.04+22.38</f>
        <v>173.92</v>
      </c>
      <c r="F14">
        <v>55.12</v>
      </c>
      <c r="G14">
        <v>55.12</v>
      </c>
      <c r="H14">
        <v>55.12</v>
      </c>
      <c r="I14">
        <v>55.12</v>
      </c>
      <c r="J14">
        <f>11.66+7.5</f>
        <v>19.16</v>
      </c>
      <c r="K14">
        <v>11.68</v>
      </c>
      <c r="O14">
        <v>75.22</v>
      </c>
    </row>
    <row r="15" spans="4:15" x14ac:dyDescent="0.25">
      <c r="E15">
        <f>65.73+4.43+4.97+10.3+12.11+22.23+11.05+1.31+4.71+19.73+16.88</f>
        <v>173.45</v>
      </c>
      <c r="F15">
        <v>54.66</v>
      </c>
      <c r="G15">
        <v>54.66</v>
      </c>
      <c r="H15">
        <v>54.66</v>
      </c>
      <c r="I15">
        <v>54.66</v>
      </c>
      <c r="J15">
        <f>11.66+7.51</f>
        <v>19.170000000000002</v>
      </c>
      <c r="K15">
        <v>11.68</v>
      </c>
    </row>
    <row r="16" spans="4:15" x14ac:dyDescent="0.25">
      <c r="E16">
        <f>73.91+5.58+6.26+7.31+7.93+16.44+14.41+1.93+3.72+20.73</f>
        <v>158.22</v>
      </c>
      <c r="F16">
        <v>79.62</v>
      </c>
      <c r="G16">
        <v>79.62</v>
      </c>
      <c r="H16">
        <v>79.62</v>
      </c>
      <c r="I16">
        <v>79.62</v>
      </c>
      <c r="J16">
        <f>12.43+6.1</f>
        <v>18.53</v>
      </c>
      <c r="K16">
        <v>12.43</v>
      </c>
    </row>
    <row r="17" spans="4:11" x14ac:dyDescent="0.25">
      <c r="E17">
        <f>68.98+9.97+11.62+7.47+8.13+21.88+13.93+2.06+3.76+21.7</f>
        <v>169.5</v>
      </c>
      <c r="F17">
        <v>55.07</v>
      </c>
      <c r="G17">
        <v>55.07</v>
      </c>
      <c r="H17">
        <v>55.07</v>
      </c>
      <c r="I17">
        <v>55.07</v>
      </c>
      <c r="J17">
        <f>11.66+7.49</f>
        <v>19.149999999999999</v>
      </c>
      <c r="K17">
        <v>13.1</v>
      </c>
    </row>
    <row r="18" spans="4:11" x14ac:dyDescent="0.25">
      <c r="E18">
        <f>64.88+6.34+14.63+4.21+4.69+18.89+11.04+1.65+4.71+19.76+16.88</f>
        <v>167.67999999999998</v>
      </c>
      <c r="F18">
        <v>55.07</v>
      </c>
      <c r="G18">
        <v>55.07</v>
      </c>
      <c r="H18">
        <v>55.07</v>
      </c>
      <c r="I18">
        <v>55.07</v>
      </c>
      <c r="J18">
        <f>11.66+7.49</f>
        <v>19.149999999999999</v>
      </c>
      <c r="K18">
        <v>11.68</v>
      </c>
    </row>
    <row r="19" spans="4:11" x14ac:dyDescent="0.25">
      <c r="E19">
        <f>66.56+11.31+10.88+7.77+8.87+37.08+14.26+1.58+6.49+21.52+16.64+16.79</f>
        <v>219.75000000000003</v>
      </c>
      <c r="F19">
        <v>77.400000000000006</v>
      </c>
      <c r="G19">
        <v>77.400000000000006</v>
      </c>
      <c r="H19">
        <v>77.400000000000006</v>
      </c>
      <c r="I19">
        <v>77.400000000000006</v>
      </c>
      <c r="J19">
        <f>12.43+6.16</f>
        <v>18.59</v>
      </c>
      <c r="K19">
        <v>12.43</v>
      </c>
    </row>
    <row r="20" spans="4:11" x14ac:dyDescent="0.25">
      <c r="E20">
        <f>70.97+10.25+10.95+7.22+12.53+18.62+16.52+1.93+6.6+18.28+17.26+26.3</f>
        <v>217.43</v>
      </c>
      <c r="F20">
        <v>61.96</v>
      </c>
      <c r="G20">
        <v>61.96</v>
      </c>
      <c r="H20">
        <v>61.96</v>
      </c>
      <c r="I20">
        <v>60.65</v>
      </c>
      <c r="J20">
        <f>11.66+7.48</f>
        <v>19.14</v>
      </c>
      <c r="K20">
        <v>13.15</v>
      </c>
    </row>
    <row r="21" spans="4:11" x14ac:dyDescent="0.25">
      <c r="D21">
        <f>SUM(D12:D20)</f>
        <v>691.2</v>
      </c>
      <c r="E21">
        <f t="shared" ref="E21" si="0">SUM(E12:E20)</f>
        <v>1646.48</v>
      </c>
      <c r="F21">
        <f>SUM(F12:F20)-F25</f>
        <v>533.11</v>
      </c>
      <c r="G21">
        <f t="shared" ref="G21:J21" si="1">SUM(G12:G20)-G25</f>
        <v>533.11</v>
      </c>
      <c r="H21">
        <f t="shared" si="1"/>
        <v>533.11</v>
      </c>
      <c r="I21">
        <f t="shared" si="1"/>
        <v>531.79999999999995</v>
      </c>
      <c r="J21">
        <f t="shared" si="1"/>
        <v>107.25000000000003</v>
      </c>
      <c r="K21">
        <f>SUM(K12:K20)</f>
        <v>110.26000000000002</v>
      </c>
    </row>
    <row r="23" spans="4:11" x14ac:dyDescent="0.25">
      <c r="D23">
        <f>SUM(D21:K21)</f>
        <v>4686.3200000000006</v>
      </c>
    </row>
    <row r="25" spans="4:11" ht="30" x14ac:dyDescent="0.25">
      <c r="D25" s="3" t="s">
        <v>17</v>
      </c>
      <c r="F25">
        <v>63.6</v>
      </c>
      <c r="G25">
        <v>63.6</v>
      </c>
      <c r="H25">
        <v>63.6</v>
      </c>
      <c r="I25">
        <v>63.6</v>
      </c>
      <c r="J25">
        <v>63.28</v>
      </c>
    </row>
    <row r="29" spans="4:11" x14ac:dyDescent="0.25">
      <c r="F29" t="s">
        <v>15</v>
      </c>
    </row>
    <row r="31" spans="4:11" x14ac:dyDescent="0.25">
      <c r="E31" t="s">
        <v>1</v>
      </c>
    </row>
    <row r="33" spans="4:15" x14ac:dyDescent="0.25">
      <c r="D33" t="s">
        <v>0</v>
      </c>
      <c r="E33" t="s">
        <v>2</v>
      </c>
      <c r="F33" s="1" t="s">
        <v>16</v>
      </c>
      <c r="I33" s="2"/>
      <c r="J33" s="2"/>
      <c r="K33" s="2"/>
    </row>
    <row r="34" spans="4:15" x14ac:dyDescent="0.25">
      <c r="D34">
        <f>305.9+117+100+168.3</f>
        <v>691.2</v>
      </c>
      <c r="E34">
        <f>67.65+7.66+8.54+7.57+8.61+19.94+18.14+1.69+5.97+22.99+18.55</f>
        <v>187.31</v>
      </c>
      <c r="F34">
        <v>55.1</v>
      </c>
      <c r="O34" t="s">
        <v>11</v>
      </c>
    </row>
    <row r="35" spans="4:15" x14ac:dyDescent="0.25">
      <c r="E35">
        <f>62.02+7.66+8.54+7.97+12.38+23.78+16.22+1.54+2.1+22.99</f>
        <v>165.2</v>
      </c>
      <c r="F35">
        <v>55.26</v>
      </c>
      <c r="O35" t="s">
        <v>12</v>
      </c>
    </row>
    <row r="36" spans="4:15" x14ac:dyDescent="0.25">
      <c r="E36">
        <f>73.24+9.73+11.3+9.05+8.63+23.45+13.31+1.39+2.4+20.73+18.17</f>
        <v>191.39999999999998</v>
      </c>
      <c r="F36">
        <v>90.39</v>
      </c>
      <c r="O36">
        <v>75.22</v>
      </c>
    </row>
    <row r="37" spans="4:15" x14ac:dyDescent="0.25">
      <c r="E37">
        <f>65.64+9.63+9.26+7.5+7.23+26.43+18.57+6.14+6.64+24.83</f>
        <v>181.86999999999995</v>
      </c>
      <c r="F37">
        <v>55.47</v>
      </c>
    </row>
    <row r="38" spans="4:15" x14ac:dyDescent="0.25">
      <c r="E38">
        <f>67.71+10.37+12.02+8.59+7.63+19.9+16.12+1.32+3.86+23.08</f>
        <v>170.60000000000002</v>
      </c>
      <c r="F38">
        <v>57.33</v>
      </c>
    </row>
    <row r="39" spans="4:15" x14ac:dyDescent="0.25">
      <c r="E39">
        <f>53.94+7.47+8.45+9.12+10+35.29+13.87+1.55+4.54+20.73+16.73</f>
        <v>181.69</v>
      </c>
      <c r="F39">
        <v>78.45</v>
      </c>
    </row>
    <row r="40" spans="4:15" x14ac:dyDescent="0.25">
      <c r="E40">
        <f>65.93+6.52+11.56+4.21+5.32+11.25+18.21+1.55+4.07+20.7+17.66</f>
        <v>166.98</v>
      </c>
      <c r="F40">
        <v>57.81</v>
      </c>
    </row>
    <row r="41" spans="4:15" x14ac:dyDescent="0.25">
      <c r="E41">
        <f>68.74+10.73+11.66+7.66+8.45+19.67+16.12+1.32+3.49+23.14</f>
        <v>170.98000000000002</v>
      </c>
      <c r="F41">
        <v>57.81</v>
      </c>
    </row>
    <row r="42" spans="4:15" x14ac:dyDescent="0.25">
      <c r="E42">
        <f>56.1+9.7+10.95+8.29+9.21+20.91+14.25+1.49+2.74+20.73+17.65</f>
        <v>172.02</v>
      </c>
      <c r="F42">
        <v>80.45</v>
      </c>
    </row>
    <row r="43" spans="4:15" x14ac:dyDescent="0.25">
      <c r="E43">
        <f>69+9.84+10.12+7.87+8.9+25.73+18.13+1.84+4.47+23.48+16.06</f>
        <v>195.44</v>
      </c>
      <c r="F43">
        <v>61.22</v>
      </c>
    </row>
    <row r="44" spans="4:15" x14ac:dyDescent="0.25">
      <c r="D44">
        <f>SUM(D34:D42)</f>
        <v>691.2</v>
      </c>
      <c r="E44">
        <f t="shared" ref="E44" si="2">SUM(E34:E42)</f>
        <v>1588.05</v>
      </c>
      <c r="F44">
        <f>SUM(F34:F43)-F48</f>
        <v>577.59</v>
      </c>
    </row>
    <row r="46" spans="4:15" x14ac:dyDescent="0.25">
      <c r="D46">
        <f>SUM(D44:F44)</f>
        <v>2856.84</v>
      </c>
    </row>
    <row r="48" spans="4:15" ht="30" x14ac:dyDescent="0.25">
      <c r="D48" s="3" t="s">
        <v>17</v>
      </c>
      <c r="F48">
        <v>71.7</v>
      </c>
    </row>
    <row r="52" spans="4:5" x14ac:dyDescent="0.25">
      <c r="E52">
        <v>150000</v>
      </c>
    </row>
    <row r="53" spans="4:5" x14ac:dyDescent="0.25">
      <c r="E53">
        <v>3050000</v>
      </c>
    </row>
    <row r="54" spans="4:5" x14ac:dyDescent="0.25">
      <c r="E54">
        <v>239000</v>
      </c>
    </row>
    <row r="55" spans="4:5" x14ac:dyDescent="0.25">
      <c r="E55">
        <v>150000</v>
      </c>
    </row>
    <row r="56" spans="4:5" x14ac:dyDescent="0.25">
      <c r="E56">
        <v>1850000</v>
      </c>
    </row>
    <row r="58" spans="4:5" x14ac:dyDescent="0.25">
      <c r="D58" s="4"/>
      <c r="E58">
        <f>SUM(E52:E57)</f>
        <v>5439000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2022-10-25T15:01:20Z</dcterms:created>
  <dcterms:modified xsi:type="dcterms:W3CDTF">2022-11-09T10:54:06Z</dcterms:modified>
</cp:coreProperties>
</file>