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тротельный отдел\ПДЦ и Договора\РЕНОВАЦИЯ 1904\Очаковское шоссе, влд. 3А, 5А\ПАРКИНГ ПО НОВЕЙШИМ АР\"/>
    </mc:Choice>
  </mc:AlternateContent>
  <xr:revisionPtr revIDLastSave="0" documentId="13_ncr:1_{14104276-300E-4F86-AD72-1B8E08BE6309}" xr6:coauthVersionLast="45" xr6:coauthVersionMax="45" xr10:uidLastSave="{00000000-0000-0000-0000-000000000000}"/>
  <bookViews>
    <workbookView xWindow="885" yWindow="6120" windowWidth="25695" windowHeight="9225" tabRatio="598" xr2:uid="{00000000-000D-0000-FFFF-FFFF00000000}"/>
  </bookViews>
  <sheets>
    <sheet name="Спецификация" sheetId="7" r:id="rId1"/>
  </sheets>
  <definedNames>
    <definedName name="_xlnm._FilterDatabase" localSheetId="0" hidden="1">Спецификация!$A$11:$AD$84</definedName>
    <definedName name="Z_BB83A1B5_EEF0_47EC_8057_ABB9DC7242C4_.wvu.FilterData" localSheetId="0" hidden="1">Спецификация!$A$11:$AD$84</definedName>
    <definedName name="Z_BB83A1B5_EEF0_47EC_8057_ABB9DC7242C4_.wvu.PrintArea" localSheetId="0" hidden="1">Спецификация!$A$1:$AD$96</definedName>
    <definedName name="_xlnm.Print_Area" localSheetId="0">Спецификация!$A$1:$BE$90</definedName>
  </definedNames>
  <calcPr calcId="191029"/>
  <customWorkbookViews>
    <customWorkbookView name="User - Личное представление" guid="{BB83A1B5-EEF0-47EC-8057-ABB9DC7242C4}" mergeInterval="0" personalView="1" maximized="1" xWindow="-8" yWindow="-8" windowWidth="1936" windowHeight="1056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U67" i="7" l="1"/>
  <c r="AT65" i="7" l="1"/>
  <c r="AW65" i="7" s="1"/>
  <c r="AR61" i="7"/>
  <c r="AY63" i="7" s="1"/>
  <c r="AW61" i="7"/>
  <c r="AT37" i="7"/>
  <c r="AT33" i="7"/>
  <c r="AT29" i="7"/>
  <c r="AU61" i="7" l="1"/>
  <c r="AY64" i="7"/>
  <c r="AU62" i="7"/>
  <c r="AY62" i="7"/>
  <c r="AZ62" i="7" s="1"/>
  <c r="AU63" i="7"/>
  <c r="AZ63" i="7" s="1"/>
  <c r="AX61" i="7"/>
  <c r="AU64" i="7"/>
  <c r="AY61" i="7"/>
  <c r="AZ61" i="7" l="1"/>
  <c r="AZ64" i="7"/>
  <c r="AT41" i="7" l="1"/>
  <c r="AT78" i="7" l="1"/>
  <c r="AT74" i="7"/>
  <c r="AT70" i="7"/>
  <c r="AW57" i="7"/>
  <c r="AW55" i="7"/>
  <c r="AW51" i="7"/>
  <c r="AW45" i="7"/>
  <c r="AW41" i="7"/>
  <c r="AV39" i="7"/>
  <c r="AT39" i="7"/>
  <c r="AW33" i="7"/>
  <c r="AW29" i="7"/>
  <c r="AW37" i="7" l="1"/>
  <c r="AR57" i="7" l="1"/>
  <c r="AU59" i="7" l="1"/>
  <c r="AU60" i="7"/>
  <c r="AU58" i="7"/>
  <c r="AY60" i="7"/>
  <c r="AY58" i="7"/>
  <c r="AU57" i="7"/>
  <c r="AY57" i="7"/>
  <c r="AY59" i="7"/>
  <c r="AX57" i="7"/>
  <c r="AR41" i="7"/>
  <c r="AZ59" i="7" l="1"/>
  <c r="AZ60" i="7"/>
  <c r="AZ57" i="7"/>
  <c r="AZ58" i="7"/>
  <c r="AU44" i="7"/>
  <c r="AY42" i="7"/>
  <c r="AU42" i="7"/>
  <c r="AU43" i="7"/>
  <c r="AY41" i="7"/>
  <c r="AY44" i="7"/>
  <c r="AY43" i="7"/>
  <c r="AX41" i="7"/>
  <c r="AU41" i="7"/>
  <c r="AZ41" i="7" s="1"/>
  <c r="AZ44" i="7" l="1"/>
  <c r="AZ42" i="7"/>
  <c r="AZ43" i="7"/>
  <c r="AR49" i="7"/>
  <c r="AU49" i="7" s="1"/>
  <c r="AR45" i="7"/>
  <c r="AR37" i="7"/>
  <c r="AR33" i="7"/>
  <c r="AR29" i="7"/>
  <c r="AR25" i="7"/>
  <c r="AR21" i="7"/>
  <c r="AR17" i="7"/>
  <c r="AR13" i="7"/>
  <c r="AW21" i="7"/>
  <c r="AW25" i="7"/>
  <c r="AY40" i="7" l="1"/>
  <c r="AY38" i="7"/>
  <c r="AZ38" i="7" s="1"/>
  <c r="AU37" i="7"/>
  <c r="AU40" i="7"/>
  <c r="AU38" i="7"/>
  <c r="AY39" i="7"/>
  <c r="AU39" i="7"/>
  <c r="AY37" i="7"/>
  <c r="AX37" i="7"/>
  <c r="AU19" i="7"/>
  <c r="AU18" i="7"/>
  <c r="AU17" i="7"/>
  <c r="AU20" i="7"/>
  <c r="AU23" i="7"/>
  <c r="AU22" i="7"/>
  <c r="AU24" i="7"/>
  <c r="AU21" i="7"/>
  <c r="AY32" i="7"/>
  <c r="AY30" i="7"/>
  <c r="AU29" i="7"/>
  <c r="AU32" i="7"/>
  <c r="AU30" i="7"/>
  <c r="AY31" i="7"/>
  <c r="AU31" i="7"/>
  <c r="AY29" i="7"/>
  <c r="AX29" i="7"/>
  <c r="AU15" i="7"/>
  <c r="AU14" i="7"/>
  <c r="AU16" i="7"/>
  <c r="AU13" i="7"/>
  <c r="AU27" i="7"/>
  <c r="AU26" i="7"/>
  <c r="AU25" i="7"/>
  <c r="AU28" i="7"/>
  <c r="AY35" i="7"/>
  <c r="AY33" i="7"/>
  <c r="AY36" i="7"/>
  <c r="AU35" i="7"/>
  <c r="AX33" i="7"/>
  <c r="AY34" i="7"/>
  <c r="AU34" i="7"/>
  <c r="AU36" i="7"/>
  <c r="AU33" i="7"/>
  <c r="AY47" i="7"/>
  <c r="AY45" i="7"/>
  <c r="AU47" i="7"/>
  <c r="AU48" i="7"/>
  <c r="AU45" i="7"/>
  <c r="AY46" i="7"/>
  <c r="AU46" i="7"/>
  <c r="AY48" i="7"/>
  <c r="AZ48" i="7" s="1"/>
  <c r="AX45" i="7"/>
  <c r="AY23" i="7"/>
  <c r="AY24" i="7"/>
  <c r="AX21" i="7"/>
  <c r="AY28" i="7"/>
  <c r="AY22" i="7"/>
  <c r="AY21" i="7"/>
  <c r="AY26" i="7"/>
  <c r="AX25" i="7"/>
  <c r="AY27" i="7"/>
  <c r="AY25" i="7"/>
  <c r="AZ25" i="7" s="1"/>
  <c r="AR55" i="7"/>
  <c r="AZ34" i="7" l="1"/>
  <c r="AZ45" i="7"/>
  <c r="AZ32" i="7"/>
  <c r="AZ33" i="7"/>
  <c r="AZ29" i="7"/>
  <c r="AZ39" i="7"/>
  <c r="AU56" i="7"/>
  <c r="AY55" i="7"/>
  <c r="AY56" i="7"/>
  <c r="AU55" i="7"/>
  <c r="AX55" i="7"/>
  <c r="AZ24" i="7"/>
  <c r="AZ46" i="7"/>
  <c r="AZ36" i="7"/>
  <c r="AZ31" i="7"/>
  <c r="AZ30" i="7"/>
  <c r="AZ40" i="7"/>
  <c r="AZ47" i="7"/>
  <c r="AZ28" i="7"/>
  <c r="AZ35" i="7"/>
  <c r="AZ37" i="7"/>
  <c r="AZ23" i="7"/>
  <c r="AZ21" i="7"/>
  <c r="AZ22" i="7"/>
  <c r="AZ27" i="7"/>
  <c r="AZ26" i="7"/>
  <c r="AR65" i="7"/>
  <c r="AU66" i="7" l="1"/>
  <c r="AY67" i="7"/>
  <c r="AZ67" i="7" s="1"/>
  <c r="AY65" i="7"/>
  <c r="AY68" i="7"/>
  <c r="AU68" i="7"/>
  <c r="AY66" i="7"/>
  <c r="AZ66" i="7" s="1"/>
  <c r="AU65" i="7"/>
  <c r="AZ65" i="7" s="1"/>
  <c r="AX65" i="7"/>
  <c r="AZ55" i="7"/>
  <c r="AZ56" i="7"/>
  <c r="AZ68" i="7" l="1"/>
  <c r="AW78" i="7"/>
  <c r="AR78" i="7"/>
  <c r="AY81" i="7" l="1"/>
  <c r="AU79" i="7"/>
  <c r="AU78" i="7"/>
  <c r="AU81" i="7"/>
  <c r="AX78" i="7"/>
  <c r="AY80" i="7"/>
  <c r="AY79" i="7"/>
  <c r="AY78" i="7"/>
  <c r="AZ81" i="7" l="1"/>
  <c r="AZ80" i="7"/>
  <c r="AZ78" i="7"/>
  <c r="AZ79" i="7"/>
  <c r="AW17" i="7" l="1"/>
  <c r="AW13" i="7"/>
  <c r="AY15" i="7"/>
  <c r="AY19" i="7" l="1"/>
  <c r="AX17" i="7"/>
  <c r="AY20" i="7"/>
  <c r="AZ20" i="7" s="1"/>
  <c r="AY18" i="7"/>
  <c r="AY17" i="7"/>
  <c r="AY14" i="7"/>
  <c r="AZ15" i="7"/>
  <c r="AX13" i="7"/>
  <c r="AY13" i="7"/>
  <c r="AY16" i="7"/>
  <c r="AR70" i="7"/>
  <c r="AR74" i="7"/>
  <c r="AR51" i="7"/>
  <c r="AU75" i="7" l="1"/>
  <c r="AU77" i="7"/>
  <c r="AU74" i="7"/>
  <c r="AR82" i="7"/>
  <c r="AY53" i="7"/>
  <c r="AY51" i="7"/>
  <c r="AU53" i="7"/>
  <c r="AY54" i="7"/>
  <c r="AU52" i="7"/>
  <c r="AU54" i="7"/>
  <c r="AU51" i="7"/>
  <c r="AY52" i="7"/>
  <c r="AX51" i="7"/>
  <c r="AU73" i="7"/>
  <c r="AU71" i="7"/>
  <c r="AU70" i="7"/>
  <c r="AZ19" i="7"/>
  <c r="AZ17" i="7"/>
  <c r="AZ13" i="7"/>
  <c r="AZ18" i="7"/>
  <c r="AZ14" i="7"/>
  <c r="AZ16" i="7"/>
  <c r="AZ54" i="7" l="1"/>
  <c r="AZ52" i="7"/>
  <c r="AZ51" i="7"/>
  <c r="AZ53" i="7"/>
  <c r="AW70" i="7"/>
  <c r="AY72" i="7"/>
  <c r="AW49" i="7"/>
  <c r="AY49" i="7"/>
  <c r="AX70" i="7" l="1"/>
  <c r="AY71" i="7"/>
  <c r="AY70" i="7"/>
  <c r="AZ72" i="7"/>
  <c r="AY73" i="7"/>
  <c r="AX49" i="7"/>
  <c r="AZ49" i="7"/>
  <c r="AZ73" i="7" l="1"/>
  <c r="AZ71" i="7"/>
  <c r="AZ70" i="7"/>
  <c r="AW74" i="7" l="1"/>
  <c r="AY76" i="7" l="1"/>
  <c r="AX74" i="7"/>
  <c r="AY75" i="7"/>
  <c r="AY74" i="7"/>
  <c r="AY77" i="7"/>
  <c r="AZ76" i="7" l="1"/>
  <c r="AZ74" i="7"/>
  <c r="AZ77" i="7"/>
  <c r="AZ75" i="7"/>
  <c r="AX83" i="7" l="1"/>
  <c r="AX84" i="7" s="1"/>
  <c r="AZ83" i="7" l="1"/>
  <c r="AZ84" i="7" s="1"/>
</calcChain>
</file>

<file path=xl/sharedStrings.xml><?xml version="1.0" encoding="utf-8"?>
<sst xmlns="http://schemas.openxmlformats.org/spreadsheetml/2006/main" count="583" uniqueCount="210">
  <si>
    <t>№ п/п</t>
  </si>
  <si>
    <t>Рама</t>
  </si>
  <si>
    <t>Ручка</t>
  </si>
  <si>
    <t>Цилиндр</t>
  </si>
  <si>
    <t>Полотно</t>
  </si>
  <si>
    <t>Доводчик</t>
  </si>
  <si>
    <t>Отбойник</t>
  </si>
  <si>
    <t>Остекление</t>
  </si>
  <si>
    <t>Глазок</t>
  </si>
  <si>
    <t>Марка по проекту</t>
  </si>
  <si>
    <t>Ширина</t>
  </si>
  <si>
    <t>Предполагаемое место в проекте</t>
  </si>
  <si>
    <t>Огнестойкость по проекту</t>
  </si>
  <si>
    <t>Огнестойкость Фортус</t>
  </si>
  <si>
    <t xml:space="preserve">ИТОГО: </t>
  </si>
  <si>
    <t>Артикул Фортус</t>
  </si>
  <si>
    <t>Примечание</t>
  </si>
  <si>
    <t>Описание по проекту</t>
  </si>
  <si>
    <t>Замок</t>
  </si>
  <si>
    <t>Кол-во всего</t>
  </si>
  <si>
    <t>Цвет полотно/рама</t>
  </si>
  <si>
    <t xml:space="preserve"> Высота</t>
  </si>
  <si>
    <t>Доборы</t>
  </si>
  <si>
    <t>Порог тип</t>
  </si>
  <si>
    <t>Порог высота</t>
  </si>
  <si>
    <t>Сторона открывания</t>
  </si>
  <si>
    <t>Остекление сторона прижима</t>
  </si>
  <si>
    <t xml:space="preserve"> Размер дверного  проема по проекту, мм</t>
  </si>
  <si>
    <t>Кол-во, шт.</t>
  </si>
  <si>
    <t xml:space="preserve"> </t>
  </si>
  <si>
    <t>нет</t>
  </si>
  <si>
    <t>стацион.</t>
  </si>
  <si>
    <t>замок с защелкой</t>
  </si>
  <si>
    <t>ключ/ ключ</t>
  </si>
  <si>
    <t>левая</t>
  </si>
  <si>
    <t xml:space="preserve">нет </t>
  </si>
  <si>
    <t>С учетом НДС 20%:</t>
  </si>
  <si>
    <t>ЗАКАЗЧИК</t>
  </si>
  <si>
    <t xml:space="preserve">Петли </t>
  </si>
  <si>
    <t>Доводчик сторона крепления</t>
  </si>
  <si>
    <t>Комплектующие</t>
  </si>
  <si>
    <t>полотно</t>
  </si>
  <si>
    <t>рама</t>
  </si>
  <si>
    <t>EIS-60</t>
  </si>
  <si>
    <t>нажимная нерж. сталь</t>
  </si>
  <si>
    <t>Стоимость доставки и монтажа, руб.</t>
  </si>
  <si>
    <t>Стоимость изделия, руб.</t>
  </si>
  <si>
    <t>Анкер</t>
  </si>
  <si>
    <t>Итого стоимость изделия с доставкой и монтажом (НДС 20%), руб.</t>
  </si>
  <si>
    <t>Итого стоимость изделий, руб.</t>
  </si>
  <si>
    <t>Итого стоимость доставки и монтажа (НДС 20%), руб.</t>
  </si>
  <si>
    <t>ПОДРЯДЧИК</t>
  </si>
  <si>
    <t>подготовка с двух сторон</t>
  </si>
  <si>
    <t>14 мм</t>
  </si>
  <si>
    <t>Стоимость изделия с доставкой и монтажом, руб.</t>
  </si>
  <si>
    <r>
      <rPr>
        <sz val="12"/>
        <color indexed="8"/>
        <rFont val="Times New Roman"/>
        <family val="1"/>
        <charset val="204"/>
      </rPr>
      <t>Объект:</t>
    </r>
    <r>
      <rPr>
        <b/>
        <sz val="12"/>
        <color indexed="8"/>
        <rFont val="Times New Roman"/>
        <family val="1"/>
        <charset val="204"/>
      </rPr>
      <t xml:space="preserve">  "Жилой дом с инженерными сетями  и благоустройством территории." </t>
    </r>
  </si>
  <si>
    <t>узкая</t>
  </si>
  <si>
    <r>
      <t xml:space="preserve">Подрядчик: </t>
    </r>
    <r>
      <rPr>
        <sz val="12"/>
        <color indexed="8"/>
        <rFont val="Times New Roman"/>
        <family val="1"/>
        <charset val="204"/>
      </rPr>
      <t>ООО Фортус</t>
    </r>
  </si>
  <si>
    <t>Размер дверного полотна, мм/ Ширина по узкой части</t>
  </si>
  <si>
    <t>Размер дверного полотна, мм/ Высота по узкой части</t>
  </si>
  <si>
    <t>нерж. сталь с узкой стороны</t>
  </si>
  <si>
    <t>НЕТ</t>
  </si>
  <si>
    <t>угловая
ОТВЕРСТИЯ В РАМЕ ПОД АНКЕРА</t>
  </si>
  <si>
    <t>правая</t>
  </si>
  <si>
    <t>150*1400-смещено от центра</t>
  </si>
  <si>
    <t>DL 100</t>
  </si>
  <si>
    <t>ПРОТОКОЛ СОГЛАСОВАНИЯ ДОГОВОРНОЙ ЦЕНЫ</t>
  </si>
  <si>
    <t>СТАЛЬ 1,2мм:
П-образный
… мм</t>
  </si>
  <si>
    <t>ФДМГ_СС</t>
  </si>
  <si>
    <t xml:space="preserve">Генеральный директор ООО "УПРАВЛЯЮЩАЯ КОМПАНИЯ КСН" управляющей организации ООО "Фортус"
_____________________/ Навценя А. В./ </t>
  </si>
  <si>
    <t xml:space="preserve">Комплект регулируемых петель </t>
  </si>
  <si>
    <t>Марка по Фортус</t>
  </si>
  <si>
    <t>EIS60</t>
  </si>
  <si>
    <t>Угловая на выносных пластинах</t>
  </si>
  <si>
    <t>стацион</t>
  </si>
  <si>
    <t>NEW</t>
  </si>
  <si>
    <t>ключ/ бараш.с узк.стор. 40т*50</t>
  </si>
  <si>
    <t xml:space="preserve">Добор </t>
  </si>
  <si>
    <t>ДД_Т</t>
  </si>
  <si>
    <t>1 этаж</t>
  </si>
  <si>
    <t>Подземный этаж</t>
  </si>
  <si>
    <t>EI60</t>
  </si>
  <si>
    <t>EI30</t>
  </si>
  <si>
    <r>
      <t xml:space="preserve">Заказчик: </t>
    </r>
    <r>
      <rPr>
        <sz val="12"/>
        <color rgb="FF000000"/>
        <rFont val="Times New Roman"/>
        <family val="1"/>
        <charset val="204"/>
      </rPr>
      <t>ООО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ГП МФС</t>
    </r>
  </si>
  <si>
    <t>Ниша СС</t>
  </si>
  <si>
    <t>угловая рама на выносных пластинах</t>
  </si>
  <si>
    <t>Полотно/рама</t>
  </si>
  <si>
    <t>гермодверь</t>
  </si>
  <si>
    <t>ООО "ГП МФС"</t>
  </si>
  <si>
    <t>КОММЕНТАРИИ ФОРТУС</t>
  </si>
  <si>
    <t>ФДМОП_ЛХ/КК_2</t>
  </si>
  <si>
    <t>Д-12</t>
  </si>
  <si>
    <t>Д-14</t>
  </si>
  <si>
    <t>ключ\ключ</t>
  </si>
  <si>
    <t>ОЦИНКОВКА</t>
  </si>
  <si>
    <t>Техпространство и кровля</t>
  </si>
  <si>
    <t>рамный</t>
  </si>
  <si>
    <t>двухточечная, запирание верх/низ</t>
  </si>
  <si>
    <t>приварная стационарная ручка</t>
  </si>
  <si>
    <t>Дверь герметичная утепленная, по ТУ ФОРТУС</t>
  </si>
  <si>
    <t xml:space="preserve">По ТУ Фортус </t>
  </si>
  <si>
    <t>По ТУ Фортус</t>
  </si>
  <si>
    <t>По ТУ Фортус ( ТУ 25.12.10-001-17157160-2017 (ДМ-01, ДМ-02, ДМ-10); ТУ 25.12.10-003-17157160-2018 (ДПМК-01; EI 30); ТУ 25.12.10-001-17157160-2018 (ДПМД-01-ГЛ, ДПМД-01-О; EIS 60); ТУ 25.12.10-003-17157160-2022 (ДПМД-02-ГЛ, ДПМД-02-О; EIS 60);
ТУ 25.12.10-004-17157160-2022 (ДПМД-01-П(Л), ДПМД-02-П(Л); EIWS 60); ТУ 25.12.10-005-17157160-2022 (ЛПМ-01-П(Л); EI 60); ТУ 25.12.10-003-83198695-2020 (Гермодвери))</t>
  </si>
  <si>
    <t>NEW оцинк.</t>
  </si>
  <si>
    <t>комплект  петель оцинк.</t>
  </si>
  <si>
    <t>ФДМГП_ТП</t>
  </si>
  <si>
    <t xml:space="preserve"> Добавлена стоимость оцинковки 896 руб.</t>
  </si>
  <si>
    <t xml:space="preserve"> сталь </t>
  </si>
  <si>
    <t>1 сек.
(24 эт.)</t>
  </si>
  <si>
    <t>Дверь металлическая противопожарная EI60, глухая со стационарным порогом, с доводчиком,контурный уплотнитель, нажимная ручка, цилиндровый замок "ключ-вертушка". цвет RAL7016 По ТУ ФОРТУС</t>
  </si>
  <si>
    <t>Д-2л</t>
  </si>
  <si>
    <t>Тамбур-шлюз</t>
  </si>
  <si>
    <t>Дверь  противопожарная дымогазонепроницаемая остекленная двупольная, противопожарное остекление 150*1400, со стационарным порогом 14 мм, контурный уплотнитель, нажимная ручка на круглой розетке, отбойная пластина h=200 мм со строны лифтового холл,  цвет  RAL 7016, минимальная ширина рабочей створки 1000мм По ТУ ФОРТУС</t>
  </si>
  <si>
    <t>Д-10л</t>
  </si>
  <si>
    <t>Форкамеры</t>
  </si>
  <si>
    <t>Блочная на выносных пластинах с узкой</t>
  </si>
  <si>
    <t>14</t>
  </si>
  <si>
    <t>Д-38</t>
  </si>
  <si>
    <t>Машинное помещение лифтов</t>
  </si>
  <si>
    <t>Д-39</t>
  </si>
  <si>
    <t>сталь 1,2 мм</t>
  </si>
  <si>
    <t>ФДМГП_ТП_Д</t>
  </si>
  <si>
    <t>Электрощитовая автостоянки</t>
  </si>
  <si>
    <t>Дверь металлическая противопожарная EI60, глухая со стационарным порогом, с доводчиком,контурный уплотнитель, нажимная ручка, врезной самозапирающийся замок (ключ только с наружной стороны), крепление заводского исполнения для присоединения заземления на высоте 400 мм, RAL7016 По ТУ ФОРТУС</t>
  </si>
  <si>
    <t xml:space="preserve">Замок 011 Самозапирающийся замок с защелкой </t>
  </si>
  <si>
    <t>нажимная нерж. Сталь на планке +  штырь разрезной для Антипаники</t>
  </si>
  <si>
    <t>крепление заводского исполнения для присоединения заземленияна высоте 400 мм</t>
  </si>
  <si>
    <t>выпад.</t>
  </si>
  <si>
    <t>15</t>
  </si>
  <si>
    <r>
      <t xml:space="preserve">Составлено согласно проекта: </t>
    </r>
    <r>
      <rPr>
        <sz val="12"/>
        <color rgb="FF000000"/>
        <rFont val="Times New Roman"/>
        <family val="1"/>
        <charset val="204"/>
      </rPr>
      <t>120-0621-ОК-1-20.1-АР4, 120-0621-ОК-1-20.2-АР4, 120-0621-ОК-1-20.3-АР4, 120-0621-ОК-1-20.4-АР4,120-0621-ОК-1-20.5-АР4, 120-0621-ОК-1-20.6-АР4, 120-0621-ОК-1-20.7-АР4, 120-0621-ОК-1-20.8-АР4,120-0621-ОК-1-20.1-АР2, 120-0621-ОК-1-20.2-АР2, 120-0621-ОК-1-20.3-АР2, 120-0621-ОК-1-20.4-АР2, 120-0621-ОК-1-20.5-АР2, 120-0621-ОК-1-20.6-АР2, 120-0621-ОК-1-20.7-АР2, 120-0621-ОК-1-20.8-АР2</t>
    </r>
  </si>
  <si>
    <t>по адресу:  "Жилые дома с инженерными сетями и благоустройством территории" по адресу: г. Москва,
район Очаково-Матвеевское, ш. Очаковское (Очаковское шоссе, влд. 3А, 5А) (Западный административный округ)</t>
  </si>
  <si>
    <t>Корпус 20.1</t>
  </si>
  <si>
    <t>1 сек.
(25 эт.)</t>
  </si>
  <si>
    <t>Корпус 20.2</t>
  </si>
  <si>
    <t>3 сек.
(16 эт.)</t>
  </si>
  <si>
    <t>1 сек.
(17 эт.)</t>
  </si>
  <si>
    <t>2 сек.
(16 эт.)</t>
  </si>
  <si>
    <t>Корпус 20.03</t>
  </si>
  <si>
    <t>1 сек.
(23 эт.)</t>
  </si>
  <si>
    <t>Корпус 20.04</t>
  </si>
  <si>
    <t>1 сек.
(16 эт.)</t>
  </si>
  <si>
    <t>Корпус 20.05</t>
  </si>
  <si>
    <t>Корпус 20.6</t>
  </si>
  <si>
    <t>Корпус 20.07</t>
  </si>
  <si>
    <t>Корпус 20.08</t>
  </si>
  <si>
    <t>с 2ух сторон СТАЛЬ 1,2мм:
П-образный
… мм</t>
  </si>
  <si>
    <t>Помещение консьержа</t>
  </si>
  <si>
    <t>Мусоросборная</t>
  </si>
  <si>
    <t>Д-2.2л</t>
  </si>
  <si>
    <t>Венткамера ПД и П</t>
  </si>
  <si>
    <t>ФДМГП_ТП_2_Д</t>
  </si>
  <si>
    <t>Дверь металлическая противопожарная EI60 двупольная, глухая со стационарным порогом, с доводчиком,контурный уплотнитель, нажимная ручка, цилиндровый замок "ключ-вертушка". цвет RAL7016 По ТУ ФОРТУС</t>
  </si>
  <si>
    <t>Помещение уборочной техники</t>
  </si>
  <si>
    <t>Д-2.1</t>
  </si>
  <si>
    <t>Д-2.2</t>
  </si>
  <si>
    <t>16</t>
  </si>
  <si>
    <t>1 сек.
(18 эт.)</t>
  </si>
  <si>
    <t>Д-8.3л</t>
  </si>
  <si>
    <t>Д-8.3</t>
  </si>
  <si>
    <t xml:space="preserve"> Лестничные клетки</t>
  </si>
  <si>
    <t>Помещение СС на кровле</t>
  </si>
  <si>
    <t>Д-37л</t>
  </si>
  <si>
    <t>Дверь глухая со стационарным порогом, контурный уплотнитель, доводчик, нажимная ручка,  цилиндровый замок "ключ-ключ"цвет RAL7044 По ТУ ФОРТУС</t>
  </si>
  <si>
    <t>Выход из ЛК</t>
  </si>
  <si>
    <t>Дверь противопожарная глухая со стационарным порогом,EI60, с доводчиком, контурный уплотнитель, нажимная ручка, цилиндровый замок "ключ/ключ" цвет RAL7044. По ТУ ФОРТУС</t>
  </si>
  <si>
    <t>Дверь противопожарная  глухая со стационарным порогом,EI30, с доводчиком,  контурный уплотнитель, нажимная ручка, цилиндровый замок "ключ/ключ" цвет RAL7044 . По ТУ ФОРТУС</t>
  </si>
  <si>
    <t>ДС № 10</t>
  </si>
  <si>
    <t>ФДМГП _ТП_Д</t>
  </si>
  <si>
    <t xml:space="preserve">Блочная на вынос. пласт. На узкую </t>
  </si>
  <si>
    <t>с широкой стороны полотна</t>
  </si>
  <si>
    <t xml:space="preserve"> Лестничные клетки, Лифтовый холл/ПБЗ/тамур-шлюз</t>
  </si>
  <si>
    <t>Д-8.3л*</t>
  </si>
  <si>
    <t>Добор  2 шт.</t>
  </si>
  <si>
    <t>Вычтена стоимость остекления 1991 руб.</t>
  </si>
  <si>
    <t>Вычтена стоимость доводчика 2023 руб. и стоимость его монтажа 358 руб.</t>
  </si>
  <si>
    <t>ДС № 10 к ГС</t>
  </si>
  <si>
    <t>Д-22л*</t>
  </si>
  <si>
    <t>Д-18.2л</t>
  </si>
  <si>
    <t>Д-22л</t>
  </si>
  <si>
    <t>Тамбур-шлюзы</t>
  </si>
  <si>
    <t>Дверь  противопожарная дымогазонепроницаемая остекленная двупольная, противопожарное остекление 150*1400, состационарным порогом, с доводчиком, контурный уплотнитель, нажимная ручка на круглой розетке, отбойная пластина h=200 мм с узкой стороны полотна,  цвет  RAL 7016, минимальная ширина рабочей створки 950 мм По ТУ ФОРТУС</t>
  </si>
  <si>
    <t>Д-8.1л</t>
  </si>
  <si>
    <t>1</t>
  </si>
  <si>
    <t>2</t>
  </si>
  <si>
    <t>Дверь  противопожарная дымогазонепроницаемая двупольная, глухая, состационарным порогом, с доводчиком, контурный уплотнитель, нажимная ручка на круглой розетке, отбойная пластина h=200 мм с узкой стороны полотна,  цвет  RAL 7016, минимальная ширина рабочей створки 1000мм По ТУ ФОРТУС</t>
  </si>
  <si>
    <t>Вычтена стоимость остекления 1991 руб. Добавлена стоимость второго комплекта доборов 4215 руб и стоимость его монтажа 456 руб.</t>
  </si>
  <si>
    <t>3</t>
  </si>
  <si>
    <t>4</t>
  </si>
  <si>
    <t>5</t>
  </si>
  <si>
    <t>6</t>
  </si>
  <si>
    <t>6.1</t>
  </si>
  <si>
    <t>7</t>
  </si>
  <si>
    <t>8</t>
  </si>
  <si>
    <t>Дверь металлическая глухая со стационарным порогом, контурный уплотнитель, металлические доборы, доводчик,  нажимная ручка , цилиндровый замок "ключ-вертушка", По ТУ ФОРТУС</t>
  </si>
  <si>
    <t xml:space="preserve"> Дверь металлическая, из 2-х листов х/к стали толщиной 1,2 мм каждый (суммарной толщиной металла 2,4мм), с заполнением минеральной ватой, с приточно-вытяжным вентиляционным отверстием 600х24мм (2 шт.),со стационарным порогом 14 мм,
антивандальным сувальдным замком под универсальный мастер-ключ, порошковая окраска, цвет RAL 9003 (сигнальный белый)</t>
  </si>
  <si>
    <t xml:space="preserve">10.01 МАСТЕР-КЛЮЧ
</t>
  </si>
  <si>
    <t>Комплектация по ТЗ, МАСТЕ-КЛЮЧ</t>
  </si>
  <si>
    <t xml:space="preserve"> с вентиляционными отверстиями 600х24 мм (2 шт.), МАСТЕР-КЛЮЧ</t>
  </si>
  <si>
    <t>ПУИ</t>
  </si>
  <si>
    <t>Дверь металлическая,
глухая, со стационарным порогом, контурный уплотнитель - серый, доводчик, нажимная ручка на круглой розетке, цилиндровый замок ключ-вертушка', порошковая окраска, цвет</t>
  </si>
  <si>
    <t>ФДМГП _ТП</t>
  </si>
  <si>
    <t>сталь  1,2 мм</t>
  </si>
  <si>
    <t>Д-41л</t>
  </si>
  <si>
    <t>Дверь наружная металлическая, со стационарным порогом, с доводчиком, контурный уплотнитель, металлические доборы, нажимная ручка , цилиндровый замок, цвет RAL7016 По ТУ ФОРТУС</t>
  </si>
  <si>
    <t>сталь 1,2 мм оцинкованная</t>
  </si>
  <si>
    <t>Блочная на выносных пластинах (размер)</t>
  </si>
  <si>
    <t>Добавлена стоимость оцинковки 896 руб.</t>
  </si>
  <si>
    <t>10</t>
  </si>
  <si>
    <t>11.1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</si>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</sst>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_ ;\-#,##0\ "/>
  </numFmts>
  <fonts count="37" x14ac:knownFonts="1">
    <font>
      <sz val="10"/>
      <name val="Arial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"/>
      <family val="1"/>
    </font>
    <font>
      <sz val="12"/>
      <name val="Times"/>
      <family val="1"/>
    </font>
    <font>
      <sz val="1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24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22"/>
      <color rgb="FFC0000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1"/>
    <xf numFmtId="164" fontId="1" fillId="0" borderId="1" applyFont="0" applyFill="0" applyBorder="0" applyAlignment="0" applyProtection="0"/>
    <xf numFmtId="0" fontId="16" fillId="0" borderId="1" applyNumberFormat="0" applyFont="0" applyFill="0" applyBorder="0" applyAlignment="0" applyProtection="0">
      <alignment vertical="top"/>
    </xf>
  </cellStyleXfs>
  <cellXfs count="368">
    <xf numFmtId="0" fontId="0" fillId="0" borderId="0" xfId="0"/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 shrinkToFit="1"/>
    </xf>
    <xf numFmtId="0" fontId="1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21" fillId="0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4" fontId="8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 wrapText="1"/>
    </xf>
    <xf numFmtId="0" fontId="5" fillId="4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" fontId="21" fillId="0" borderId="0" xfId="0" applyNumberFormat="1" applyFont="1" applyFill="1" applyAlignment="1">
      <alignment horizontal="center" vertical="center" wrapText="1"/>
    </xf>
    <xf numFmtId="4" fontId="21" fillId="0" borderId="0" xfId="0" applyNumberFormat="1" applyFont="1" applyFill="1" applyAlignment="1">
      <alignment horizont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6" fillId="0" borderId="1" xfId="0" applyNumberFormat="1" applyFont="1" applyFill="1" applyBorder="1" applyAlignment="1" applyProtection="1">
      <alignment horizontal="center"/>
    </xf>
    <xf numFmtId="0" fontId="6" fillId="0" borderId="1" xfId="0" applyNumberFormat="1" applyFont="1" applyFill="1" applyBorder="1" applyAlignment="1" applyProtection="1">
      <alignment horizont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1" fontId="14" fillId="0" borderId="2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right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4" fontId="27" fillId="0" borderId="5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29" fillId="0" borderId="1" xfId="0" applyFont="1" applyBorder="1" applyAlignment="1">
      <alignment horizontal="left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1" xfId="0" applyNumberFormat="1" applyFont="1" applyFill="1" applyBorder="1" applyAlignment="1" applyProtection="1">
      <alignment horizontal="center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vertical="center" wrapText="1"/>
    </xf>
    <xf numFmtId="0" fontId="30" fillId="0" borderId="1" xfId="0" applyFont="1" applyBorder="1" applyAlignment="1">
      <alignment vertical="center"/>
    </xf>
    <xf numFmtId="0" fontId="30" fillId="0" borderId="0" xfId="0" applyFont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11" fillId="0" borderId="14" xfId="0" applyNumberFormat="1" applyFont="1" applyFill="1" applyBorder="1" applyAlignment="1">
      <alignment horizontal="right" vertical="center" wrapText="1"/>
    </xf>
    <xf numFmtId="4" fontId="3" fillId="0" borderId="14" xfId="0" applyNumberFormat="1" applyFont="1" applyFill="1" applyBorder="1" applyAlignment="1">
      <alignment horizontal="right" vertical="center" wrapText="1"/>
    </xf>
    <xf numFmtId="4" fontId="27" fillId="0" borderId="15" xfId="0" applyNumberFormat="1" applyFont="1" applyFill="1" applyBorder="1" applyAlignment="1">
      <alignment horizontal="righ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" fontId="14" fillId="2" borderId="2" xfId="0" applyNumberFormat="1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 wrapText="1"/>
    </xf>
    <xf numFmtId="4" fontId="14" fillId="2" borderId="14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4" fontId="11" fillId="0" borderId="2" xfId="0" applyNumberFormat="1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vertical="center" wrapText="1"/>
    </xf>
    <xf numFmtId="4" fontId="11" fillId="2" borderId="10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vertical="center" wrapText="1"/>
    </xf>
    <xf numFmtId="4" fontId="35" fillId="2" borderId="18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4" fontId="4" fillId="6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4" fontId="14" fillId="14" borderId="8" xfId="0" applyNumberFormat="1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1" fillId="0" borderId="2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4" fontId="14" fillId="0" borderId="8" xfId="0" applyNumberFormat="1" applyFont="1" applyFill="1" applyBorder="1" applyAlignment="1">
      <alignment horizontal="center" vertical="center" wrapText="1"/>
    </xf>
    <xf numFmtId="4" fontId="14" fillId="0" borderId="9" xfId="0" applyNumberFormat="1" applyFont="1" applyFill="1" applyBorder="1" applyAlignment="1">
      <alignment horizontal="center" vertical="center" wrapText="1"/>
    </xf>
    <xf numFmtId="4" fontId="14" fillId="0" borderId="10" xfId="0" applyNumberFormat="1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14" fillId="14" borderId="8" xfId="0" applyNumberFormat="1" applyFont="1" applyFill="1" applyBorder="1" applyAlignment="1">
      <alignment horizontal="center" vertical="center" wrapText="1"/>
    </xf>
    <xf numFmtId="4" fontId="14" fillId="14" borderId="9" xfId="0" applyNumberFormat="1" applyFont="1" applyFill="1" applyBorder="1" applyAlignment="1">
      <alignment horizontal="center" vertical="center" wrapText="1"/>
    </xf>
    <xf numFmtId="4" fontId="14" fillId="14" borderId="10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14" fillId="6" borderId="2" xfId="0" applyNumberFormat="1" applyFont="1" applyFill="1" applyBorder="1" applyAlignment="1">
      <alignment horizontal="center" vertical="center" wrapText="1"/>
    </xf>
    <xf numFmtId="4" fontId="14" fillId="14" borderId="2" xfId="0" applyNumberFormat="1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5" fillId="0" borderId="23" xfId="0" applyNumberFormat="1" applyFont="1" applyFill="1" applyBorder="1" applyAlignment="1">
      <alignment horizontal="center" vertical="center" wrapText="1"/>
    </xf>
    <xf numFmtId="49" fontId="5" fillId="0" borderId="24" xfId="0" applyNumberFormat="1" applyFont="1" applyFill="1" applyBorder="1" applyAlignment="1">
      <alignment horizontal="center" vertical="center" wrapText="1"/>
    </xf>
    <xf numFmtId="49" fontId="5" fillId="0" borderId="27" xfId="0" applyNumberFormat="1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11" fillId="8" borderId="9" xfId="0" applyFont="1" applyFill="1" applyBorder="1" applyAlignment="1">
      <alignment horizontal="center" vertical="center" wrapText="1"/>
    </xf>
    <xf numFmtId="0" fontId="11" fillId="8" borderId="10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 wrapText="1"/>
    </xf>
    <xf numFmtId="0" fontId="36" fillId="5" borderId="2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11" borderId="8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center" vertical="center" wrapText="1"/>
    </xf>
    <xf numFmtId="0" fontId="11" fillId="10" borderId="8" xfId="0" applyFont="1" applyFill="1" applyBorder="1" applyAlignment="1">
      <alignment horizontal="center" vertical="center" wrapText="1"/>
    </xf>
    <xf numFmtId="0" fontId="11" fillId="10" borderId="10" xfId="0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9" xfId="0" applyFont="1" applyFill="1" applyBorder="1" applyAlignment="1">
      <alignment horizontal="center" vertical="center" wrapText="1"/>
    </xf>
    <xf numFmtId="0" fontId="5" fillId="10" borderId="10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4" fontId="14" fillId="0" borderId="2" xfId="0" applyNumberFormat="1" applyFont="1" applyFill="1" applyBorder="1" applyAlignment="1">
      <alignment horizontal="center" vertical="center" wrapText="1"/>
    </xf>
    <xf numFmtId="4" fontId="23" fillId="0" borderId="2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4" fontId="14" fillId="0" borderId="7" xfId="0" applyNumberFormat="1" applyFont="1" applyFill="1" applyBorder="1" applyAlignment="1">
      <alignment horizontal="center" vertical="center" wrapText="1"/>
    </xf>
    <xf numFmtId="4" fontId="14" fillId="0" borderId="13" xfId="0" applyNumberFormat="1" applyFont="1" applyFill="1" applyBorder="1" applyAlignment="1">
      <alignment horizontal="center" vertical="center" wrapText="1"/>
    </xf>
    <xf numFmtId="4" fontId="14" fillId="0" borderId="25" xfId="0" applyNumberFormat="1" applyFont="1" applyFill="1" applyBorder="1" applyAlignment="1">
      <alignment horizontal="center" vertical="center" wrapText="1"/>
    </xf>
    <xf numFmtId="4" fontId="14" fillId="0" borderId="14" xfId="0" applyNumberFormat="1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9" borderId="8" xfId="0" applyFont="1" applyFill="1" applyBorder="1" applyAlignment="1">
      <alignment horizontal="center" vertical="center" wrapText="1"/>
    </xf>
    <xf numFmtId="0" fontId="11" fillId="9" borderId="9" xfId="0" applyFont="1" applyFill="1" applyBorder="1" applyAlignment="1">
      <alignment horizontal="center" vertical="center" wrapText="1"/>
    </xf>
    <xf numFmtId="0" fontId="11" fillId="9" borderId="10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>
      <alignment horizontal="center" vertical="center" wrapText="1"/>
    </xf>
    <xf numFmtId="4" fontId="11" fillId="0" borderId="10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2" fillId="3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left" vertical="center"/>
    </xf>
    <xf numFmtId="0" fontId="14" fillId="0" borderId="7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2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12" fillId="0" borderId="1" xfId="3" applyNumberFormat="1" applyFont="1" applyFill="1" applyBorder="1" applyAlignment="1" applyProtection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7" fillId="0" borderId="4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34" fillId="2" borderId="14" xfId="0" applyFont="1" applyFill="1" applyBorder="1" applyAlignment="1">
      <alignment horizontal="center" vertical="center" wrapText="1"/>
    </xf>
    <xf numFmtId="0" fontId="34" fillId="2" borderId="16" xfId="0" applyFont="1" applyFill="1" applyBorder="1" applyAlignment="1">
      <alignment horizontal="center" vertical="center" wrapText="1"/>
    </xf>
    <xf numFmtId="0" fontId="34" fillId="2" borderId="1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11" borderId="22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11" borderId="26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1" fillId="11" borderId="9" xfId="0" applyFont="1" applyFill="1" applyBorder="1" applyAlignment="1">
      <alignment horizontal="center" vertical="center" wrapText="1"/>
    </xf>
    <xf numFmtId="49" fontId="11" fillId="0" borderId="23" xfId="0" applyNumberFormat="1" applyFont="1" applyFill="1" applyBorder="1" applyAlignment="1">
      <alignment horizontal="center" vertical="center" wrapText="1"/>
    </xf>
    <xf numFmtId="49" fontId="11" fillId="0" borderId="24" xfId="0" applyNumberFormat="1" applyFont="1" applyFill="1" applyBorder="1" applyAlignment="1">
      <alignment horizontal="center" vertical="center" wrapText="1"/>
    </xf>
    <xf numFmtId="49" fontId="11" fillId="0" borderId="27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_Лист1" xfId="3" xr:uid="{00000000-0005-0000-0000-000002000000}"/>
    <cellStyle name="Финансовый 3" xfId="2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D51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BB139"/>
  <sheetViews>
    <sheetView tabSelected="1" view="pageBreakPreview" topLeftCell="A56" zoomScale="55" zoomScaleNormal="60" zoomScaleSheetLayoutView="55" workbookViewId="0">
      <selection activeCell="V57" sqref="V57:V60"/>
    </sheetView>
  </sheetViews>
  <sheetFormatPr defaultColWidth="8.85546875" defaultRowHeight="15.75" x14ac:dyDescent="0.2"/>
  <cols>
    <col min="1" max="1" width="9.5703125" style="1" customWidth="1"/>
    <col min="2" max="3" width="9.42578125" style="1" customWidth="1"/>
    <col min="4" max="4" width="39.140625" style="1" customWidth="1"/>
    <col min="5" max="5" width="19.42578125" style="1" customWidth="1"/>
    <col min="6" max="6" width="44" style="90" customWidth="1"/>
    <col min="7" max="7" width="10.5703125" style="1" customWidth="1"/>
    <col min="8" max="8" width="20.85546875" style="1" customWidth="1"/>
    <col min="9" max="9" width="9" style="1" customWidth="1"/>
    <col min="10" max="10" width="8.5703125" style="1" customWidth="1"/>
    <col min="11" max="11" width="14.42578125" style="7" hidden="1" customWidth="1"/>
    <col min="12" max="12" width="17.5703125" style="7" hidden="1" customWidth="1"/>
    <col min="13" max="13" width="9.7109375" style="1" customWidth="1"/>
    <col min="14" max="14" width="22.5703125" style="1" customWidth="1"/>
    <col min="15" max="15" width="9" style="1" customWidth="1"/>
    <col min="16" max="16" width="14.85546875" style="1" customWidth="1"/>
    <col min="17" max="17" width="9.42578125" style="1" customWidth="1"/>
    <col min="18" max="18" width="23.7109375" style="54" customWidth="1"/>
    <col min="19" max="19" width="27.5703125" style="1" customWidth="1"/>
    <col min="20" max="20" width="10.28515625" style="1" customWidth="1"/>
    <col min="21" max="21" width="14.85546875" style="1" customWidth="1"/>
    <col min="22" max="22" width="12" style="1" customWidth="1"/>
    <col min="23" max="23" width="7" style="1" customWidth="1"/>
    <col min="24" max="24" width="16.85546875" style="1" customWidth="1"/>
    <col min="25" max="25" width="17.42578125" style="1" customWidth="1"/>
    <col min="26" max="26" width="16.5703125" style="1" customWidth="1"/>
    <col min="27" max="27" width="10.140625" style="1" customWidth="1"/>
    <col min="28" max="28" width="10.28515625" style="2" customWidth="1"/>
    <col min="29" max="29" width="10.85546875" style="2" customWidth="1"/>
    <col min="30" max="30" width="12.140625" style="3" customWidth="1"/>
    <col min="31" max="31" width="11.85546875" style="1" customWidth="1"/>
    <col min="32" max="32" width="17.42578125" style="1" customWidth="1"/>
    <col min="33" max="33" width="9.140625" style="1" hidden="1" customWidth="1"/>
    <col min="34" max="34" width="8.7109375" style="1" customWidth="1"/>
    <col min="35" max="35" width="8.42578125" style="1" customWidth="1"/>
    <col min="36" max="43" width="9.140625" style="1" hidden="1" customWidth="1"/>
    <col min="44" max="44" width="9.5703125" style="15" customWidth="1"/>
    <col min="45" max="45" width="15.5703125" style="1" customWidth="1"/>
    <col min="46" max="46" width="13" style="2" customWidth="1"/>
    <col min="47" max="47" width="13.85546875" style="2" customWidth="1"/>
    <col min="48" max="48" width="12.85546875" style="2" customWidth="1"/>
    <col min="49" max="49" width="14.140625" style="2" customWidth="1"/>
    <col min="50" max="50" width="27.7109375" style="2" customWidth="1"/>
    <col min="51" max="51" width="12.85546875" style="2" customWidth="1"/>
    <col min="52" max="52" width="15.28515625" style="10" customWidth="1"/>
    <col min="53" max="53" width="61" style="10" customWidth="1"/>
    <col min="54" max="54" width="54" style="1" customWidth="1"/>
    <col min="55" max="55" width="15.28515625" style="1" customWidth="1"/>
    <col min="56" max="16384" width="8.85546875" style="1"/>
  </cols>
  <sheetData>
    <row r="1" spans="1:53" ht="33" customHeight="1" x14ac:dyDescent="0.2">
      <c r="A1" s="326" t="s">
        <v>66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  <c r="AJ1" s="326"/>
      <c r="AK1" s="326"/>
      <c r="AL1" s="326"/>
      <c r="AM1" s="326"/>
      <c r="AN1" s="326"/>
      <c r="AO1" s="326"/>
      <c r="AP1" s="326"/>
      <c r="AQ1" s="326"/>
      <c r="AU1" s="325"/>
      <c r="AV1" s="325"/>
      <c r="AW1" s="325"/>
      <c r="AX1" s="325"/>
    </row>
    <row r="2" spans="1:53" ht="21" customHeight="1" x14ac:dyDescent="0.2">
      <c r="A2" s="17" t="s">
        <v>29</v>
      </c>
      <c r="B2" s="327" t="s">
        <v>55</v>
      </c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18"/>
      <c r="Q2" s="19"/>
      <c r="R2" s="81"/>
      <c r="S2" s="19"/>
      <c r="T2" s="19"/>
      <c r="U2" s="19"/>
      <c r="V2" s="19"/>
      <c r="W2" s="19"/>
      <c r="X2" s="19"/>
      <c r="Y2" s="19"/>
      <c r="Z2" s="19"/>
      <c r="AA2" s="19"/>
      <c r="AB2" s="20"/>
      <c r="AC2" s="20"/>
      <c r="AD2" s="20"/>
      <c r="AE2" s="13"/>
      <c r="AF2" s="21"/>
      <c r="AG2" s="21"/>
      <c r="AH2" s="21"/>
      <c r="AI2" s="21"/>
      <c r="AJ2" s="21"/>
      <c r="AK2" s="21"/>
      <c r="AL2" s="21"/>
      <c r="AM2" s="21"/>
      <c r="AN2" s="21"/>
      <c r="AO2" s="208" t="s">
        <v>166</v>
      </c>
      <c r="AP2" s="208"/>
      <c r="AQ2" s="21"/>
      <c r="AX2" s="2" t="s">
        <v>175</v>
      </c>
    </row>
    <row r="3" spans="1:53" ht="48" customHeight="1" x14ac:dyDescent="0.2">
      <c r="A3" s="17" t="s">
        <v>29</v>
      </c>
      <c r="B3" s="328" t="s">
        <v>130</v>
      </c>
      <c r="C3" s="328"/>
      <c r="D3" s="328"/>
      <c r="E3" s="327"/>
      <c r="F3" s="327"/>
      <c r="G3" s="327"/>
      <c r="H3" s="327"/>
      <c r="I3" s="327"/>
      <c r="J3" s="327"/>
      <c r="K3" s="18"/>
      <c r="L3" s="18"/>
      <c r="M3" s="18"/>
      <c r="N3" s="18"/>
      <c r="O3" s="18"/>
      <c r="P3" s="18"/>
      <c r="Q3" s="19"/>
      <c r="R3" s="81"/>
      <c r="S3" s="19"/>
      <c r="T3" s="19"/>
      <c r="U3" s="19"/>
      <c r="V3" s="19"/>
      <c r="W3" s="19"/>
      <c r="X3" s="19"/>
      <c r="Y3" s="19"/>
      <c r="Z3" s="19"/>
      <c r="AA3" s="19"/>
      <c r="AB3" s="13"/>
      <c r="AC3" s="13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</row>
    <row r="4" spans="1:53" ht="16.5" customHeight="1" x14ac:dyDescent="0.2">
      <c r="A4" s="17"/>
      <c r="B4" s="327" t="s">
        <v>83</v>
      </c>
      <c r="C4" s="327"/>
      <c r="D4" s="327"/>
      <c r="E4" s="327"/>
      <c r="F4" s="327"/>
      <c r="G4" s="327"/>
      <c r="H4" s="327"/>
      <c r="I4" s="327"/>
      <c r="J4" s="72"/>
      <c r="K4" s="18"/>
      <c r="L4" s="333"/>
      <c r="M4" s="333"/>
      <c r="N4" s="333"/>
      <c r="O4" s="333"/>
      <c r="P4" s="333"/>
      <c r="Q4" s="333"/>
      <c r="R4" s="333"/>
      <c r="S4" s="333"/>
      <c r="T4" s="333"/>
      <c r="U4" s="333"/>
      <c r="V4" s="333"/>
      <c r="W4" s="333"/>
      <c r="X4" s="333"/>
      <c r="Y4" s="333"/>
      <c r="Z4" s="333"/>
      <c r="AA4" s="333"/>
      <c r="AB4" s="333"/>
      <c r="AC4" s="333"/>
      <c r="AD4" s="333"/>
      <c r="AE4" s="333"/>
      <c r="AF4" s="333"/>
      <c r="AG4" s="136"/>
      <c r="AH4" s="136"/>
      <c r="AI4" s="136"/>
      <c r="AJ4" s="136"/>
      <c r="AK4" s="147"/>
      <c r="AL4" s="147"/>
      <c r="AM4" s="147"/>
      <c r="AN4" s="147"/>
      <c r="AO4" s="147"/>
      <c r="AP4" s="147"/>
      <c r="AQ4" s="80"/>
    </row>
    <row r="5" spans="1:53" ht="14.25" customHeight="1" x14ac:dyDescent="0.2">
      <c r="A5" s="17"/>
      <c r="B5" s="327" t="s">
        <v>57</v>
      </c>
      <c r="C5" s="327"/>
      <c r="D5" s="327"/>
      <c r="E5" s="327"/>
      <c r="F5" s="327"/>
      <c r="G5" s="327"/>
      <c r="H5" s="327"/>
      <c r="I5" s="72"/>
      <c r="J5" s="72"/>
      <c r="K5" s="18"/>
      <c r="L5" s="18"/>
      <c r="M5" s="18"/>
      <c r="N5" s="18"/>
      <c r="O5" s="18"/>
      <c r="P5" s="18"/>
      <c r="Q5" s="19"/>
      <c r="R5" s="81"/>
      <c r="S5" s="19"/>
      <c r="T5" s="19"/>
      <c r="U5" s="19"/>
      <c r="V5" s="19"/>
      <c r="W5" s="19"/>
      <c r="X5" s="19"/>
      <c r="Y5" s="19"/>
      <c r="Z5" s="19"/>
      <c r="AA5" s="19"/>
      <c r="AB5" s="13"/>
      <c r="AC5" s="13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</row>
    <row r="6" spans="1:53" ht="59.25" customHeight="1" x14ac:dyDescent="0.2">
      <c r="A6" s="17"/>
      <c r="B6" s="327" t="s">
        <v>129</v>
      </c>
      <c r="C6" s="327"/>
      <c r="D6" s="327"/>
      <c r="E6" s="327"/>
      <c r="F6" s="327"/>
      <c r="G6" s="327"/>
      <c r="H6" s="327"/>
      <c r="I6" s="72"/>
      <c r="J6" s="72"/>
      <c r="K6" s="18"/>
      <c r="L6" s="18"/>
      <c r="M6" s="18"/>
      <c r="N6" s="18"/>
      <c r="O6" s="18"/>
      <c r="P6" s="18"/>
      <c r="Q6" s="19"/>
      <c r="R6" s="81"/>
      <c r="S6" s="19"/>
      <c r="T6" s="19"/>
      <c r="U6" s="19"/>
      <c r="V6" s="19"/>
      <c r="W6" s="19"/>
      <c r="X6" s="19"/>
      <c r="Y6" s="19"/>
      <c r="Z6" s="19"/>
      <c r="AA6" s="19"/>
      <c r="AB6" s="13"/>
      <c r="AC6" s="13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</row>
    <row r="7" spans="1:53" ht="8.25" customHeight="1" x14ac:dyDescent="0.2">
      <c r="A7" s="17"/>
      <c r="B7" s="72"/>
      <c r="C7" s="97"/>
      <c r="D7" s="123"/>
      <c r="E7" s="72"/>
      <c r="F7" s="83"/>
      <c r="G7" s="72"/>
      <c r="H7" s="72"/>
      <c r="I7" s="72"/>
      <c r="J7" s="72"/>
      <c r="K7" s="18"/>
      <c r="L7" s="18"/>
      <c r="M7" s="18"/>
      <c r="N7" s="18"/>
      <c r="O7" s="18"/>
      <c r="P7" s="18"/>
      <c r="Q7" s="19"/>
      <c r="R7" s="81"/>
      <c r="S7" s="19"/>
      <c r="T7" s="19"/>
      <c r="U7" s="19"/>
      <c r="V7" s="19"/>
      <c r="W7" s="19"/>
      <c r="X7" s="19"/>
      <c r="Y7" s="19"/>
      <c r="Z7" s="19"/>
      <c r="AA7" s="19"/>
      <c r="AB7" s="13"/>
      <c r="AC7" s="13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</row>
    <row r="8" spans="1:53" ht="8.25" customHeight="1" thickBot="1" x14ac:dyDescent="0.25">
      <c r="A8" s="17"/>
      <c r="B8" s="144"/>
      <c r="C8" s="144"/>
      <c r="D8" s="144"/>
      <c r="E8" s="144"/>
      <c r="F8" s="83"/>
      <c r="G8" s="144"/>
      <c r="H8" s="144"/>
      <c r="I8" s="144"/>
      <c r="J8" s="144"/>
      <c r="K8" s="18"/>
      <c r="L8" s="18"/>
      <c r="M8" s="18"/>
      <c r="N8" s="18"/>
      <c r="O8" s="18"/>
      <c r="P8" s="18"/>
      <c r="Q8" s="19"/>
      <c r="R8" s="81"/>
      <c r="S8" s="19"/>
      <c r="T8" s="19"/>
      <c r="U8" s="19"/>
      <c r="V8" s="19"/>
      <c r="W8" s="19"/>
      <c r="X8" s="19"/>
      <c r="Y8" s="19"/>
      <c r="Z8" s="19"/>
      <c r="AA8" s="19"/>
      <c r="AB8" s="13"/>
      <c r="AC8" s="13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T8" s="143"/>
      <c r="AU8" s="143"/>
      <c r="AV8" s="143"/>
      <c r="AW8" s="143"/>
      <c r="AX8" s="143"/>
      <c r="AY8" s="143"/>
    </row>
    <row r="9" spans="1:53" s="5" customFormat="1" ht="111.75" customHeight="1" x14ac:dyDescent="0.2">
      <c r="A9" s="309" t="s">
        <v>0</v>
      </c>
      <c r="B9" s="314" t="s">
        <v>9</v>
      </c>
      <c r="C9" s="314" t="s">
        <v>71</v>
      </c>
      <c r="D9" s="337" t="s">
        <v>102</v>
      </c>
      <c r="E9" s="314" t="s">
        <v>11</v>
      </c>
      <c r="F9" s="314" t="s">
        <v>17</v>
      </c>
      <c r="G9" s="314" t="s">
        <v>12</v>
      </c>
      <c r="H9" s="331" t="s">
        <v>15</v>
      </c>
      <c r="I9" s="331" t="s">
        <v>27</v>
      </c>
      <c r="J9" s="331"/>
      <c r="K9" s="314"/>
      <c r="L9" s="314"/>
      <c r="M9" s="314"/>
      <c r="N9" s="314"/>
      <c r="O9" s="314"/>
      <c r="P9" s="314"/>
      <c r="Q9" s="314"/>
      <c r="R9" s="314"/>
      <c r="S9" s="314"/>
      <c r="T9" s="314"/>
      <c r="U9" s="314"/>
      <c r="V9" s="314"/>
      <c r="W9" s="314"/>
      <c r="X9" s="314"/>
      <c r="Y9" s="314"/>
      <c r="Z9" s="314"/>
      <c r="AA9" s="314"/>
      <c r="AB9" s="314"/>
      <c r="AC9" s="314"/>
      <c r="AD9" s="314"/>
      <c r="AE9" s="314"/>
      <c r="AF9" s="314" t="s">
        <v>16</v>
      </c>
      <c r="AG9" s="274" t="s">
        <v>28</v>
      </c>
      <c r="AH9" s="275"/>
      <c r="AI9" s="275"/>
      <c r="AJ9" s="275"/>
      <c r="AK9" s="275"/>
      <c r="AL9" s="275"/>
      <c r="AM9" s="275"/>
      <c r="AN9" s="275"/>
      <c r="AO9" s="275"/>
      <c r="AP9" s="275"/>
      <c r="AQ9" s="276"/>
      <c r="AR9" s="314" t="s">
        <v>19</v>
      </c>
      <c r="AS9" s="314" t="s">
        <v>40</v>
      </c>
      <c r="AT9" s="270" t="s">
        <v>46</v>
      </c>
      <c r="AU9" s="270" t="s">
        <v>49</v>
      </c>
      <c r="AV9" s="270" t="s">
        <v>45</v>
      </c>
      <c r="AW9" s="270" t="s">
        <v>54</v>
      </c>
      <c r="AX9" s="271" t="s">
        <v>48</v>
      </c>
      <c r="AY9" s="268" t="s">
        <v>50</v>
      </c>
      <c r="AZ9" s="267" t="s">
        <v>48</v>
      </c>
      <c r="BA9" s="62"/>
    </row>
    <row r="10" spans="1:53" s="5" customFormat="1" ht="111.75" customHeight="1" x14ac:dyDescent="0.2">
      <c r="A10" s="310"/>
      <c r="B10" s="315"/>
      <c r="C10" s="315"/>
      <c r="D10" s="338"/>
      <c r="E10" s="315"/>
      <c r="F10" s="315"/>
      <c r="G10" s="315"/>
      <c r="H10" s="332"/>
      <c r="I10" s="342" t="s">
        <v>10</v>
      </c>
      <c r="J10" s="342" t="s">
        <v>21</v>
      </c>
      <c r="K10" s="141"/>
      <c r="L10" s="141"/>
      <c r="M10" s="342" t="s">
        <v>13</v>
      </c>
      <c r="N10" s="342" t="s">
        <v>4</v>
      </c>
      <c r="O10" s="342" t="s">
        <v>25</v>
      </c>
      <c r="P10" s="342" t="s">
        <v>7</v>
      </c>
      <c r="Q10" s="342" t="s">
        <v>26</v>
      </c>
      <c r="R10" s="342" t="s">
        <v>1</v>
      </c>
      <c r="S10" s="342" t="s">
        <v>22</v>
      </c>
      <c r="T10" s="342" t="s">
        <v>23</v>
      </c>
      <c r="U10" s="342" t="s">
        <v>24</v>
      </c>
      <c r="V10" s="342" t="s">
        <v>20</v>
      </c>
      <c r="W10" s="342" t="s">
        <v>47</v>
      </c>
      <c r="X10" s="342" t="s">
        <v>38</v>
      </c>
      <c r="Y10" s="342" t="s">
        <v>18</v>
      </c>
      <c r="Z10" s="342" t="s">
        <v>2</v>
      </c>
      <c r="AA10" s="342" t="s">
        <v>3</v>
      </c>
      <c r="AB10" s="342" t="s">
        <v>5</v>
      </c>
      <c r="AC10" s="342" t="s">
        <v>39</v>
      </c>
      <c r="AD10" s="342" t="s">
        <v>6</v>
      </c>
      <c r="AE10" s="342" t="s">
        <v>8</v>
      </c>
      <c r="AF10" s="315"/>
      <c r="AG10" s="146" t="s">
        <v>131</v>
      </c>
      <c r="AH10" s="262" t="s">
        <v>133</v>
      </c>
      <c r="AI10" s="264"/>
      <c r="AJ10" s="146" t="s">
        <v>137</v>
      </c>
      <c r="AK10" s="146" t="s">
        <v>139</v>
      </c>
      <c r="AL10" s="146" t="s">
        <v>141</v>
      </c>
      <c r="AM10" s="262" t="s">
        <v>142</v>
      </c>
      <c r="AN10" s="263"/>
      <c r="AO10" s="264"/>
      <c r="AP10" s="146" t="s">
        <v>143</v>
      </c>
      <c r="AQ10" s="146" t="s">
        <v>144</v>
      </c>
      <c r="AR10" s="315"/>
      <c r="AS10" s="315"/>
      <c r="AT10" s="192"/>
      <c r="AU10" s="192"/>
      <c r="AV10" s="192"/>
      <c r="AW10" s="192"/>
      <c r="AX10" s="272"/>
      <c r="AY10" s="268"/>
      <c r="AZ10" s="267"/>
      <c r="BA10" s="62"/>
    </row>
    <row r="11" spans="1:53" s="5" customFormat="1" ht="80.25" customHeight="1" x14ac:dyDescent="0.2">
      <c r="A11" s="311"/>
      <c r="B11" s="316"/>
      <c r="C11" s="316"/>
      <c r="D11" s="315"/>
      <c r="E11" s="316"/>
      <c r="F11" s="316"/>
      <c r="G11" s="316"/>
      <c r="H11" s="213"/>
      <c r="I11" s="315"/>
      <c r="J11" s="315"/>
      <c r="K11" s="63" t="s">
        <v>58</v>
      </c>
      <c r="L11" s="63" t="s">
        <v>59</v>
      </c>
      <c r="M11" s="315"/>
      <c r="N11" s="315"/>
      <c r="O11" s="315"/>
      <c r="P11" s="315"/>
      <c r="Q11" s="315"/>
      <c r="R11" s="315"/>
      <c r="S11" s="315"/>
      <c r="T11" s="315"/>
      <c r="U11" s="315"/>
      <c r="V11" s="315"/>
      <c r="W11" s="315"/>
      <c r="X11" s="315"/>
      <c r="Y11" s="315"/>
      <c r="Z11" s="315"/>
      <c r="AA11" s="315"/>
      <c r="AB11" s="315"/>
      <c r="AC11" s="315"/>
      <c r="AD11" s="315"/>
      <c r="AE11" s="315"/>
      <c r="AF11" s="316"/>
      <c r="AG11" s="133" t="s">
        <v>132</v>
      </c>
      <c r="AH11" s="133" t="s">
        <v>156</v>
      </c>
      <c r="AI11" s="133" t="s">
        <v>136</v>
      </c>
      <c r="AJ11" s="133" t="s">
        <v>138</v>
      </c>
      <c r="AK11" s="146" t="s">
        <v>140</v>
      </c>
      <c r="AL11" s="146" t="s">
        <v>108</v>
      </c>
      <c r="AM11" s="146" t="s">
        <v>135</v>
      </c>
      <c r="AN11" s="146" t="s">
        <v>136</v>
      </c>
      <c r="AO11" s="146" t="s">
        <v>134</v>
      </c>
      <c r="AP11" s="146" t="s">
        <v>108</v>
      </c>
      <c r="AQ11" s="146" t="s">
        <v>135</v>
      </c>
      <c r="AR11" s="316"/>
      <c r="AS11" s="324"/>
      <c r="AT11" s="267"/>
      <c r="AU11" s="267"/>
      <c r="AV11" s="269"/>
      <c r="AW11" s="267"/>
      <c r="AX11" s="273"/>
      <c r="AY11" s="269"/>
      <c r="AZ11" s="267"/>
      <c r="BA11" s="121" t="s">
        <v>89</v>
      </c>
    </row>
    <row r="12" spans="1:53" s="5" customFormat="1" ht="21" customHeight="1" x14ac:dyDescent="0.2">
      <c r="A12" s="99"/>
      <c r="B12" s="339" t="s">
        <v>80</v>
      </c>
      <c r="C12" s="340"/>
      <c r="D12" s="340"/>
      <c r="E12" s="340"/>
      <c r="F12" s="341"/>
      <c r="G12" s="100"/>
      <c r="H12" s="65"/>
      <c r="I12" s="100"/>
      <c r="J12" s="100"/>
      <c r="K12" s="101"/>
      <c r="L12" s="101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2"/>
      <c r="AT12" s="103"/>
      <c r="AU12" s="103"/>
      <c r="AV12" s="104"/>
      <c r="AW12" s="103"/>
      <c r="AX12" s="105"/>
      <c r="AY12" s="104"/>
      <c r="AZ12" s="103"/>
      <c r="BA12" s="103"/>
    </row>
    <row r="13" spans="1:53" s="5" customFormat="1" ht="33" customHeight="1" x14ac:dyDescent="0.2">
      <c r="A13" s="220" t="s">
        <v>182</v>
      </c>
      <c r="B13" s="203" t="s">
        <v>110</v>
      </c>
      <c r="C13" s="203"/>
      <c r="D13" s="210" t="s">
        <v>100</v>
      </c>
      <c r="E13" s="232" t="s">
        <v>152</v>
      </c>
      <c r="F13" s="233" t="s">
        <v>109</v>
      </c>
      <c r="G13" s="194" t="s">
        <v>81</v>
      </c>
      <c r="H13" s="194" t="s">
        <v>121</v>
      </c>
      <c r="I13" s="203">
        <v>1000</v>
      </c>
      <c r="J13" s="203">
        <v>2100</v>
      </c>
      <c r="K13" s="203"/>
      <c r="L13" s="203"/>
      <c r="M13" s="199" t="s">
        <v>72</v>
      </c>
      <c r="N13" s="203" t="s">
        <v>120</v>
      </c>
      <c r="O13" s="203" t="s">
        <v>34</v>
      </c>
      <c r="P13" s="200" t="s">
        <v>30</v>
      </c>
      <c r="Q13" s="203" t="s">
        <v>30</v>
      </c>
      <c r="R13" s="221" t="s">
        <v>73</v>
      </c>
      <c r="S13" s="201" t="s">
        <v>67</v>
      </c>
      <c r="T13" s="203" t="s">
        <v>74</v>
      </c>
      <c r="U13" s="194">
        <v>14</v>
      </c>
      <c r="V13" s="221">
        <v>7016</v>
      </c>
      <c r="W13" s="203">
        <v>72</v>
      </c>
      <c r="X13" s="194" t="s">
        <v>103</v>
      </c>
      <c r="Y13" s="221" t="s">
        <v>32</v>
      </c>
      <c r="Z13" s="199" t="s">
        <v>44</v>
      </c>
      <c r="AA13" s="199" t="s">
        <v>76</v>
      </c>
      <c r="AB13" s="194" t="s">
        <v>65</v>
      </c>
      <c r="AC13" s="194" t="s">
        <v>52</v>
      </c>
      <c r="AD13" s="194" t="s">
        <v>30</v>
      </c>
      <c r="AE13" s="194" t="s">
        <v>30</v>
      </c>
      <c r="AF13" s="194" t="s">
        <v>30</v>
      </c>
      <c r="AG13" s="195"/>
      <c r="AH13" s="198">
        <v>1</v>
      </c>
      <c r="AI13" s="198"/>
      <c r="AJ13" s="199"/>
      <c r="AK13" s="199"/>
      <c r="AL13" s="199"/>
      <c r="AM13" s="199"/>
      <c r="AN13" s="199"/>
      <c r="AO13" s="199"/>
      <c r="AP13" s="199"/>
      <c r="AQ13" s="199"/>
      <c r="AR13" s="200">
        <f>SUM(AG13:AQ16)</f>
        <v>1</v>
      </c>
      <c r="AS13" s="132" t="s">
        <v>4</v>
      </c>
      <c r="AT13" s="106">
        <v>14192</v>
      </c>
      <c r="AU13" s="106">
        <f>AR13*AT13</f>
        <v>14192</v>
      </c>
      <c r="AV13" s="106">
        <v>1604</v>
      </c>
      <c r="AW13" s="204">
        <f>AT13+AT14+AT15+AT16+AV13+AV14+AV15+AV16</f>
        <v>29454</v>
      </c>
      <c r="AX13" s="204">
        <f>AW13*AR13</f>
        <v>29454</v>
      </c>
      <c r="AY13" s="98">
        <f>AV13*AR13</f>
        <v>1604</v>
      </c>
      <c r="AZ13" s="98">
        <f>AY13+AU13</f>
        <v>15796</v>
      </c>
      <c r="BA13" s="267"/>
    </row>
    <row r="14" spans="1:53" s="5" customFormat="1" ht="24.75" customHeight="1" x14ac:dyDescent="0.2">
      <c r="A14" s="220"/>
      <c r="B14" s="203"/>
      <c r="C14" s="203"/>
      <c r="D14" s="211"/>
      <c r="E14" s="232"/>
      <c r="F14" s="233"/>
      <c r="G14" s="194"/>
      <c r="H14" s="194"/>
      <c r="I14" s="203"/>
      <c r="J14" s="203"/>
      <c r="K14" s="203"/>
      <c r="L14" s="203"/>
      <c r="M14" s="199"/>
      <c r="N14" s="203"/>
      <c r="O14" s="203"/>
      <c r="P14" s="200"/>
      <c r="Q14" s="203"/>
      <c r="R14" s="221"/>
      <c r="S14" s="201"/>
      <c r="T14" s="203"/>
      <c r="U14" s="194"/>
      <c r="V14" s="221"/>
      <c r="W14" s="203"/>
      <c r="X14" s="194"/>
      <c r="Y14" s="221"/>
      <c r="Z14" s="199"/>
      <c r="AA14" s="199"/>
      <c r="AB14" s="194"/>
      <c r="AC14" s="194"/>
      <c r="AD14" s="194"/>
      <c r="AE14" s="194"/>
      <c r="AF14" s="194"/>
      <c r="AG14" s="196"/>
      <c r="AH14" s="198"/>
      <c r="AI14" s="198"/>
      <c r="AJ14" s="199"/>
      <c r="AK14" s="199"/>
      <c r="AL14" s="199"/>
      <c r="AM14" s="199"/>
      <c r="AN14" s="199"/>
      <c r="AO14" s="199"/>
      <c r="AP14" s="199"/>
      <c r="AQ14" s="199"/>
      <c r="AR14" s="200"/>
      <c r="AS14" s="132" t="s">
        <v>1</v>
      </c>
      <c r="AT14" s="106">
        <v>6152</v>
      </c>
      <c r="AU14" s="106">
        <f>AT14*AR13</f>
        <v>6152</v>
      </c>
      <c r="AV14" s="106">
        <v>1604</v>
      </c>
      <c r="AW14" s="204"/>
      <c r="AX14" s="204"/>
      <c r="AY14" s="98">
        <f>AV14*AR13</f>
        <v>1604</v>
      </c>
      <c r="AZ14" s="98">
        <f t="shared" ref="AZ14:AZ16" si="0">AY14+AU14</f>
        <v>7756</v>
      </c>
      <c r="BA14" s="267"/>
    </row>
    <row r="15" spans="1:53" s="5" customFormat="1" ht="30.75" customHeight="1" x14ac:dyDescent="0.2">
      <c r="A15" s="220"/>
      <c r="B15" s="203"/>
      <c r="C15" s="203"/>
      <c r="D15" s="211"/>
      <c r="E15" s="232"/>
      <c r="F15" s="233"/>
      <c r="G15" s="194"/>
      <c r="H15" s="194"/>
      <c r="I15" s="203"/>
      <c r="J15" s="203"/>
      <c r="K15" s="203"/>
      <c r="L15" s="203"/>
      <c r="M15" s="199"/>
      <c r="N15" s="203"/>
      <c r="O15" s="203"/>
      <c r="P15" s="200"/>
      <c r="Q15" s="203"/>
      <c r="R15" s="221"/>
      <c r="S15" s="201"/>
      <c r="T15" s="203"/>
      <c r="U15" s="194"/>
      <c r="V15" s="221"/>
      <c r="W15" s="203"/>
      <c r="X15" s="194"/>
      <c r="Y15" s="221"/>
      <c r="Z15" s="199"/>
      <c r="AA15" s="199"/>
      <c r="AB15" s="194"/>
      <c r="AC15" s="194"/>
      <c r="AD15" s="194"/>
      <c r="AE15" s="194"/>
      <c r="AF15" s="194"/>
      <c r="AG15" s="196"/>
      <c r="AH15" s="198"/>
      <c r="AI15" s="198"/>
      <c r="AJ15" s="199"/>
      <c r="AK15" s="199"/>
      <c r="AL15" s="199"/>
      <c r="AM15" s="199"/>
      <c r="AN15" s="199"/>
      <c r="AO15" s="199"/>
      <c r="AP15" s="199"/>
      <c r="AQ15" s="199"/>
      <c r="AR15" s="200"/>
      <c r="AS15" s="132" t="s">
        <v>77</v>
      </c>
      <c r="AT15" s="106">
        <v>3065</v>
      </c>
      <c r="AU15" s="106">
        <f>AT15*AR13</f>
        <v>3065</v>
      </c>
      <c r="AV15" s="106">
        <v>456</v>
      </c>
      <c r="AW15" s="204"/>
      <c r="AX15" s="204"/>
      <c r="AY15" s="98">
        <f>AV15*AR13</f>
        <v>456</v>
      </c>
      <c r="AZ15" s="98">
        <f t="shared" si="0"/>
        <v>3521</v>
      </c>
      <c r="BA15" s="267"/>
    </row>
    <row r="16" spans="1:53" s="5" customFormat="1" ht="34.5" customHeight="1" x14ac:dyDescent="0.2">
      <c r="A16" s="220"/>
      <c r="B16" s="203"/>
      <c r="C16" s="203"/>
      <c r="D16" s="212"/>
      <c r="E16" s="232"/>
      <c r="F16" s="233"/>
      <c r="G16" s="194"/>
      <c r="H16" s="194"/>
      <c r="I16" s="203"/>
      <c r="J16" s="203"/>
      <c r="K16" s="203"/>
      <c r="L16" s="203"/>
      <c r="M16" s="199"/>
      <c r="N16" s="203"/>
      <c r="O16" s="203"/>
      <c r="P16" s="200"/>
      <c r="Q16" s="203"/>
      <c r="R16" s="221"/>
      <c r="S16" s="201"/>
      <c r="T16" s="203"/>
      <c r="U16" s="194"/>
      <c r="V16" s="221"/>
      <c r="W16" s="203"/>
      <c r="X16" s="194"/>
      <c r="Y16" s="221"/>
      <c r="Z16" s="199"/>
      <c r="AA16" s="199"/>
      <c r="AB16" s="194"/>
      <c r="AC16" s="194"/>
      <c r="AD16" s="194"/>
      <c r="AE16" s="194"/>
      <c r="AF16" s="194"/>
      <c r="AG16" s="197"/>
      <c r="AH16" s="198"/>
      <c r="AI16" s="198"/>
      <c r="AJ16" s="199"/>
      <c r="AK16" s="199"/>
      <c r="AL16" s="199"/>
      <c r="AM16" s="199"/>
      <c r="AN16" s="199"/>
      <c r="AO16" s="199"/>
      <c r="AP16" s="199"/>
      <c r="AQ16" s="199"/>
      <c r="AR16" s="200"/>
      <c r="AS16" s="132" t="s">
        <v>78</v>
      </c>
      <c r="AT16" s="106">
        <v>2023</v>
      </c>
      <c r="AU16" s="106">
        <f>AT16*AR13</f>
        <v>2023</v>
      </c>
      <c r="AV16" s="106">
        <v>358</v>
      </c>
      <c r="AW16" s="204"/>
      <c r="AX16" s="204"/>
      <c r="AY16" s="98">
        <f>AV16*AR13</f>
        <v>358</v>
      </c>
      <c r="AZ16" s="98">
        <f t="shared" si="0"/>
        <v>2381</v>
      </c>
      <c r="BA16" s="267"/>
    </row>
    <row r="17" spans="1:53" s="5" customFormat="1" ht="21.75" customHeight="1" x14ac:dyDescent="0.2">
      <c r="A17" s="226" t="s">
        <v>183</v>
      </c>
      <c r="B17" s="203" t="s">
        <v>153</v>
      </c>
      <c r="C17" s="203"/>
      <c r="D17" s="210" t="s">
        <v>100</v>
      </c>
      <c r="E17" s="232" t="s">
        <v>122</v>
      </c>
      <c r="F17" s="233" t="s">
        <v>123</v>
      </c>
      <c r="G17" s="194" t="s">
        <v>81</v>
      </c>
      <c r="H17" s="194" t="s">
        <v>121</v>
      </c>
      <c r="I17" s="203">
        <v>1000</v>
      </c>
      <c r="J17" s="203">
        <v>2100</v>
      </c>
      <c r="K17" s="203"/>
      <c r="L17" s="203"/>
      <c r="M17" s="199" t="s">
        <v>72</v>
      </c>
      <c r="N17" s="203" t="s">
        <v>120</v>
      </c>
      <c r="O17" s="203" t="s">
        <v>63</v>
      </c>
      <c r="P17" s="200" t="s">
        <v>30</v>
      </c>
      <c r="Q17" s="203" t="s">
        <v>30</v>
      </c>
      <c r="R17" s="221" t="s">
        <v>73</v>
      </c>
      <c r="S17" s="201" t="s">
        <v>67</v>
      </c>
      <c r="T17" s="203" t="s">
        <v>74</v>
      </c>
      <c r="U17" s="194">
        <v>14</v>
      </c>
      <c r="V17" s="221">
        <v>7016</v>
      </c>
      <c r="W17" s="203">
        <v>72</v>
      </c>
      <c r="X17" s="194" t="s">
        <v>103</v>
      </c>
      <c r="Y17" s="234" t="s">
        <v>124</v>
      </c>
      <c r="Z17" s="203" t="s">
        <v>125</v>
      </c>
      <c r="AA17" s="203" t="s">
        <v>33</v>
      </c>
      <c r="AB17" s="194" t="s">
        <v>65</v>
      </c>
      <c r="AC17" s="194" t="s">
        <v>52</v>
      </c>
      <c r="AD17" s="194" t="s">
        <v>30</v>
      </c>
      <c r="AE17" s="194" t="s">
        <v>30</v>
      </c>
      <c r="AF17" s="203" t="s">
        <v>126</v>
      </c>
      <c r="AG17" s="195"/>
      <c r="AH17" s="198">
        <v>1</v>
      </c>
      <c r="AI17" s="198"/>
      <c r="AJ17" s="199"/>
      <c r="AK17" s="199"/>
      <c r="AL17" s="199"/>
      <c r="AM17" s="199"/>
      <c r="AN17" s="199"/>
      <c r="AO17" s="199"/>
      <c r="AP17" s="199"/>
      <c r="AQ17" s="199"/>
      <c r="AR17" s="200">
        <f>SUM(AG17:AQ20)</f>
        <v>1</v>
      </c>
      <c r="AS17" s="132" t="s">
        <v>4</v>
      </c>
      <c r="AT17" s="106">
        <v>14192</v>
      </c>
      <c r="AU17" s="106">
        <f>AR17*AT17</f>
        <v>14192</v>
      </c>
      <c r="AV17" s="106">
        <v>1604</v>
      </c>
      <c r="AW17" s="204">
        <f>AT17+AT18+AT19+AT20+AV17+AV18+AV19+AV20</f>
        <v>29454</v>
      </c>
      <c r="AX17" s="204">
        <f>AW17*AR17</f>
        <v>29454</v>
      </c>
      <c r="AY17" s="98">
        <f>AV17*AR17</f>
        <v>1604</v>
      </c>
      <c r="AZ17" s="98">
        <f>AY17+AU17</f>
        <v>15796</v>
      </c>
      <c r="BA17" s="267"/>
    </row>
    <row r="18" spans="1:53" s="5" customFormat="1" ht="21.75" customHeight="1" x14ac:dyDescent="0.2">
      <c r="A18" s="227"/>
      <c r="B18" s="203"/>
      <c r="C18" s="203"/>
      <c r="D18" s="211"/>
      <c r="E18" s="232"/>
      <c r="F18" s="233"/>
      <c r="G18" s="194"/>
      <c r="H18" s="194"/>
      <c r="I18" s="203"/>
      <c r="J18" s="203"/>
      <c r="K18" s="203"/>
      <c r="L18" s="203"/>
      <c r="M18" s="199"/>
      <c r="N18" s="203"/>
      <c r="O18" s="203"/>
      <c r="P18" s="200"/>
      <c r="Q18" s="203"/>
      <c r="R18" s="221"/>
      <c r="S18" s="201"/>
      <c r="T18" s="203"/>
      <c r="U18" s="194"/>
      <c r="V18" s="221"/>
      <c r="W18" s="203"/>
      <c r="X18" s="194"/>
      <c r="Y18" s="235"/>
      <c r="Z18" s="203"/>
      <c r="AA18" s="203"/>
      <c r="AB18" s="194"/>
      <c r="AC18" s="194"/>
      <c r="AD18" s="194"/>
      <c r="AE18" s="194"/>
      <c r="AF18" s="203"/>
      <c r="AG18" s="196"/>
      <c r="AH18" s="198"/>
      <c r="AI18" s="198"/>
      <c r="AJ18" s="199"/>
      <c r="AK18" s="199"/>
      <c r="AL18" s="199"/>
      <c r="AM18" s="199"/>
      <c r="AN18" s="199"/>
      <c r="AO18" s="199"/>
      <c r="AP18" s="199"/>
      <c r="AQ18" s="199"/>
      <c r="AR18" s="200"/>
      <c r="AS18" s="132" t="s">
        <v>1</v>
      </c>
      <c r="AT18" s="106">
        <v>6152</v>
      </c>
      <c r="AU18" s="106">
        <f>AT18*AR17</f>
        <v>6152</v>
      </c>
      <c r="AV18" s="106">
        <v>1604</v>
      </c>
      <c r="AW18" s="204"/>
      <c r="AX18" s="204"/>
      <c r="AY18" s="98">
        <f>AV18*AR17</f>
        <v>1604</v>
      </c>
      <c r="AZ18" s="98">
        <f t="shared" ref="AZ18:AZ20" si="1">AY18+AU18</f>
        <v>7756</v>
      </c>
      <c r="BA18" s="267"/>
    </row>
    <row r="19" spans="1:53" s="5" customFormat="1" ht="38.25" customHeight="1" x14ac:dyDescent="0.2">
      <c r="A19" s="227"/>
      <c r="B19" s="203"/>
      <c r="C19" s="203"/>
      <c r="D19" s="211"/>
      <c r="E19" s="232"/>
      <c r="F19" s="233"/>
      <c r="G19" s="194"/>
      <c r="H19" s="194"/>
      <c r="I19" s="203"/>
      <c r="J19" s="203"/>
      <c r="K19" s="203"/>
      <c r="L19" s="203"/>
      <c r="M19" s="199"/>
      <c r="N19" s="203"/>
      <c r="O19" s="203"/>
      <c r="P19" s="200"/>
      <c r="Q19" s="203"/>
      <c r="R19" s="221"/>
      <c r="S19" s="201"/>
      <c r="T19" s="203"/>
      <c r="U19" s="194"/>
      <c r="V19" s="221"/>
      <c r="W19" s="203"/>
      <c r="X19" s="194"/>
      <c r="Y19" s="235"/>
      <c r="Z19" s="203"/>
      <c r="AA19" s="203"/>
      <c r="AB19" s="194"/>
      <c r="AC19" s="194"/>
      <c r="AD19" s="194"/>
      <c r="AE19" s="194"/>
      <c r="AF19" s="203"/>
      <c r="AG19" s="196"/>
      <c r="AH19" s="198"/>
      <c r="AI19" s="198"/>
      <c r="AJ19" s="199"/>
      <c r="AK19" s="199"/>
      <c r="AL19" s="199"/>
      <c r="AM19" s="199"/>
      <c r="AN19" s="199"/>
      <c r="AO19" s="199"/>
      <c r="AP19" s="199"/>
      <c r="AQ19" s="199"/>
      <c r="AR19" s="200"/>
      <c r="AS19" s="132" t="s">
        <v>77</v>
      </c>
      <c r="AT19" s="106">
        <v>3065</v>
      </c>
      <c r="AU19" s="106">
        <f>AT19*AR17</f>
        <v>3065</v>
      </c>
      <c r="AV19" s="106">
        <v>456</v>
      </c>
      <c r="AW19" s="204"/>
      <c r="AX19" s="204"/>
      <c r="AY19" s="98">
        <f>AV19*AR17</f>
        <v>456</v>
      </c>
      <c r="AZ19" s="98">
        <f t="shared" si="1"/>
        <v>3521</v>
      </c>
      <c r="BA19" s="267"/>
    </row>
    <row r="20" spans="1:53" s="5" customFormat="1" ht="42" customHeight="1" x14ac:dyDescent="0.2">
      <c r="A20" s="228"/>
      <c r="B20" s="203"/>
      <c r="C20" s="203"/>
      <c r="D20" s="212"/>
      <c r="E20" s="232"/>
      <c r="F20" s="233"/>
      <c r="G20" s="194"/>
      <c r="H20" s="194"/>
      <c r="I20" s="203"/>
      <c r="J20" s="203"/>
      <c r="K20" s="203"/>
      <c r="L20" s="203"/>
      <c r="M20" s="199"/>
      <c r="N20" s="203"/>
      <c r="O20" s="203"/>
      <c r="P20" s="200"/>
      <c r="Q20" s="203"/>
      <c r="R20" s="221"/>
      <c r="S20" s="201"/>
      <c r="T20" s="203"/>
      <c r="U20" s="194"/>
      <c r="V20" s="221"/>
      <c r="W20" s="203"/>
      <c r="X20" s="194"/>
      <c r="Y20" s="236"/>
      <c r="Z20" s="203"/>
      <c r="AA20" s="203"/>
      <c r="AB20" s="194"/>
      <c r="AC20" s="194"/>
      <c r="AD20" s="194"/>
      <c r="AE20" s="194"/>
      <c r="AF20" s="203"/>
      <c r="AG20" s="197"/>
      <c r="AH20" s="198"/>
      <c r="AI20" s="198"/>
      <c r="AJ20" s="199"/>
      <c r="AK20" s="199"/>
      <c r="AL20" s="199"/>
      <c r="AM20" s="199"/>
      <c r="AN20" s="199"/>
      <c r="AO20" s="199"/>
      <c r="AP20" s="199"/>
      <c r="AQ20" s="199"/>
      <c r="AR20" s="200"/>
      <c r="AS20" s="132" t="s">
        <v>78</v>
      </c>
      <c r="AT20" s="106">
        <v>2023</v>
      </c>
      <c r="AU20" s="106">
        <f>AT20*AR17</f>
        <v>2023</v>
      </c>
      <c r="AV20" s="106">
        <v>358</v>
      </c>
      <c r="AW20" s="204"/>
      <c r="AX20" s="204"/>
      <c r="AY20" s="98">
        <f>AV20*AR17</f>
        <v>358</v>
      </c>
      <c r="AZ20" s="98">
        <f t="shared" si="1"/>
        <v>2381</v>
      </c>
      <c r="BA20" s="267"/>
    </row>
    <row r="21" spans="1:53" s="5" customFormat="1" ht="42" customHeight="1" x14ac:dyDescent="0.2">
      <c r="A21" s="226" t="s">
        <v>186</v>
      </c>
      <c r="B21" s="203" t="s">
        <v>154</v>
      </c>
      <c r="C21" s="203"/>
      <c r="D21" s="210" t="s">
        <v>100</v>
      </c>
      <c r="E21" s="232" t="s">
        <v>149</v>
      </c>
      <c r="F21" s="233" t="s">
        <v>151</v>
      </c>
      <c r="G21" s="194" t="s">
        <v>81</v>
      </c>
      <c r="H21" s="194" t="s">
        <v>150</v>
      </c>
      <c r="I21" s="203">
        <v>1400</v>
      </c>
      <c r="J21" s="203">
        <v>2100</v>
      </c>
      <c r="K21" s="203"/>
      <c r="L21" s="203"/>
      <c r="M21" s="199" t="s">
        <v>72</v>
      </c>
      <c r="N21" s="203" t="s">
        <v>120</v>
      </c>
      <c r="O21" s="203" t="s">
        <v>63</v>
      </c>
      <c r="P21" s="200" t="s">
        <v>30</v>
      </c>
      <c r="Q21" s="203" t="s">
        <v>30</v>
      </c>
      <c r="R21" s="221" t="s">
        <v>73</v>
      </c>
      <c r="S21" s="201" t="s">
        <v>67</v>
      </c>
      <c r="T21" s="203" t="s">
        <v>74</v>
      </c>
      <c r="U21" s="194">
        <v>14</v>
      </c>
      <c r="V21" s="221">
        <v>7016</v>
      </c>
      <c r="W21" s="203">
        <v>72</v>
      </c>
      <c r="X21" s="194" t="s">
        <v>103</v>
      </c>
      <c r="Y21" s="221" t="s">
        <v>32</v>
      </c>
      <c r="Z21" s="199" t="s">
        <v>44</v>
      </c>
      <c r="AA21" s="199" t="s">
        <v>76</v>
      </c>
      <c r="AB21" s="194" t="s">
        <v>65</v>
      </c>
      <c r="AC21" s="194" t="s">
        <v>52</v>
      </c>
      <c r="AD21" s="194" t="s">
        <v>30</v>
      </c>
      <c r="AE21" s="194" t="s">
        <v>30</v>
      </c>
      <c r="AF21" s="203"/>
      <c r="AG21" s="199"/>
      <c r="AH21" s="198">
        <v>2</v>
      </c>
      <c r="AI21" s="198"/>
      <c r="AJ21" s="199"/>
      <c r="AK21" s="199"/>
      <c r="AL21" s="353"/>
      <c r="AM21" s="193"/>
      <c r="AN21" s="193"/>
      <c r="AO21" s="350"/>
      <c r="AP21" s="198"/>
      <c r="AQ21" s="195"/>
      <c r="AR21" s="200">
        <f>SUM(AG21:AQ24)</f>
        <v>2</v>
      </c>
      <c r="AS21" s="142" t="s">
        <v>4</v>
      </c>
      <c r="AT21" s="106">
        <v>23035</v>
      </c>
      <c r="AU21" s="106">
        <f>AR21*AT21</f>
        <v>46070</v>
      </c>
      <c r="AV21" s="106">
        <v>1604</v>
      </c>
      <c r="AW21" s="204">
        <f>AT21+AT22+AT23+AT24+AV21+AV22+AV23+AV24</f>
        <v>42207</v>
      </c>
      <c r="AX21" s="204">
        <f>AW21*AR21</f>
        <v>84414</v>
      </c>
      <c r="AY21" s="98">
        <f>AV21*AR21</f>
        <v>3208</v>
      </c>
      <c r="AZ21" s="98">
        <f>AY21+AU21</f>
        <v>49278</v>
      </c>
      <c r="BA21" s="267"/>
    </row>
    <row r="22" spans="1:53" s="5" customFormat="1" ht="42" customHeight="1" x14ac:dyDescent="0.2">
      <c r="A22" s="227"/>
      <c r="B22" s="203"/>
      <c r="C22" s="203"/>
      <c r="D22" s="211"/>
      <c r="E22" s="232"/>
      <c r="F22" s="233"/>
      <c r="G22" s="194"/>
      <c r="H22" s="194"/>
      <c r="I22" s="203"/>
      <c r="J22" s="203"/>
      <c r="K22" s="203"/>
      <c r="L22" s="203"/>
      <c r="M22" s="199"/>
      <c r="N22" s="203"/>
      <c r="O22" s="203"/>
      <c r="P22" s="200"/>
      <c r="Q22" s="203"/>
      <c r="R22" s="221"/>
      <c r="S22" s="201"/>
      <c r="T22" s="203"/>
      <c r="U22" s="194"/>
      <c r="V22" s="221"/>
      <c r="W22" s="203"/>
      <c r="X22" s="194"/>
      <c r="Y22" s="221"/>
      <c r="Z22" s="199"/>
      <c r="AA22" s="199"/>
      <c r="AB22" s="194"/>
      <c r="AC22" s="194"/>
      <c r="AD22" s="194"/>
      <c r="AE22" s="194"/>
      <c r="AF22" s="203"/>
      <c r="AG22" s="199"/>
      <c r="AH22" s="198"/>
      <c r="AI22" s="198"/>
      <c r="AJ22" s="199"/>
      <c r="AK22" s="199"/>
      <c r="AL22" s="354"/>
      <c r="AM22" s="193"/>
      <c r="AN22" s="193"/>
      <c r="AO22" s="350"/>
      <c r="AP22" s="198"/>
      <c r="AQ22" s="196"/>
      <c r="AR22" s="200"/>
      <c r="AS22" s="142" t="s">
        <v>1</v>
      </c>
      <c r="AT22" s="106">
        <v>9486</v>
      </c>
      <c r="AU22" s="106">
        <f>AT22*AR21</f>
        <v>18972</v>
      </c>
      <c r="AV22" s="106">
        <v>1604</v>
      </c>
      <c r="AW22" s="204"/>
      <c r="AX22" s="204"/>
      <c r="AY22" s="98">
        <f>AV22*AR21</f>
        <v>3208</v>
      </c>
      <c r="AZ22" s="98">
        <f t="shared" ref="AZ22:AZ24" si="2">AY22+AU22</f>
        <v>22180</v>
      </c>
      <c r="BA22" s="267"/>
    </row>
    <row r="23" spans="1:53" s="5" customFormat="1" ht="42" customHeight="1" x14ac:dyDescent="0.2">
      <c r="A23" s="227"/>
      <c r="B23" s="203"/>
      <c r="C23" s="203"/>
      <c r="D23" s="211"/>
      <c r="E23" s="232"/>
      <c r="F23" s="233"/>
      <c r="G23" s="194"/>
      <c r="H23" s="194"/>
      <c r="I23" s="203"/>
      <c r="J23" s="203"/>
      <c r="K23" s="203"/>
      <c r="L23" s="203"/>
      <c r="M23" s="199"/>
      <c r="N23" s="203"/>
      <c r="O23" s="203"/>
      <c r="P23" s="200"/>
      <c r="Q23" s="203"/>
      <c r="R23" s="221"/>
      <c r="S23" s="201"/>
      <c r="T23" s="203"/>
      <c r="U23" s="194"/>
      <c r="V23" s="221"/>
      <c r="W23" s="203"/>
      <c r="X23" s="194"/>
      <c r="Y23" s="221"/>
      <c r="Z23" s="199"/>
      <c r="AA23" s="199"/>
      <c r="AB23" s="194"/>
      <c r="AC23" s="194"/>
      <c r="AD23" s="194"/>
      <c r="AE23" s="194"/>
      <c r="AF23" s="203"/>
      <c r="AG23" s="199"/>
      <c r="AH23" s="198"/>
      <c r="AI23" s="198"/>
      <c r="AJ23" s="199"/>
      <c r="AK23" s="199"/>
      <c r="AL23" s="354"/>
      <c r="AM23" s="193"/>
      <c r="AN23" s="193"/>
      <c r="AO23" s="350"/>
      <c r="AP23" s="198"/>
      <c r="AQ23" s="196"/>
      <c r="AR23" s="200"/>
      <c r="AS23" s="142" t="s">
        <v>77</v>
      </c>
      <c r="AT23" s="106">
        <v>3641</v>
      </c>
      <c r="AU23" s="106">
        <f>AT23*AR21</f>
        <v>7282</v>
      </c>
      <c r="AV23" s="106">
        <v>456</v>
      </c>
      <c r="AW23" s="204"/>
      <c r="AX23" s="204"/>
      <c r="AY23" s="98">
        <f>AV23*AR21</f>
        <v>912</v>
      </c>
      <c r="AZ23" s="98">
        <f t="shared" si="2"/>
        <v>8194</v>
      </c>
      <c r="BA23" s="267"/>
    </row>
    <row r="24" spans="1:53" s="5" customFormat="1" ht="42" customHeight="1" x14ac:dyDescent="0.2">
      <c r="A24" s="228"/>
      <c r="B24" s="203"/>
      <c r="C24" s="203"/>
      <c r="D24" s="212"/>
      <c r="E24" s="232"/>
      <c r="F24" s="233"/>
      <c r="G24" s="194"/>
      <c r="H24" s="194"/>
      <c r="I24" s="203"/>
      <c r="J24" s="203"/>
      <c r="K24" s="203"/>
      <c r="L24" s="203"/>
      <c r="M24" s="199"/>
      <c r="N24" s="203"/>
      <c r="O24" s="203"/>
      <c r="P24" s="200"/>
      <c r="Q24" s="203"/>
      <c r="R24" s="221"/>
      <c r="S24" s="201"/>
      <c r="T24" s="203"/>
      <c r="U24" s="194"/>
      <c r="V24" s="221"/>
      <c r="W24" s="203"/>
      <c r="X24" s="194"/>
      <c r="Y24" s="221"/>
      <c r="Z24" s="199"/>
      <c r="AA24" s="199"/>
      <c r="AB24" s="194"/>
      <c r="AC24" s="194"/>
      <c r="AD24" s="194"/>
      <c r="AE24" s="194"/>
      <c r="AF24" s="203"/>
      <c r="AG24" s="199"/>
      <c r="AH24" s="198"/>
      <c r="AI24" s="198"/>
      <c r="AJ24" s="199"/>
      <c r="AK24" s="199"/>
      <c r="AL24" s="355"/>
      <c r="AM24" s="193"/>
      <c r="AN24" s="193"/>
      <c r="AO24" s="350"/>
      <c r="AP24" s="198"/>
      <c r="AQ24" s="197"/>
      <c r="AR24" s="200"/>
      <c r="AS24" s="142" t="s">
        <v>78</v>
      </c>
      <c r="AT24" s="106">
        <v>2023</v>
      </c>
      <c r="AU24" s="106">
        <f>AT24*AR21</f>
        <v>4046</v>
      </c>
      <c r="AV24" s="106">
        <v>358</v>
      </c>
      <c r="AW24" s="204"/>
      <c r="AX24" s="204"/>
      <c r="AY24" s="98">
        <f>AV24*AR21</f>
        <v>716</v>
      </c>
      <c r="AZ24" s="98">
        <f t="shared" si="2"/>
        <v>4762</v>
      </c>
      <c r="BA24" s="267"/>
    </row>
    <row r="25" spans="1:53" s="5" customFormat="1" ht="36.75" customHeight="1" x14ac:dyDescent="0.2">
      <c r="A25" s="226" t="s">
        <v>187</v>
      </c>
      <c r="B25" s="203" t="s">
        <v>148</v>
      </c>
      <c r="C25" s="203"/>
      <c r="D25" s="210" t="s">
        <v>100</v>
      </c>
      <c r="E25" s="232" t="s">
        <v>149</v>
      </c>
      <c r="F25" s="233" t="s">
        <v>151</v>
      </c>
      <c r="G25" s="194" t="s">
        <v>81</v>
      </c>
      <c r="H25" s="194" t="s">
        <v>150</v>
      </c>
      <c r="I25" s="203">
        <v>1400</v>
      </c>
      <c r="J25" s="203">
        <v>2100</v>
      </c>
      <c r="K25" s="203"/>
      <c r="L25" s="203"/>
      <c r="M25" s="199" t="s">
        <v>72</v>
      </c>
      <c r="N25" s="203" t="s">
        <v>120</v>
      </c>
      <c r="O25" s="203" t="s">
        <v>34</v>
      </c>
      <c r="P25" s="200" t="s">
        <v>30</v>
      </c>
      <c r="Q25" s="203" t="s">
        <v>30</v>
      </c>
      <c r="R25" s="221" t="s">
        <v>73</v>
      </c>
      <c r="S25" s="201" t="s">
        <v>67</v>
      </c>
      <c r="T25" s="203" t="s">
        <v>74</v>
      </c>
      <c r="U25" s="194">
        <v>14</v>
      </c>
      <c r="V25" s="221">
        <v>7016</v>
      </c>
      <c r="W25" s="203">
        <v>72</v>
      </c>
      <c r="X25" s="194" t="s">
        <v>103</v>
      </c>
      <c r="Y25" s="221" t="s">
        <v>32</v>
      </c>
      <c r="Z25" s="199" t="s">
        <v>44</v>
      </c>
      <c r="AA25" s="199" t="s">
        <v>76</v>
      </c>
      <c r="AB25" s="194" t="s">
        <v>65</v>
      </c>
      <c r="AC25" s="194" t="s">
        <v>52</v>
      </c>
      <c r="AD25" s="194" t="s">
        <v>30</v>
      </c>
      <c r="AE25" s="194" t="s">
        <v>30</v>
      </c>
      <c r="AF25" s="203"/>
      <c r="AG25" s="349"/>
      <c r="AH25" s="198">
        <v>3</v>
      </c>
      <c r="AI25" s="198"/>
      <c r="AJ25" s="351"/>
      <c r="AK25" s="352"/>
      <c r="AL25" s="199"/>
      <c r="AM25" s="199"/>
      <c r="AN25" s="199"/>
      <c r="AO25" s="199"/>
      <c r="AP25" s="198"/>
      <c r="AQ25" s="356"/>
      <c r="AR25" s="200">
        <f>SUM(AG25:AQ28)</f>
        <v>3</v>
      </c>
      <c r="AS25" s="142" t="s">
        <v>4</v>
      </c>
      <c r="AT25" s="106">
        <v>23035</v>
      </c>
      <c r="AU25" s="106">
        <f>AR25*AT25</f>
        <v>69105</v>
      </c>
      <c r="AV25" s="106">
        <v>1604</v>
      </c>
      <c r="AW25" s="204">
        <f>AT25+AT26+AT27+AT28+AV25+AV26+AV27+AV28</f>
        <v>42207</v>
      </c>
      <c r="AX25" s="204">
        <f>AW25*AR25</f>
        <v>126621</v>
      </c>
      <c r="AY25" s="98">
        <f>AV25*AR25</f>
        <v>4812</v>
      </c>
      <c r="AZ25" s="98">
        <f>AY25+AU25</f>
        <v>73917</v>
      </c>
      <c r="BA25" s="267"/>
    </row>
    <row r="26" spans="1:53" s="5" customFormat="1" ht="29.25" customHeight="1" x14ac:dyDescent="0.2">
      <c r="A26" s="227"/>
      <c r="B26" s="203"/>
      <c r="C26" s="203"/>
      <c r="D26" s="211"/>
      <c r="E26" s="232"/>
      <c r="F26" s="233"/>
      <c r="G26" s="194"/>
      <c r="H26" s="194"/>
      <c r="I26" s="203"/>
      <c r="J26" s="203"/>
      <c r="K26" s="203"/>
      <c r="L26" s="203"/>
      <c r="M26" s="199"/>
      <c r="N26" s="203"/>
      <c r="O26" s="203"/>
      <c r="P26" s="200"/>
      <c r="Q26" s="203"/>
      <c r="R26" s="221"/>
      <c r="S26" s="201"/>
      <c r="T26" s="203"/>
      <c r="U26" s="194"/>
      <c r="V26" s="221"/>
      <c r="W26" s="203"/>
      <c r="X26" s="194"/>
      <c r="Y26" s="221"/>
      <c r="Z26" s="199"/>
      <c r="AA26" s="199"/>
      <c r="AB26" s="194"/>
      <c r="AC26" s="194"/>
      <c r="AD26" s="194"/>
      <c r="AE26" s="194"/>
      <c r="AF26" s="203"/>
      <c r="AG26" s="349"/>
      <c r="AH26" s="198"/>
      <c r="AI26" s="198"/>
      <c r="AJ26" s="351"/>
      <c r="AK26" s="352"/>
      <c r="AL26" s="199"/>
      <c r="AM26" s="199"/>
      <c r="AN26" s="199"/>
      <c r="AO26" s="199"/>
      <c r="AP26" s="198"/>
      <c r="AQ26" s="356"/>
      <c r="AR26" s="200"/>
      <c r="AS26" s="142" t="s">
        <v>1</v>
      </c>
      <c r="AT26" s="106">
        <v>9486</v>
      </c>
      <c r="AU26" s="106">
        <f>AT26*AR25</f>
        <v>28458</v>
      </c>
      <c r="AV26" s="106">
        <v>1604</v>
      </c>
      <c r="AW26" s="204"/>
      <c r="AX26" s="204"/>
      <c r="AY26" s="98">
        <f>AV26*AR25</f>
        <v>4812</v>
      </c>
      <c r="AZ26" s="98">
        <f t="shared" ref="AZ26:AZ28" si="3">AY26+AU26</f>
        <v>33270</v>
      </c>
      <c r="BA26" s="267"/>
    </row>
    <row r="27" spans="1:53" s="5" customFormat="1" ht="33" customHeight="1" x14ac:dyDescent="0.2">
      <c r="A27" s="227"/>
      <c r="B27" s="203"/>
      <c r="C27" s="203"/>
      <c r="D27" s="211"/>
      <c r="E27" s="232"/>
      <c r="F27" s="233"/>
      <c r="G27" s="194"/>
      <c r="H27" s="194"/>
      <c r="I27" s="203"/>
      <c r="J27" s="203"/>
      <c r="K27" s="203"/>
      <c r="L27" s="203"/>
      <c r="M27" s="199"/>
      <c r="N27" s="203"/>
      <c r="O27" s="203"/>
      <c r="P27" s="200"/>
      <c r="Q27" s="203"/>
      <c r="R27" s="221"/>
      <c r="S27" s="201"/>
      <c r="T27" s="203"/>
      <c r="U27" s="194"/>
      <c r="V27" s="221"/>
      <c r="W27" s="203"/>
      <c r="X27" s="194"/>
      <c r="Y27" s="221"/>
      <c r="Z27" s="199"/>
      <c r="AA27" s="199"/>
      <c r="AB27" s="194"/>
      <c r="AC27" s="194"/>
      <c r="AD27" s="194"/>
      <c r="AE27" s="194"/>
      <c r="AF27" s="203"/>
      <c r="AG27" s="349"/>
      <c r="AH27" s="198"/>
      <c r="AI27" s="198"/>
      <c r="AJ27" s="351"/>
      <c r="AK27" s="352"/>
      <c r="AL27" s="199"/>
      <c r="AM27" s="199"/>
      <c r="AN27" s="199"/>
      <c r="AO27" s="199"/>
      <c r="AP27" s="198"/>
      <c r="AQ27" s="356"/>
      <c r="AR27" s="200"/>
      <c r="AS27" s="142" t="s">
        <v>77</v>
      </c>
      <c r="AT27" s="106">
        <v>3641</v>
      </c>
      <c r="AU27" s="106">
        <f>AT27*AR25</f>
        <v>10923</v>
      </c>
      <c r="AV27" s="106">
        <v>456</v>
      </c>
      <c r="AW27" s="204"/>
      <c r="AX27" s="204"/>
      <c r="AY27" s="98">
        <f>AV27*AR25</f>
        <v>1368</v>
      </c>
      <c r="AZ27" s="98">
        <f t="shared" si="3"/>
        <v>12291</v>
      </c>
      <c r="BA27" s="267"/>
    </row>
    <row r="28" spans="1:53" s="5" customFormat="1" ht="29.25" customHeight="1" x14ac:dyDescent="0.2">
      <c r="A28" s="228"/>
      <c r="B28" s="203"/>
      <c r="C28" s="203"/>
      <c r="D28" s="212"/>
      <c r="E28" s="232"/>
      <c r="F28" s="233"/>
      <c r="G28" s="194"/>
      <c r="H28" s="194"/>
      <c r="I28" s="203"/>
      <c r="J28" s="203"/>
      <c r="K28" s="203"/>
      <c r="L28" s="203"/>
      <c r="M28" s="199"/>
      <c r="N28" s="203"/>
      <c r="O28" s="203"/>
      <c r="P28" s="200"/>
      <c r="Q28" s="203"/>
      <c r="R28" s="221"/>
      <c r="S28" s="201"/>
      <c r="T28" s="203"/>
      <c r="U28" s="194"/>
      <c r="V28" s="221"/>
      <c r="W28" s="203"/>
      <c r="X28" s="194"/>
      <c r="Y28" s="221"/>
      <c r="Z28" s="199"/>
      <c r="AA28" s="199"/>
      <c r="AB28" s="194"/>
      <c r="AC28" s="194"/>
      <c r="AD28" s="194"/>
      <c r="AE28" s="194"/>
      <c r="AF28" s="203"/>
      <c r="AG28" s="349"/>
      <c r="AH28" s="198"/>
      <c r="AI28" s="198"/>
      <c r="AJ28" s="351"/>
      <c r="AK28" s="352"/>
      <c r="AL28" s="199"/>
      <c r="AM28" s="199"/>
      <c r="AN28" s="199"/>
      <c r="AO28" s="199"/>
      <c r="AP28" s="198"/>
      <c r="AQ28" s="356"/>
      <c r="AR28" s="200"/>
      <c r="AS28" s="142" t="s">
        <v>78</v>
      </c>
      <c r="AT28" s="106">
        <v>2023</v>
      </c>
      <c r="AU28" s="106">
        <f>AT28*AR25</f>
        <v>6069</v>
      </c>
      <c r="AV28" s="106">
        <v>358</v>
      </c>
      <c r="AW28" s="204"/>
      <c r="AX28" s="204"/>
      <c r="AY28" s="98">
        <f>AV28*AR25</f>
        <v>1074</v>
      </c>
      <c r="AZ28" s="98">
        <f t="shared" si="3"/>
        <v>7143</v>
      </c>
      <c r="BA28" s="267"/>
    </row>
    <row r="29" spans="1:53" s="5" customFormat="1" ht="28.5" customHeight="1" x14ac:dyDescent="0.2">
      <c r="A29" s="226" t="s">
        <v>188</v>
      </c>
      <c r="B29" s="195" t="s">
        <v>158</v>
      </c>
      <c r="C29" s="195"/>
      <c r="D29" s="195" t="s">
        <v>101</v>
      </c>
      <c r="E29" s="201" t="s">
        <v>170</v>
      </c>
      <c r="F29" s="201" t="s">
        <v>184</v>
      </c>
      <c r="G29" s="201" t="s">
        <v>72</v>
      </c>
      <c r="H29" s="201" t="s">
        <v>90</v>
      </c>
      <c r="I29" s="201">
        <v>1400</v>
      </c>
      <c r="J29" s="201">
        <v>2100</v>
      </c>
      <c r="K29" s="201"/>
      <c r="L29" s="201"/>
      <c r="M29" s="201" t="s">
        <v>43</v>
      </c>
      <c r="N29" s="203" t="s">
        <v>120</v>
      </c>
      <c r="O29" s="201" t="s">
        <v>63</v>
      </c>
      <c r="P29" s="213" t="s">
        <v>30</v>
      </c>
      <c r="Q29" s="201" t="s">
        <v>30</v>
      </c>
      <c r="R29" s="201" t="s">
        <v>73</v>
      </c>
      <c r="S29" s="201" t="s">
        <v>67</v>
      </c>
      <c r="T29" s="203" t="s">
        <v>74</v>
      </c>
      <c r="U29" s="194">
        <v>14</v>
      </c>
      <c r="V29" s="213">
        <v>7016</v>
      </c>
      <c r="W29" s="202">
        <v>72</v>
      </c>
      <c r="X29" s="194" t="s">
        <v>103</v>
      </c>
      <c r="Y29" s="201" t="s">
        <v>32</v>
      </c>
      <c r="Z29" s="201" t="s">
        <v>44</v>
      </c>
      <c r="AA29" s="201" t="s">
        <v>35</v>
      </c>
      <c r="AB29" s="201" t="s">
        <v>65</v>
      </c>
      <c r="AC29" s="202" t="s">
        <v>52</v>
      </c>
      <c r="AD29" s="201" t="s">
        <v>60</v>
      </c>
      <c r="AE29" s="201" t="s">
        <v>35</v>
      </c>
      <c r="AF29" s="201"/>
      <c r="AG29" s="349"/>
      <c r="AH29" s="198">
        <v>4</v>
      </c>
      <c r="AI29" s="198"/>
      <c r="AJ29" s="351"/>
      <c r="AK29" s="352"/>
      <c r="AL29" s="216"/>
      <c r="AM29" s="199"/>
      <c r="AN29" s="199"/>
      <c r="AO29" s="199"/>
      <c r="AP29" s="199"/>
      <c r="AQ29" s="199"/>
      <c r="AR29" s="200">
        <f>SUM(AG29:AQ32)</f>
        <v>4</v>
      </c>
      <c r="AS29" s="132" t="s">
        <v>4</v>
      </c>
      <c r="AT29" s="106">
        <f>31566-1991</f>
        <v>29575</v>
      </c>
      <c r="AU29" s="106">
        <f>AR29*AT29</f>
        <v>118300</v>
      </c>
      <c r="AV29" s="106">
        <v>1604</v>
      </c>
      <c r="AW29" s="204">
        <f>AT29+AT30+AT31+AT32+AV29+AV30+AV31+AV32</f>
        <v>51738</v>
      </c>
      <c r="AX29" s="204">
        <f>AW29*AR29</f>
        <v>206952</v>
      </c>
      <c r="AY29" s="98">
        <f>AV29*AR29</f>
        <v>6416</v>
      </c>
      <c r="AZ29" s="98">
        <f>AY29+AU29</f>
        <v>124716</v>
      </c>
      <c r="BA29" s="267" t="s">
        <v>173</v>
      </c>
    </row>
    <row r="30" spans="1:53" s="5" customFormat="1" ht="41.25" customHeight="1" x14ac:dyDescent="0.2">
      <c r="A30" s="227"/>
      <c r="B30" s="196"/>
      <c r="C30" s="196"/>
      <c r="D30" s="196"/>
      <c r="E30" s="201"/>
      <c r="F30" s="201"/>
      <c r="G30" s="201"/>
      <c r="H30" s="201"/>
      <c r="I30" s="201"/>
      <c r="J30" s="201"/>
      <c r="K30" s="201"/>
      <c r="L30" s="201"/>
      <c r="M30" s="201"/>
      <c r="N30" s="203"/>
      <c r="O30" s="201"/>
      <c r="P30" s="213"/>
      <c r="Q30" s="201"/>
      <c r="R30" s="201"/>
      <c r="S30" s="201"/>
      <c r="T30" s="203"/>
      <c r="U30" s="194"/>
      <c r="V30" s="213"/>
      <c r="W30" s="202"/>
      <c r="X30" s="194"/>
      <c r="Y30" s="201"/>
      <c r="Z30" s="201"/>
      <c r="AA30" s="201"/>
      <c r="AB30" s="201"/>
      <c r="AC30" s="202"/>
      <c r="AD30" s="201"/>
      <c r="AE30" s="201"/>
      <c r="AF30" s="201"/>
      <c r="AG30" s="349"/>
      <c r="AH30" s="198"/>
      <c r="AI30" s="198"/>
      <c r="AJ30" s="351"/>
      <c r="AK30" s="352"/>
      <c r="AL30" s="216"/>
      <c r="AM30" s="199"/>
      <c r="AN30" s="199"/>
      <c r="AO30" s="199"/>
      <c r="AP30" s="199"/>
      <c r="AQ30" s="199"/>
      <c r="AR30" s="200"/>
      <c r="AS30" s="132" t="s">
        <v>1</v>
      </c>
      <c r="AT30" s="106">
        <v>11903</v>
      </c>
      <c r="AU30" s="106">
        <f>AT30*AR29</f>
        <v>47612</v>
      </c>
      <c r="AV30" s="106">
        <v>1604</v>
      </c>
      <c r="AW30" s="204"/>
      <c r="AX30" s="204"/>
      <c r="AY30" s="98">
        <f>AV30*AR29</f>
        <v>6416</v>
      </c>
      <c r="AZ30" s="98">
        <f t="shared" ref="AZ30:AZ32" si="4">AY30+AU30</f>
        <v>54028</v>
      </c>
      <c r="BA30" s="267"/>
    </row>
    <row r="31" spans="1:53" s="5" customFormat="1" ht="36.75" customHeight="1" x14ac:dyDescent="0.2">
      <c r="A31" s="227"/>
      <c r="B31" s="196"/>
      <c r="C31" s="196"/>
      <c r="D31" s="196"/>
      <c r="E31" s="201"/>
      <c r="F31" s="201"/>
      <c r="G31" s="201"/>
      <c r="H31" s="201"/>
      <c r="I31" s="201"/>
      <c r="J31" s="201"/>
      <c r="K31" s="201"/>
      <c r="L31" s="201"/>
      <c r="M31" s="201"/>
      <c r="N31" s="203"/>
      <c r="O31" s="201"/>
      <c r="P31" s="213"/>
      <c r="Q31" s="201"/>
      <c r="R31" s="201"/>
      <c r="S31" s="201"/>
      <c r="T31" s="203"/>
      <c r="U31" s="194"/>
      <c r="V31" s="213"/>
      <c r="W31" s="202"/>
      <c r="X31" s="194"/>
      <c r="Y31" s="201"/>
      <c r="Z31" s="201"/>
      <c r="AA31" s="201"/>
      <c r="AB31" s="201"/>
      <c r="AC31" s="202"/>
      <c r="AD31" s="201"/>
      <c r="AE31" s="201"/>
      <c r="AF31" s="201"/>
      <c r="AG31" s="349"/>
      <c r="AH31" s="198"/>
      <c r="AI31" s="198"/>
      <c r="AJ31" s="351"/>
      <c r="AK31" s="352"/>
      <c r="AL31" s="216"/>
      <c r="AM31" s="199"/>
      <c r="AN31" s="199"/>
      <c r="AO31" s="199"/>
      <c r="AP31" s="199"/>
      <c r="AQ31" s="199"/>
      <c r="AR31" s="200"/>
      <c r="AS31" s="132" t="s">
        <v>77</v>
      </c>
      <c r="AT31" s="106">
        <v>4215</v>
      </c>
      <c r="AU31" s="106">
        <f>AT31*AR29</f>
        <v>16860</v>
      </c>
      <c r="AV31" s="106">
        <v>456</v>
      </c>
      <c r="AW31" s="204"/>
      <c r="AX31" s="204"/>
      <c r="AY31" s="98">
        <f>AV31*AR29</f>
        <v>1824</v>
      </c>
      <c r="AZ31" s="98">
        <f t="shared" si="4"/>
        <v>18684</v>
      </c>
      <c r="BA31" s="267"/>
    </row>
    <row r="32" spans="1:53" s="5" customFormat="1" ht="47.25" customHeight="1" x14ac:dyDescent="0.2">
      <c r="A32" s="228"/>
      <c r="B32" s="197"/>
      <c r="C32" s="197"/>
      <c r="D32" s="197"/>
      <c r="E32" s="201"/>
      <c r="F32" s="201"/>
      <c r="G32" s="201"/>
      <c r="H32" s="201"/>
      <c r="I32" s="201"/>
      <c r="J32" s="201"/>
      <c r="K32" s="201"/>
      <c r="L32" s="201"/>
      <c r="M32" s="201"/>
      <c r="N32" s="203"/>
      <c r="O32" s="201"/>
      <c r="P32" s="213"/>
      <c r="Q32" s="201"/>
      <c r="R32" s="201"/>
      <c r="S32" s="201"/>
      <c r="T32" s="203"/>
      <c r="U32" s="194"/>
      <c r="V32" s="213"/>
      <c r="W32" s="202"/>
      <c r="X32" s="194"/>
      <c r="Y32" s="201"/>
      <c r="Z32" s="201"/>
      <c r="AA32" s="201"/>
      <c r="AB32" s="201"/>
      <c r="AC32" s="202"/>
      <c r="AD32" s="201"/>
      <c r="AE32" s="201"/>
      <c r="AF32" s="201"/>
      <c r="AG32" s="349"/>
      <c r="AH32" s="198"/>
      <c r="AI32" s="198"/>
      <c r="AJ32" s="351"/>
      <c r="AK32" s="352"/>
      <c r="AL32" s="216"/>
      <c r="AM32" s="199"/>
      <c r="AN32" s="199"/>
      <c r="AO32" s="199"/>
      <c r="AP32" s="199"/>
      <c r="AQ32" s="199"/>
      <c r="AR32" s="200"/>
      <c r="AS32" s="132" t="s">
        <v>78</v>
      </c>
      <c r="AT32" s="106">
        <v>2023</v>
      </c>
      <c r="AU32" s="106">
        <f>AT32*AR29</f>
        <v>8092</v>
      </c>
      <c r="AV32" s="106">
        <v>358</v>
      </c>
      <c r="AW32" s="204"/>
      <c r="AX32" s="204"/>
      <c r="AY32" s="98">
        <f>AV32*AR29</f>
        <v>1432</v>
      </c>
      <c r="AZ32" s="98">
        <f t="shared" si="4"/>
        <v>9524</v>
      </c>
      <c r="BA32" s="267"/>
    </row>
    <row r="33" spans="1:53" s="5" customFormat="1" ht="28.5" customHeight="1" x14ac:dyDescent="0.2">
      <c r="A33" s="226" t="s">
        <v>189</v>
      </c>
      <c r="B33" s="195" t="s">
        <v>157</v>
      </c>
      <c r="C33" s="195"/>
      <c r="D33" s="195" t="s">
        <v>101</v>
      </c>
      <c r="E33" s="201" t="s">
        <v>159</v>
      </c>
      <c r="F33" s="201" t="s">
        <v>184</v>
      </c>
      <c r="G33" s="201" t="s">
        <v>72</v>
      </c>
      <c r="H33" s="201" t="s">
        <v>90</v>
      </c>
      <c r="I33" s="201">
        <v>1400</v>
      </c>
      <c r="J33" s="201">
        <v>2100</v>
      </c>
      <c r="K33" s="201"/>
      <c r="L33" s="201"/>
      <c r="M33" s="201" t="s">
        <v>43</v>
      </c>
      <c r="N33" s="203" t="s">
        <v>120</v>
      </c>
      <c r="O33" s="201" t="s">
        <v>34</v>
      </c>
      <c r="P33" s="213" t="s">
        <v>30</v>
      </c>
      <c r="Q33" s="201" t="s">
        <v>30</v>
      </c>
      <c r="R33" s="201" t="s">
        <v>73</v>
      </c>
      <c r="S33" s="201" t="s">
        <v>67</v>
      </c>
      <c r="T33" s="199" t="s">
        <v>74</v>
      </c>
      <c r="U33" s="199">
        <v>14</v>
      </c>
      <c r="V33" s="213">
        <v>7016</v>
      </c>
      <c r="W33" s="202">
        <v>72</v>
      </c>
      <c r="X33" s="194" t="s">
        <v>103</v>
      </c>
      <c r="Y33" s="201" t="s">
        <v>32</v>
      </c>
      <c r="Z33" s="201" t="s">
        <v>44</v>
      </c>
      <c r="AA33" s="201" t="s">
        <v>35</v>
      </c>
      <c r="AB33" s="201" t="s">
        <v>65</v>
      </c>
      <c r="AC33" s="202" t="s">
        <v>52</v>
      </c>
      <c r="AD33" s="201" t="s">
        <v>60</v>
      </c>
      <c r="AE33" s="201" t="s">
        <v>35</v>
      </c>
      <c r="AF33" s="201"/>
      <c r="AG33" s="199"/>
      <c r="AH33" s="198">
        <v>4</v>
      </c>
      <c r="AI33" s="198"/>
      <c r="AJ33" s="199"/>
      <c r="AK33" s="199"/>
      <c r="AL33" s="216"/>
      <c r="AM33" s="199"/>
      <c r="AN33" s="199"/>
      <c r="AO33" s="199"/>
      <c r="AP33" s="199"/>
      <c r="AQ33" s="199"/>
      <c r="AR33" s="200">
        <f>SUM(AG33:AQ36)</f>
        <v>4</v>
      </c>
      <c r="AS33" s="132" t="s">
        <v>4</v>
      </c>
      <c r="AT33" s="106">
        <f>31566-1991</f>
        <v>29575</v>
      </c>
      <c r="AU33" s="106">
        <f>AR33*AT33</f>
        <v>118300</v>
      </c>
      <c r="AV33" s="106">
        <v>1604</v>
      </c>
      <c r="AW33" s="204">
        <f>AT33+AT34+AT35+AT36+AV33+AV34+AV35+AV36</f>
        <v>51738</v>
      </c>
      <c r="AX33" s="204">
        <f>AW33*AR33</f>
        <v>206952</v>
      </c>
      <c r="AY33" s="98">
        <f>AV33*AR33</f>
        <v>6416</v>
      </c>
      <c r="AZ33" s="98">
        <f>AY33+AU33</f>
        <v>124716</v>
      </c>
      <c r="BA33" s="267" t="s">
        <v>173</v>
      </c>
    </row>
    <row r="34" spans="1:53" s="5" customFormat="1" ht="28.5" customHeight="1" x14ac:dyDescent="0.2">
      <c r="A34" s="227"/>
      <c r="B34" s="196"/>
      <c r="C34" s="196"/>
      <c r="D34" s="196"/>
      <c r="E34" s="201"/>
      <c r="F34" s="201"/>
      <c r="G34" s="201"/>
      <c r="H34" s="201"/>
      <c r="I34" s="201"/>
      <c r="J34" s="201"/>
      <c r="K34" s="201"/>
      <c r="L34" s="201"/>
      <c r="M34" s="201"/>
      <c r="N34" s="203"/>
      <c r="O34" s="201"/>
      <c r="P34" s="213"/>
      <c r="Q34" s="201"/>
      <c r="R34" s="201"/>
      <c r="S34" s="201"/>
      <c r="T34" s="199"/>
      <c r="U34" s="199"/>
      <c r="V34" s="213"/>
      <c r="W34" s="202"/>
      <c r="X34" s="194"/>
      <c r="Y34" s="201"/>
      <c r="Z34" s="201"/>
      <c r="AA34" s="201"/>
      <c r="AB34" s="201"/>
      <c r="AC34" s="202"/>
      <c r="AD34" s="201"/>
      <c r="AE34" s="201"/>
      <c r="AF34" s="201"/>
      <c r="AG34" s="199"/>
      <c r="AH34" s="198"/>
      <c r="AI34" s="198"/>
      <c r="AJ34" s="199"/>
      <c r="AK34" s="199"/>
      <c r="AL34" s="216"/>
      <c r="AM34" s="199"/>
      <c r="AN34" s="199"/>
      <c r="AO34" s="199"/>
      <c r="AP34" s="199"/>
      <c r="AQ34" s="199"/>
      <c r="AR34" s="200"/>
      <c r="AS34" s="132" t="s">
        <v>1</v>
      </c>
      <c r="AT34" s="106">
        <v>11903</v>
      </c>
      <c r="AU34" s="106">
        <f>AT34*AR33</f>
        <v>47612</v>
      </c>
      <c r="AV34" s="106">
        <v>1604</v>
      </c>
      <c r="AW34" s="204"/>
      <c r="AX34" s="204"/>
      <c r="AY34" s="98">
        <f>AV34*AR33</f>
        <v>6416</v>
      </c>
      <c r="AZ34" s="98">
        <f t="shared" ref="AZ34:AZ36" si="5">AY34+AU34</f>
        <v>54028</v>
      </c>
      <c r="BA34" s="267"/>
    </row>
    <row r="35" spans="1:53" s="5" customFormat="1" ht="30" customHeight="1" x14ac:dyDescent="0.2">
      <c r="A35" s="227"/>
      <c r="B35" s="196"/>
      <c r="C35" s="196"/>
      <c r="D35" s="196"/>
      <c r="E35" s="201"/>
      <c r="F35" s="201"/>
      <c r="G35" s="201"/>
      <c r="H35" s="201"/>
      <c r="I35" s="201"/>
      <c r="J35" s="201"/>
      <c r="K35" s="201"/>
      <c r="L35" s="201"/>
      <c r="M35" s="201"/>
      <c r="N35" s="203"/>
      <c r="O35" s="201"/>
      <c r="P35" s="213"/>
      <c r="Q35" s="201"/>
      <c r="R35" s="201"/>
      <c r="S35" s="201"/>
      <c r="T35" s="199"/>
      <c r="U35" s="199"/>
      <c r="V35" s="213"/>
      <c r="W35" s="202"/>
      <c r="X35" s="194"/>
      <c r="Y35" s="201"/>
      <c r="Z35" s="201"/>
      <c r="AA35" s="201"/>
      <c r="AB35" s="201"/>
      <c r="AC35" s="202"/>
      <c r="AD35" s="201"/>
      <c r="AE35" s="201"/>
      <c r="AF35" s="201"/>
      <c r="AG35" s="199"/>
      <c r="AH35" s="198"/>
      <c r="AI35" s="198"/>
      <c r="AJ35" s="199"/>
      <c r="AK35" s="199"/>
      <c r="AL35" s="216"/>
      <c r="AM35" s="199"/>
      <c r="AN35" s="199"/>
      <c r="AO35" s="199"/>
      <c r="AP35" s="199"/>
      <c r="AQ35" s="199"/>
      <c r="AR35" s="200"/>
      <c r="AS35" s="132" t="s">
        <v>77</v>
      </c>
      <c r="AT35" s="106">
        <v>4215</v>
      </c>
      <c r="AU35" s="106">
        <f>AT35*AR33</f>
        <v>16860</v>
      </c>
      <c r="AV35" s="106">
        <v>456</v>
      </c>
      <c r="AW35" s="204"/>
      <c r="AX35" s="204"/>
      <c r="AY35" s="98">
        <f>AV35*AR33</f>
        <v>1824</v>
      </c>
      <c r="AZ35" s="98">
        <f t="shared" si="5"/>
        <v>18684</v>
      </c>
      <c r="BA35" s="267"/>
    </row>
    <row r="36" spans="1:53" s="5" customFormat="1" ht="76.5" customHeight="1" x14ac:dyDescent="0.2">
      <c r="A36" s="228"/>
      <c r="B36" s="197"/>
      <c r="C36" s="197"/>
      <c r="D36" s="197"/>
      <c r="E36" s="201"/>
      <c r="F36" s="201"/>
      <c r="G36" s="201"/>
      <c r="H36" s="201"/>
      <c r="I36" s="201"/>
      <c r="J36" s="201"/>
      <c r="K36" s="201"/>
      <c r="L36" s="201"/>
      <c r="M36" s="201"/>
      <c r="N36" s="203"/>
      <c r="O36" s="201"/>
      <c r="P36" s="213"/>
      <c r="Q36" s="201"/>
      <c r="R36" s="201"/>
      <c r="S36" s="201"/>
      <c r="T36" s="199"/>
      <c r="U36" s="199"/>
      <c r="V36" s="213"/>
      <c r="W36" s="202"/>
      <c r="X36" s="194"/>
      <c r="Y36" s="201"/>
      <c r="Z36" s="201"/>
      <c r="AA36" s="201"/>
      <c r="AB36" s="201"/>
      <c r="AC36" s="202"/>
      <c r="AD36" s="201"/>
      <c r="AE36" s="201"/>
      <c r="AF36" s="201"/>
      <c r="AG36" s="199"/>
      <c r="AH36" s="198"/>
      <c r="AI36" s="198"/>
      <c r="AJ36" s="199"/>
      <c r="AK36" s="199"/>
      <c r="AL36" s="216"/>
      <c r="AM36" s="199"/>
      <c r="AN36" s="199"/>
      <c r="AO36" s="199"/>
      <c r="AP36" s="199"/>
      <c r="AQ36" s="199"/>
      <c r="AR36" s="200"/>
      <c r="AS36" s="132" t="s">
        <v>78</v>
      </c>
      <c r="AT36" s="106">
        <v>2023</v>
      </c>
      <c r="AU36" s="106">
        <f>AT36*AR33</f>
        <v>8092</v>
      </c>
      <c r="AV36" s="106">
        <v>358</v>
      </c>
      <c r="AW36" s="204"/>
      <c r="AX36" s="204"/>
      <c r="AY36" s="98">
        <f>AV36*AR33</f>
        <v>1432</v>
      </c>
      <c r="AZ36" s="98">
        <f t="shared" si="5"/>
        <v>9524</v>
      </c>
      <c r="BA36" s="267"/>
    </row>
    <row r="37" spans="1:53" s="5" customFormat="1" ht="42.75" customHeight="1" x14ac:dyDescent="0.2">
      <c r="A37" s="220" t="s">
        <v>190</v>
      </c>
      <c r="B37" s="229" t="s">
        <v>157</v>
      </c>
      <c r="C37" s="229" t="s">
        <v>171</v>
      </c>
      <c r="D37" s="195" t="s">
        <v>101</v>
      </c>
      <c r="E37" s="201" t="s">
        <v>159</v>
      </c>
      <c r="F37" s="201" t="s">
        <v>184</v>
      </c>
      <c r="G37" s="201" t="s">
        <v>72</v>
      </c>
      <c r="H37" s="201" t="s">
        <v>90</v>
      </c>
      <c r="I37" s="201">
        <v>1400</v>
      </c>
      <c r="J37" s="201">
        <v>2100</v>
      </c>
      <c r="K37" s="201"/>
      <c r="L37" s="201"/>
      <c r="M37" s="201" t="s">
        <v>43</v>
      </c>
      <c r="N37" s="203" t="s">
        <v>120</v>
      </c>
      <c r="O37" s="201" t="s">
        <v>34</v>
      </c>
      <c r="P37" s="213" t="s">
        <v>30</v>
      </c>
      <c r="Q37" s="201" t="s">
        <v>30</v>
      </c>
      <c r="R37" s="237" t="s">
        <v>115</v>
      </c>
      <c r="S37" s="201" t="s">
        <v>145</v>
      </c>
      <c r="T37" s="199" t="s">
        <v>74</v>
      </c>
      <c r="U37" s="199">
        <v>14</v>
      </c>
      <c r="V37" s="213">
        <v>7016</v>
      </c>
      <c r="W37" s="202">
        <v>72</v>
      </c>
      <c r="X37" s="194" t="s">
        <v>103</v>
      </c>
      <c r="Y37" s="201" t="s">
        <v>32</v>
      </c>
      <c r="Z37" s="201" t="s">
        <v>44</v>
      </c>
      <c r="AA37" s="201" t="s">
        <v>35</v>
      </c>
      <c r="AB37" s="201" t="s">
        <v>65</v>
      </c>
      <c r="AC37" s="202" t="s">
        <v>52</v>
      </c>
      <c r="AD37" s="201" t="s">
        <v>60</v>
      </c>
      <c r="AE37" s="201" t="s">
        <v>35</v>
      </c>
      <c r="AF37" s="201"/>
      <c r="AG37" s="199"/>
      <c r="AH37" s="198">
        <v>1</v>
      </c>
      <c r="AI37" s="198"/>
      <c r="AJ37" s="199"/>
      <c r="AK37" s="199"/>
      <c r="AL37" s="199"/>
      <c r="AM37" s="199"/>
      <c r="AN37" s="199"/>
      <c r="AO37" s="199"/>
      <c r="AP37" s="199"/>
      <c r="AQ37" s="199"/>
      <c r="AR37" s="200">
        <f>SUM(AG37:AQ40)</f>
        <v>1</v>
      </c>
      <c r="AS37" s="142" t="s">
        <v>4</v>
      </c>
      <c r="AT37" s="106">
        <f>31566-1991</f>
        <v>29575</v>
      </c>
      <c r="AU37" s="106">
        <f>AR37*AT37</f>
        <v>29575</v>
      </c>
      <c r="AV37" s="106">
        <v>1604</v>
      </c>
      <c r="AW37" s="204">
        <f>AT37+AT38+AT39+AT40+AV37+AV38+AV39+AV40</f>
        <v>56409</v>
      </c>
      <c r="AX37" s="204">
        <f>AW37*AR37</f>
        <v>56409</v>
      </c>
      <c r="AY37" s="98">
        <f>AV37*AR37</f>
        <v>1604</v>
      </c>
      <c r="AZ37" s="98">
        <f>AY37+AU37</f>
        <v>31179</v>
      </c>
      <c r="BA37" s="215" t="s">
        <v>185</v>
      </c>
    </row>
    <row r="38" spans="1:53" s="5" customFormat="1" ht="30.75" customHeight="1" x14ac:dyDescent="0.2">
      <c r="A38" s="220"/>
      <c r="B38" s="230"/>
      <c r="C38" s="230"/>
      <c r="D38" s="196"/>
      <c r="E38" s="201"/>
      <c r="F38" s="201"/>
      <c r="G38" s="201"/>
      <c r="H38" s="201"/>
      <c r="I38" s="201"/>
      <c r="J38" s="201"/>
      <c r="K38" s="201"/>
      <c r="L38" s="201"/>
      <c r="M38" s="201"/>
      <c r="N38" s="203"/>
      <c r="O38" s="201"/>
      <c r="P38" s="213"/>
      <c r="Q38" s="201"/>
      <c r="R38" s="237"/>
      <c r="S38" s="201"/>
      <c r="T38" s="199"/>
      <c r="U38" s="199"/>
      <c r="V38" s="213"/>
      <c r="W38" s="202"/>
      <c r="X38" s="194"/>
      <c r="Y38" s="201"/>
      <c r="Z38" s="201"/>
      <c r="AA38" s="201"/>
      <c r="AB38" s="201"/>
      <c r="AC38" s="202"/>
      <c r="AD38" s="201"/>
      <c r="AE38" s="201"/>
      <c r="AF38" s="201"/>
      <c r="AG38" s="199"/>
      <c r="AH38" s="198"/>
      <c r="AI38" s="198"/>
      <c r="AJ38" s="199"/>
      <c r="AK38" s="199"/>
      <c r="AL38" s="199"/>
      <c r="AM38" s="199"/>
      <c r="AN38" s="199"/>
      <c r="AO38" s="199"/>
      <c r="AP38" s="199"/>
      <c r="AQ38" s="199"/>
      <c r="AR38" s="200"/>
      <c r="AS38" s="142" t="s">
        <v>1</v>
      </c>
      <c r="AT38" s="106">
        <v>11903</v>
      </c>
      <c r="AU38" s="106">
        <f>AT38*AR37</f>
        <v>11903</v>
      </c>
      <c r="AV38" s="106">
        <v>1604</v>
      </c>
      <c r="AW38" s="204"/>
      <c r="AX38" s="204"/>
      <c r="AY38" s="98">
        <f>AV38*AR37</f>
        <v>1604</v>
      </c>
      <c r="AZ38" s="98">
        <f t="shared" ref="AZ38:AZ40" si="6">AY38+AU38</f>
        <v>13507</v>
      </c>
      <c r="BA38" s="215"/>
    </row>
    <row r="39" spans="1:53" s="5" customFormat="1" ht="43.5" customHeight="1" x14ac:dyDescent="0.2">
      <c r="A39" s="220"/>
      <c r="B39" s="230"/>
      <c r="C39" s="230"/>
      <c r="D39" s="196"/>
      <c r="E39" s="201"/>
      <c r="F39" s="201"/>
      <c r="G39" s="201"/>
      <c r="H39" s="201"/>
      <c r="I39" s="201"/>
      <c r="J39" s="201"/>
      <c r="K39" s="201"/>
      <c r="L39" s="201"/>
      <c r="M39" s="201"/>
      <c r="N39" s="203"/>
      <c r="O39" s="201"/>
      <c r="P39" s="213"/>
      <c r="Q39" s="201"/>
      <c r="R39" s="237"/>
      <c r="S39" s="201"/>
      <c r="T39" s="199"/>
      <c r="U39" s="199"/>
      <c r="V39" s="213"/>
      <c r="W39" s="202"/>
      <c r="X39" s="194"/>
      <c r="Y39" s="201"/>
      <c r="Z39" s="201"/>
      <c r="AA39" s="201"/>
      <c r="AB39" s="201"/>
      <c r="AC39" s="202"/>
      <c r="AD39" s="201"/>
      <c r="AE39" s="201"/>
      <c r="AF39" s="201"/>
      <c r="AG39" s="199"/>
      <c r="AH39" s="198"/>
      <c r="AI39" s="198"/>
      <c r="AJ39" s="199"/>
      <c r="AK39" s="199"/>
      <c r="AL39" s="199"/>
      <c r="AM39" s="199"/>
      <c r="AN39" s="199"/>
      <c r="AO39" s="199"/>
      <c r="AP39" s="199"/>
      <c r="AQ39" s="199"/>
      <c r="AR39" s="200"/>
      <c r="AS39" s="142" t="s">
        <v>172</v>
      </c>
      <c r="AT39" s="106">
        <f>4215*2</f>
        <v>8430</v>
      </c>
      <c r="AU39" s="106">
        <f>AT39*AR37</f>
        <v>8430</v>
      </c>
      <c r="AV39" s="106">
        <f>456*2</f>
        <v>912</v>
      </c>
      <c r="AW39" s="204"/>
      <c r="AX39" s="204"/>
      <c r="AY39" s="98">
        <f>AV39*AR37</f>
        <v>912</v>
      </c>
      <c r="AZ39" s="98">
        <f t="shared" si="6"/>
        <v>9342</v>
      </c>
      <c r="BA39" s="215"/>
    </row>
    <row r="40" spans="1:53" s="5" customFormat="1" ht="41.25" customHeight="1" x14ac:dyDescent="0.2">
      <c r="A40" s="220"/>
      <c r="B40" s="231"/>
      <c r="C40" s="231"/>
      <c r="D40" s="197"/>
      <c r="E40" s="201"/>
      <c r="F40" s="201"/>
      <c r="G40" s="201"/>
      <c r="H40" s="201"/>
      <c r="I40" s="201"/>
      <c r="J40" s="201"/>
      <c r="K40" s="201"/>
      <c r="L40" s="201"/>
      <c r="M40" s="201"/>
      <c r="N40" s="203"/>
      <c r="O40" s="201"/>
      <c r="P40" s="213"/>
      <c r="Q40" s="201"/>
      <c r="R40" s="237"/>
      <c r="S40" s="201"/>
      <c r="T40" s="199"/>
      <c r="U40" s="199"/>
      <c r="V40" s="213"/>
      <c r="W40" s="202"/>
      <c r="X40" s="194"/>
      <c r="Y40" s="201"/>
      <c r="Z40" s="201"/>
      <c r="AA40" s="201"/>
      <c r="AB40" s="201"/>
      <c r="AC40" s="202"/>
      <c r="AD40" s="201"/>
      <c r="AE40" s="201"/>
      <c r="AF40" s="201"/>
      <c r="AG40" s="199"/>
      <c r="AH40" s="198"/>
      <c r="AI40" s="198"/>
      <c r="AJ40" s="199"/>
      <c r="AK40" s="199"/>
      <c r="AL40" s="199"/>
      <c r="AM40" s="199"/>
      <c r="AN40" s="199"/>
      <c r="AO40" s="199"/>
      <c r="AP40" s="199"/>
      <c r="AQ40" s="199"/>
      <c r="AR40" s="200"/>
      <c r="AS40" s="142" t="s">
        <v>78</v>
      </c>
      <c r="AT40" s="106">
        <v>2023</v>
      </c>
      <c r="AU40" s="106">
        <f>AT40*AR37</f>
        <v>2023</v>
      </c>
      <c r="AV40" s="106">
        <v>358</v>
      </c>
      <c r="AW40" s="204"/>
      <c r="AX40" s="204"/>
      <c r="AY40" s="98">
        <f>AV40*AR37</f>
        <v>358</v>
      </c>
      <c r="AZ40" s="98">
        <f t="shared" si="6"/>
        <v>2381</v>
      </c>
      <c r="BA40" s="215"/>
    </row>
    <row r="41" spans="1:53" s="5" customFormat="1" ht="41.25" customHeight="1" x14ac:dyDescent="0.2">
      <c r="A41" s="334" t="s">
        <v>191</v>
      </c>
      <c r="B41" s="195" t="s">
        <v>181</v>
      </c>
      <c r="C41" s="210"/>
      <c r="D41" s="195" t="s">
        <v>101</v>
      </c>
      <c r="E41" s="201" t="s">
        <v>179</v>
      </c>
      <c r="F41" s="201" t="s">
        <v>180</v>
      </c>
      <c r="G41" s="201" t="s">
        <v>72</v>
      </c>
      <c r="H41" s="201" t="s">
        <v>90</v>
      </c>
      <c r="I41" s="201">
        <v>1400</v>
      </c>
      <c r="J41" s="201">
        <v>2100</v>
      </c>
      <c r="K41" s="201"/>
      <c r="L41" s="201"/>
      <c r="M41" s="201" t="s">
        <v>43</v>
      </c>
      <c r="N41" s="201" t="s">
        <v>120</v>
      </c>
      <c r="O41" s="201" t="s">
        <v>34</v>
      </c>
      <c r="P41" s="213" t="s">
        <v>64</v>
      </c>
      <c r="Q41" s="201" t="s">
        <v>56</v>
      </c>
      <c r="R41" s="201" t="s">
        <v>73</v>
      </c>
      <c r="S41" s="201" t="s">
        <v>67</v>
      </c>
      <c r="T41" s="203" t="s">
        <v>127</v>
      </c>
      <c r="U41" s="194">
        <v>0</v>
      </c>
      <c r="V41" s="213">
        <v>7016</v>
      </c>
      <c r="W41" s="202">
        <v>72</v>
      </c>
      <c r="X41" s="194" t="s">
        <v>103</v>
      </c>
      <c r="Y41" s="201" t="s">
        <v>32</v>
      </c>
      <c r="Z41" s="201" t="s">
        <v>44</v>
      </c>
      <c r="AA41" s="201" t="s">
        <v>35</v>
      </c>
      <c r="AB41" s="201" t="s">
        <v>65</v>
      </c>
      <c r="AC41" s="202" t="s">
        <v>52</v>
      </c>
      <c r="AD41" s="201" t="s">
        <v>60</v>
      </c>
      <c r="AE41" s="201" t="s">
        <v>35</v>
      </c>
      <c r="AF41" s="201"/>
      <c r="AG41" s="349"/>
      <c r="AH41" s="198">
        <v>2</v>
      </c>
      <c r="AI41" s="198"/>
      <c r="AJ41" s="199"/>
      <c r="AK41" s="199"/>
      <c r="AL41" s="199"/>
      <c r="AM41" s="199"/>
      <c r="AN41" s="199"/>
      <c r="AO41" s="199"/>
      <c r="AP41" s="199"/>
      <c r="AQ41" s="199"/>
      <c r="AR41" s="200">
        <f>SUM(AG41:AQ44)</f>
        <v>2</v>
      </c>
      <c r="AS41" s="164" t="s">
        <v>4</v>
      </c>
      <c r="AT41" s="106">
        <f>31566</f>
        <v>31566</v>
      </c>
      <c r="AU41" s="106">
        <f>AR41*AT41</f>
        <v>63132</v>
      </c>
      <c r="AV41" s="106">
        <v>1604</v>
      </c>
      <c r="AW41" s="204">
        <f>AT41+AT42+AT43+AT44+AV41+AV42+AV43+AV44</f>
        <v>53729</v>
      </c>
      <c r="AX41" s="204">
        <f>AW41*AR41</f>
        <v>107458</v>
      </c>
      <c r="AY41" s="98">
        <f>AV41*AR41</f>
        <v>3208</v>
      </c>
      <c r="AZ41" s="98">
        <f>AY41+AU41</f>
        <v>66340</v>
      </c>
      <c r="BA41" s="190"/>
    </row>
    <row r="42" spans="1:53" s="5" customFormat="1" ht="41.25" customHeight="1" x14ac:dyDescent="0.2">
      <c r="A42" s="335"/>
      <c r="B42" s="196"/>
      <c r="C42" s="211"/>
      <c r="D42" s="196"/>
      <c r="E42" s="201"/>
      <c r="F42" s="201"/>
      <c r="G42" s="201"/>
      <c r="H42" s="201"/>
      <c r="I42" s="201"/>
      <c r="J42" s="201"/>
      <c r="K42" s="201"/>
      <c r="L42" s="201"/>
      <c r="M42" s="201"/>
      <c r="N42" s="201"/>
      <c r="O42" s="201"/>
      <c r="P42" s="213"/>
      <c r="Q42" s="201"/>
      <c r="R42" s="201"/>
      <c r="S42" s="201"/>
      <c r="T42" s="203"/>
      <c r="U42" s="194"/>
      <c r="V42" s="213"/>
      <c r="W42" s="202"/>
      <c r="X42" s="194"/>
      <c r="Y42" s="201"/>
      <c r="Z42" s="201"/>
      <c r="AA42" s="201"/>
      <c r="AB42" s="201"/>
      <c r="AC42" s="202"/>
      <c r="AD42" s="201"/>
      <c r="AE42" s="201"/>
      <c r="AF42" s="201"/>
      <c r="AG42" s="349"/>
      <c r="AH42" s="198"/>
      <c r="AI42" s="198"/>
      <c r="AJ42" s="199"/>
      <c r="AK42" s="199"/>
      <c r="AL42" s="199"/>
      <c r="AM42" s="199"/>
      <c r="AN42" s="199"/>
      <c r="AO42" s="199"/>
      <c r="AP42" s="199"/>
      <c r="AQ42" s="199"/>
      <c r="AR42" s="200"/>
      <c r="AS42" s="164" t="s">
        <v>1</v>
      </c>
      <c r="AT42" s="106">
        <v>11903</v>
      </c>
      <c r="AU42" s="106">
        <f>AT42*AR41</f>
        <v>23806</v>
      </c>
      <c r="AV42" s="106">
        <v>1604</v>
      </c>
      <c r="AW42" s="204"/>
      <c r="AX42" s="204"/>
      <c r="AY42" s="98">
        <f>AV42*AR41</f>
        <v>3208</v>
      </c>
      <c r="AZ42" s="98">
        <f t="shared" ref="AZ42:AZ44" si="7">AY42+AU42</f>
        <v>27014</v>
      </c>
      <c r="BA42" s="191"/>
    </row>
    <row r="43" spans="1:53" s="5" customFormat="1" ht="41.25" customHeight="1" x14ac:dyDescent="0.2">
      <c r="A43" s="335"/>
      <c r="B43" s="196"/>
      <c r="C43" s="211"/>
      <c r="D43" s="196"/>
      <c r="E43" s="201"/>
      <c r="F43" s="201"/>
      <c r="G43" s="201"/>
      <c r="H43" s="201"/>
      <c r="I43" s="201"/>
      <c r="J43" s="201"/>
      <c r="K43" s="201"/>
      <c r="L43" s="201"/>
      <c r="M43" s="201"/>
      <c r="N43" s="201"/>
      <c r="O43" s="201"/>
      <c r="P43" s="213"/>
      <c r="Q43" s="201"/>
      <c r="R43" s="201"/>
      <c r="S43" s="201"/>
      <c r="T43" s="203"/>
      <c r="U43" s="194"/>
      <c r="V43" s="213"/>
      <c r="W43" s="202"/>
      <c r="X43" s="194"/>
      <c r="Y43" s="201"/>
      <c r="Z43" s="201"/>
      <c r="AA43" s="201"/>
      <c r="AB43" s="201"/>
      <c r="AC43" s="202"/>
      <c r="AD43" s="201"/>
      <c r="AE43" s="201"/>
      <c r="AF43" s="201"/>
      <c r="AG43" s="349"/>
      <c r="AH43" s="198"/>
      <c r="AI43" s="198"/>
      <c r="AJ43" s="199"/>
      <c r="AK43" s="199"/>
      <c r="AL43" s="199"/>
      <c r="AM43" s="199"/>
      <c r="AN43" s="199"/>
      <c r="AO43" s="199"/>
      <c r="AP43" s="199"/>
      <c r="AQ43" s="199"/>
      <c r="AR43" s="200"/>
      <c r="AS43" s="164" t="s">
        <v>77</v>
      </c>
      <c r="AT43" s="106">
        <v>4215</v>
      </c>
      <c r="AU43" s="106">
        <f>AT43*AR41</f>
        <v>8430</v>
      </c>
      <c r="AV43" s="106">
        <v>456</v>
      </c>
      <c r="AW43" s="204"/>
      <c r="AX43" s="204"/>
      <c r="AY43" s="98">
        <f>AV43*AR41</f>
        <v>912</v>
      </c>
      <c r="AZ43" s="98">
        <f t="shared" si="7"/>
        <v>9342</v>
      </c>
      <c r="BA43" s="191"/>
    </row>
    <row r="44" spans="1:53" s="5" customFormat="1" ht="41.25" customHeight="1" x14ac:dyDescent="0.2">
      <c r="A44" s="336"/>
      <c r="B44" s="197"/>
      <c r="C44" s="212"/>
      <c r="D44" s="197"/>
      <c r="E44" s="201"/>
      <c r="F44" s="201"/>
      <c r="G44" s="201"/>
      <c r="H44" s="201"/>
      <c r="I44" s="201"/>
      <c r="J44" s="201"/>
      <c r="K44" s="201"/>
      <c r="L44" s="201"/>
      <c r="M44" s="201"/>
      <c r="N44" s="201"/>
      <c r="O44" s="201"/>
      <c r="P44" s="213"/>
      <c r="Q44" s="201"/>
      <c r="R44" s="201"/>
      <c r="S44" s="201"/>
      <c r="T44" s="203"/>
      <c r="U44" s="194"/>
      <c r="V44" s="213"/>
      <c r="W44" s="202"/>
      <c r="X44" s="194"/>
      <c r="Y44" s="201"/>
      <c r="Z44" s="201"/>
      <c r="AA44" s="201"/>
      <c r="AB44" s="201"/>
      <c r="AC44" s="202"/>
      <c r="AD44" s="201"/>
      <c r="AE44" s="201"/>
      <c r="AF44" s="201"/>
      <c r="AG44" s="349"/>
      <c r="AH44" s="198"/>
      <c r="AI44" s="198"/>
      <c r="AJ44" s="199"/>
      <c r="AK44" s="199"/>
      <c r="AL44" s="199"/>
      <c r="AM44" s="199"/>
      <c r="AN44" s="199"/>
      <c r="AO44" s="199"/>
      <c r="AP44" s="199"/>
      <c r="AQ44" s="199"/>
      <c r="AR44" s="200"/>
      <c r="AS44" s="164" t="s">
        <v>78</v>
      </c>
      <c r="AT44" s="106">
        <v>2023</v>
      </c>
      <c r="AU44" s="106">
        <f>AT44*AR41</f>
        <v>4046</v>
      </c>
      <c r="AV44" s="106">
        <v>358</v>
      </c>
      <c r="AW44" s="204"/>
      <c r="AX44" s="204"/>
      <c r="AY44" s="98">
        <f>AV44*AR41</f>
        <v>716</v>
      </c>
      <c r="AZ44" s="98">
        <f t="shared" si="7"/>
        <v>4762</v>
      </c>
      <c r="BA44" s="192"/>
    </row>
    <row r="45" spans="1:53" s="5" customFormat="1" ht="39" customHeight="1" x14ac:dyDescent="0.2">
      <c r="A45" s="226" t="s">
        <v>192</v>
      </c>
      <c r="B45" s="210" t="s">
        <v>113</v>
      </c>
      <c r="C45" s="210"/>
      <c r="D45" s="195" t="s">
        <v>101</v>
      </c>
      <c r="E45" s="201" t="s">
        <v>111</v>
      </c>
      <c r="F45" s="201" t="s">
        <v>112</v>
      </c>
      <c r="G45" s="201" t="s">
        <v>81</v>
      </c>
      <c r="H45" s="201" t="s">
        <v>90</v>
      </c>
      <c r="I45" s="201">
        <v>1400</v>
      </c>
      <c r="J45" s="201">
        <v>2100</v>
      </c>
      <c r="K45" s="201"/>
      <c r="L45" s="201"/>
      <c r="M45" s="201" t="s">
        <v>43</v>
      </c>
      <c r="N45" s="201" t="s">
        <v>120</v>
      </c>
      <c r="O45" s="201" t="s">
        <v>34</v>
      </c>
      <c r="P45" s="213" t="s">
        <v>64</v>
      </c>
      <c r="Q45" s="201" t="s">
        <v>56</v>
      </c>
      <c r="R45" s="201" t="s">
        <v>73</v>
      </c>
      <c r="S45" s="201" t="s">
        <v>67</v>
      </c>
      <c r="T45" s="203" t="s">
        <v>74</v>
      </c>
      <c r="U45" s="194">
        <v>14</v>
      </c>
      <c r="V45" s="213">
        <v>7016</v>
      </c>
      <c r="W45" s="202">
        <v>72</v>
      </c>
      <c r="X45" s="194" t="s">
        <v>103</v>
      </c>
      <c r="Y45" s="201" t="s">
        <v>32</v>
      </c>
      <c r="Z45" s="201" t="s">
        <v>44</v>
      </c>
      <c r="AA45" s="201" t="s">
        <v>35</v>
      </c>
      <c r="AB45" s="201" t="s">
        <v>65</v>
      </c>
      <c r="AC45" s="202" t="s">
        <v>52</v>
      </c>
      <c r="AD45" s="201" t="s">
        <v>60</v>
      </c>
      <c r="AE45" s="201" t="s">
        <v>35</v>
      </c>
      <c r="AF45" s="201"/>
      <c r="AG45" s="195"/>
      <c r="AH45" s="198">
        <v>2</v>
      </c>
      <c r="AI45" s="198"/>
      <c r="AJ45" s="199"/>
      <c r="AK45" s="199"/>
      <c r="AL45" s="216"/>
      <c r="AM45" s="193"/>
      <c r="AN45" s="193"/>
      <c r="AO45" s="193"/>
      <c r="AP45" s="198"/>
      <c r="AQ45" s="199"/>
      <c r="AR45" s="200">
        <f>SUM(AG45:AQ48)</f>
        <v>2</v>
      </c>
      <c r="AS45" s="132" t="s">
        <v>4</v>
      </c>
      <c r="AT45" s="106">
        <v>31566</v>
      </c>
      <c r="AU45" s="106">
        <f>AR45*AT45</f>
        <v>63132</v>
      </c>
      <c r="AV45" s="106">
        <v>1604</v>
      </c>
      <c r="AW45" s="204">
        <f>AT45+AT46+AT47+AT48+AV45+AV46+AV47+AV48</f>
        <v>53729</v>
      </c>
      <c r="AX45" s="204">
        <f>AW45*AR45</f>
        <v>107458</v>
      </c>
      <c r="AY45" s="98">
        <f>AV45*AR45</f>
        <v>3208</v>
      </c>
      <c r="AZ45" s="98">
        <f>AY45+AU45</f>
        <v>66340</v>
      </c>
      <c r="BA45" s="267"/>
    </row>
    <row r="46" spans="1:53" s="5" customFormat="1" ht="34.5" customHeight="1" x14ac:dyDescent="0.2">
      <c r="A46" s="227"/>
      <c r="B46" s="211"/>
      <c r="C46" s="211"/>
      <c r="D46" s="196"/>
      <c r="E46" s="201"/>
      <c r="F46" s="201"/>
      <c r="G46" s="201"/>
      <c r="H46" s="201"/>
      <c r="I46" s="201"/>
      <c r="J46" s="201"/>
      <c r="K46" s="201"/>
      <c r="L46" s="201"/>
      <c r="M46" s="201"/>
      <c r="N46" s="201"/>
      <c r="O46" s="201"/>
      <c r="P46" s="213"/>
      <c r="Q46" s="201"/>
      <c r="R46" s="201"/>
      <c r="S46" s="201"/>
      <c r="T46" s="203"/>
      <c r="U46" s="194"/>
      <c r="V46" s="213"/>
      <c r="W46" s="202"/>
      <c r="X46" s="194"/>
      <c r="Y46" s="201"/>
      <c r="Z46" s="201"/>
      <c r="AA46" s="201"/>
      <c r="AB46" s="201"/>
      <c r="AC46" s="202"/>
      <c r="AD46" s="201"/>
      <c r="AE46" s="201"/>
      <c r="AF46" s="201"/>
      <c r="AG46" s="196"/>
      <c r="AH46" s="198"/>
      <c r="AI46" s="198"/>
      <c r="AJ46" s="199"/>
      <c r="AK46" s="199"/>
      <c r="AL46" s="216"/>
      <c r="AM46" s="193"/>
      <c r="AN46" s="193"/>
      <c r="AO46" s="193"/>
      <c r="AP46" s="198"/>
      <c r="AQ46" s="199"/>
      <c r="AR46" s="200"/>
      <c r="AS46" s="132" t="s">
        <v>1</v>
      </c>
      <c r="AT46" s="106">
        <v>11903</v>
      </c>
      <c r="AU46" s="106">
        <f>AT46*AR45</f>
        <v>23806</v>
      </c>
      <c r="AV46" s="106">
        <v>1604</v>
      </c>
      <c r="AW46" s="204"/>
      <c r="AX46" s="204"/>
      <c r="AY46" s="98">
        <f>AV46*AR45</f>
        <v>3208</v>
      </c>
      <c r="AZ46" s="98">
        <f t="shared" ref="AZ46:AZ48" si="8">AY46+AU46</f>
        <v>27014</v>
      </c>
      <c r="BA46" s="267"/>
    </row>
    <row r="47" spans="1:53" s="5" customFormat="1" ht="40.5" customHeight="1" x14ac:dyDescent="0.2">
      <c r="A47" s="227"/>
      <c r="B47" s="211"/>
      <c r="C47" s="211"/>
      <c r="D47" s="196"/>
      <c r="E47" s="201"/>
      <c r="F47" s="201"/>
      <c r="G47" s="201"/>
      <c r="H47" s="201"/>
      <c r="I47" s="201"/>
      <c r="J47" s="201"/>
      <c r="K47" s="201"/>
      <c r="L47" s="201"/>
      <c r="M47" s="201"/>
      <c r="N47" s="201"/>
      <c r="O47" s="201"/>
      <c r="P47" s="213"/>
      <c r="Q47" s="201"/>
      <c r="R47" s="201"/>
      <c r="S47" s="201"/>
      <c r="T47" s="203"/>
      <c r="U47" s="194"/>
      <c r="V47" s="213"/>
      <c r="W47" s="202"/>
      <c r="X47" s="194"/>
      <c r="Y47" s="201"/>
      <c r="Z47" s="201"/>
      <c r="AA47" s="201"/>
      <c r="AB47" s="201"/>
      <c r="AC47" s="202"/>
      <c r="AD47" s="201"/>
      <c r="AE47" s="201"/>
      <c r="AF47" s="201"/>
      <c r="AG47" s="196"/>
      <c r="AH47" s="198"/>
      <c r="AI47" s="198"/>
      <c r="AJ47" s="199"/>
      <c r="AK47" s="199"/>
      <c r="AL47" s="216"/>
      <c r="AM47" s="193"/>
      <c r="AN47" s="193"/>
      <c r="AO47" s="193"/>
      <c r="AP47" s="198"/>
      <c r="AQ47" s="199"/>
      <c r="AR47" s="200"/>
      <c r="AS47" s="132" t="s">
        <v>77</v>
      </c>
      <c r="AT47" s="106">
        <v>4215</v>
      </c>
      <c r="AU47" s="106">
        <f>AT47*AR45</f>
        <v>8430</v>
      </c>
      <c r="AV47" s="106">
        <v>456</v>
      </c>
      <c r="AW47" s="204"/>
      <c r="AX47" s="204"/>
      <c r="AY47" s="98">
        <f>AV47*AR45</f>
        <v>912</v>
      </c>
      <c r="AZ47" s="98">
        <f t="shared" si="8"/>
        <v>9342</v>
      </c>
      <c r="BA47" s="267"/>
    </row>
    <row r="48" spans="1:53" s="5" customFormat="1" ht="42.75" customHeight="1" x14ac:dyDescent="0.2">
      <c r="A48" s="228"/>
      <c r="B48" s="212"/>
      <c r="C48" s="212"/>
      <c r="D48" s="197"/>
      <c r="E48" s="201"/>
      <c r="F48" s="201"/>
      <c r="G48" s="201"/>
      <c r="H48" s="201"/>
      <c r="I48" s="201"/>
      <c r="J48" s="201"/>
      <c r="K48" s="201"/>
      <c r="L48" s="201"/>
      <c r="M48" s="201"/>
      <c r="N48" s="201"/>
      <c r="O48" s="201"/>
      <c r="P48" s="213"/>
      <c r="Q48" s="201"/>
      <c r="R48" s="201"/>
      <c r="S48" s="201"/>
      <c r="T48" s="203"/>
      <c r="U48" s="194"/>
      <c r="V48" s="213"/>
      <c r="W48" s="202"/>
      <c r="X48" s="194"/>
      <c r="Y48" s="201"/>
      <c r="Z48" s="201"/>
      <c r="AA48" s="201"/>
      <c r="AB48" s="201"/>
      <c r="AC48" s="202"/>
      <c r="AD48" s="201"/>
      <c r="AE48" s="201"/>
      <c r="AF48" s="201"/>
      <c r="AG48" s="197"/>
      <c r="AH48" s="198"/>
      <c r="AI48" s="198"/>
      <c r="AJ48" s="199"/>
      <c r="AK48" s="199"/>
      <c r="AL48" s="216"/>
      <c r="AM48" s="193"/>
      <c r="AN48" s="193"/>
      <c r="AO48" s="193"/>
      <c r="AP48" s="198"/>
      <c r="AQ48" s="199"/>
      <c r="AR48" s="200"/>
      <c r="AS48" s="132" t="s">
        <v>78</v>
      </c>
      <c r="AT48" s="106">
        <v>2023</v>
      </c>
      <c r="AU48" s="106">
        <f>AT48*AR45</f>
        <v>4046</v>
      </c>
      <c r="AV48" s="106">
        <v>358</v>
      </c>
      <c r="AW48" s="204"/>
      <c r="AX48" s="204"/>
      <c r="AY48" s="98">
        <f>AV48*AR45</f>
        <v>716</v>
      </c>
      <c r="AZ48" s="98">
        <f t="shared" si="8"/>
        <v>4762</v>
      </c>
      <c r="BA48" s="267"/>
    </row>
    <row r="49" spans="1:53" s="5" customFormat="1" ht="54.75" customHeight="1" x14ac:dyDescent="0.2">
      <c r="A49" s="163">
        <v>9</v>
      </c>
      <c r="B49" s="124" t="s">
        <v>91</v>
      </c>
      <c r="C49" s="124"/>
      <c r="D49" s="124" t="s">
        <v>101</v>
      </c>
      <c r="E49" s="126" t="s">
        <v>114</v>
      </c>
      <c r="F49" s="131" t="s">
        <v>99</v>
      </c>
      <c r="G49" s="124" t="s">
        <v>30</v>
      </c>
      <c r="H49" s="124" t="s">
        <v>87</v>
      </c>
      <c r="I49" s="142">
        <v>700</v>
      </c>
      <c r="J49" s="142">
        <v>1450</v>
      </c>
      <c r="K49" s="124"/>
      <c r="L49" s="124"/>
      <c r="M49" s="124" t="s">
        <v>30</v>
      </c>
      <c r="N49" s="124" t="s">
        <v>107</v>
      </c>
      <c r="O49" s="124" t="s">
        <v>63</v>
      </c>
      <c r="P49" s="128" t="s">
        <v>30</v>
      </c>
      <c r="Q49" s="124" t="s">
        <v>30</v>
      </c>
      <c r="R49" s="129" t="s">
        <v>85</v>
      </c>
      <c r="S49" s="138" t="s">
        <v>30</v>
      </c>
      <c r="T49" s="124" t="s">
        <v>96</v>
      </c>
      <c r="U49" s="127"/>
      <c r="V49" s="139">
        <v>7016</v>
      </c>
      <c r="W49" s="124">
        <v>72</v>
      </c>
      <c r="X49" s="127" t="s">
        <v>104</v>
      </c>
      <c r="Y49" s="129" t="s">
        <v>97</v>
      </c>
      <c r="Z49" s="124" t="s">
        <v>98</v>
      </c>
      <c r="AA49" s="124" t="s">
        <v>30</v>
      </c>
      <c r="AB49" s="127" t="s">
        <v>30</v>
      </c>
      <c r="AC49" s="127" t="s">
        <v>30</v>
      </c>
      <c r="AD49" s="137" t="s">
        <v>30</v>
      </c>
      <c r="AE49" s="127" t="s">
        <v>30</v>
      </c>
      <c r="AF49" s="127" t="s">
        <v>30</v>
      </c>
      <c r="AG49" s="165"/>
      <c r="AH49" s="198">
        <v>8</v>
      </c>
      <c r="AI49" s="198"/>
      <c r="AJ49" s="158"/>
      <c r="AK49" s="159"/>
      <c r="AL49" s="160"/>
      <c r="AM49" s="193"/>
      <c r="AN49" s="193"/>
      <c r="AO49" s="193"/>
      <c r="AP49" s="161"/>
      <c r="AQ49" s="162"/>
      <c r="AR49" s="128">
        <f>SUM(AG49:AQ49)</f>
        <v>8</v>
      </c>
      <c r="AS49" s="124" t="s">
        <v>86</v>
      </c>
      <c r="AT49" s="98">
        <v>17938</v>
      </c>
      <c r="AU49" s="98">
        <f>AT49*AR49</f>
        <v>143504</v>
      </c>
      <c r="AV49" s="98">
        <v>4022</v>
      </c>
      <c r="AW49" s="130">
        <f>AT49+AV49</f>
        <v>21960</v>
      </c>
      <c r="AX49" s="130">
        <f>AW49*AR49</f>
        <v>175680</v>
      </c>
      <c r="AY49" s="98">
        <f>AV49*AR49</f>
        <v>32176</v>
      </c>
      <c r="AZ49" s="98">
        <f>AU49+AY49</f>
        <v>175680</v>
      </c>
      <c r="BA49" s="174"/>
    </row>
    <row r="50" spans="1:53" s="5" customFormat="1" ht="19.5" customHeight="1" x14ac:dyDescent="0.2">
      <c r="A50" s="99"/>
      <c r="B50" s="339" t="s">
        <v>79</v>
      </c>
      <c r="C50" s="340"/>
      <c r="D50" s="340"/>
      <c r="E50" s="340"/>
      <c r="F50" s="341"/>
      <c r="G50" s="100"/>
      <c r="H50" s="65"/>
      <c r="I50" s="100"/>
      <c r="J50" s="100"/>
      <c r="K50" s="101"/>
      <c r="L50" s="101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2"/>
      <c r="AT50" s="103"/>
      <c r="AU50" s="103"/>
      <c r="AV50" s="104"/>
      <c r="AW50" s="103"/>
      <c r="AX50" s="105"/>
      <c r="AY50" s="104"/>
      <c r="AZ50" s="103"/>
      <c r="BA50" s="103"/>
    </row>
    <row r="51" spans="1:53" s="5" customFormat="1" ht="25.5" customHeight="1" x14ac:dyDescent="0.2">
      <c r="A51" s="334" t="s">
        <v>207</v>
      </c>
      <c r="B51" s="199" t="s">
        <v>92</v>
      </c>
      <c r="C51" s="199"/>
      <c r="D51" s="210" t="s">
        <v>100</v>
      </c>
      <c r="E51" s="232" t="s">
        <v>146</v>
      </c>
      <c r="F51" s="233" t="s">
        <v>193</v>
      </c>
      <c r="G51" s="194" t="s">
        <v>30</v>
      </c>
      <c r="H51" s="194" t="s">
        <v>121</v>
      </c>
      <c r="I51" s="203">
        <v>1000</v>
      </c>
      <c r="J51" s="203">
        <v>2100</v>
      </c>
      <c r="K51" s="203"/>
      <c r="L51" s="203"/>
      <c r="M51" s="199" t="s">
        <v>30</v>
      </c>
      <c r="N51" s="201" t="s">
        <v>120</v>
      </c>
      <c r="O51" s="203" t="s">
        <v>63</v>
      </c>
      <c r="P51" s="200" t="s">
        <v>30</v>
      </c>
      <c r="Q51" s="203" t="s">
        <v>30</v>
      </c>
      <c r="R51" s="221" t="s">
        <v>73</v>
      </c>
      <c r="S51" s="201" t="s">
        <v>67</v>
      </c>
      <c r="T51" s="203" t="s">
        <v>74</v>
      </c>
      <c r="U51" s="194">
        <v>14</v>
      </c>
      <c r="V51" s="295">
        <v>9003</v>
      </c>
      <c r="W51" s="203">
        <v>72</v>
      </c>
      <c r="X51" s="194" t="s">
        <v>75</v>
      </c>
      <c r="Y51" s="221" t="s">
        <v>32</v>
      </c>
      <c r="Z51" s="199" t="s">
        <v>44</v>
      </c>
      <c r="AA51" s="199" t="s">
        <v>76</v>
      </c>
      <c r="AB51" s="201" t="s">
        <v>65</v>
      </c>
      <c r="AC51" s="202" t="s">
        <v>52</v>
      </c>
      <c r="AD51" s="194" t="s">
        <v>30</v>
      </c>
      <c r="AE51" s="194" t="s">
        <v>30</v>
      </c>
      <c r="AF51" s="194" t="s">
        <v>30</v>
      </c>
      <c r="AG51" s="241"/>
      <c r="AH51" s="187">
        <v>1</v>
      </c>
      <c r="AI51" s="187">
        <v>1</v>
      </c>
      <c r="AJ51" s="238"/>
      <c r="AK51" s="151"/>
      <c r="AL51" s="152"/>
      <c r="AM51" s="259"/>
      <c r="AN51" s="259"/>
      <c r="AO51" s="259"/>
      <c r="AP51" s="155"/>
      <c r="AQ51" s="247"/>
      <c r="AR51" s="209">
        <f>SUM(AG51:AQ54)</f>
        <v>2</v>
      </c>
      <c r="AS51" s="109" t="s">
        <v>4</v>
      </c>
      <c r="AT51" s="106">
        <v>14192</v>
      </c>
      <c r="AU51" s="106">
        <f>AT51*AR51</f>
        <v>28384</v>
      </c>
      <c r="AV51" s="106">
        <v>1604</v>
      </c>
      <c r="AW51" s="204">
        <f>AT51+AT52+AT53+AT54+AV51+AV52+AV53+AV54</f>
        <v>29454</v>
      </c>
      <c r="AX51" s="204">
        <f>AW51*AR51</f>
        <v>58908</v>
      </c>
      <c r="AY51" s="98">
        <f>AV51*AR51</f>
        <v>3208</v>
      </c>
      <c r="AZ51" s="98">
        <f>AY51+AU51</f>
        <v>31592</v>
      </c>
      <c r="BA51" s="215"/>
    </row>
    <row r="52" spans="1:53" s="5" customFormat="1" x14ac:dyDescent="0.2">
      <c r="A52" s="335"/>
      <c r="B52" s="199"/>
      <c r="C52" s="199"/>
      <c r="D52" s="211"/>
      <c r="E52" s="232"/>
      <c r="F52" s="233"/>
      <c r="G52" s="194"/>
      <c r="H52" s="194"/>
      <c r="I52" s="203"/>
      <c r="J52" s="203"/>
      <c r="K52" s="203"/>
      <c r="L52" s="203"/>
      <c r="M52" s="199"/>
      <c r="N52" s="201"/>
      <c r="O52" s="203"/>
      <c r="P52" s="200"/>
      <c r="Q52" s="203"/>
      <c r="R52" s="221"/>
      <c r="S52" s="201"/>
      <c r="T52" s="203"/>
      <c r="U52" s="194"/>
      <c r="V52" s="295"/>
      <c r="W52" s="203"/>
      <c r="X52" s="194"/>
      <c r="Y52" s="221"/>
      <c r="Z52" s="199"/>
      <c r="AA52" s="199"/>
      <c r="AB52" s="201"/>
      <c r="AC52" s="202"/>
      <c r="AD52" s="194"/>
      <c r="AE52" s="194"/>
      <c r="AF52" s="194"/>
      <c r="AG52" s="242"/>
      <c r="AH52" s="188"/>
      <c r="AI52" s="188"/>
      <c r="AJ52" s="239"/>
      <c r="AK52" s="149"/>
      <c r="AL52" s="153"/>
      <c r="AM52" s="260"/>
      <c r="AN52" s="260"/>
      <c r="AO52" s="260"/>
      <c r="AP52" s="156"/>
      <c r="AQ52" s="248"/>
      <c r="AR52" s="209"/>
      <c r="AS52" s="109" t="s">
        <v>1</v>
      </c>
      <c r="AT52" s="106">
        <v>6152</v>
      </c>
      <c r="AU52" s="106">
        <f>AT52*AR51</f>
        <v>12304</v>
      </c>
      <c r="AV52" s="106">
        <v>1604</v>
      </c>
      <c r="AW52" s="204"/>
      <c r="AX52" s="204"/>
      <c r="AY52" s="98">
        <f>AV52*AR51</f>
        <v>3208</v>
      </c>
      <c r="AZ52" s="98">
        <f t="shared" ref="AZ52:AZ54" si="9">AY52+AU52</f>
        <v>15512</v>
      </c>
      <c r="BA52" s="215"/>
    </row>
    <row r="53" spans="1:53" s="5" customFormat="1" ht="24.75" customHeight="1" x14ac:dyDescent="0.2">
      <c r="A53" s="335"/>
      <c r="B53" s="199"/>
      <c r="C53" s="199"/>
      <c r="D53" s="211"/>
      <c r="E53" s="232"/>
      <c r="F53" s="233"/>
      <c r="G53" s="194"/>
      <c r="H53" s="194"/>
      <c r="I53" s="203"/>
      <c r="J53" s="203"/>
      <c r="K53" s="203"/>
      <c r="L53" s="203"/>
      <c r="M53" s="199"/>
      <c r="N53" s="201"/>
      <c r="O53" s="203"/>
      <c r="P53" s="200"/>
      <c r="Q53" s="203"/>
      <c r="R53" s="221"/>
      <c r="S53" s="201"/>
      <c r="T53" s="203"/>
      <c r="U53" s="194"/>
      <c r="V53" s="295"/>
      <c r="W53" s="203"/>
      <c r="X53" s="194"/>
      <c r="Y53" s="221"/>
      <c r="Z53" s="199"/>
      <c r="AA53" s="199"/>
      <c r="AB53" s="201"/>
      <c r="AC53" s="202"/>
      <c r="AD53" s="194"/>
      <c r="AE53" s="194"/>
      <c r="AF53" s="194"/>
      <c r="AG53" s="242"/>
      <c r="AH53" s="188"/>
      <c r="AI53" s="188"/>
      <c r="AJ53" s="239"/>
      <c r="AK53" s="149"/>
      <c r="AL53" s="153"/>
      <c r="AM53" s="260"/>
      <c r="AN53" s="260"/>
      <c r="AO53" s="260"/>
      <c r="AP53" s="156"/>
      <c r="AQ53" s="248"/>
      <c r="AR53" s="209"/>
      <c r="AS53" s="109" t="s">
        <v>77</v>
      </c>
      <c r="AT53" s="106">
        <v>3065</v>
      </c>
      <c r="AU53" s="106">
        <f>AT53*AR51</f>
        <v>6130</v>
      </c>
      <c r="AV53" s="106">
        <v>456</v>
      </c>
      <c r="AW53" s="204"/>
      <c r="AX53" s="204"/>
      <c r="AY53" s="98">
        <f>AV53*AR51</f>
        <v>912</v>
      </c>
      <c r="AZ53" s="98">
        <f t="shared" si="9"/>
        <v>7042</v>
      </c>
      <c r="BA53" s="215"/>
    </row>
    <row r="54" spans="1:53" s="5" customFormat="1" ht="44.25" customHeight="1" x14ac:dyDescent="0.2">
      <c r="A54" s="336"/>
      <c r="B54" s="199"/>
      <c r="C54" s="199"/>
      <c r="D54" s="212"/>
      <c r="E54" s="232"/>
      <c r="F54" s="233"/>
      <c r="G54" s="194"/>
      <c r="H54" s="194"/>
      <c r="I54" s="203"/>
      <c r="J54" s="203"/>
      <c r="K54" s="203"/>
      <c r="L54" s="203"/>
      <c r="M54" s="199"/>
      <c r="N54" s="201"/>
      <c r="O54" s="203"/>
      <c r="P54" s="200"/>
      <c r="Q54" s="203"/>
      <c r="R54" s="221"/>
      <c r="S54" s="201"/>
      <c r="T54" s="203"/>
      <c r="U54" s="194"/>
      <c r="V54" s="295"/>
      <c r="W54" s="203"/>
      <c r="X54" s="194"/>
      <c r="Y54" s="221"/>
      <c r="Z54" s="199"/>
      <c r="AA54" s="199"/>
      <c r="AB54" s="201"/>
      <c r="AC54" s="202"/>
      <c r="AD54" s="194"/>
      <c r="AE54" s="194"/>
      <c r="AF54" s="194"/>
      <c r="AG54" s="243"/>
      <c r="AH54" s="189"/>
      <c r="AI54" s="189"/>
      <c r="AJ54" s="240"/>
      <c r="AK54" s="150"/>
      <c r="AL54" s="154"/>
      <c r="AM54" s="261"/>
      <c r="AN54" s="261"/>
      <c r="AO54" s="261"/>
      <c r="AP54" s="157"/>
      <c r="AQ54" s="249"/>
      <c r="AR54" s="209"/>
      <c r="AS54" s="109" t="s">
        <v>78</v>
      </c>
      <c r="AT54" s="106">
        <v>2023</v>
      </c>
      <c r="AU54" s="106">
        <f>AT54*AR51</f>
        <v>4046</v>
      </c>
      <c r="AV54" s="106">
        <v>358</v>
      </c>
      <c r="AW54" s="204"/>
      <c r="AX54" s="204"/>
      <c r="AY54" s="98">
        <f>AV54*AR51</f>
        <v>716</v>
      </c>
      <c r="AZ54" s="98">
        <f t="shared" si="9"/>
        <v>4762</v>
      </c>
      <c r="BA54" s="215"/>
    </row>
    <row r="55" spans="1:53" s="5" customFormat="1" ht="87" customHeight="1" x14ac:dyDescent="0.2">
      <c r="A55" s="357">
        <v>11</v>
      </c>
      <c r="B55" s="201" t="s">
        <v>178</v>
      </c>
      <c r="C55" s="201"/>
      <c r="D55" s="217" t="s">
        <v>101</v>
      </c>
      <c r="E55" s="201" t="s">
        <v>84</v>
      </c>
      <c r="F55" s="201" t="s">
        <v>194</v>
      </c>
      <c r="G55" s="201" t="s">
        <v>30</v>
      </c>
      <c r="H55" s="201" t="s">
        <v>68</v>
      </c>
      <c r="I55" s="201">
        <v>1000</v>
      </c>
      <c r="J55" s="201">
        <v>2100</v>
      </c>
      <c r="K55" s="201"/>
      <c r="L55" s="201"/>
      <c r="M55" s="201" t="s">
        <v>30</v>
      </c>
      <c r="N55" s="201" t="s">
        <v>120</v>
      </c>
      <c r="O55" s="201" t="s">
        <v>34</v>
      </c>
      <c r="P55" s="213" t="s">
        <v>35</v>
      </c>
      <c r="Q55" s="201" t="s">
        <v>35</v>
      </c>
      <c r="R55" s="201" t="s">
        <v>62</v>
      </c>
      <c r="S55" s="201" t="s">
        <v>61</v>
      </c>
      <c r="T55" s="201" t="s">
        <v>31</v>
      </c>
      <c r="U55" s="202" t="s">
        <v>53</v>
      </c>
      <c r="V55" s="367">
        <v>1014</v>
      </c>
      <c r="W55" s="202">
        <v>72</v>
      </c>
      <c r="X55" s="201" t="s">
        <v>70</v>
      </c>
      <c r="Y55" s="201" t="s">
        <v>195</v>
      </c>
      <c r="Z55" s="201" t="s">
        <v>30</v>
      </c>
      <c r="AA55" s="201" t="s">
        <v>35</v>
      </c>
      <c r="AB55" s="201" t="s">
        <v>35</v>
      </c>
      <c r="AC55" s="202" t="s">
        <v>30</v>
      </c>
      <c r="AD55" s="201" t="s">
        <v>35</v>
      </c>
      <c r="AE55" s="201" t="s">
        <v>35</v>
      </c>
      <c r="AF55" s="201" t="s">
        <v>196</v>
      </c>
      <c r="AG55" s="346"/>
      <c r="AH55" s="250">
        <v>1</v>
      </c>
      <c r="AI55" s="250"/>
      <c r="AJ55" s="251"/>
      <c r="AK55" s="252"/>
      <c r="AL55" s="254"/>
      <c r="AM55" s="256"/>
      <c r="AN55" s="256"/>
      <c r="AO55" s="256"/>
      <c r="AP55" s="244"/>
      <c r="AQ55" s="258"/>
      <c r="AR55" s="209">
        <f>SUM(AG55:AQ56)</f>
        <v>1</v>
      </c>
      <c r="AS55" s="140" t="s">
        <v>41</v>
      </c>
      <c r="AT55" s="107">
        <v>16466</v>
      </c>
      <c r="AU55" s="107">
        <f>AT55*AR55</f>
        <v>16466</v>
      </c>
      <c r="AV55" s="107">
        <v>1899</v>
      </c>
      <c r="AW55" s="292">
        <f>AT55+AT56+AV55+AV56</f>
        <v>27797</v>
      </c>
      <c r="AX55" s="292">
        <f>AW55*AR55</f>
        <v>27797</v>
      </c>
      <c r="AY55" s="107">
        <f>AV55*AR55</f>
        <v>1899</v>
      </c>
      <c r="AZ55" s="108">
        <f t="shared" ref="AZ55:AZ56" si="10">AY55+AU55</f>
        <v>18365</v>
      </c>
      <c r="BA55" s="294"/>
    </row>
    <row r="56" spans="1:53" s="5" customFormat="1" ht="75.75" customHeight="1" x14ac:dyDescent="0.2">
      <c r="A56" s="358"/>
      <c r="B56" s="201"/>
      <c r="C56" s="201"/>
      <c r="D56" s="219"/>
      <c r="E56" s="201"/>
      <c r="F56" s="213"/>
      <c r="G56" s="201"/>
      <c r="H56" s="201"/>
      <c r="I56" s="201"/>
      <c r="J56" s="201"/>
      <c r="K56" s="201"/>
      <c r="L56" s="201"/>
      <c r="M56" s="201"/>
      <c r="N56" s="201"/>
      <c r="O56" s="201"/>
      <c r="P56" s="213"/>
      <c r="Q56" s="201"/>
      <c r="R56" s="201"/>
      <c r="S56" s="201"/>
      <c r="T56" s="201"/>
      <c r="U56" s="202"/>
      <c r="V56" s="367"/>
      <c r="W56" s="202"/>
      <c r="X56" s="201"/>
      <c r="Y56" s="201"/>
      <c r="Z56" s="201"/>
      <c r="AA56" s="201"/>
      <c r="AB56" s="201"/>
      <c r="AC56" s="202"/>
      <c r="AD56" s="201"/>
      <c r="AE56" s="201"/>
      <c r="AF56" s="201"/>
      <c r="AG56" s="346"/>
      <c r="AH56" s="250"/>
      <c r="AI56" s="250"/>
      <c r="AJ56" s="251"/>
      <c r="AK56" s="253"/>
      <c r="AL56" s="255"/>
      <c r="AM56" s="257"/>
      <c r="AN56" s="257"/>
      <c r="AO56" s="257"/>
      <c r="AP56" s="246"/>
      <c r="AQ56" s="258"/>
      <c r="AR56" s="209"/>
      <c r="AS56" s="140" t="s">
        <v>42</v>
      </c>
      <c r="AT56" s="107">
        <v>7533</v>
      </c>
      <c r="AU56" s="107">
        <f>AT56*AR55</f>
        <v>7533</v>
      </c>
      <c r="AV56" s="107">
        <v>1899</v>
      </c>
      <c r="AW56" s="293"/>
      <c r="AX56" s="293"/>
      <c r="AY56" s="107">
        <f>AV56*AR55</f>
        <v>1899</v>
      </c>
      <c r="AZ56" s="108">
        <f t="shared" si="10"/>
        <v>9432</v>
      </c>
      <c r="BA56" s="294"/>
    </row>
    <row r="57" spans="1:53" s="5" customFormat="1" ht="57" customHeight="1" x14ac:dyDescent="0.2">
      <c r="A57" s="361" t="s">
        <v>208</v>
      </c>
      <c r="B57" s="252" t="s">
        <v>178</v>
      </c>
      <c r="C57" s="252" t="s">
        <v>176</v>
      </c>
      <c r="D57" s="222" t="s">
        <v>101</v>
      </c>
      <c r="E57" s="222" t="s">
        <v>84</v>
      </c>
      <c r="F57" s="222" t="s">
        <v>194</v>
      </c>
      <c r="G57" s="364" t="s">
        <v>30</v>
      </c>
      <c r="H57" s="199" t="s">
        <v>167</v>
      </c>
      <c r="I57" s="225">
        <v>1000</v>
      </c>
      <c r="J57" s="225">
        <v>2100</v>
      </c>
      <c r="K57" s="225"/>
      <c r="L57" s="225"/>
      <c r="M57" s="201" t="s">
        <v>30</v>
      </c>
      <c r="N57" s="225" t="s">
        <v>120</v>
      </c>
      <c r="O57" s="225" t="s">
        <v>34</v>
      </c>
      <c r="P57" s="347" t="s">
        <v>35</v>
      </c>
      <c r="Q57" s="225" t="s">
        <v>35</v>
      </c>
      <c r="R57" s="348" t="s">
        <v>168</v>
      </c>
      <c r="S57" s="232" t="s">
        <v>169</v>
      </c>
      <c r="T57" s="225" t="s">
        <v>31</v>
      </c>
      <c r="U57" s="225" t="s">
        <v>53</v>
      </c>
      <c r="V57" s="367">
        <v>1014</v>
      </c>
      <c r="W57" s="225">
        <v>72</v>
      </c>
      <c r="X57" s="225" t="s">
        <v>70</v>
      </c>
      <c r="Y57" s="222" t="s">
        <v>195</v>
      </c>
      <c r="Z57" s="203" t="s">
        <v>30</v>
      </c>
      <c r="AA57" s="232" t="s">
        <v>35</v>
      </c>
      <c r="AB57" s="232" t="s">
        <v>30</v>
      </c>
      <c r="AC57" s="232" t="s">
        <v>30</v>
      </c>
      <c r="AD57" s="232" t="s">
        <v>30</v>
      </c>
      <c r="AE57" s="232" t="s">
        <v>30</v>
      </c>
      <c r="AF57" s="200" t="s">
        <v>197</v>
      </c>
      <c r="AG57" s="241"/>
      <c r="AH57" s="187"/>
      <c r="AI57" s="187">
        <v>1</v>
      </c>
      <c r="AJ57" s="238"/>
      <c r="AK57" s="167"/>
      <c r="AL57" s="286"/>
      <c r="AM57" s="259"/>
      <c r="AN57" s="259"/>
      <c r="AO57" s="259"/>
      <c r="AP57" s="170"/>
      <c r="AQ57" s="247"/>
      <c r="AR57" s="209">
        <f>SUM(AG57:AQ60)</f>
        <v>1</v>
      </c>
      <c r="AS57" s="166" t="s">
        <v>4</v>
      </c>
      <c r="AT57" s="106">
        <v>14192</v>
      </c>
      <c r="AU57" s="106">
        <f>AT57*AR57</f>
        <v>14192</v>
      </c>
      <c r="AV57" s="106">
        <v>1604</v>
      </c>
      <c r="AW57" s="204">
        <f>AT57+AT58+AT59+AT60+AV57+AV58+AV59+AV60</f>
        <v>27073</v>
      </c>
      <c r="AX57" s="204">
        <f>AW57*AR57</f>
        <v>27073</v>
      </c>
      <c r="AY57" s="98">
        <f>AV57*AR57</f>
        <v>1604</v>
      </c>
      <c r="AZ57" s="98">
        <f>AY57+AU57</f>
        <v>15796</v>
      </c>
      <c r="BA57" s="215" t="s">
        <v>174</v>
      </c>
    </row>
    <row r="58" spans="1:53" s="5" customFormat="1" ht="57" customHeight="1" x14ac:dyDescent="0.2">
      <c r="A58" s="362"/>
      <c r="B58" s="359"/>
      <c r="C58" s="359"/>
      <c r="D58" s="223"/>
      <c r="E58" s="223"/>
      <c r="F58" s="223"/>
      <c r="G58" s="365"/>
      <c r="H58" s="199"/>
      <c r="I58" s="225"/>
      <c r="J58" s="225"/>
      <c r="K58" s="225"/>
      <c r="L58" s="225"/>
      <c r="M58" s="201"/>
      <c r="N58" s="225"/>
      <c r="O58" s="225"/>
      <c r="P58" s="347"/>
      <c r="Q58" s="225"/>
      <c r="R58" s="348"/>
      <c r="S58" s="232"/>
      <c r="T58" s="225"/>
      <c r="U58" s="225"/>
      <c r="V58" s="367"/>
      <c r="W58" s="225"/>
      <c r="X58" s="225"/>
      <c r="Y58" s="223"/>
      <c r="Z58" s="203"/>
      <c r="AA58" s="232"/>
      <c r="AB58" s="232"/>
      <c r="AC58" s="232"/>
      <c r="AD58" s="232"/>
      <c r="AE58" s="232"/>
      <c r="AF58" s="200"/>
      <c r="AG58" s="242"/>
      <c r="AH58" s="188"/>
      <c r="AI58" s="188"/>
      <c r="AJ58" s="239"/>
      <c r="AK58" s="168"/>
      <c r="AL58" s="287"/>
      <c r="AM58" s="260"/>
      <c r="AN58" s="260"/>
      <c r="AO58" s="260"/>
      <c r="AP58" s="171"/>
      <c r="AQ58" s="248"/>
      <c r="AR58" s="209"/>
      <c r="AS58" s="166" t="s">
        <v>1</v>
      </c>
      <c r="AT58" s="106">
        <v>6152</v>
      </c>
      <c r="AU58" s="106">
        <f>AT58*AR57</f>
        <v>6152</v>
      </c>
      <c r="AV58" s="106">
        <v>1604</v>
      </c>
      <c r="AW58" s="204"/>
      <c r="AX58" s="204"/>
      <c r="AY58" s="98">
        <f>AV58*AR57</f>
        <v>1604</v>
      </c>
      <c r="AZ58" s="98">
        <f t="shared" ref="AZ58:AZ60" si="11">AY58+AU58</f>
        <v>7756</v>
      </c>
      <c r="BA58" s="215"/>
    </row>
    <row r="59" spans="1:53" s="5" customFormat="1" ht="57" customHeight="1" x14ac:dyDescent="0.2">
      <c r="A59" s="362"/>
      <c r="B59" s="359"/>
      <c r="C59" s="359"/>
      <c r="D59" s="223"/>
      <c r="E59" s="223"/>
      <c r="F59" s="223"/>
      <c r="G59" s="365"/>
      <c r="H59" s="199"/>
      <c r="I59" s="225"/>
      <c r="J59" s="225"/>
      <c r="K59" s="225"/>
      <c r="L59" s="225"/>
      <c r="M59" s="201"/>
      <c r="N59" s="225"/>
      <c r="O59" s="225"/>
      <c r="P59" s="347"/>
      <c r="Q59" s="225"/>
      <c r="R59" s="348"/>
      <c r="S59" s="232"/>
      <c r="T59" s="225"/>
      <c r="U59" s="225"/>
      <c r="V59" s="367"/>
      <c r="W59" s="225"/>
      <c r="X59" s="225"/>
      <c r="Y59" s="223"/>
      <c r="Z59" s="203"/>
      <c r="AA59" s="232"/>
      <c r="AB59" s="232"/>
      <c r="AC59" s="232"/>
      <c r="AD59" s="232"/>
      <c r="AE59" s="232"/>
      <c r="AF59" s="200"/>
      <c r="AG59" s="242"/>
      <c r="AH59" s="188"/>
      <c r="AI59" s="188"/>
      <c r="AJ59" s="239"/>
      <c r="AK59" s="168"/>
      <c r="AL59" s="287"/>
      <c r="AM59" s="260"/>
      <c r="AN59" s="260"/>
      <c r="AO59" s="260"/>
      <c r="AP59" s="171"/>
      <c r="AQ59" s="248"/>
      <c r="AR59" s="209"/>
      <c r="AS59" s="166" t="s">
        <v>77</v>
      </c>
      <c r="AT59" s="106">
        <v>3065</v>
      </c>
      <c r="AU59" s="106">
        <f>AT59*AR57</f>
        <v>3065</v>
      </c>
      <c r="AV59" s="106">
        <v>456</v>
      </c>
      <c r="AW59" s="204"/>
      <c r="AX59" s="204"/>
      <c r="AY59" s="98">
        <f>AV59*AR57</f>
        <v>456</v>
      </c>
      <c r="AZ59" s="98">
        <f t="shared" si="11"/>
        <v>3521</v>
      </c>
      <c r="BA59" s="215"/>
    </row>
    <row r="60" spans="1:53" s="5" customFormat="1" ht="57" customHeight="1" x14ac:dyDescent="0.2">
      <c r="A60" s="363"/>
      <c r="B60" s="253"/>
      <c r="C60" s="253"/>
      <c r="D60" s="224"/>
      <c r="E60" s="224"/>
      <c r="F60" s="224"/>
      <c r="G60" s="366"/>
      <c r="H60" s="199"/>
      <c r="I60" s="225"/>
      <c r="J60" s="225"/>
      <c r="K60" s="225"/>
      <c r="L60" s="225"/>
      <c r="M60" s="201"/>
      <c r="N60" s="225"/>
      <c r="O60" s="225"/>
      <c r="P60" s="347"/>
      <c r="Q60" s="225"/>
      <c r="R60" s="348"/>
      <c r="S60" s="232"/>
      <c r="T60" s="225"/>
      <c r="U60" s="225"/>
      <c r="V60" s="367"/>
      <c r="W60" s="225"/>
      <c r="X60" s="225"/>
      <c r="Y60" s="224"/>
      <c r="Z60" s="203"/>
      <c r="AA60" s="232"/>
      <c r="AB60" s="232"/>
      <c r="AC60" s="232"/>
      <c r="AD60" s="232"/>
      <c r="AE60" s="232"/>
      <c r="AF60" s="200"/>
      <c r="AG60" s="243"/>
      <c r="AH60" s="189"/>
      <c r="AI60" s="189"/>
      <c r="AJ60" s="240"/>
      <c r="AK60" s="169"/>
      <c r="AL60" s="288"/>
      <c r="AM60" s="261"/>
      <c r="AN60" s="261"/>
      <c r="AO60" s="261"/>
      <c r="AP60" s="172"/>
      <c r="AQ60" s="249"/>
      <c r="AR60" s="209"/>
      <c r="AS60" s="166" t="s">
        <v>78</v>
      </c>
      <c r="AT60" s="106"/>
      <c r="AU60" s="106">
        <f>AT60*AR57</f>
        <v>0</v>
      </c>
      <c r="AV60" s="106"/>
      <c r="AW60" s="204"/>
      <c r="AX60" s="204"/>
      <c r="AY60" s="98">
        <f>AV60*AR57</f>
        <v>0</v>
      </c>
      <c r="AZ60" s="98">
        <f t="shared" si="11"/>
        <v>0</v>
      </c>
      <c r="BA60" s="215"/>
    </row>
    <row r="61" spans="1:53" s="5" customFormat="1" ht="33.75" customHeight="1" x14ac:dyDescent="0.2">
      <c r="A61" s="184">
        <v>12</v>
      </c>
      <c r="B61" s="217" t="s">
        <v>202</v>
      </c>
      <c r="C61" s="222"/>
      <c r="D61" s="222" t="s">
        <v>101</v>
      </c>
      <c r="E61" s="222" t="s">
        <v>198</v>
      </c>
      <c r="F61" s="222" t="s">
        <v>199</v>
      </c>
      <c r="G61" s="222" t="s">
        <v>30</v>
      </c>
      <c r="H61" s="203" t="s">
        <v>200</v>
      </c>
      <c r="I61" s="225">
        <v>800</v>
      </c>
      <c r="J61" s="225">
        <v>2100</v>
      </c>
      <c r="K61" s="225"/>
      <c r="L61" s="225"/>
      <c r="M61" s="225" t="s">
        <v>30</v>
      </c>
      <c r="N61" s="203" t="s">
        <v>201</v>
      </c>
      <c r="O61" s="203" t="s">
        <v>34</v>
      </c>
      <c r="P61" s="200" t="s">
        <v>30</v>
      </c>
      <c r="Q61" s="203" t="s">
        <v>30</v>
      </c>
      <c r="R61" s="221" t="s">
        <v>73</v>
      </c>
      <c r="S61" s="225" t="s">
        <v>30</v>
      </c>
      <c r="T61" s="203" t="s">
        <v>74</v>
      </c>
      <c r="U61" s="194">
        <v>14</v>
      </c>
      <c r="V61" s="295">
        <v>9003</v>
      </c>
      <c r="W61" s="203">
        <v>72</v>
      </c>
      <c r="X61" s="194" t="s">
        <v>75</v>
      </c>
      <c r="Y61" s="221" t="s">
        <v>32</v>
      </c>
      <c r="Z61" s="203" t="s">
        <v>44</v>
      </c>
      <c r="AA61" s="203" t="s">
        <v>76</v>
      </c>
      <c r="AB61" s="194" t="s">
        <v>65</v>
      </c>
      <c r="AC61" s="194" t="s">
        <v>52</v>
      </c>
      <c r="AD61" s="194" t="s">
        <v>30</v>
      </c>
      <c r="AE61" s="194" t="s">
        <v>30</v>
      </c>
      <c r="AF61" s="194" t="s">
        <v>30</v>
      </c>
      <c r="AG61" s="176"/>
      <c r="AH61" s="187">
        <v>1</v>
      </c>
      <c r="AI61" s="187">
        <v>1</v>
      </c>
      <c r="AJ61" s="178"/>
      <c r="AK61" s="182"/>
      <c r="AL61" s="183"/>
      <c r="AM61" s="180"/>
      <c r="AN61" s="180"/>
      <c r="AO61" s="180"/>
      <c r="AP61" s="179"/>
      <c r="AQ61" s="181"/>
      <c r="AR61" s="289">
        <f>AH61+AI61</f>
        <v>2</v>
      </c>
      <c r="AS61" s="177" t="s">
        <v>4</v>
      </c>
      <c r="AT61" s="98">
        <v>14192</v>
      </c>
      <c r="AU61" s="98">
        <f>AT61*AR61</f>
        <v>28384</v>
      </c>
      <c r="AV61" s="98">
        <v>1604</v>
      </c>
      <c r="AW61" s="204">
        <f>AT61+AT62+AT63+AT64+AV61+AV62+AV63+AV64</f>
        <v>25933</v>
      </c>
      <c r="AX61" s="204">
        <f>AW61*AR61</f>
        <v>51866</v>
      </c>
      <c r="AY61" s="98">
        <f>AV61*AR61</f>
        <v>3208</v>
      </c>
      <c r="AZ61" s="98">
        <f>AY61+AU61</f>
        <v>31592</v>
      </c>
      <c r="BA61" s="175"/>
    </row>
    <row r="62" spans="1:53" s="5" customFormat="1" ht="36.75" customHeight="1" x14ac:dyDescent="0.2">
      <c r="A62" s="185"/>
      <c r="B62" s="218"/>
      <c r="C62" s="223"/>
      <c r="D62" s="223"/>
      <c r="E62" s="223"/>
      <c r="F62" s="223"/>
      <c r="G62" s="223"/>
      <c r="H62" s="203"/>
      <c r="I62" s="225"/>
      <c r="J62" s="225"/>
      <c r="K62" s="225"/>
      <c r="L62" s="225"/>
      <c r="M62" s="225"/>
      <c r="N62" s="203"/>
      <c r="O62" s="203"/>
      <c r="P62" s="200"/>
      <c r="Q62" s="203"/>
      <c r="R62" s="221"/>
      <c r="S62" s="225"/>
      <c r="T62" s="203"/>
      <c r="U62" s="194"/>
      <c r="V62" s="295"/>
      <c r="W62" s="203"/>
      <c r="X62" s="194"/>
      <c r="Y62" s="221"/>
      <c r="Z62" s="203"/>
      <c r="AA62" s="203"/>
      <c r="AB62" s="194"/>
      <c r="AC62" s="194"/>
      <c r="AD62" s="194"/>
      <c r="AE62" s="194"/>
      <c r="AF62" s="194"/>
      <c r="AG62" s="176"/>
      <c r="AH62" s="188"/>
      <c r="AI62" s="188"/>
      <c r="AJ62" s="178"/>
      <c r="AK62" s="182"/>
      <c r="AL62" s="183"/>
      <c r="AM62" s="180"/>
      <c r="AN62" s="180"/>
      <c r="AO62" s="180"/>
      <c r="AP62" s="179"/>
      <c r="AQ62" s="181"/>
      <c r="AR62" s="290"/>
      <c r="AS62" s="177" t="s">
        <v>1</v>
      </c>
      <c r="AT62" s="98">
        <v>6152</v>
      </c>
      <c r="AU62" s="98">
        <f>AT62*AR61</f>
        <v>12304</v>
      </c>
      <c r="AV62" s="98">
        <v>1604</v>
      </c>
      <c r="AW62" s="204"/>
      <c r="AX62" s="204"/>
      <c r="AY62" s="98">
        <f>AV62*AR61</f>
        <v>3208</v>
      </c>
      <c r="AZ62" s="98">
        <f t="shared" ref="AZ62:AZ64" si="12">AY62+AU62</f>
        <v>15512</v>
      </c>
      <c r="BA62" s="175"/>
    </row>
    <row r="63" spans="1:53" s="5" customFormat="1" ht="28.5" customHeight="1" x14ac:dyDescent="0.2">
      <c r="A63" s="185"/>
      <c r="B63" s="218"/>
      <c r="C63" s="223"/>
      <c r="D63" s="223"/>
      <c r="E63" s="223"/>
      <c r="F63" s="223"/>
      <c r="G63" s="223"/>
      <c r="H63" s="203"/>
      <c r="I63" s="225"/>
      <c r="J63" s="225"/>
      <c r="K63" s="225"/>
      <c r="L63" s="225"/>
      <c r="M63" s="225"/>
      <c r="N63" s="203"/>
      <c r="O63" s="203"/>
      <c r="P63" s="200"/>
      <c r="Q63" s="203"/>
      <c r="R63" s="221"/>
      <c r="S63" s="225"/>
      <c r="T63" s="203"/>
      <c r="U63" s="194"/>
      <c r="V63" s="295"/>
      <c r="W63" s="203"/>
      <c r="X63" s="194"/>
      <c r="Y63" s="221"/>
      <c r="Z63" s="203"/>
      <c r="AA63" s="203"/>
      <c r="AB63" s="194"/>
      <c r="AC63" s="194"/>
      <c r="AD63" s="194"/>
      <c r="AE63" s="194"/>
      <c r="AF63" s="194"/>
      <c r="AG63" s="176"/>
      <c r="AH63" s="188"/>
      <c r="AI63" s="188"/>
      <c r="AJ63" s="178"/>
      <c r="AK63" s="182"/>
      <c r="AL63" s="183"/>
      <c r="AM63" s="180"/>
      <c r="AN63" s="180"/>
      <c r="AO63" s="180"/>
      <c r="AP63" s="179"/>
      <c r="AQ63" s="181"/>
      <c r="AR63" s="290"/>
      <c r="AS63" s="177" t="s">
        <v>77</v>
      </c>
      <c r="AT63" s="98"/>
      <c r="AU63" s="98">
        <f>AT63*AR61</f>
        <v>0</v>
      </c>
      <c r="AV63" s="98"/>
      <c r="AW63" s="204"/>
      <c r="AX63" s="204"/>
      <c r="AY63" s="98">
        <f>AV63*AR61</f>
        <v>0</v>
      </c>
      <c r="AZ63" s="98">
        <f t="shared" si="12"/>
        <v>0</v>
      </c>
      <c r="BA63" s="175"/>
    </row>
    <row r="64" spans="1:53" s="5" customFormat="1" ht="33.75" customHeight="1" x14ac:dyDescent="0.2">
      <c r="A64" s="186"/>
      <c r="B64" s="219"/>
      <c r="C64" s="224"/>
      <c r="D64" s="224"/>
      <c r="E64" s="224"/>
      <c r="F64" s="224"/>
      <c r="G64" s="224"/>
      <c r="H64" s="203"/>
      <c r="I64" s="225"/>
      <c r="J64" s="225"/>
      <c r="K64" s="225"/>
      <c r="L64" s="225"/>
      <c r="M64" s="225"/>
      <c r="N64" s="203"/>
      <c r="O64" s="203"/>
      <c r="P64" s="200"/>
      <c r="Q64" s="203"/>
      <c r="R64" s="221"/>
      <c r="S64" s="225"/>
      <c r="T64" s="203"/>
      <c r="U64" s="194"/>
      <c r="V64" s="295"/>
      <c r="W64" s="203"/>
      <c r="X64" s="194"/>
      <c r="Y64" s="221"/>
      <c r="Z64" s="203"/>
      <c r="AA64" s="203"/>
      <c r="AB64" s="194"/>
      <c r="AC64" s="194"/>
      <c r="AD64" s="194"/>
      <c r="AE64" s="194"/>
      <c r="AF64" s="194"/>
      <c r="AG64" s="176"/>
      <c r="AH64" s="189"/>
      <c r="AI64" s="189"/>
      <c r="AJ64" s="178"/>
      <c r="AK64" s="182"/>
      <c r="AL64" s="183"/>
      <c r="AM64" s="180"/>
      <c r="AN64" s="180"/>
      <c r="AO64" s="180"/>
      <c r="AP64" s="179"/>
      <c r="AQ64" s="181"/>
      <c r="AR64" s="291"/>
      <c r="AS64" s="177" t="s">
        <v>78</v>
      </c>
      <c r="AT64" s="98">
        <v>2023</v>
      </c>
      <c r="AU64" s="98">
        <f>AT64*AR61</f>
        <v>4046</v>
      </c>
      <c r="AV64" s="98">
        <v>358</v>
      </c>
      <c r="AW64" s="204"/>
      <c r="AX64" s="204"/>
      <c r="AY64" s="98">
        <f>AV64*AR61</f>
        <v>716</v>
      </c>
      <c r="AZ64" s="98">
        <f t="shared" si="12"/>
        <v>4762</v>
      </c>
      <c r="BA64" s="175"/>
    </row>
    <row r="65" spans="1:53" s="5" customFormat="1" ht="27" customHeight="1" x14ac:dyDescent="0.2">
      <c r="A65" s="226" t="s">
        <v>209</v>
      </c>
      <c r="B65" s="195" t="s">
        <v>177</v>
      </c>
      <c r="C65" s="195"/>
      <c r="D65" s="210" t="s">
        <v>100</v>
      </c>
      <c r="E65" s="343" t="s">
        <v>147</v>
      </c>
      <c r="F65" s="233" t="s">
        <v>203</v>
      </c>
      <c r="G65" s="194" t="s">
        <v>30</v>
      </c>
      <c r="H65" s="203" t="s">
        <v>167</v>
      </c>
      <c r="I65" s="203">
        <v>1100</v>
      </c>
      <c r="J65" s="203">
        <v>2100</v>
      </c>
      <c r="K65" s="203"/>
      <c r="L65" s="203"/>
      <c r="M65" s="225" t="s">
        <v>30</v>
      </c>
      <c r="N65" s="203" t="s">
        <v>204</v>
      </c>
      <c r="O65" s="203" t="s">
        <v>34</v>
      </c>
      <c r="P65" s="200" t="s">
        <v>30</v>
      </c>
      <c r="Q65" s="203" t="s">
        <v>30</v>
      </c>
      <c r="R65" s="221" t="s">
        <v>205</v>
      </c>
      <c r="S65" s="225" t="s">
        <v>169</v>
      </c>
      <c r="T65" s="203" t="s">
        <v>74</v>
      </c>
      <c r="U65" s="194">
        <v>14</v>
      </c>
      <c r="V65" s="209">
        <v>7016</v>
      </c>
      <c r="W65" s="203">
        <v>72</v>
      </c>
      <c r="X65" s="194" t="s">
        <v>103</v>
      </c>
      <c r="Y65" s="221" t="s">
        <v>32</v>
      </c>
      <c r="Z65" s="199" t="s">
        <v>44</v>
      </c>
      <c r="AA65" s="199" t="s">
        <v>33</v>
      </c>
      <c r="AB65" s="194" t="s">
        <v>65</v>
      </c>
      <c r="AC65" s="194" t="s">
        <v>52</v>
      </c>
      <c r="AD65" s="201" t="s">
        <v>30</v>
      </c>
      <c r="AE65" s="194" t="s">
        <v>30</v>
      </c>
      <c r="AF65" s="194" t="s">
        <v>30</v>
      </c>
      <c r="AG65" s="241"/>
      <c r="AH65" s="187">
        <v>1</v>
      </c>
      <c r="AI65" s="187">
        <v>1</v>
      </c>
      <c r="AJ65" s="238"/>
      <c r="AK65" s="283"/>
      <c r="AL65" s="286"/>
      <c r="AM65" s="259"/>
      <c r="AN65" s="259"/>
      <c r="AO65" s="259"/>
      <c r="AP65" s="187"/>
      <c r="AQ65" s="247"/>
      <c r="AR65" s="209">
        <f>SUM(AG65:AQ68)</f>
        <v>2</v>
      </c>
      <c r="AS65" s="173" t="s">
        <v>4</v>
      </c>
      <c r="AT65" s="98">
        <f>14192+896</f>
        <v>15088</v>
      </c>
      <c r="AU65" s="98">
        <f>AT65*AR65</f>
        <v>30176</v>
      </c>
      <c r="AV65" s="98">
        <v>1604</v>
      </c>
      <c r="AW65" s="204">
        <f>AT65+AT66+AT67+AT68+AV65+AV66+AV67+AV68</f>
        <v>30350</v>
      </c>
      <c r="AX65" s="204">
        <f>AW65*AR65</f>
        <v>60700</v>
      </c>
      <c r="AY65" s="98">
        <f>AV65*AR65</f>
        <v>3208</v>
      </c>
      <c r="AZ65" s="98">
        <f>AY65+AU65</f>
        <v>33384</v>
      </c>
      <c r="BA65" s="205" t="s">
        <v>206</v>
      </c>
    </row>
    <row r="66" spans="1:53" s="5" customFormat="1" ht="27" customHeight="1" x14ac:dyDescent="0.2">
      <c r="A66" s="227"/>
      <c r="B66" s="196"/>
      <c r="C66" s="196"/>
      <c r="D66" s="211"/>
      <c r="E66" s="344"/>
      <c r="F66" s="233"/>
      <c r="G66" s="194"/>
      <c r="H66" s="203"/>
      <c r="I66" s="203"/>
      <c r="J66" s="203"/>
      <c r="K66" s="203"/>
      <c r="L66" s="203"/>
      <c r="M66" s="225"/>
      <c r="N66" s="203"/>
      <c r="O66" s="203"/>
      <c r="P66" s="200"/>
      <c r="Q66" s="203"/>
      <c r="R66" s="221"/>
      <c r="S66" s="225"/>
      <c r="T66" s="203"/>
      <c r="U66" s="194"/>
      <c r="V66" s="209"/>
      <c r="W66" s="203"/>
      <c r="X66" s="194"/>
      <c r="Y66" s="221"/>
      <c r="Z66" s="199"/>
      <c r="AA66" s="199"/>
      <c r="AB66" s="194"/>
      <c r="AC66" s="194"/>
      <c r="AD66" s="201"/>
      <c r="AE66" s="194"/>
      <c r="AF66" s="194"/>
      <c r="AG66" s="242"/>
      <c r="AH66" s="188"/>
      <c r="AI66" s="188"/>
      <c r="AJ66" s="239"/>
      <c r="AK66" s="284"/>
      <c r="AL66" s="287"/>
      <c r="AM66" s="260"/>
      <c r="AN66" s="260"/>
      <c r="AO66" s="260"/>
      <c r="AP66" s="188"/>
      <c r="AQ66" s="248"/>
      <c r="AR66" s="209"/>
      <c r="AS66" s="173" t="s">
        <v>1</v>
      </c>
      <c r="AT66" s="98">
        <v>6152</v>
      </c>
      <c r="AU66" s="98">
        <f>AT66*AR65</f>
        <v>12304</v>
      </c>
      <c r="AV66" s="98">
        <v>1604</v>
      </c>
      <c r="AW66" s="204"/>
      <c r="AX66" s="204"/>
      <c r="AY66" s="98">
        <f>AV66*AR65</f>
        <v>3208</v>
      </c>
      <c r="AZ66" s="98">
        <f t="shared" ref="AZ66:AZ68" si="13">AY66+AU66</f>
        <v>15512</v>
      </c>
      <c r="BA66" s="206"/>
    </row>
    <row r="67" spans="1:53" s="5" customFormat="1" ht="27" customHeight="1" x14ac:dyDescent="0.2">
      <c r="A67" s="227"/>
      <c r="B67" s="196"/>
      <c r="C67" s="196"/>
      <c r="D67" s="211"/>
      <c r="E67" s="344"/>
      <c r="F67" s="233"/>
      <c r="G67" s="194"/>
      <c r="H67" s="203"/>
      <c r="I67" s="203"/>
      <c r="J67" s="203"/>
      <c r="K67" s="203"/>
      <c r="L67" s="203"/>
      <c r="M67" s="225"/>
      <c r="N67" s="203"/>
      <c r="O67" s="203"/>
      <c r="P67" s="200"/>
      <c r="Q67" s="203"/>
      <c r="R67" s="221"/>
      <c r="S67" s="225"/>
      <c r="T67" s="203"/>
      <c r="U67" s="194"/>
      <c r="V67" s="209"/>
      <c r="W67" s="203"/>
      <c r="X67" s="194"/>
      <c r="Y67" s="221"/>
      <c r="Z67" s="199"/>
      <c r="AA67" s="199"/>
      <c r="AB67" s="194"/>
      <c r="AC67" s="194"/>
      <c r="AD67" s="201"/>
      <c r="AE67" s="194"/>
      <c r="AF67" s="194"/>
      <c r="AG67" s="242"/>
      <c r="AH67" s="188"/>
      <c r="AI67" s="188"/>
      <c r="AJ67" s="239"/>
      <c r="AK67" s="284"/>
      <c r="AL67" s="287"/>
      <c r="AM67" s="260"/>
      <c r="AN67" s="260"/>
      <c r="AO67" s="260"/>
      <c r="AP67" s="188"/>
      <c r="AQ67" s="248"/>
      <c r="AR67" s="209"/>
      <c r="AS67" s="173" t="s">
        <v>77</v>
      </c>
      <c r="AT67" s="98">
        <v>3065</v>
      </c>
      <c r="AU67" s="98">
        <f>AT67*AR65</f>
        <v>6130</v>
      </c>
      <c r="AV67" s="98">
        <v>456</v>
      </c>
      <c r="AW67" s="204"/>
      <c r="AX67" s="204"/>
      <c r="AY67" s="98">
        <f>AV67*AR65</f>
        <v>912</v>
      </c>
      <c r="AZ67" s="98">
        <f t="shared" si="13"/>
        <v>7042</v>
      </c>
      <c r="BA67" s="206"/>
    </row>
    <row r="68" spans="1:53" s="5" customFormat="1" ht="43.5" customHeight="1" x14ac:dyDescent="0.2">
      <c r="A68" s="228"/>
      <c r="B68" s="197"/>
      <c r="C68" s="197"/>
      <c r="D68" s="212"/>
      <c r="E68" s="345"/>
      <c r="F68" s="233"/>
      <c r="G68" s="194"/>
      <c r="H68" s="203"/>
      <c r="I68" s="203"/>
      <c r="J68" s="203"/>
      <c r="K68" s="203"/>
      <c r="L68" s="203"/>
      <c r="M68" s="225"/>
      <c r="N68" s="203"/>
      <c r="O68" s="203"/>
      <c r="P68" s="200"/>
      <c r="Q68" s="203"/>
      <c r="R68" s="221"/>
      <c r="S68" s="225"/>
      <c r="T68" s="203"/>
      <c r="U68" s="194"/>
      <c r="V68" s="209"/>
      <c r="W68" s="203"/>
      <c r="X68" s="194"/>
      <c r="Y68" s="221"/>
      <c r="Z68" s="199"/>
      <c r="AA68" s="199"/>
      <c r="AB68" s="194"/>
      <c r="AC68" s="194"/>
      <c r="AD68" s="201"/>
      <c r="AE68" s="194"/>
      <c r="AF68" s="194"/>
      <c r="AG68" s="243"/>
      <c r="AH68" s="189"/>
      <c r="AI68" s="189"/>
      <c r="AJ68" s="240"/>
      <c r="AK68" s="285"/>
      <c r="AL68" s="288"/>
      <c r="AM68" s="261"/>
      <c r="AN68" s="261"/>
      <c r="AO68" s="261"/>
      <c r="AP68" s="189"/>
      <c r="AQ68" s="249"/>
      <c r="AR68" s="209"/>
      <c r="AS68" s="173" t="s">
        <v>78</v>
      </c>
      <c r="AT68" s="98">
        <v>2023</v>
      </c>
      <c r="AU68" s="98">
        <f>AT68*AR65</f>
        <v>4046</v>
      </c>
      <c r="AV68" s="98">
        <v>358</v>
      </c>
      <c r="AW68" s="204"/>
      <c r="AX68" s="204"/>
      <c r="AY68" s="98">
        <f>AV68*AR65</f>
        <v>716</v>
      </c>
      <c r="AZ68" s="98">
        <f t="shared" si="13"/>
        <v>4762</v>
      </c>
      <c r="BA68" s="207"/>
    </row>
    <row r="69" spans="1:53" s="5" customFormat="1" ht="21" customHeight="1" x14ac:dyDescent="0.2">
      <c r="A69" s="112"/>
      <c r="B69" s="296" t="s">
        <v>95</v>
      </c>
      <c r="C69" s="297"/>
      <c r="D69" s="297"/>
      <c r="E69" s="297"/>
      <c r="F69" s="298"/>
      <c r="G69" s="65"/>
      <c r="H69" s="64"/>
      <c r="I69" s="64"/>
      <c r="J69" s="64"/>
      <c r="K69" s="64"/>
      <c r="L69" s="64"/>
      <c r="M69" s="64"/>
      <c r="N69" s="64"/>
      <c r="O69" s="64"/>
      <c r="P69" s="65"/>
      <c r="Q69" s="64"/>
      <c r="R69" s="64"/>
      <c r="S69" s="64"/>
      <c r="T69" s="64"/>
      <c r="U69" s="113"/>
      <c r="V69" s="65"/>
      <c r="W69" s="113"/>
      <c r="X69" s="64"/>
      <c r="Y69" s="64"/>
      <c r="Z69" s="64"/>
      <c r="AA69" s="64"/>
      <c r="AB69" s="64"/>
      <c r="AC69" s="113"/>
      <c r="AD69" s="64"/>
      <c r="AE69" s="64"/>
      <c r="AF69" s="64"/>
      <c r="AG69" s="114"/>
      <c r="AH69" s="114"/>
      <c r="AI69" s="114"/>
      <c r="AJ69" s="114"/>
      <c r="AK69" s="114"/>
      <c r="AL69" s="114"/>
      <c r="AM69" s="114"/>
      <c r="AN69" s="114"/>
      <c r="AO69" s="114"/>
      <c r="AP69" s="114"/>
      <c r="AQ69" s="114"/>
      <c r="AR69" s="111"/>
      <c r="AS69" s="64"/>
      <c r="AT69" s="115"/>
      <c r="AU69" s="115"/>
      <c r="AV69" s="115"/>
      <c r="AW69" s="116"/>
      <c r="AX69" s="116"/>
      <c r="AY69" s="115"/>
      <c r="AZ69" s="117"/>
      <c r="BA69" s="118"/>
    </row>
    <row r="70" spans="1:53" s="5" customFormat="1" ht="21" customHeight="1" x14ac:dyDescent="0.2">
      <c r="A70" s="220" t="s">
        <v>116</v>
      </c>
      <c r="B70" s="203" t="s">
        <v>161</v>
      </c>
      <c r="C70" s="199"/>
      <c r="D70" s="195" t="s">
        <v>101</v>
      </c>
      <c r="E70" s="232" t="s">
        <v>160</v>
      </c>
      <c r="F70" s="233" t="s">
        <v>162</v>
      </c>
      <c r="G70" s="194" t="s">
        <v>30</v>
      </c>
      <c r="H70" s="194" t="s">
        <v>105</v>
      </c>
      <c r="I70" s="203">
        <v>1000</v>
      </c>
      <c r="J70" s="203">
        <v>2000</v>
      </c>
      <c r="K70" s="203"/>
      <c r="L70" s="203"/>
      <c r="M70" s="199" t="s">
        <v>30</v>
      </c>
      <c r="N70" s="203" t="s">
        <v>204</v>
      </c>
      <c r="O70" s="203" t="s">
        <v>34</v>
      </c>
      <c r="P70" s="200" t="s">
        <v>30</v>
      </c>
      <c r="Q70" s="203" t="s">
        <v>30</v>
      </c>
      <c r="R70" s="209" t="s">
        <v>73</v>
      </c>
      <c r="S70" s="221" t="s">
        <v>30</v>
      </c>
      <c r="T70" s="203" t="s">
        <v>74</v>
      </c>
      <c r="U70" s="194">
        <v>14</v>
      </c>
      <c r="V70" s="209">
        <v>7044</v>
      </c>
      <c r="W70" s="203">
        <v>72</v>
      </c>
      <c r="X70" s="194" t="s">
        <v>103</v>
      </c>
      <c r="Y70" s="221" t="s">
        <v>32</v>
      </c>
      <c r="Z70" s="199" t="s">
        <v>44</v>
      </c>
      <c r="AA70" s="199" t="s">
        <v>93</v>
      </c>
      <c r="AB70" s="194" t="s">
        <v>65</v>
      </c>
      <c r="AC70" s="194" t="s">
        <v>52</v>
      </c>
      <c r="AD70" s="194" t="s">
        <v>35</v>
      </c>
      <c r="AE70" s="194" t="s">
        <v>30</v>
      </c>
      <c r="AF70" s="194" t="s">
        <v>94</v>
      </c>
      <c r="AG70" s="241"/>
      <c r="AH70" s="187">
        <v>1</v>
      </c>
      <c r="AI70" s="187">
        <v>1</v>
      </c>
      <c r="AJ70" s="238"/>
      <c r="AK70" s="283"/>
      <c r="AL70" s="286"/>
      <c r="AM70" s="259"/>
      <c r="AN70" s="259"/>
      <c r="AO70" s="259"/>
      <c r="AP70" s="187"/>
      <c r="AQ70" s="247"/>
      <c r="AR70" s="209">
        <f t="shared" ref="AR70" si="14">SUM(AG70:AQ73)</f>
        <v>2</v>
      </c>
      <c r="AS70" s="125" t="s">
        <v>4</v>
      </c>
      <c r="AT70" s="106">
        <f>14192+896</f>
        <v>15088</v>
      </c>
      <c r="AU70" s="106">
        <f>AT70*AR70</f>
        <v>30176</v>
      </c>
      <c r="AV70" s="106">
        <v>1604</v>
      </c>
      <c r="AW70" s="204">
        <f>AT70+AT71+AT72+AT73+AV70+AV71+AV72+AV73</f>
        <v>26829</v>
      </c>
      <c r="AX70" s="204">
        <f>AW70*AR70</f>
        <v>53658</v>
      </c>
      <c r="AY70" s="98">
        <f>AV70*AR70</f>
        <v>3208</v>
      </c>
      <c r="AZ70" s="98">
        <f>AY70+AU70</f>
        <v>33384</v>
      </c>
      <c r="BA70" s="214" t="s">
        <v>106</v>
      </c>
    </row>
    <row r="71" spans="1:53" s="5" customFormat="1" ht="21" customHeight="1" x14ac:dyDescent="0.2">
      <c r="A71" s="220"/>
      <c r="B71" s="203"/>
      <c r="C71" s="199"/>
      <c r="D71" s="196"/>
      <c r="E71" s="232"/>
      <c r="F71" s="233"/>
      <c r="G71" s="194"/>
      <c r="H71" s="194"/>
      <c r="I71" s="203"/>
      <c r="J71" s="203"/>
      <c r="K71" s="203"/>
      <c r="L71" s="203"/>
      <c r="M71" s="199"/>
      <c r="N71" s="203"/>
      <c r="O71" s="203"/>
      <c r="P71" s="200"/>
      <c r="Q71" s="203"/>
      <c r="R71" s="209"/>
      <c r="S71" s="221"/>
      <c r="T71" s="203"/>
      <c r="U71" s="194"/>
      <c r="V71" s="209"/>
      <c r="W71" s="203"/>
      <c r="X71" s="194"/>
      <c r="Y71" s="221"/>
      <c r="Z71" s="199"/>
      <c r="AA71" s="199"/>
      <c r="AB71" s="194"/>
      <c r="AC71" s="194"/>
      <c r="AD71" s="194"/>
      <c r="AE71" s="194"/>
      <c r="AF71" s="194"/>
      <c r="AG71" s="242"/>
      <c r="AH71" s="188"/>
      <c r="AI71" s="188"/>
      <c r="AJ71" s="239"/>
      <c r="AK71" s="284"/>
      <c r="AL71" s="287"/>
      <c r="AM71" s="260"/>
      <c r="AN71" s="260"/>
      <c r="AO71" s="260"/>
      <c r="AP71" s="188"/>
      <c r="AQ71" s="248"/>
      <c r="AR71" s="209"/>
      <c r="AS71" s="125" t="s">
        <v>1</v>
      </c>
      <c r="AT71" s="106">
        <v>6152</v>
      </c>
      <c r="AU71" s="106">
        <f>AT71*AR70</f>
        <v>12304</v>
      </c>
      <c r="AV71" s="106">
        <v>1604</v>
      </c>
      <c r="AW71" s="204"/>
      <c r="AX71" s="204"/>
      <c r="AY71" s="98">
        <f>AV71*AR70</f>
        <v>3208</v>
      </c>
      <c r="AZ71" s="98">
        <f t="shared" ref="AZ71:AZ73" si="15">AY71+AU71</f>
        <v>15512</v>
      </c>
      <c r="BA71" s="214"/>
    </row>
    <row r="72" spans="1:53" s="5" customFormat="1" ht="21" customHeight="1" x14ac:dyDescent="0.2">
      <c r="A72" s="220"/>
      <c r="B72" s="203"/>
      <c r="C72" s="199"/>
      <c r="D72" s="196"/>
      <c r="E72" s="232"/>
      <c r="F72" s="233"/>
      <c r="G72" s="194"/>
      <c r="H72" s="194"/>
      <c r="I72" s="203"/>
      <c r="J72" s="203"/>
      <c r="K72" s="203"/>
      <c r="L72" s="203"/>
      <c r="M72" s="199"/>
      <c r="N72" s="203"/>
      <c r="O72" s="203"/>
      <c r="P72" s="200"/>
      <c r="Q72" s="203"/>
      <c r="R72" s="209"/>
      <c r="S72" s="221"/>
      <c r="T72" s="203"/>
      <c r="U72" s="194"/>
      <c r="V72" s="209"/>
      <c r="W72" s="203"/>
      <c r="X72" s="194"/>
      <c r="Y72" s="221"/>
      <c r="Z72" s="199"/>
      <c r="AA72" s="199"/>
      <c r="AB72" s="194"/>
      <c r="AC72" s="194"/>
      <c r="AD72" s="194"/>
      <c r="AE72" s="194"/>
      <c r="AF72" s="194"/>
      <c r="AG72" s="242"/>
      <c r="AH72" s="188"/>
      <c r="AI72" s="188"/>
      <c r="AJ72" s="239"/>
      <c r="AK72" s="284"/>
      <c r="AL72" s="287"/>
      <c r="AM72" s="260"/>
      <c r="AN72" s="260"/>
      <c r="AO72" s="260"/>
      <c r="AP72" s="188"/>
      <c r="AQ72" s="248"/>
      <c r="AR72" s="209"/>
      <c r="AS72" s="125" t="s">
        <v>77</v>
      </c>
      <c r="AT72" s="106"/>
      <c r="AU72" s="106"/>
      <c r="AV72" s="106"/>
      <c r="AW72" s="204"/>
      <c r="AX72" s="204"/>
      <c r="AY72" s="98">
        <f>AV72*AR70</f>
        <v>0</v>
      </c>
      <c r="AZ72" s="98">
        <f t="shared" si="15"/>
        <v>0</v>
      </c>
      <c r="BA72" s="214"/>
    </row>
    <row r="73" spans="1:53" s="5" customFormat="1" ht="29.25" customHeight="1" x14ac:dyDescent="0.2">
      <c r="A73" s="220"/>
      <c r="B73" s="203"/>
      <c r="C73" s="199"/>
      <c r="D73" s="197"/>
      <c r="E73" s="232"/>
      <c r="F73" s="233"/>
      <c r="G73" s="194"/>
      <c r="H73" s="194"/>
      <c r="I73" s="203"/>
      <c r="J73" s="203"/>
      <c r="K73" s="203"/>
      <c r="L73" s="203"/>
      <c r="M73" s="199"/>
      <c r="N73" s="203"/>
      <c r="O73" s="203"/>
      <c r="P73" s="200"/>
      <c r="Q73" s="203"/>
      <c r="R73" s="209"/>
      <c r="S73" s="221"/>
      <c r="T73" s="203"/>
      <c r="U73" s="194"/>
      <c r="V73" s="209"/>
      <c r="W73" s="203"/>
      <c r="X73" s="194"/>
      <c r="Y73" s="221"/>
      <c r="Z73" s="199"/>
      <c r="AA73" s="199"/>
      <c r="AB73" s="194"/>
      <c r="AC73" s="194"/>
      <c r="AD73" s="194"/>
      <c r="AE73" s="194"/>
      <c r="AF73" s="194"/>
      <c r="AG73" s="243"/>
      <c r="AH73" s="189"/>
      <c r="AI73" s="189"/>
      <c r="AJ73" s="240"/>
      <c r="AK73" s="285"/>
      <c r="AL73" s="288"/>
      <c r="AM73" s="261"/>
      <c r="AN73" s="261"/>
      <c r="AO73" s="261"/>
      <c r="AP73" s="189"/>
      <c r="AQ73" s="249"/>
      <c r="AR73" s="209"/>
      <c r="AS73" s="125" t="s">
        <v>78</v>
      </c>
      <c r="AT73" s="106">
        <v>2023</v>
      </c>
      <c r="AU73" s="106">
        <f>AT73*AR70</f>
        <v>4046</v>
      </c>
      <c r="AV73" s="106">
        <v>358</v>
      </c>
      <c r="AW73" s="204"/>
      <c r="AX73" s="204"/>
      <c r="AY73" s="98">
        <f>AV73*AR70</f>
        <v>716</v>
      </c>
      <c r="AZ73" s="98">
        <f t="shared" si="15"/>
        <v>4762</v>
      </c>
      <c r="BA73" s="214"/>
    </row>
    <row r="74" spans="1:53" s="5" customFormat="1" ht="24" customHeight="1" x14ac:dyDescent="0.2">
      <c r="A74" s="220" t="s">
        <v>128</v>
      </c>
      <c r="B74" s="203" t="s">
        <v>117</v>
      </c>
      <c r="C74" s="199"/>
      <c r="D74" s="195" t="s">
        <v>101</v>
      </c>
      <c r="E74" s="232" t="s">
        <v>118</v>
      </c>
      <c r="F74" s="233" t="s">
        <v>164</v>
      </c>
      <c r="G74" s="199" t="s">
        <v>81</v>
      </c>
      <c r="H74" s="194" t="s">
        <v>105</v>
      </c>
      <c r="I74" s="299">
        <v>1000</v>
      </c>
      <c r="J74" s="299">
        <v>2090</v>
      </c>
      <c r="K74" s="203"/>
      <c r="L74" s="203"/>
      <c r="M74" s="199" t="s">
        <v>72</v>
      </c>
      <c r="N74" s="203" t="s">
        <v>204</v>
      </c>
      <c r="O74" s="203" t="s">
        <v>63</v>
      </c>
      <c r="P74" s="200" t="s">
        <v>30</v>
      </c>
      <c r="Q74" s="203" t="s">
        <v>30</v>
      </c>
      <c r="R74" s="209" t="s">
        <v>73</v>
      </c>
      <c r="S74" s="221" t="s">
        <v>30</v>
      </c>
      <c r="T74" s="203" t="s">
        <v>74</v>
      </c>
      <c r="U74" s="194">
        <v>14</v>
      </c>
      <c r="V74" s="209">
        <v>7044</v>
      </c>
      <c r="W74" s="203">
        <v>72</v>
      </c>
      <c r="X74" s="194" t="s">
        <v>103</v>
      </c>
      <c r="Y74" s="221" t="s">
        <v>32</v>
      </c>
      <c r="Z74" s="199" t="s">
        <v>44</v>
      </c>
      <c r="AA74" s="199" t="s">
        <v>93</v>
      </c>
      <c r="AB74" s="194" t="s">
        <v>65</v>
      </c>
      <c r="AC74" s="194" t="s">
        <v>52</v>
      </c>
      <c r="AD74" s="194" t="s">
        <v>35</v>
      </c>
      <c r="AE74" s="194" t="s">
        <v>30</v>
      </c>
      <c r="AF74" s="194" t="s">
        <v>94</v>
      </c>
      <c r="AG74" s="241"/>
      <c r="AH74" s="187">
        <v>1</v>
      </c>
      <c r="AI74" s="187">
        <v>1</v>
      </c>
      <c r="AJ74" s="238"/>
      <c r="AK74" s="283"/>
      <c r="AL74" s="286"/>
      <c r="AM74" s="259"/>
      <c r="AN74" s="259"/>
      <c r="AO74" s="259"/>
      <c r="AP74" s="187"/>
      <c r="AQ74" s="247"/>
      <c r="AR74" s="209">
        <f t="shared" ref="AR74" si="16">SUM(AG74:AQ77)</f>
        <v>2</v>
      </c>
      <c r="AS74" s="110" t="s">
        <v>4</v>
      </c>
      <c r="AT74" s="106">
        <f>14192+896</f>
        <v>15088</v>
      </c>
      <c r="AU74" s="106">
        <f>AT74*AR74</f>
        <v>30176</v>
      </c>
      <c r="AV74" s="106">
        <v>1604</v>
      </c>
      <c r="AW74" s="204">
        <f>AT74+AT75+AT76+AT77+AV74+AV75+AV76+AV77</f>
        <v>26829</v>
      </c>
      <c r="AX74" s="204">
        <f>AW74*AR74</f>
        <v>53658</v>
      </c>
      <c r="AY74" s="98">
        <f>AV74*AR74</f>
        <v>3208</v>
      </c>
      <c r="AZ74" s="98">
        <f>AY74+AU74</f>
        <v>33384</v>
      </c>
      <c r="BA74" s="214" t="s">
        <v>106</v>
      </c>
    </row>
    <row r="75" spans="1:53" s="5" customFormat="1" ht="24.75" customHeight="1" x14ac:dyDescent="0.2">
      <c r="A75" s="220"/>
      <c r="B75" s="203"/>
      <c r="C75" s="199"/>
      <c r="D75" s="196"/>
      <c r="E75" s="232"/>
      <c r="F75" s="233"/>
      <c r="G75" s="199"/>
      <c r="H75" s="194"/>
      <c r="I75" s="299"/>
      <c r="J75" s="299"/>
      <c r="K75" s="203"/>
      <c r="L75" s="203"/>
      <c r="M75" s="199"/>
      <c r="N75" s="203"/>
      <c r="O75" s="203"/>
      <c r="P75" s="200"/>
      <c r="Q75" s="203"/>
      <c r="R75" s="209"/>
      <c r="S75" s="221"/>
      <c r="T75" s="203"/>
      <c r="U75" s="194"/>
      <c r="V75" s="209"/>
      <c r="W75" s="203"/>
      <c r="X75" s="194"/>
      <c r="Y75" s="221"/>
      <c r="Z75" s="199"/>
      <c r="AA75" s="199"/>
      <c r="AB75" s="194"/>
      <c r="AC75" s="194"/>
      <c r="AD75" s="194"/>
      <c r="AE75" s="194"/>
      <c r="AF75" s="194"/>
      <c r="AG75" s="242"/>
      <c r="AH75" s="188"/>
      <c r="AI75" s="188"/>
      <c r="AJ75" s="239"/>
      <c r="AK75" s="284"/>
      <c r="AL75" s="287"/>
      <c r="AM75" s="260"/>
      <c r="AN75" s="260"/>
      <c r="AO75" s="260"/>
      <c r="AP75" s="188"/>
      <c r="AQ75" s="248"/>
      <c r="AR75" s="209"/>
      <c r="AS75" s="110" t="s">
        <v>1</v>
      </c>
      <c r="AT75" s="106">
        <v>6152</v>
      </c>
      <c r="AU75" s="106">
        <f>AT75*AR74</f>
        <v>12304</v>
      </c>
      <c r="AV75" s="106">
        <v>1604</v>
      </c>
      <c r="AW75" s="204"/>
      <c r="AX75" s="204"/>
      <c r="AY75" s="98">
        <f>AV75*AR74</f>
        <v>3208</v>
      </c>
      <c r="AZ75" s="98">
        <f t="shared" ref="AZ75:AZ77" si="17">AY75+AU75</f>
        <v>15512</v>
      </c>
      <c r="BA75" s="214"/>
    </row>
    <row r="76" spans="1:53" s="5" customFormat="1" ht="29.25" customHeight="1" x14ac:dyDescent="0.2">
      <c r="A76" s="220"/>
      <c r="B76" s="203"/>
      <c r="C76" s="199"/>
      <c r="D76" s="196"/>
      <c r="E76" s="232"/>
      <c r="F76" s="233"/>
      <c r="G76" s="199"/>
      <c r="H76" s="194"/>
      <c r="I76" s="299"/>
      <c r="J76" s="299"/>
      <c r="K76" s="203"/>
      <c r="L76" s="203"/>
      <c r="M76" s="199"/>
      <c r="N76" s="203"/>
      <c r="O76" s="203"/>
      <c r="P76" s="200"/>
      <c r="Q76" s="203"/>
      <c r="R76" s="209"/>
      <c r="S76" s="221"/>
      <c r="T76" s="203"/>
      <c r="U76" s="194"/>
      <c r="V76" s="209"/>
      <c r="W76" s="203"/>
      <c r="X76" s="194"/>
      <c r="Y76" s="221"/>
      <c r="Z76" s="199"/>
      <c r="AA76" s="199"/>
      <c r="AB76" s="194"/>
      <c r="AC76" s="194"/>
      <c r="AD76" s="194"/>
      <c r="AE76" s="194"/>
      <c r="AF76" s="194"/>
      <c r="AG76" s="242"/>
      <c r="AH76" s="188"/>
      <c r="AI76" s="188"/>
      <c r="AJ76" s="239"/>
      <c r="AK76" s="284"/>
      <c r="AL76" s="287"/>
      <c r="AM76" s="260"/>
      <c r="AN76" s="260"/>
      <c r="AO76" s="260"/>
      <c r="AP76" s="188"/>
      <c r="AQ76" s="248"/>
      <c r="AR76" s="209"/>
      <c r="AS76" s="110" t="s">
        <v>77</v>
      </c>
      <c r="AT76" s="106"/>
      <c r="AU76" s="106"/>
      <c r="AV76" s="106"/>
      <c r="AW76" s="204"/>
      <c r="AX76" s="204"/>
      <c r="AY76" s="98">
        <f>AV76*AR74</f>
        <v>0</v>
      </c>
      <c r="AZ76" s="98">
        <f t="shared" si="17"/>
        <v>0</v>
      </c>
      <c r="BA76" s="214"/>
    </row>
    <row r="77" spans="1:53" s="5" customFormat="1" ht="48" customHeight="1" x14ac:dyDescent="0.2">
      <c r="A77" s="220"/>
      <c r="B77" s="203"/>
      <c r="C77" s="199"/>
      <c r="D77" s="197"/>
      <c r="E77" s="232"/>
      <c r="F77" s="233"/>
      <c r="G77" s="199"/>
      <c r="H77" s="194"/>
      <c r="I77" s="299"/>
      <c r="J77" s="299"/>
      <c r="K77" s="203"/>
      <c r="L77" s="203"/>
      <c r="M77" s="199"/>
      <c r="N77" s="203"/>
      <c r="O77" s="203"/>
      <c r="P77" s="200"/>
      <c r="Q77" s="203"/>
      <c r="R77" s="209"/>
      <c r="S77" s="221"/>
      <c r="T77" s="203"/>
      <c r="U77" s="194"/>
      <c r="V77" s="209"/>
      <c r="W77" s="203"/>
      <c r="X77" s="194"/>
      <c r="Y77" s="221"/>
      <c r="Z77" s="199"/>
      <c r="AA77" s="199"/>
      <c r="AB77" s="194"/>
      <c r="AC77" s="194"/>
      <c r="AD77" s="194"/>
      <c r="AE77" s="194"/>
      <c r="AF77" s="194"/>
      <c r="AG77" s="243"/>
      <c r="AH77" s="189"/>
      <c r="AI77" s="189"/>
      <c r="AJ77" s="240"/>
      <c r="AK77" s="285"/>
      <c r="AL77" s="288"/>
      <c r="AM77" s="261"/>
      <c r="AN77" s="261"/>
      <c r="AO77" s="261"/>
      <c r="AP77" s="189"/>
      <c r="AQ77" s="249"/>
      <c r="AR77" s="209"/>
      <c r="AS77" s="110" t="s">
        <v>78</v>
      </c>
      <c r="AT77" s="106">
        <v>2023</v>
      </c>
      <c r="AU77" s="106">
        <f>AT77*AR74</f>
        <v>4046</v>
      </c>
      <c r="AV77" s="106">
        <v>358</v>
      </c>
      <c r="AW77" s="204"/>
      <c r="AX77" s="204"/>
      <c r="AY77" s="98">
        <f>AV77*AR74</f>
        <v>716</v>
      </c>
      <c r="AZ77" s="98">
        <f t="shared" si="17"/>
        <v>4762</v>
      </c>
      <c r="BA77" s="214"/>
    </row>
    <row r="78" spans="1:53" s="5" customFormat="1" ht="34.5" customHeight="1" x14ac:dyDescent="0.2">
      <c r="A78" s="220" t="s">
        <v>155</v>
      </c>
      <c r="B78" s="203" t="s">
        <v>119</v>
      </c>
      <c r="C78" s="199"/>
      <c r="D78" s="195" t="s">
        <v>101</v>
      </c>
      <c r="E78" s="232" t="s">
        <v>163</v>
      </c>
      <c r="F78" s="233" t="s">
        <v>165</v>
      </c>
      <c r="G78" s="194" t="s">
        <v>82</v>
      </c>
      <c r="H78" s="194" t="s">
        <v>105</v>
      </c>
      <c r="I78" s="203">
        <v>1000</v>
      </c>
      <c r="J78" s="203">
        <v>2000</v>
      </c>
      <c r="K78" s="203"/>
      <c r="L78" s="203"/>
      <c r="M78" s="199" t="s">
        <v>72</v>
      </c>
      <c r="N78" s="203" t="s">
        <v>204</v>
      </c>
      <c r="O78" s="210" t="s">
        <v>63</v>
      </c>
      <c r="P78" s="200" t="s">
        <v>30</v>
      </c>
      <c r="Q78" s="203" t="s">
        <v>30</v>
      </c>
      <c r="R78" s="209" t="s">
        <v>73</v>
      </c>
      <c r="S78" s="221" t="s">
        <v>30</v>
      </c>
      <c r="T78" s="203" t="s">
        <v>74</v>
      </c>
      <c r="U78" s="194">
        <v>14</v>
      </c>
      <c r="V78" s="209">
        <v>7044</v>
      </c>
      <c r="W78" s="203">
        <v>72</v>
      </c>
      <c r="X78" s="194" t="s">
        <v>103</v>
      </c>
      <c r="Y78" s="221" t="s">
        <v>32</v>
      </c>
      <c r="Z78" s="199" t="s">
        <v>44</v>
      </c>
      <c r="AA78" s="199" t="s">
        <v>93</v>
      </c>
      <c r="AB78" s="194" t="s">
        <v>65</v>
      </c>
      <c r="AC78" s="194" t="s">
        <v>52</v>
      </c>
      <c r="AD78" s="194" t="s">
        <v>35</v>
      </c>
      <c r="AE78" s="194" t="s">
        <v>30</v>
      </c>
      <c r="AF78" s="194" t="s">
        <v>94</v>
      </c>
      <c r="AG78" s="241"/>
      <c r="AH78" s="244">
        <v>1</v>
      </c>
      <c r="AI78" s="244">
        <v>1</v>
      </c>
      <c r="AJ78" s="277"/>
      <c r="AK78" s="252"/>
      <c r="AL78" s="254"/>
      <c r="AM78" s="259"/>
      <c r="AN78" s="259"/>
      <c r="AO78" s="259"/>
      <c r="AP78" s="244"/>
      <c r="AQ78" s="280"/>
      <c r="AR78" s="209">
        <f t="shared" ref="AR78" si="18">SUM(AG78:AQ81)</f>
        <v>2</v>
      </c>
      <c r="AS78" s="132" t="s">
        <v>4</v>
      </c>
      <c r="AT78" s="106">
        <f>14192+896</f>
        <v>15088</v>
      </c>
      <c r="AU78" s="106">
        <f>AT78*AR78</f>
        <v>30176</v>
      </c>
      <c r="AV78" s="106">
        <v>1604</v>
      </c>
      <c r="AW78" s="204">
        <f>AT78+AT79+AT80+AT81+AV78+AV79+AV80+AV81</f>
        <v>26829</v>
      </c>
      <c r="AX78" s="204">
        <f>AW78*AR78</f>
        <v>53658</v>
      </c>
      <c r="AY78" s="98">
        <f>AV78*AR78</f>
        <v>3208</v>
      </c>
      <c r="AZ78" s="98">
        <f>AY78+AU78</f>
        <v>33384</v>
      </c>
      <c r="BA78" s="214" t="s">
        <v>106</v>
      </c>
    </row>
    <row r="79" spans="1:53" s="5" customFormat="1" ht="27.75" customHeight="1" x14ac:dyDescent="0.2">
      <c r="A79" s="220"/>
      <c r="B79" s="203"/>
      <c r="C79" s="199"/>
      <c r="D79" s="196"/>
      <c r="E79" s="232"/>
      <c r="F79" s="265"/>
      <c r="G79" s="194"/>
      <c r="H79" s="194"/>
      <c r="I79" s="203"/>
      <c r="J79" s="203"/>
      <c r="K79" s="203"/>
      <c r="L79" s="203"/>
      <c r="M79" s="199"/>
      <c r="N79" s="203"/>
      <c r="O79" s="211"/>
      <c r="P79" s="200"/>
      <c r="Q79" s="203"/>
      <c r="R79" s="209"/>
      <c r="S79" s="221"/>
      <c r="T79" s="203"/>
      <c r="U79" s="194"/>
      <c r="V79" s="209"/>
      <c r="W79" s="203"/>
      <c r="X79" s="194"/>
      <c r="Y79" s="221"/>
      <c r="Z79" s="199"/>
      <c r="AA79" s="199"/>
      <c r="AB79" s="194"/>
      <c r="AC79" s="194"/>
      <c r="AD79" s="194"/>
      <c r="AE79" s="194"/>
      <c r="AF79" s="194"/>
      <c r="AG79" s="242"/>
      <c r="AH79" s="245"/>
      <c r="AI79" s="245"/>
      <c r="AJ79" s="278"/>
      <c r="AK79" s="359"/>
      <c r="AL79" s="360"/>
      <c r="AM79" s="260"/>
      <c r="AN79" s="260"/>
      <c r="AO79" s="260"/>
      <c r="AP79" s="245"/>
      <c r="AQ79" s="281"/>
      <c r="AR79" s="209"/>
      <c r="AS79" s="132" t="s">
        <v>1</v>
      </c>
      <c r="AT79" s="106">
        <v>6152</v>
      </c>
      <c r="AU79" s="106">
        <f>AT79*AR78</f>
        <v>12304</v>
      </c>
      <c r="AV79" s="106">
        <v>1604</v>
      </c>
      <c r="AW79" s="204"/>
      <c r="AX79" s="204"/>
      <c r="AY79" s="98">
        <f>AV79*AR78</f>
        <v>3208</v>
      </c>
      <c r="AZ79" s="98">
        <f t="shared" ref="AZ79:AZ81" si="19">AY79+AU79</f>
        <v>15512</v>
      </c>
      <c r="BA79" s="214"/>
    </row>
    <row r="80" spans="1:53" s="5" customFormat="1" ht="33.75" customHeight="1" x14ac:dyDescent="0.2">
      <c r="A80" s="220"/>
      <c r="B80" s="203"/>
      <c r="C80" s="199"/>
      <c r="D80" s="196"/>
      <c r="E80" s="232"/>
      <c r="F80" s="265"/>
      <c r="G80" s="194"/>
      <c r="H80" s="194"/>
      <c r="I80" s="203"/>
      <c r="J80" s="203"/>
      <c r="K80" s="203"/>
      <c r="L80" s="203"/>
      <c r="M80" s="199"/>
      <c r="N80" s="203"/>
      <c r="O80" s="211"/>
      <c r="P80" s="200"/>
      <c r="Q80" s="203"/>
      <c r="R80" s="209"/>
      <c r="S80" s="221"/>
      <c r="T80" s="203"/>
      <c r="U80" s="194"/>
      <c r="V80" s="209"/>
      <c r="W80" s="203"/>
      <c r="X80" s="194"/>
      <c r="Y80" s="221"/>
      <c r="Z80" s="199"/>
      <c r="AA80" s="199"/>
      <c r="AB80" s="194"/>
      <c r="AC80" s="194"/>
      <c r="AD80" s="194"/>
      <c r="AE80" s="194"/>
      <c r="AF80" s="194"/>
      <c r="AG80" s="242"/>
      <c r="AH80" s="245"/>
      <c r="AI80" s="245"/>
      <c r="AJ80" s="278"/>
      <c r="AK80" s="359"/>
      <c r="AL80" s="360"/>
      <c r="AM80" s="260"/>
      <c r="AN80" s="260"/>
      <c r="AO80" s="260"/>
      <c r="AP80" s="245"/>
      <c r="AQ80" s="281"/>
      <c r="AR80" s="209"/>
      <c r="AS80" s="132" t="s">
        <v>77</v>
      </c>
      <c r="AT80" s="106"/>
      <c r="AU80" s="106"/>
      <c r="AV80" s="106"/>
      <c r="AW80" s="204"/>
      <c r="AX80" s="204"/>
      <c r="AY80" s="98">
        <f>AV80*AR78</f>
        <v>0</v>
      </c>
      <c r="AZ80" s="98">
        <f t="shared" si="19"/>
        <v>0</v>
      </c>
      <c r="BA80" s="214"/>
    </row>
    <row r="81" spans="1:54" s="5" customFormat="1" ht="20.25" customHeight="1" x14ac:dyDescent="0.2">
      <c r="A81" s="220"/>
      <c r="B81" s="203"/>
      <c r="C81" s="199"/>
      <c r="D81" s="197"/>
      <c r="E81" s="232"/>
      <c r="F81" s="266"/>
      <c r="G81" s="194"/>
      <c r="H81" s="194"/>
      <c r="I81" s="203"/>
      <c r="J81" s="203"/>
      <c r="K81" s="203"/>
      <c r="L81" s="203"/>
      <c r="M81" s="199"/>
      <c r="N81" s="203"/>
      <c r="O81" s="212"/>
      <c r="P81" s="200"/>
      <c r="Q81" s="203"/>
      <c r="R81" s="209"/>
      <c r="S81" s="221"/>
      <c r="T81" s="203"/>
      <c r="U81" s="194"/>
      <c r="V81" s="209"/>
      <c r="W81" s="203"/>
      <c r="X81" s="194"/>
      <c r="Y81" s="221"/>
      <c r="Z81" s="199"/>
      <c r="AA81" s="199"/>
      <c r="AB81" s="194"/>
      <c r="AC81" s="194"/>
      <c r="AD81" s="194"/>
      <c r="AE81" s="194"/>
      <c r="AF81" s="194"/>
      <c r="AG81" s="243"/>
      <c r="AH81" s="246"/>
      <c r="AI81" s="246"/>
      <c r="AJ81" s="279"/>
      <c r="AK81" s="253"/>
      <c r="AL81" s="255"/>
      <c r="AM81" s="261"/>
      <c r="AN81" s="261"/>
      <c r="AO81" s="261"/>
      <c r="AP81" s="246"/>
      <c r="AQ81" s="282"/>
      <c r="AR81" s="209"/>
      <c r="AS81" s="132" t="s">
        <v>78</v>
      </c>
      <c r="AT81" s="106">
        <v>2023</v>
      </c>
      <c r="AU81" s="106">
        <f>AT81*AR78</f>
        <v>4046</v>
      </c>
      <c r="AV81" s="106">
        <v>358</v>
      </c>
      <c r="AW81" s="204"/>
      <c r="AX81" s="204"/>
      <c r="AY81" s="98">
        <f>AV81*AR78</f>
        <v>716</v>
      </c>
      <c r="AZ81" s="98">
        <f t="shared" si="19"/>
        <v>4762</v>
      </c>
      <c r="BA81" s="214"/>
    </row>
    <row r="82" spans="1:54" s="4" customFormat="1" x14ac:dyDescent="0.2">
      <c r="A82" s="120"/>
      <c r="B82" s="119"/>
      <c r="C82" s="119"/>
      <c r="D82" s="122"/>
      <c r="E82" s="119"/>
      <c r="F82" s="84"/>
      <c r="G82" s="119"/>
      <c r="H82" s="119"/>
      <c r="I82" s="119"/>
      <c r="J82" s="119"/>
      <c r="K82" s="67"/>
      <c r="L82" s="67"/>
      <c r="M82" s="119"/>
      <c r="N82" s="119"/>
      <c r="O82" s="119"/>
      <c r="P82" s="119"/>
      <c r="Q82" s="119"/>
      <c r="R82" s="119"/>
      <c r="S82" s="119"/>
      <c r="T82" s="119"/>
      <c r="U82" s="119"/>
      <c r="V82" s="119"/>
      <c r="W82" s="119"/>
      <c r="X82" s="119"/>
      <c r="Y82" s="119"/>
      <c r="Z82" s="119"/>
      <c r="AA82" s="119"/>
      <c r="AB82" s="119"/>
      <c r="AC82" s="119"/>
      <c r="AD82" s="301"/>
      <c r="AE82" s="302"/>
      <c r="AF82" s="302"/>
      <c r="AG82" s="302"/>
      <c r="AH82" s="302"/>
      <c r="AI82" s="302"/>
      <c r="AJ82" s="302"/>
      <c r="AK82" s="302"/>
      <c r="AL82" s="302"/>
      <c r="AM82" s="302"/>
      <c r="AN82" s="302"/>
      <c r="AO82" s="302"/>
      <c r="AP82" s="302"/>
      <c r="AQ82" s="303"/>
      <c r="AR82" s="65">
        <f>SUM(AR13:AR81)</f>
        <v>42</v>
      </c>
      <c r="AS82" s="119"/>
      <c r="AT82" s="92"/>
      <c r="AU82" s="92"/>
      <c r="AV82" s="66"/>
      <c r="AW82" s="66"/>
      <c r="AX82" s="93"/>
      <c r="AY82" s="92"/>
      <c r="AZ82" s="96"/>
      <c r="BA82" s="47"/>
    </row>
    <row r="83" spans="1:54" ht="18.75" x14ac:dyDescent="0.2">
      <c r="A83" s="317" t="s">
        <v>14</v>
      </c>
      <c r="B83" s="318"/>
      <c r="C83" s="318"/>
      <c r="D83" s="318"/>
      <c r="E83" s="318"/>
      <c r="F83" s="318"/>
      <c r="G83" s="318"/>
      <c r="H83" s="318"/>
      <c r="I83" s="318"/>
      <c r="J83" s="318"/>
      <c r="K83" s="318"/>
      <c r="L83" s="318"/>
      <c r="M83" s="318"/>
      <c r="N83" s="318"/>
      <c r="O83" s="318"/>
      <c r="P83" s="318"/>
      <c r="Q83" s="318"/>
      <c r="R83" s="318"/>
      <c r="S83" s="318"/>
      <c r="T83" s="318"/>
      <c r="U83" s="318"/>
      <c r="V83" s="318"/>
      <c r="W83" s="74"/>
      <c r="X83" s="74"/>
      <c r="Y83" s="74"/>
      <c r="Z83" s="74"/>
      <c r="AA83" s="74"/>
      <c r="AB83" s="74"/>
      <c r="AC83" s="74"/>
      <c r="AD83" s="74"/>
      <c r="AE83" s="74"/>
      <c r="AF83" s="74"/>
      <c r="AG83" s="134"/>
      <c r="AH83" s="134"/>
      <c r="AI83" s="134"/>
      <c r="AJ83" s="134"/>
      <c r="AK83" s="148"/>
      <c r="AL83" s="148"/>
      <c r="AM83" s="148"/>
      <c r="AN83" s="148"/>
      <c r="AO83" s="148"/>
      <c r="AP83" s="148"/>
      <c r="AQ83" s="78"/>
      <c r="AR83" s="75"/>
      <c r="AS83" s="68"/>
      <c r="AT83" s="76"/>
      <c r="AU83" s="76"/>
      <c r="AV83" s="76"/>
      <c r="AW83" s="76"/>
      <c r="AX83" s="94">
        <f>SUM(AX13:AX81)</f>
        <v>1518170</v>
      </c>
      <c r="AY83" s="96"/>
      <c r="AZ83" s="96">
        <f>SUM(AZ13:AZ81)</f>
        <v>1518170</v>
      </c>
      <c r="BA83" s="47"/>
      <c r="BB83" s="14"/>
    </row>
    <row r="84" spans="1:54" ht="19.5" thickBot="1" x14ac:dyDescent="0.25">
      <c r="A84" s="329" t="s">
        <v>36</v>
      </c>
      <c r="B84" s="330"/>
      <c r="C84" s="330"/>
      <c r="D84" s="330"/>
      <c r="E84" s="330"/>
      <c r="F84" s="330"/>
      <c r="G84" s="330"/>
      <c r="H84" s="330"/>
      <c r="I84" s="330"/>
      <c r="J84" s="330"/>
      <c r="K84" s="330"/>
      <c r="L84" s="330"/>
      <c r="M84" s="330"/>
      <c r="N84" s="330"/>
      <c r="O84" s="330"/>
      <c r="P84" s="330"/>
      <c r="Q84" s="330"/>
      <c r="R84" s="330"/>
      <c r="S84" s="330"/>
      <c r="T84" s="330"/>
      <c r="U84" s="330"/>
      <c r="V84" s="330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135"/>
      <c r="AH84" s="135"/>
      <c r="AI84" s="135"/>
      <c r="AJ84" s="135"/>
      <c r="AK84" s="145"/>
      <c r="AL84" s="145"/>
      <c r="AM84" s="145"/>
      <c r="AN84" s="145"/>
      <c r="AO84" s="145"/>
      <c r="AP84" s="145"/>
      <c r="AQ84" s="79"/>
      <c r="AR84" s="69"/>
      <c r="AS84" s="70"/>
      <c r="AT84" s="71"/>
      <c r="AU84" s="71"/>
      <c r="AV84" s="71"/>
      <c r="AW84" s="71"/>
      <c r="AX84" s="95">
        <f>AX83/1.2*20%</f>
        <v>253028.33333333337</v>
      </c>
      <c r="AY84" s="92"/>
      <c r="AZ84" s="96">
        <f>AZ83/1.2*20%</f>
        <v>253028.33333333337</v>
      </c>
      <c r="BA84" s="47"/>
      <c r="BB84" s="14"/>
    </row>
    <row r="85" spans="1:54" s="31" customFormat="1" x14ac:dyDescent="0.2">
      <c r="A85" s="304"/>
      <c r="B85" s="305"/>
      <c r="C85" s="305"/>
      <c r="D85" s="305"/>
      <c r="E85" s="305"/>
      <c r="F85" s="305"/>
      <c r="G85" s="305"/>
      <c r="H85" s="305"/>
      <c r="I85" s="305"/>
      <c r="J85" s="305"/>
      <c r="K85" s="305"/>
      <c r="L85" s="305"/>
      <c r="M85" s="305"/>
      <c r="N85" s="305"/>
      <c r="O85" s="305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30"/>
      <c r="AR85" s="56"/>
      <c r="AT85" s="51"/>
      <c r="AU85" s="51"/>
      <c r="AV85" s="51"/>
      <c r="AW85" s="51"/>
      <c r="AX85" s="51"/>
      <c r="AY85" s="51"/>
      <c r="AZ85" s="51"/>
      <c r="BA85" s="51"/>
    </row>
    <row r="86" spans="1:54" s="31" customFormat="1" ht="30" x14ac:dyDescent="0.2">
      <c r="A86" s="306"/>
      <c r="B86" s="306"/>
      <c r="C86" s="306"/>
      <c r="D86" s="306"/>
      <c r="E86" s="306"/>
      <c r="F86" s="306"/>
      <c r="G86" s="306"/>
      <c r="H86" s="306"/>
      <c r="I86" s="306"/>
      <c r="J86" s="306"/>
      <c r="K86" s="306"/>
      <c r="L86" s="306"/>
      <c r="M86" s="306"/>
      <c r="N86" s="306"/>
      <c r="O86" s="306"/>
      <c r="P86" s="306"/>
      <c r="Q86" s="306"/>
      <c r="R86" s="306"/>
      <c r="S86" s="306"/>
      <c r="T86" s="306"/>
      <c r="U86" s="306"/>
      <c r="V86" s="306"/>
      <c r="W86" s="306"/>
      <c r="X86" s="306"/>
      <c r="Y86" s="306"/>
      <c r="Z86" s="306"/>
      <c r="AA86" s="306"/>
      <c r="AB86" s="306"/>
      <c r="AC86" s="306"/>
      <c r="AD86" s="306"/>
      <c r="AE86" s="306"/>
      <c r="AR86" s="56"/>
      <c r="AT86" s="51"/>
      <c r="AU86" s="51"/>
      <c r="AV86" s="51"/>
      <c r="AW86" s="51"/>
      <c r="AX86" s="51"/>
      <c r="AY86" s="51"/>
      <c r="AZ86" s="51"/>
      <c r="BA86" s="51"/>
    </row>
    <row r="87" spans="1:54" s="31" customFormat="1" ht="29.25" customHeight="1" x14ac:dyDescent="0.2">
      <c r="A87" s="32" t="s">
        <v>37</v>
      </c>
      <c r="B87" s="33"/>
      <c r="C87" s="33"/>
      <c r="D87" s="33"/>
      <c r="E87" s="33"/>
      <c r="F87" s="85"/>
      <c r="G87" s="33"/>
      <c r="H87" s="33"/>
      <c r="I87" s="33"/>
      <c r="J87" s="33"/>
      <c r="K87" s="33"/>
      <c r="L87" s="33"/>
      <c r="M87" s="33"/>
      <c r="N87" s="307"/>
      <c r="O87" s="307"/>
      <c r="P87" s="307"/>
      <c r="Q87" s="307"/>
      <c r="R87" s="307"/>
      <c r="S87" s="307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4"/>
      <c r="AF87" s="307" t="s">
        <v>51</v>
      </c>
      <c r="AG87" s="307"/>
      <c r="AH87" s="307"/>
      <c r="AI87" s="307"/>
      <c r="AJ87" s="307"/>
      <c r="AK87" s="307"/>
      <c r="AL87" s="307"/>
      <c r="AM87" s="307"/>
      <c r="AN87" s="307"/>
      <c r="AO87" s="307"/>
      <c r="AP87" s="307"/>
      <c r="AQ87" s="307"/>
      <c r="AR87" s="56"/>
      <c r="AT87" s="51"/>
      <c r="AU87" s="51"/>
      <c r="AV87" s="51"/>
      <c r="AW87" s="51"/>
      <c r="AX87" s="51"/>
      <c r="AY87" s="51"/>
      <c r="AZ87" s="51"/>
      <c r="BA87" s="51"/>
    </row>
    <row r="88" spans="1:54" s="38" customFormat="1" ht="26.25" customHeight="1" x14ac:dyDescent="0.25">
      <c r="A88" s="59" t="s">
        <v>88</v>
      </c>
      <c r="B88" s="60"/>
      <c r="C88" s="60"/>
      <c r="D88" s="60"/>
      <c r="E88" s="60"/>
      <c r="F88" s="86"/>
      <c r="G88" s="60"/>
      <c r="H88" s="60"/>
      <c r="I88" s="60"/>
      <c r="J88" s="61"/>
      <c r="K88" s="35"/>
      <c r="L88" s="35"/>
      <c r="M88" s="35"/>
      <c r="N88" s="308"/>
      <c r="O88" s="308"/>
      <c r="P88" s="308"/>
      <c r="Q88" s="308"/>
      <c r="R88" s="308"/>
      <c r="S88" s="36"/>
      <c r="T88" s="36"/>
      <c r="U88" s="36"/>
      <c r="V88" s="36"/>
      <c r="W88" s="35"/>
      <c r="X88" s="35"/>
      <c r="Y88" s="35"/>
      <c r="Z88" s="35"/>
      <c r="AA88" s="35"/>
      <c r="AB88" s="35"/>
      <c r="AC88" s="35"/>
      <c r="AD88" s="35"/>
      <c r="AE88" s="37"/>
      <c r="AF88" s="308" t="s">
        <v>69</v>
      </c>
      <c r="AG88" s="308"/>
      <c r="AH88" s="308"/>
      <c r="AI88" s="308"/>
      <c r="AJ88" s="308"/>
      <c r="AK88" s="308"/>
      <c r="AL88" s="308"/>
      <c r="AM88" s="308"/>
      <c r="AN88" s="308"/>
      <c r="AO88" s="308"/>
      <c r="AP88" s="308"/>
      <c r="AQ88" s="308"/>
      <c r="AR88" s="308"/>
      <c r="AS88" s="308"/>
      <c r="AT88" s="308"/>
      <c r="AU88" s="308"/>
      <c r="AV88" s="308"/>
      <c r="AW88" s="308"/>
      <c r="AX88" s="308"/>
      <c r="AY88" s="308"/>
      <c r="AZ88" s="52"/>
      <c r="BA88" s="52"/>
    </row>
    <row r="89" spans="1:54" s="38" customFormat="1" ht="54.75" customHeight="1" x14ac:dyDescent="0.2">
      <c r="A89" s="312"/>
      <c r="B89" s="313"/>
      <c r="C89" s="313"/>
      <c r="D89" s="313"/>
      <c r="E89" s="313"/>
      <c r="F89" s="313"/>
      <c r="G89" s="313"/>
      <c r="H89" s="313"/>
      <c r="I89" s="313"/>
      <c r="J89" s="313"/>
      <c r="K89" s="33"/>
      <c r="L89" s="33"/>
      <c r="M89" s="33"/>
      <c r="N89" s="307"/>
      <c r="O89" s="307"/>
      <c r="P89" s="307"/>
      <c r="Q89" s="307"/>
      <c r="R89" s="307"/>
      <c r="S89" s="307"/>
      <c r="T89" s="307"/>
      <c r="U89" s="307"/>
      <c r="V89" s="307"/>
      <c r="W89" s="307"/>
      <c r="X89" s="307"/>
      <c r="Y89" s="307"/>
      <c r="Z89" s="307"/>
      <c r="AA89" s="307"/>
      <c r="AB89" s="307"/>
      <c r="AC89" s="307"/>
      <c r="AD89" s="307"/>
      <c r="AE89" s="307"/>
      <c r="AF89" s="308"/>
      <c r="AG89" s="308"/>
      <c r="AH89" s="308"/>
      <c r="AI89" s="308"/>
      <c r="AJ89" s="308"/>
      <c r="AK89" s="308"/>
      <c r="AL89" s="308"/>
      <c r="AM89" s="308"/>
      <c r="AN89" s="308"/>
      <c r="AO89" s="308"/>
      <c r="AP89" s="308"/>
      <c r="AQ89" s="308"/>
      <c r="AR89" s="308"/>
      <c r="AS89" s="308"/>
      <c r="AT89" s="308"/>
      <c r="AU89" s="308"/>
      <c r="AV89" s="308"/>
      <c r="AW89" s="308"/>
      <c r="AX89" s="308"/>
      <c r="AY89" s="308"/>
      <c r="AZ89" s="52"/>
      <c r="BA89" s="52"/>
    </row>
    <row r="90" spans="1:54" x14ac:dyDescent="0.2">
      <c r="A90" s="12"/>
      <c r="B90" s="12"/>
      <c r="C90" s="12"/>
      <c r="D90" s="12"/>
      <c r="E90" s="12"/>
      <c r="F90" s="87"/>
      <c r="G90" s="12"/>
      <c r="H90" s="12"/>
      <c r="I90" s="12"/>
      <c r="J90" s="12"/>
      <c r="K90" s="23"/>
      <c r="L90" s="23"/>
      <c r="M90" s="12"/>
      <c r="N90" s="12"/>
      <c r="O90" s="12"/>
      <c r="P90" s="12"/>
      <c r="Q90" s="12"/>
      <c r="R90" s="9"/>
      <c r="S90" s="12"/>
      <c r="T90" s="12"/>
      <c r="U90" s="12"/>
      <c r="V90" s="12"/>
      <c r="W90" s="12"/>
      <c r="X90" s="12"/>
      <c r="Y90" s="12"/>
      <c r="Z90" s="12"/>
      <c r="AA90" s="12"/>
      <c r="AB90" s="24"/>
      <c r="AC90" s="24"/>
      <c r="AD90" s="25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57"/>
      <c r="AS90" s="6"/>
      <c r="AT90" s="48"/>
      <c r="AU90" s="48"/>
      <c r="AV90" s="48"/>
      <c r="AW90" s="48"/>
      <c r="AX90" s="48"/>
      <c r="AY90" s="48"/>
      <c r="AZ90" s="48"/>
      <c r="BA90" s="48"/>
      <c r="BB90" s="15"/>
    </row>
    <row r="91" spans="1:54" x14ac:dyDescent="0.2">
      <c r="A91" s="12"/>
      <c r="B91" s="16"/>
      <c r="C91" s="16"/>
      <c r="D91" s="16"/>
      <c r="E91" s="16"/>
      <c r="F91" s="88"/>
      <c r="G91" s="16"/>
      <c r="H91" s="16"/>
      <c r="I91" s="12"/>
      <c r="J91" s="12"/>
      <c r="K91" s="23"/>
      <c r="L91" s="23"/>
      <c r="M91" s="12"/>
      <c r="N91" s="12"/>
      <c r="O91" s="12"/>
      <c r="P91" s="12"/>
      <c r="Q91" s="12"/>
      <c r="R91" s="9"/>
      <c r="S91" s="12"/>
      <c r="T91" s="12"/>
      <c r="U91" s="12"/>
      <c r="V91" s="12"/>
      <c r="W91" s="12"/>
      <c r="X91" s="12"/>
      <c r="Y91" s="12"/>
      <c r="Z91" s="12"/>
      <c r="AA91" s="12"/>
      <c r="AB91" s="24"/>
      <c r="AC91" s="24"/>
      <c r="AD91" s="25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57"/>
      <c r="AS91" s="6"/>
      <c r="AT91" s="48"/>
      <c r="AU91" s="48"/>
      <c r="AV91" s="48"/>
      <c r="AW91" s="48"/>
      <c r="AX91" s="48"/>
      <c r="AY91" s="48"/>
      <c r="AZ91" s="24"/>
      <c r="BA91" s="24"/>
    </row>
    <row r="92" spans="1:54" ht="30.75" customHeight="1" x14ac:dyDescent="0.2">
      <c r="A92" s="12"/>
      <c r="B92" s="26"/>
      <c r="C92" s="26"/>
      <c r="D92" s="26"/>
      <c r="E92" s="26"/>
      <c r="F92" s="89"/>
      <c r="G92" s="26"/>
      <c r="H92" s="26"/>
      <c r="I92" s="26"/>
      <c r="J92" s="26"/>
      <c r="K92" s="27"/>
      <c r="L92" s="27"/>
      <c r="M92" s="26"/>
      <c r="N92" s="26"/>
      <c r="O92" s="26"/>
      <c r="P92" s="26"/>
      <c r="Q92" s="26"/>
      <c r="R92" s="82"/>
      <c r="S92" s="26"/>
      <c r="T92" s="26"/>
      <c r="U92" s="26"/>
      <c r="V92" s="26"/>
      <c r="W92" s="26"/>
      <c r="X92" s="26"/>
      <c r="Y92" s="26"/>
      <c r="Z92" s="26"/>
      <c r="AA92" s="26"/>
      <c r="AB92" s="28"/>
      <c r="AC92" s="28"/>
      <c r="AD92" s="29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57"/>
      <c r="AS92" s="6"/>
      <c r="AT92" s="48"/>
      <c r="AU92" s="48"/>
      <c r="AV92" s="48"/>
      <c r="AW92" s="48"/>
      <c r="AX92" s="48"/>
      <c r="AY92" s="48"/>
      <c r="AZ92" s="24"/>
      <c r="BA92" s="24"/>
    </row>
    <row r="93" spans="1:54" ht="133.5" customHeight="1" x14ac:dyDescent="0.2">
      <c r="A93" s="12"/>
      <c r="B93" s="321"/>
      <c r="C93" s="321"/>
      <c r="D93" s="321"/>
      <c r="E93" s="322"/>
      <c r="F93" s="322"/>
      <c r="G93" s="322"/>
      <c r="H93" s="322"/>
      <c r="I93" s="322"/>
      <c r="J93" s="322"/>
      <c r="K93" s="322"/>
      <c r="L93" s="322"/>
      <c r="M93" s="322"/>
      <c r="N93" s="322"/>
      <c r="O93" s="322"/>
      <c r="P93" s="322"/>
      <c r="Q93" s="322"/>
      <c r="R93" s="322"/>
      <c r="S93" s="322"/>
      <c r="T93" s="322"/>
      <c r="U93" s="322"/>
      <c r="V93" s="322"/>
      <c r="W93" s="322"/>
      <c r="X93" s="322"/>
      <c r="Y93" s="322"/>
      <c r="Z93" s="322"/>
      <c r="AA93" s="322"/>
      <c r="AB93" s="322"/>
      <c r="AC93" s="322"/>
      <c r="AD93" s="322"/>
      <c r="AE93" s="322"/>
      <c r="AF93" s="322"/>
      <c r="AG93" s="322"/>
      <c r="AH93" s="322"/>
      <c r="AI93" s="322"/>
      <c r="AJ93" s="322"/>
      <c r="AK93" s="322"/>
      <c r="AL93" s="322"/>
      <c r="AM93" s="322"/>
      <c r="AN93" s="322"/>
      <c r="AO93" s="322"/>
      <c r="AP93" s="322"/>
      <c r="AQ93" s="322"/>
      <c r="AR93" s="322"/>
      <c r="AS93" s="322"/>
      <c r="AT93" s="322"/>
      <c r="AU93" s="48"/>
      <c r="AV93" s="48"/>
      <c r="AW93" s="48"/>
      <c r="AX93" s="48"/>
      <c r="AY93" s="48"/>
      <c r="AZ93" s="24"/>
      <c r="BA93" s="24"/>
    </row>
    <row r="94" spans="1:54" ht="221.25" customHeight="1" x14ac:dyDescent="0.2">
      <c r="A94" s="12"/>
      <c r="B94" s="320"/>
      <c r="C94" s="320"/>
      <c r="D94" s="320"/>
      <c r="E94" s="323"/>
      <c r="F94" s="323"/>
      <c r="G94" s="323"/>
      <c r="H94" s="323"/>
      <c r="I94" s="323"/>
      <c r="J94" s="323"/>
      <c r="K94" s="323"/>
      <c r="L94" s="323"/>
      <c r="M94" s="323"/>
      <c r="N94" s="323"/>
      <c r="O94" s="323"/>
      <c r="P94" s="323"/>
      <c r="Q94" s="323"/>
      <c r="R94" s="323"/>
      <c r="S94" s="323"/>
      <c r="T94" s="323"/>
      <c r="U94" s="323"/>
      <c r="V94" s="323"/>
      <c r="W94" s="323"/>
      <c r="X94" s="323"/>
      <c r="Y94" s="323"/>
      <c r="Z94" s="323"/>
      <c r="AA94" s="323"/>
      <c r="AB94" s="323"/>
      <c r="AC94" s="323"/>
      <c r="AD94" s="323"/>
      <c r="AE94" s="323"/>
      <c r="AF94" s="323"/>
      <c r="AG94" s="323"/>
      <c r="AH94" s="323"/>
      <c r="AI94" s="323"/>
      <c r="AJ94" s="323"/>
      <c r="AK94" s="323"/>
      <c r="AL94" s="323"/>
      <c r="AM94" s="323"/>
      <c r="AN94" s="323"/>
      <c r="AO94" s="323"/>
      <c r="AP94" s="323"/>
      <c r="AQ94" s="323"/>
      <c r="AR94" s="323"/>
      <c r="AS94" s="323"/>
      <c r="AT94" s="323"/>
      <c r="AU94" s="48"/>
      <c r="AV94" s="48"/>
      <c r="AW94" s="48"/>
      <c r="AX94" s="48"/>
      <c r="AY94" s="48"/>
      <c r="AZ94" s="24"/>
      <c r="BA94" s="24"/>
    </row>
    <row r="95" spans="1:54" ht="180.75" customHeight="1" x14ac:dyDescent="0.2">
      <c r="A95" s="12"/>
      <c r="B95" s="319"/>
      <c r="C95" s="319"/>
      <c r="D95" s="319"/>
      <c r="E95" s="319"/>
      <c r="F95" s="319"/>
      <c r="G95" s="319"/>
      <c r="H95" s="319"/>
      <c r="I95" s="319"/>
      <c r="J95" s="319"/>
      <c r="K95" s="319"/>
      <c r="L95" s="319"/>
      <c r="M95" s="319"/>
      <c r="N95" s="319"/>
      <c r="O95" s="319"/>
      <c r="P95" s="319"/>
      <c r="Q95" s="319"/>
      <c r="R95" s="319"/>
      <c r="S95" s="319"/>
      <c r="T95" s="319"/>
      <c r="U95" s="319"/>
      <c r="V95" s="319"/>
      <c r="W95" s="319"/>
      <c r="X95" s="319"/>
      <c r="Y95" s="319"/>
      <c r="Z95" s="319"/>
      <c r="AA95" s="319"/>
      <c r="AB95" s="319"/>
      <c r="AC95" s="319"/>
      <c r="AD95" s="319"/>
      <c r="AE95" s="319"/>
      <c r="AF95" s="319"/>
      <c r="AG95" s="319"/>
      <c r="AH95" s="319"/>
      <c r="AI95" s="319"/>
      <c r="AJ95" s="319"/>
      <c r="AK95" s="319"/>
      <c r="AL95" s="319"/>
      <c r="AM95" s="319"/>
      <c r="AN95" s="319"/>
      <c r="AO95" s="319"/>
      <c r="AP95" s="319"/>
      <c r="AQ95" s="319"/>
      <c r="AR95" s="319"/>
      <c r="AS95" s="319"/>
      <c r="AT95" s="26"/>
      <c r="AU95" s="48"/>
      <c r="AV95" s="48"/>
      <c r="AW95" s="48"/>
      <c r="AX95" s="48"/>
      <c r="AY95" s="48"/>
      <c r="AZ95" s="24"/>
      <c r="BA95" s="24"/>
    </row>
    <row r="96" spans="1:54" ht="288" customHeight="1" x14ac:dyDescent="0.2">
      <c r="A96" s="12"/>
      <c r="B96" s="319"/>
      <c r="C96" s="319"/>
      <c r="D96" s="319"/>
      <c r="E96" s="319"/>
      <c r="F96" s="319"/>
      <c r="G96" s="319"/>
      <c r="H96" s="319"/>
      <c r="I96" s="319"/>
      <c r="J96" s="319"/>
      <c r="K96" s="319"/>
      <c r="L96" s="319"/>
      <c r="M96" s="319"/>
      <c r="N96" s="319"/>
      <c r="O96" s="319"/>
      <c r="P96" s="319"/>
      <c r="Q96" s="319"/>
      <c r="R96" s="319"/>
      <c r="S96" s="319"/>
      <c r="T96" s="319"/>
      <c r="U96" s="319"/>
      <c r="V96" s="319"/>
      <c r="W96" s="319"/>
      <c r="X96" s="319"/>
      <c r="Y96" s="319"/>
      <c r="Z96" s="319"/>
      <c r="AA96" s="319"/>
      <c r="AB96" s="319"/>
      <c r="AC96" s="319"/>
      <c r="AD96" s="319"/>
      <c r="AE96" s="319"/>
      <c r="AF96" s="319"/>
      <c r="AG96" s="319"/>
      <c r="AH96" s="319"/>
      <c r="AI96" s="319"/>
      <c r="AJ96" s="319"/>
      <c r="AK96" s="319"/>
      <c r="AL96" s="319"/>
      <c r="AM96" s="319"/>
      <c r="AN96" s="319"/>
      <c r="AO96" s="319"/>
      <c r="AP96" s="319"/>
      <c r="AQ96" s="319"/>
      <c r="AR96" s="319"/>
      <c r="AS96" s="319"/>
      <c r="AT96" s="26"/>
      <c r="AU96" s="48"/>
      <c r="AV96" s="48"/>
      <c r="AW96" s="48"/>
      <c r="AX96" s="48"/>
      <c r="AY96" s="48"/>
      <c r="AZ96" s="24"/>
      <c r="BA96" s="24"/>
    </row>
    <row r="97" spans="2:45" ht="96" customHeight="1" x14ac:dyDescent="0.2">
      <c r="B97" s="320"/>
      <c r="C97" s="320"/>
      <c r="D97" s="320"/>
      <c r="E97" s="320"/>
      <c r="F97" s="320"/>
      <c r="G97" s="320"/>
      <c r="H97" s="320"/>
      <c r="I97" s="320"/>
      <c r="J97" s="320"/>
      <c r="K97" s="320"/>
      <c r="L97" s="320"/>
      <c r="M97" s="320"/>
      <c r="N97" s="320"/>
      <c r="O97" s="77"/>
      <c r="P97" s="26"/>
      <c r="Q97" s="26"/>
      <c r="R97" s="82"/>
      <c r="S97" s="26"/>
      <c r="T97" s="26"/>
      <c r="U97" s="26"/>
      <c r="V97" s="26"/>
      <c r="W97" s="26"/>
      <c r="X97" s="26"/>
      <c r="Y97" s="26"/>
      <c r="Z97" s="26"/>
      <c r="AA97" s="26"/>
      <c r="AB97" s="28"/>
      <c r="AC97" s="28"/>
      <c r="AD97" s="29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57"/>
      <c r="AS97" s="6"/>
    </row>
    <row r="98" spans="2:45" ht="97.5" customHeight="1" x14ac:dyDescent="0.2">
      <c r="B98" s="320"/>
      <c r="C98" s="320"/>
      <c r="D98" s="320"/>
      <c r="E98" s="320"/>
      <c r="F98" s="320"/>
      <c r="G98" s="320"/>
      <c r="H98" s="320"/>
      <c r="I98" s="320"/>
      <c r="J98" s="320"/>
      <c r="K98" s="320"/>
      <c r="L98" s="320"/>
      <c r="M98" s="320"/>
      <c r="N98" s="320"/>
      <c r="AB98" s="10"/>
      <c r="AC98" s="10"/>
      <c r="AD98" s="11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2:45" x14ac:dyDescent="0.2">
      <c r="AB99" s="10"/>
      <c r="AC99" s="10"/>
      <c r="AD99" s="11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2:45" x14ac:dyDescent="0.2">
      <c r="AB100" s="10"/>
      <c r="AC100" s="10"/>
      <c r="AD100" s="11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2:45" x14ac:dyDescent="0.2">
      <c r="AB101" s="10"/>
      <c r="AC101" s="10"/>
      <c r="AD101" s="11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2:45" x14ac:dyDescent="0.2">
      <c r="AB102" s="10"/>
      <c r="AC102" s="10"/>
      <c r="AD102" s="11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2:45" x14ac:dyDescent="0.2">
      <c r="AB103" s="10"/>
      <c r="AC103" s="10"/>
      <c r="AD103" s="11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2:45" x14ac:dyDescent="0.2">
      <c r="AB104" s="10"/>
      <c r="AC104" s="10"/>
      <c r="AD104" s="11"/>
      <c r="AE104" s="4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</row>
    <row r="105" spans="2:45" x14ac:dyDescent="0.2">
      <c r="AB105" s="10"/>
      <c r="AC105" s="10"/>
      <c r="AD105" s="11"/>
      <c r="AE105" s="4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</row>
    <row r="106" spans="2:45" x14ac:dyDescent="0.2">
      <c r="AB106" s="10"/>
      <c r="AC106" s="10"/>
      <c r="AD106" s="11"/>
      <c r="AE106" s="4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</row>
    <row r="107" spans="2:45" x14ac:dyDescent="0.2">
      <c r="AB107" s="10"/>
      <c r="AC107" s="10"/>
      <c r="AD107" s="11"/>
      <c r="AE107" s="4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</row>
    <row r="108" spans="2:45" x14ac:dyDescent="0.2">
      <c r="AB108" s="10"/>
      <c r="AC108" s="10"/>
      <c r="AD108" s="11"/>
      <c r="AE108" s="4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</row>
    <row r="109" spans="2:45" x14ac:dyDescent="0.2">
      <c r="AB109" s="10"/>
      <c r="AC109" s="10"/>
      <c r="AD109" s="11"/>
      <c r="AE109" s="4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</row>
    <row r="110" spans="2:45" x14ac:dyDescent="0.2">
      <c r="AB110" s="10"/>
      <c r="AC110" s="10"/>
      <c r="AD110" s="11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2:45" x14ac:dyDescent="0.2">
      <c r="AB111" s="10"/>
      <c r="AC111" s="10"/>
      <c r="AD111" s="11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2:45" x14ac:dyDescent="0.2">
      <c r="AB112" s="10"/>
      <c r="AC112" s="10"/>
      <c r="AD112" s="11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28:43" x14ac:dyDescent="0.2">
      <c r="AB113" s="10"/>
      <c r="AC113" s="10"/>
      <c r="AD113" s="11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9" spans="28:43" ht="117.75" customHeight="1" x14ac:dyDescent="0.2"/>
    <row r="135" spans="1:53" s="13" customFormat="1" ht="57.75" customHeight="1" x14ac:dyDescent="0.2">
      <c r="A135" s="50"/>
      <c r="B135" s="40"/>
      <c r="C135" s="40"/>
      <c r="D135" s="40"/>
      <c r="E135" s="41"/>
      <c r="F135" s="91"/>
      <c r="G135" s="40"/>
      <c r="H135" s="41"/>
      <c r="I135" s="40"/>
      <c r="J135" s="40"/>
      <c r="K135" s="42"/>
      <c r="L135" s="42"/>
      <c r="M135" s="41"/>
      <c r="N135" s="43"/>
      <c r="O135" s="40"/>
      <c r="P135" s="40"/>
      <c r="Q135" s="40"/>
      <c r="R135" s="40"/>
      <c r="S135" s="44"/>
      <c r="T135" s="40"/>
      <c r="U135" s="40"/>
      <c r="V135" s="40"/>
      <c r="W135" s="45"/>
      <c r="X135" s="40"/>
      <c r="Y135" s="40"/>
      <c r="Z135" s="40"/>
      <c r="AA135" s="40"/>
      <c r="AB135" s="45"/>
      <c r="AC135" s="45"/>
      <c r="AD135" s="40"/>
      <c r="AE135" s="46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  <c r="AR135" s="58"/>
      <c r="AS135" s="40"/>
      <c r="AT135" s="53"/>
      <c r="AU135" s="53"/>
      <c r="AV135" s="53"/>
      <c r="AW135" s="53"/>
      <c r="AX135" s="53"/>
      <c r="AY135" s="53"/>
      <c r="AZ135" s="47"/>
      <c r="BA135" s="47"/>
    </row>
    <row r="136" spans="1:53" x14ac:dyDescent="0.2">
      <c r="A136" s="6"/>
      <c r="B136" s="6"/>
      <c r="C136" s="6"/>
      <c r="D136" s="6"/>
      <c r="E136" s="6"/>
      <c r="F136" s="87"/>
      <c r="G136" s="6"/>
      <c r="H136" s="6"/>
      <c r="I136" s="6"/>
      <c r="J136" s="6"/>
      <c r="K136" s="8"/>
      <c r="L136" s="8"/>
      <c r="M136" s="6"/>
      <c r="N136" s="6"/>
      <c r="O136" s="6"/>
      <c r="P136" s="6"/>
      <c r="Q136" s="6"/>
      <c r="R136" s="55"/>
      <c r="S136" s="6"/>
      <c r="T136" s="6"/>
      <c r="U136" s="6"/>
      <c r="V136" s="6"/>
      <c r="W136" s="6"/>
      <c r="X136" s="6"/>
      <c r="Y136" s="6"/>
      <c r="Z136" s="6"/>
      <c r="AA136" s="6"/>
      <c r="AB136" s="48"/>
      <c r="AC136" s="48"/>
      <c r="AD136" s="49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57"/>
      <c r="AS136" s="6"/>
      <c r="AT136" s="48"/>
      <c r="AU136" s="48"/>
      <c r="AV136" s="48"/>
      <c r="AW136" s="48"/>
      <c r="AX136" s="48"/>
      <c r="AY136" s="48"/>
      <c r="AZ136" s="24"/>
      <c r="BA136" s="24"/>
    </row>
    <row r="139" spans="1:53" ht="108" customHeight="1" x14ac:dyDescent="0.2">
      <c r="B139" s="300"/>
      <c r="C139" s="300"/>
      <c r="D139" s="300"/>
      <c r="E139" s="300"/>
      <c r="F139" s="300"/>
      <c r="G139" s="39"/>
    </row>
  </sheetData>
  <autoFilter ref="A11:AD84" xr:uid="{00000000-0009-0000-0000-000000000000}"/>
  <mergeCells count="833">
    <mergeCell ref="F57:F60"/>
    <mergeCell ref="G57:G60"/>
    <mergeCell ref="H57:H60"/>
    <mergeCell ref="I57:I60"/>
    <mergeCell ref="J57:J60"/>
    <mergeCell ref="AA74:AA77"/>
    <mergeCell ref="T70:T73"/>
    <mergeCell ref="AB78:AB81"/>
    <mergeCell ref="Z70:Z73"/>
    <mergeCell ref="AA70:AA73"/>
    <mergeCell ref="Q70:Q73"/>
    <mergeCell ref="Z61:Z64"/>
    <mergeCell ref="A45:A48"/>
    <mergeCell ref="AI57:AI60"/>
    <mergeCell ref="U57:U60"/>
    <mergeCell ref="A57:A60"/>
    <mergeCell ref="W57:W60"/>
    <mergeCell ref="X57:X60"/>
    <mergeCell ref="Y57:Y60"/>
    <mergeCell ref="Z57:Z60"/>
    <mergeCell ref="AA57:AA60"/>
    <mergeCell ref="AB57:AB60"/>
    <mergeCell ref="AC57:AC60"/>
    <mergeCell ref="AD57:AD60"/>
    <mergeCell ref="AE57:AE60"/>
    <mergeCell ref="AF57:AF60"/>
    <mergeCell ref="B57:B60"/>
    <mergeCell ref="C57:C60"/>
    <mergeCell ref="D57:D60"/>
    <mergeCell ref="B41:B44"/>
    <mergeCell ref="A74:A77"/>
    <mergeCell ref="A55:A56"/>
    <mergeCell ref="A41:A44"/>
    <mergeCell ref="AG41:AG44"/>
    <mergeCell ref="AH41:AI44"/>
    <mergeCell ref="S41:S44"/>
    <mergeCell ref="T41:T44"/>
    <mergeCell ref="U41:U44"/>
    <mergeCell ref="V41:V44"/>
    <mergeCell ref="W41:W44"/>
    <mergeCell ref="X41:X44"/>
    <mergeCell ref="Y41:Y44"/>
    <mergeCell ref="Z41:Z44"/>
    <mergeCell ref="AA41:AA44"/>
    <mergeCell ref="AB41:AB44"/>
    <mergeCell ref="AC41:AC44"/>
    <mergeCell ref="AD41:AD44"/>
    <mergeCell ref="AE41:AE44"/>
    <mergeCell ref="AF41:AF44"/>
    <mergeCell ref="C41:C44"/>
    <mergeCell ref="D41:D44"/>
    <mergeCell ref="E41:E44"/>
    <mergeCell ref="F41:F44"/>
    <mergeCell ref="A21:A24"/>
    <mergeCell ref="A37:A40"/>
    <mergeCell ref="AJ13:AJ16"/>
    <mergeCell ref="AK13:AK16"/>
    <mergeCell ref="AL13:AL16"/>
    <mergeCell ref="AM13:AO16"/>
    <mergeCell ref="AP13:AP16"/>
    <mergeCell ref="AQ13:AQ16"/>
    <mergeCell ref="AJ17:AJ20"/>
    <mergeCell ref="AK17:AK20"/>
    <mergeCell ref="AL17:AL20"/>
    <mergeCell ref="AM17:AO20"/>
    <mergeCell ref="AG37:AG40"/>
    <mergeCell ref="AP17:AP20"/>
    <mergeCell ref="AQ17:AQ20"/>
    <mergeCell ref="AP21:AP24"/>
    <mergeCell ref="AP25:AP28"/>
    <mergeCell ref="AQ25:AQ28"/>
    <mergeCell ref="AQ21:AQ24"/>
    <mergeCell ref="AP29:AP32"/>
    <mergeCell ref="AQ29:AQ32"/>
    <mergeCell ref="AG13:AG16"/>
    <mergeCell ref="AA13:AA16"/>
    <mergeCell ref="AB13:AB16"/>
    <mergeCell ref="AH49:AI49"/>
    <mergeCell ref="AJ25:AJ28"/>
    <mergeCell ref="AJ29:AJ32"/>
    <mergeCell ref="AK25:AK28"/>
    <mergeCell ref="AK29:AK32"/>
    <mergeCell ref="AL21:AL24"/>
    <mergeCell ref="AL33:AL36"/>
    <mergeCell ref="AL37:AL40"/>
    <mergeCell ref="AL29:AL32"/>
    <mergeCell ref="AJ33:AJ36"/>
    <mergeCell ref="AK33:AK36"/>
    <mergeCell ref="AH37:AI40"/>
    <mergeCell ref="AJ21:AJ24"/>
    <mergeCell ref="AJ41:AJ44"/>
    <mergeCell ref="AK41:AK44"/>
    <mergeCell ref="AL41:AL44"/>
    <mergeCell ref="BA25:BA28"/>
    <mergeCell ref="AF37:AF40"/>
    <mergeCell ref="AF25:AF28"/>
    <mergeCell ref="AM37:AO40"/>
    <mergeCell ref="AP37:AP40"/>
    <mergeCell ref="AQ37:AQ40"/>
    <mergeCell ref="BA37:BA40"/>
    <mergeCell ref="AJ37:AJ40"/>
    <mergeCell ref="AK37:AK40"/>
    <mergeCell ref="AW25:AW28"/>
    <mergeCell ref="AM33:AO36"/>
    <mergeCell ref="AP33:AP36"/>
    <mergeCell ref="AQ33:AQ36"/>
    <mergeCell ref="AR25:AR28"/>
    <mergeCell ref="AL25:AL28"/>
    <mergeCell ref="AM25:AO28"/>
    <mergeCell ref="AM29:AO32"/>
    <mergeCell ref="T33:T36"/>
    <mergeCell ref="U33:U36"/>
    <mergeCell ref="U29:U32"/>
    <mergeCell ref="AD33:AD36"/>
    <mergeCell ref="AF13:AF16"/>
    <mergeCell ref="X13:X16"/>
    <mergeCell ref="X17:X20"/>
    <mergeCell ref="AB17:AB20"/>
    <mergeCell ref="Z21:Z24"/>
    <mergeCell ref="AA21:AA24"/>
    <mergeCell ref="AB21:AB24"/>
    <mergeCell ref="AC21:AC24"/>
    <mergeCell ref="AD21:AD24"/>
    <mergeCell ref="AE21:AE24"/>
    <mergeCell ref="AF21:AF24"/>
    <mergeCell ref="AC13:AC16"/>
    <mergeCell ref="AD13:AD16"/>
    <mergeCell ref="AE13:AE16"/>
    <mergeCell ref="Y25:Y28"/>
    <mergeCell ref="Z25:Z28"/>
    <mergeCell ref="AA25:AA28"/>
    <mergeCell ref="AB25:AB28"/>
    <mergeCell ref="AC25:AC28"/>
    <mergeCell ref="AD25:AD28"/>
    <mergeCell ref="AE25:AE28"/>
    <mergeCell ref="AR37:AR40"/>
    <mergeCell ref="AW37:AW40"/>
    <mergeCell ref="AG29:AG32"/>
    <mergeCell ref="AG33:AG36"/>
    <mergeCell ref="AG25:AG28"/>
    <mergeCell ref="AE29:AE32"/>
    <mergeCell ref="AF29:AF32"/>
    <mergeCell ref="AH25:AI28"/>
    <mergeCell ref="AH29:AI32"/>
    <mergeCell ref="AH33:AI36"/>
    <mergeCell ref="A25:A28"/>
    <mergeCell ref="Q25:Q28"/>
    <mergeCell ref="R25:R28"/>
    <mergeCell ref="S25:S28"/>
    <mergeCell ref="T25:T28"/>
    <mergeCell ref="U25:U28"/>
    <mergeCell ref="V25:V28"/>
    <mergeCell ref="W25:W28"/>
    <mergeCell ref="X25:X28"/>
    <mergeCell ref="R65:R68"/>
    <mergeCell ref="E65:E68"/>
    <mergeCell ref="B55:B56"/>
    <mergeCell ref="C55:C56"/>
    <mergeCell ref="C61:C64"/>
    <mergeCell ref="P55:P56"/>
    <mergeCell ref="Q55:Q56"/>
    <mergeCell ref="AE55:AE56"/>
    <mergeCell ref="AF55:AF56"/>
    <mergeCell ref="Z55:Z56"/>
    <mergeCell ref="AA55:AA56"/>
    <mergeCell ref="AB55:AB56"/>
    <mergeCell ref="AC55:AC56"/>
    <mergeCell ref="V57:V60"/>
    <mergeCell ref="P57:P60"/>
    <mergeCell ref="Q57:Q60"/>
    <mergeCell ref="R57:R60"/>
    <mergeCell ref="L57:L60"/>
    <mergeCell ref="M57:M60"/>
    <mergeCell ref="T57:T60"/>
    <mergeCell ref="S57:S60"/>
    <mergeCell ref="Y61:Y64"/>
    <mergeCell ref="K57:K60"/>
    <mergeCell ref="E57:E60"/>
    <mergeCell ref="AD29:AD32"/>
    <mergeCell ref="W29:W32"/>
    <mergeCell ref="A65:A68"/>
    <mergeCell ref="AR65:AR68"/>
    <mergeCell ref="AK65:AK68"/>
    <mergeCell ref="AL65:AL68"/>
    <mergeCell ref="AM65:AM68"/>
    <mergeCell ref="AN65:AN68"/>
    <mergeCell ref="AO65:AO68"/>
    <mergeCell ref="AP65:AP68"/>
    <mergeCell ref="AQ65:AQ68"/>
    <mergeCell ref="AF65:AF68"/>
    <mergeCell ref="AJ65:AJ68"/>
    <mergeCell ref="AI65:AI68"/>
    <mergeCell ref="AH65:AH68"/>
    <mergeCell ref="AG65:AG68"/>
    <mergeCell ref="X65:X68"/>
    <mergeCell ref="Y65:Y68"/>
    <mergeCell ref="F65:F68"/>
    <mergeCell ref="G65:G68"/>
    <mergeCell ref="H65:H68"/>
    <mergeCell ref="I65:I68"/>
    <mergeCell ref="U65:U68"/>
    <mergeCell ref="AE65:AE68"/>
    <mergeCell ref="Y55:Y56"/>
    <mergeCell ref="AD55:AD56"/>
    <mergeCell ref="Z65:Z68"/>
    <mergeCell ref="AA65:AA68"/>
    <mergeCell ref="AB65:AB68"/>
    <mergeCell ref="AC65:AC68"/>
    <mergeCell ref="AD65:AD68"/>
    <mergeCell ref="Z37:Z40"/>
    <mergeCell ref="AA37:AA40"/>
    <mergeCell ref="AB37:AB40"/>
    <mergeCell ref="AC37:AC40"/>
    <mergeCell ref="AD37:AD40"/>
    <mergeCell ref="AB51:AB54"/>
    <mergeCell ref="AC51:AC54"/>
    <mergeCell ref="E21:E24"/>
    <mergeCell ref="F21:F24"/>
    <mergeCell ref="G21:G24"/>
    <mergeCell ref="H21:H24"/>
    <mergeCell ref="I21:I24"/>
    <mergeCell ref="J21:J24"/>
    <mergeCell ref="K21:K24"/>
    <mergeCell ref="Z10:Z11"/>
    <mergeCell ref="AA10:AA11"/>
    <mergeCell ref="W13:W16"/>
    <mergeCell ref="S21:S24"/>
    <mergeCell ref="T21:T24"/>
    <mergeCell ref="U21:U24"/>
    <mergeCell ref="V21:V24"/>
    <mergeCell ref="W21:W24"/>
    <mergeCell ref="X21:X24"/>
    <mergeCell ref="Y21:Y24"/>
    <mergeCell ref="AB10:AB11"/>
    <mergeCell ref="AC10:AC11"/>
    <mergeCell ref="AD10:AD11"/>
    <mergeCell ref="AE10:AE11"/>
    <mergeCell ref="AH10:AI10"/>
    <mergeCell ref="B25:B28"/>
    <mergeCell ref="C25:C28"/>
    <mergeCell ref="D25:D28"/>
    <mergeCell ref="E25:E28"/>
    <mergeCell ref="F25:F28"/>
    <mergeCell ref="G25:G28"/>
    <mergeCell ref="H25:H28"/>
    <mergeCell ref="I25:I28"/>
    <mergeCell ref="J25:J28"/>
    <mergeCell ref="K25:K28"/>
    <mergeCell ref="L25:L28"/>
    <mergeCell ref="M25:M28"/>
    <mergeCell ref="N25:N28"/>
    <mergeCell ref="O25:O28"/>
    <mergeCell ref="AH13:AI16"/>
    <mergeCell ref="AH17:AI20"/>
    <mergeCell ref="B21:B24"/>
    <mergeCell ref="C21:C24"/>
    <mergeCell ref="D21:D24"/>
    <mergeCell ref="K45:K48"/>
    <mergeCell ref="L45:L48"/>
    <mergeCell ref="M45:M48"/>
    <mergeCell ref="G41:G44"/>
    <mergeCell ref="H41:H44"/>
    <mergeCell ref="I41:I44"/>
    <mergeCell ref="J41:J44"/>
    <mergeCell ref="K41:K44"/>
    <mergeCell ref="L41:L44"/>
    <mergeCell ref="M41:M44"/>
    <mergeCell ref="I10:I11"/>
    <mergeCell ref="J10:J11"/>
    <mergeCell ref="M10:M11"/>
    <mergeCell ref="N10:N11"/>
    <mergeCell ref="O10:O11"/>
    <mergeCell ref="M13:M16"/>
    <mergeCell ref="Y13:Y16"/>
    <mergeCell ref="L13:L16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U13:U16"/>
    <mergeCell ref="J65:J68"/>
    <mergeCell ref="K65:K68"/>
    <mergeCell ref="L65:L68"/>
    <mergeCell ref="M65:M68"/>
    <mergeCell ref="D9:D11"/>
    <mergeCell ref="D13:D16"/>
    <mergeCell ref="D51:D54"/>
    <mergeCell ref="B50:F50"/>
    <mergeCell ref="C13:C16"/>
    <mergeCell ref="E13:E16"/>
    <mergeCell ref="F13:F16"/>
    <mergeCell ref="G13:G16"/>
    <mergeCell ref="H13:H16"/>
    <mergeCell ref="I13:I16"/>
    <mergeCell ref="J13:J16"/>
    <mergeCell ref="K13:K16"/>
    <mergeCell ref="I55:I56"/>
    <mergeCell ref="J55:J56"/>
    <mergeCell ref="K55:K56"/>
    <mergeCell ref="L55:L56"/>
    <mergeCell ref="M55:M56"/>
    <mergeCell ref="D55:D56"/>
    <mergeCell ref="E55:E56"/>
    <mergeCell ref="B12:F12"/>
    <mergeCell ref="P65:P68"/>
    <mergeCell ref="Q65:Q68"/>
    <mergeCell ref="T78:T81"/>
    <mergeCell ref="S65:S68"/>
    <mergeCell ref="N65:N68"/>
    <mergeCell ref="O65:O68"/>
    <mergeCell ref="Z13:Z16"/>
    <mergeCell ref="X78:X81"/>
    <mergeCell ref="T13:T16"/>
    <mergeCell ref="Q13:Q16"/>
    <mergeCell ref="R13:R16"/>
    <mergeCell ref="V13:V16"/>
    <mergeCell ref="Z74:Z77"/>
    <mergeCell ref="Z78:Z81"/>
    <mergeCell ref="X74:X77"/>
    <mergeCell ref="V51:V54"/>
    <mergeCell ref="W51:W54"/>
    <mergeCell ref="X51:X54"/>
    <mergeCell ref="W74:W77"/>
    <mergeCell ref="W65:W68"/>
    <mergeCell ref="S51:S54"/>
    <mergeCell ref="T51:T54"/>
    <mergeCell ref="O13:O16"/>
    <mergeCell ref="N41:N44"/>
    <mergeCell ref="AU1:AX1"/>
    <mergeCell ref="A1:AQ1"/>
    <mergeCell ref="B2:O2"/>
    <mergeCell ref="B3:J3"/>
    <mergeCell ref="A84:V84"/>
    <mergeCell ref="F9:F11"/>
    <mergeCell ref="H9:H11"/>
    <mergeCell ref="I9:J9"/>
    <mergeCell ref="K9:AE9"/>
    <mergeCell ref="B4:I4"/>
    <mergeCell ref="B5:H5"/>
    <mergeCell ref="B6:H6"/>
    <mergeCell ref="L4:AF4"/>
    <mergeCell ref="AT9:AT11"/>
    <mergeCell ref="AV9:AV11"/>
    <mergeCell ref="AU9:AU11"/>
    <mergeCell ref="C9:C11"/>
    <mergeCell ref="A51:A54"/>
    <mergeCell ref="B51:B54"/>
    <mergeCell ref="C51:C54"/>
    <mergeCell ref="E51:E54"/>
    <mergeCell ref="F51:F54"/>
    <mergeCell ref="Y78:Y81"/>
    <mergeCell ref="S13:S16"/>
    <mergeCell ref="B139:F139"/>
    <mergeCell ref="AD82:AQ82"/>
    <mergeCell ref="A85:O85"/>
    <mergeCell ref="A86:AE86"/>
    <mergeCell ref="N87:S87"/>
    <mergeCell ref="N88:R88"/>
    <mergeCell ref="A9:A11"/>
    <mergeCell ref="A89:J89"/>
    <mergeCell ref="N89:AE89"/>
    <mergeCell ref="G9:G11"/>
    <mergeCell ref="AF87:AQ87"/>
    <mergeCell ref="A83:V83"/>
    <mergeCell ref="B96:AS96"/>
    <mergeCell ref="B97:N97"/>
    <mergeCell ref="B95:AS95"/>
    <mergeCell ref="B93:AT93"/>
    <mergeCell ref="B94:AT94"/>
    <mergeCell ref="B98:N98"/>
    <mergeCell ref="B9:B11"/>
    <mergeCell ref="E9:E11"/>
    <mergeCell ref="AF9:AF11"/>
    <mergeCell ref="AR9:AR11"/>
    <mergeCell ref="AS9:AS11"/>
    <mergeCell ref="AF88:AY89"/>
    <mergeCell ref="B69:F69"/>
    <mergeCell ref="C74:C77"/>
    <mergeCell ref="E74:E77"/>
    <mergeCell ref="D74:D77"/>
    <mergeCell ref="I51:I54"/>
    <mergeCell ref="W78:W81"/>
    <mergeCell ref="K51:K54"/>
    <mergeCell ref="L51:L54"/>
    <mergeCell ref="M51:M54"/>
    <mergeCell ref="N51:N54"/>
    <mergeCell ref="O51:O54"/>
    <mergeCell ref="J51:J54"/>
    <mergeCell ref="P51:P54"/>
    <mergeCell ref="Q51:Q54"/>
    <mergeCell ref="R51:R54"/>
    <mergeCell ref="T74:T77"/>
    <mergeCell ref="S70:S73"/>
    <mergeCell ref="T65:T68"/>
    <mergeCell ref="U78:U81"/>
    <mergeCell ref="V74:V77"/>
    <mergeCell ref="H74:H77"/>
    <mergeCell ref="I74:I77"/>
    <mergeCell ref="S74:S77"/>
    <mergeCell ref="U51:U54"/>
    <mergeCell ref="A13:A16"/>
    <mergeCell ref="B13:B16"/>
    <mergeCell ref="N13:N16"/>
    <mergeCell ref="A70:A73"/>
    <mergeCell ref="Y29:Y32"/>
    <mergeCell ref="Z29:Z32"/>
    <mergeCell ref="AA29:AA32"/>
    <mergeCell ref="P13:P16"/>
    <mergeCell ref="Q21:Q24"/>
    <mergeCell ref="R55:R56"/>
    <mergeCell ref="S55:S56"/>
    <mergeCell ref="T55:T56"/>
    <mergeCell ref="U55:U56"/>
    <mergeCell ref="W17:W20"/>
    <mergeCell ref="V29:V32"/>
    <mergeCell ref="D45:D48"/>
    <mergeCell ref="E45:E48"/>
    <mergeCell ref="W45:W48"/>
    <mergeCell ref="N70:N73"/>
    <mergeCell ref="O70:O73"/>
    <mergeCell ref="P70:P73"/>
    <mergeCell ref="X45:X48"/>
    <mergeCell ref="V61:V64"/>
    <mergeCell ref="W61:W64"/>
    <mergeCell ref="BA13:BA16"/>
    <mergeCell ref="AX13:AX16"/>
    <mergeCell ref="AX78:AX81"/>
    <mergeCell ref="BA78:BA81"/>
    <mergeCell ref="AW13:AW16"/>
    <mergeCell ref="AW51:AW54"/>
    <mergeCell ref="AX51:AX54"/>
    <mergeCell ref="BA51:BA54"/>
    <mergeCell ref="AR61:AR64"/>
    <mergeCell ref="AR13:AR16"/>
    <mergeCell ref="BA74:BA77"/>
    <mergeCell ref="BA17:BA20"/>
    <mergeCell ref="AR29:AR32"/>
    <mergeCell ref="BA29:BA32"/>
    <mergeCell ref="AW55:AW56"/>
    <mergeCell ref="AR51:AR54"/>
    <mergeCell ref="AX55:AX56"/>
    <mergeCell ref="BA55:BA56"/>
    <mergeCell ref="AR55:AR56"/>
    <mergeCell ref="AR57:AR60"/>
    <mergeCell ref="BA33:BA36"/>
    <mergeCell ref="AX37:AX40"/>
    <mergeCell ref="AX21:AX24"/>
    <mergeCell ref="BA21:BA24"/>
    <mergeCell ref="BA45:BA48"/>
    <mergeCell ref="AJ78:AJ81"/>
    <mergeCell ref="AQ78:AQ81"/>
    <mergeCell ref="AR78:AR81"/>
    <mergeCell ref="AF78:AF81"/>
    <mergeCell ref="AA78:AA81"/>
    <mergeCell ref="AK74:AK77"/>
    <mergeCell ref="AL74:AL77"/>
    <mergeCell ref="AM74:AM77"/>
    <mergeCell ref="AN74:AN77"/>
    <mergeCell ref="AO74:AO77"/>
    <mergeCell ref="AP74:AP77"/>
    <mergeCell ref="AB74:AB77"/>
    <mergeCell ref="AD74:AD77"/>
    <mergeCell ref="AE74:AE77"/>
    <mergeCell ref="AF74:AF77"/>
    <mergeCell ref="AW78:AW81"/>
    <mergeCell ref="AI51:AI54"/>
    <mergeCell ref="AH51:AH54"/>
    <mergeCell ref="AC74:AC77"/>
    <mergeCell ref="AA51:AA54"/>
    <mergeCell ref="AG55:AG56"/>
    <mergeCell ref="AH55:AH56"/>
    <mergeCell ref="AG57:AG60"/>
    <mergeCell ref="AZ9:AZ11"/>
    <mergeCell ref="AY9:AY11"/>
    <mergeCell ref="AW9:AW11"/>
    <mergeCell ref="AX9:AX11"/>
    <mergeCell ref="AE61:AE64"/>
    <mergeCell ref="AF61:AF64"/>
    <mergeCell ref="AE45:AE48"/>
    <mergeCell ref="AF45:AF48"/>
    <mergeCell ref="AG9:AQ9"/>
    <mergeCell ref="AG51:AG54"/>
    <mergeCell ref="AE33:AE36"/>
    <mergeCell ref="AF33:AF36"/>
    <mergeCell ref="AX29:AX32"/>
    <mergeCell ref="AR33:AR36"/>
    <mergeCell ref="AW33:AW36"/>
    <mergeCell ref="AX33:AX36"/>
    <mergeCell ref="AW29:AW32"/>
    <mergeCell ref="AW61:AW64"/>
    <mergeCell ref="AX61:AX64"/>
    <mergeCell ref="AF51:AF54"/>
    <mergeCell ref="AQ51:AQ54"/>
    <mergeCell ref="AM57:AM60"/>
    <mergeCell ref="AN57:AN60"/>
    <mergeCell ref="AO57:AO60"/>
    <mergeCell ref="J70:J73"/>
    <mergeCell ref="U70:U73"/>
    <mergeCell ref="B74:B77"/>
    <mergeCell ref="I70:I73"/>
    <mergeCell ref="N74:N77"/>
    <mergeCell ref="O74:O77"/>
    <mergeCell ref="L74:L77"/>
    <mergeCell ref="R78:R81"/>
    <mergeCell ref="U74:U77"/>
    <mergeCell ref="F74:F77"/>
    <mergeCell ref="G74:G77"/>
    <mergeCell ref="B70:B73"/>
    <mergeCell ref="C70:C73"/>
    <mergeCell ref="D70:D73"/>
    <mergeCell ref="E70:E73"/>
    <mergeCell ref="F70:F73"/>
    <mergeCell ref="G70:G73"/>
    <mergeCell ref="H70:H73"/>
    <mergeCell ref="M74:M77"/>
    <mergeCell ref="L70:L73"/>
    <mergeCell ref="J74:J77"/>
    <mergeCell ref="K70:K73"/>
    <mergeCell ref="E78:E81"/>
    <mergeCell ref="B78:B81"/>
    <mergeCell ref="C78:C81"/>
    <mergeCell ref="D78:D81"/>
    <mergeCell ref="F78:F81"/>
    <mergeCell ref="G78:G81"/>
    <mergeCell ref="H78:H81"/>
    <mergeCell ref="I78:I81"/>
    <mergeCell ref="J78:J81"/>
    <mergeCell ref="K74:K77"/>
    <mergeCell ref="AM51:AM54"/>
    <mergeCell ref="AN51:AN54"/>
    <mergeCell ref="AO51:AO54"/>
    <mergeCell ref="AG70:AG73"/>
    <mergeCell ref="AW74:AW77"/>
    <mergeCell ref="AX74:AX77"/>
    <mergeCell ref="AQ70:AQ73"/>
    <mergeCell ref="AE78:AE81"/>
    <mergeCell ref="AM10:AO10"/>
    <mergeCell ref="AR41:AR44"/>
    <mergeCell ref="AW41:AW44"/>
    <mergeCell ref="AX41:AX44"/>
    <mergeCell ref="AH57:AH60"/>
    <mergeCell ref="AM41:AO44"/>
    <mergeCell ref="AP41:AP44"/>
    <mergeCell ref="AQ41:AQ44"/>
    <mergeCell ref="AE37:AE40"/>
    <mergeCell ref="AG21:AG24"/>
    <mergeCell ref="AH21:AI24"/>
    <mergeCell ref="AX25:AX28"/>
    <mergeCell ref="AM21:AO24"/>
    <mergeCell ref="AK21:AK24"/>
    <mergeCell ref="AR21:AR24"/>
    <mergeCell ref="AW21:AW24"/>
    <mergeCell ref="AJ55:AJ56"/>
    <mergeCell ref="AK55:AK56"/>
    <mergeCell ref="AL55:AL56"/>
    <mergeCell ref="AM55:AM56"/>
    <mergeCell ref="AN55:AN56"/>
    <mergeCell ref="AO55:AO56"/>
    <mergeCell ref="AP55:AP56"/>
    <mergeCell ref="AQ55:AQ56"/>
    <mergeCell ref="AJ57:AJ60"/>
    <mergeCell ref="AL57:AL60"/>
    <mergeCell ref="AJ70:AJ73"/>
    <mergeCell ref="AG78:AG81"/>
    <mergeCell ref="AH78:AH81"/>
    <mergeCell ref="AI78:AI81"/>
    <mergeCell ref="AQ74:AQ77"/>
    <mergeCell ref="AR74:AR77"/>
    <mergeCell ref="AG74:AG77"/>
    <mergeCell ref="AJ74:AJ77"/>
    <mergeCell ref="AQ57:AQ60"/>
    <mergeCell ref="AK78:AK81"/>
    <mergeCell ref="AL78:AL81"/>
    <mergeCell ref="AM78:AM81"/>
    <mergeCell ref="AN78:AN81"/>
    <mergeCell ref="AO78:AO81"/>
    <mergeCell ref="AP78:AP81"/>
    <mergeCell ref="AL70:AL73"/>
    <mergeCell ref="AM70:AM73"/>
    <mergeCell ref="AN70:AN73"/>
    <mergeCell ref="AO70:AO73"/>
    <mergeCell ref="AP70:AP73"/>
    <mergeCell ref="AK70:AK73"/>
    <mergeCell ref="AB29:AB32"/>
    <mergeCell ref="Y37:Y40"/>
    <mergeCell ref="R41:R44"/>
    <mergeCell ref="O57:O60"/>
    <mergeCell ref="N45:N48"/>
    <mergeCell ref="X29:X32"/>
    <mergeCell ref="AC29:AC32"/>
    <mergeCell ref="Y33:Y36"/>
    <mergeCell ref="Z33:Z36"/>
    <mergeCell ref="AA33:AA36"/>
    <mergeCell ref="AB33:AB36"/>
    <mergeCell ref="AC33:AC36"/>
    <mergeCell ref="Q45:Q48"/>
    <mergeCell ref="R45:R48"/>
    <mergeCell ref="S45:S48"/>
    <mergeCell ref="T45:T48"/>
    <mergeCell ref="U45:U48"/>
    <mergeCell ref="V45:V48"/>
    <mergeCell ref="Q37:Q40"/>
    <mergeCell ref="X33:X36"/>
    <mergeCell ref="R37:R40"/>
    <mergeCell ref="S37:S40"/>
    <mergeCell ref="N55:N56"/>
    <mergeCell ref="O55:O56"/>
    <mergeCell ref="AW17:AW20"/>
    <mergeCell ref="AX17:AX20"/>
    <mergeCell ref="R17:R20"/>
    <mergeCell ref="S17:S20"/>
    <mergeCell ref="Y17:Y20"/>
    <mergeCell ref="Z17:Z20"/>
    <mergeCell ref="AA17:AA20"/>
    <mergeCell ref="T17:T20"/>
    <mergeCell ref="U17:U20"/>
    <mergeCell ref="AG17:AG20"/>
    <mergeCell ref="A29:A32"/>
    <mergeCell ref="B29:B32"/>
    <mergeCell ref="C29:C32"/>
    <mergeCell ref="A17:A20"/>
    <mergeCell ref="AC17:AC20"/>
    <mergeCell ref="AD17:AD20"/>
    <mergeCell ref="AE17:AE20"/>
    <mergeCell ref="AF17:AF20"/>
    <mergeCell ref="AR17:AR20"/>
    <mergeCell ref="B17:B20"/>
    <mergeCell ref="C17:C20"/>
    <mergeCell ref="D17:D20"/>
    <mergeCell ref="E17:E20"/>
    <mergeCell ref="F17:F20"/>
    <mergeCell ref="G17:G20"/>
    <mergeCell ref="H17:H20"/>
    <mergeCell ref="I17:I20"/>
    <mergeCell ref="J17:J20"/>
    <mergeCell ref="K17:K20"/>
    <mergeCell ref="L17:L20"/>
    <mergeCell ref="M17:M20"/>
    <mergeCell ref="N17:N20"/>
    <mergeCell ref="O17:O20"/>
    <mergeCell ref="P17:P20"/>
    <mergeCell ref="D29:D32"/>
    <mergeCell ref="E29:E32"/>
    <mergeCell ref="F29:F32"/>
    <mergeCell ref="G29:G32"/>
    <mergeCell ref="H29:H32"/>
    <mergeCell ref="I29:I32"/>
    <mergeCell ref="J29:J32"/>
    <mergeCell ref="K29:K32"/>
    <mergeCell ref="L29:L32"/>
    <mergeCell ref="K33:K36"/>
    <mergeCell ref="L33:L36"/>
    <mergeCell ref="M33:M36"/>
    <mergeCell ref="O33:O36"/>
    <mergeCell ref="P33:P36"/>
    <mergeCell ref="Q33:Q36"/>
    <mergeCell ref="R33:R36"/>
    <mergeCell ref="N29:N32"/>
    <mergeCell ref="V17:V20"/>
    <mergeCell ref="M29:M32"/>
    <mergeCell ref="O29:O32"/>
    <mergeCell ref="P29:P32"/>
    <mergeCell ref="Q29:Q32"/>
    <mergeCell ref="R29:R32"/>
    <mergeCell ref="S29:S32"/>
    <mergeCell ref="T29:T32"/>
    <mergeCell ref="Q17:Q20"/>
    <mergeCell ref="P25:P28"/>
    <mergeCell ref="L21:L24"/>
    <mergeCell ref="M21:M24"/>
    <mergeCell ref="N21:N24"/>
    <mergeCell ref="O21:O24"/>
    <mergeCell ref="P21:P24"/>
    <mergeCell ref="R21:R24"/>
    <mergeCell ref="B33:B36"/>
    <mergeCell ref="C33:C36"/>
    <mergeCell ref="D33:D36"/>
    <mergeCell ref="E33:E36"/>
    <mergeCell ref="F33:F36"/>
    <mergeCell ref="G33:G36"/>
    <mergeCell ref="H33:H36"/>
    <mergeCell ref="I33:I36"/>
    <mergeCell ref="J33:J36"/>
    <mergeCell ref="T37:T40"/>
    <mergeCell ref="U37:U40"/>
    <mergeCell ref="V37:V40"/>
    <mergeCell ref="W37:W40"/>
    <mergeCell ref="X37:X40"/>
    <mergeCell ref="N33:N36"/>
    <mergeCell ref="P37:P40"/>
    <mergeCell ref="O61:O64"/>
    <mergeCell ref="R61:R64"/>
    <mergeCell ref="S61:S64"/>
    <mergeCell ref="T61:T64"/>
    <mergeCell ref="O45:O48"/>
    <mergeCell ref="Q61:Q64"/>
    <mergeCell ref="X61:X64"/>
    <mergeCell ref="N57:N60"/>
    <mergeCell ref="O41:O44"/>
    <mergeCell ref="P41:P44"/>
    <mergeCell ref="Q41:Q44"/>
    <mergeCell ref="V55:V56"/>
    <mergeCell ref="W55:W56"/>
    <mergeCell ref="X55:X56"/>
    <mergeCell ref="V33:V36"/>
    <mergeCell ref="W33:W36"/>
    <mergeCell ref="S33:S36"/>
    <mergeCell ref="L37:L40"/>
    <mergeCell ref="M37:M40"/>
    <mergeCell ref="N37:N40"/>
    <mergeCell ref="O37:O40"/>
    <mergeCell ref="G51:G54"/>
    <mergeCell ref="F55:F56"/>
    <mergeCell ref="G55:G56"/>
    <mergeCell ref="H55:H56"/>
    <mergeCell ref="B37:B40"/>
    <mergeCell ref="C37:C40"/>
    <mergeCell ref="D37:D40"/>
    <mergeCell ref="E37:E40"/>
    <mergeCell ref="F37:F40"/>
    <mergeCell ref="G37:G40"/>
    <mergeCell ref="H37:H40"/>
    <mergeCell ref="I37:I40"/>
    <mergeCell ref="J37:J40"/>
    <mergeCell ref="H51:H54"/>
    <mergeCell ref="C45:C48"/>
    <mergeCell ref="F45:F48"/>
    <mergeCell ref="G45:G48"/>
    <mergeCell ref="H45:H48"/>
    <mergeCell ref="I45:I48"/>
    <mergeCell ref="J45:J48"/>
    <mergeCell ref="A33:A36"/>
    <mergeCell ref="AC70:AC73"/>
    <mergeCell ref="AH74:AH77"/>
    <mergeCell ref="AI74:AI77"/>
    <mergeCell ref="V70:V73"/>
    <mergeCell ref="W70:W73"/>
    <mergeCell ref="X70:X73"/>
    <mergeCell ref="Y70:Y73"/>
    <mergeCell ref="AH70:AH73"/>
    <mergeCell ref="Y74:Y77"/>
    <mergeCell ref="AB70:AB73"/>
    <mergeCell ref="R70:R73"/>
    <mergeCell ref="AF70:AF73"/>
    <mergeCell ref="AD70:AD73"/>
    <mergeCell ref="AE70:AE73"/>
    <mergeCell ref="AA61:AA64"/>
    <mergeCell ref="AB61:AB64"/>
    <mergeCell ref="AC61:AC64"/>
    <mergeCell ref="AD61:AD64"/>
    <mergeCell ref="Y45:Y48"/>
    <mergeCell ref="Z45:Z48"/>
    <mergeCell ref="AA45:AA48"/>
    <mergeCell ref="AI70:AI73"/>
    <mergeCell ref="K37:K40"/>
    <mergeCell ref="D65:D68"/>
    <mergeCell ref="C65:C68"/>
    <mergeCell ref="B65:B68"/>
    <mergeCell ref="V65:V68"/>
    <mergeCell ref="B61:B64"/>
    <mergeCell ref="A78:A81"/>
    <mergeCell ref="AC78:AC81"/>
    <mergeCell ref="AD78:AD81"/>
    <mergeCell ref="S78:S81"/>
    <mergeCell ref="P74:P77"/>
    <mergeCell ref="Q74:Q77"/>
    <mergeCell ref="R74:R77"/>
    <mergeCell ref="U61:U64"/>
    <mergeCell ref="D61:D64"/>
    <mergeCell ref="E61:E64"/>
    <mergeCell ref="F61:F64"/>
    <mergeCell ref="G61:G64"/>
    <mergeCell ref="H61:H64"/>
    <mergeCell ref="I61:I64"/>
    <mergeCell ref="J61:J64"/>
    <mergeCell ref="K61:K64"/>
    <mergeCell ref="L61:L64"/>
    <mergeCell ref="M61:M64"/>
    <mergeCell ref="P61:P64"/>
    <mergeCell ref="AW65:AW68"/>
    <mergeCell ref="AX65:AX68"/>
    <mergeCell ref="BA65:BA68"/>
    <mergeCell ref="AX45:AX48"/>
    <mergeCell ref="AW45:AW48"/>
    <mergeCell ref="AO2:AP2"/>
    <mergeCell ref="V78:V81"/>
    <mergeCell ref="K78:K81"/>
    <mergeCell ref="L78:L81"/>
    <mergeCell ref="M78:M81"/>
    <mergeCell ref="N78:N81"/>
    <mergeCell ref="O78:O81"/>
    <mergeCell ref="P78:P81"/>
    <mergeCell ref="Q78:Q81"/>
    <mergeCell ref="M70:M73"/>
    <mergeCell ref="P45:P48"/>
    <mergeCell ref="BA70:BA73"/>
    <mergeCell ref="AX70:AX73"/>
    <mergeCell ref="AW57:AW60"/>
    <mergeCell ref="AX57:AX60"/>
    <mergeCell ref="BA57:BA60"/>
    <mergeCell ref="AR70:AR73"/>
    <mergeCell ref="AW70:AW73"/>
    <mergeCell ref="AL45:AL48"/>
    <mergeCell ref="A61:A64"/>
    <mergeCell ref="AH61:AH64"/>
    <mergeCell ref="AI61:AI64"/>
    <mergeCell ref="BA41:BA44"/>
    <mergeCell ref="AM45:AO48"/>
    <mergeCell ref="AM49:AO49"/>
    <mergeCell ref="AE51:AE54"/>
    <mergeCell ref="AD51:AD54"/>
    <mergeCell ref="AG45:AG48"/>
    <mergeCell ref="AH45:AI48"/>
    <mergeCell ref="AP45:AP48"/>
    <mergeCell ref="AJ45:AJ48"/>
    <mergeCell ref="AK45:AK48"/>
    <mergeCell ref="AQ45:AQ48"/>
    <mergeCell ref="AR45:AR48"/>
    <mergeCell ref="AB45:AB48"/>
    <mergeCell ref="AC45:AC48"/>
    <mergeCell ref="AD45:AD48"/>
    <mergeCell ref="N61:N64"/>
    <mergeCell ref="B45:B48"/>
    <mergeCell ref="Y51:Y54"/>
    <mergeCell ref="Z51:Z54"/>
    <mergeCell ref="AJ51:AJ54"/>
    <mergeCell ref="AI55:AI56"/>
  </mergeCells>
  <phoneticPr fontId="32" type="noConversion"/>
  <conditionalFormatting sqref="H88:I88 A88">
    <cfRule type="duplicateValues" dxfId="0" priority="1"/>
  </conditionalFormatting>
  <printOptions horizontalCentered="1"/>
  <pageMargins left="0.23622047244094491" right="0.23622047244094491" top="0.1" bottom="0.12" header="0.16" footer="0.09"/>
  <pageSetup paperSize="9" scale="19" fitToHeight="0" orientation="landscape" r:id="rId1"/>
  <rowBreaks count="2" manualBreakCount="2">
    <brk id="36" max="56" man="1"/>
    <brk id="96" max="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Спецификация</vt:lpstr>
      <vt:lpstr>Спецификация!Область_печати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fdstr6</cp:lastModifiedBy>
  <cp:lastPrinted>2023-09-27T09:36:44Z</cp:lastPrinted>
  <dcterms:created xsi:type="dcterms:W3CDTF">2017-06-13T07:34:44Z</dcterms:created>
  <dcterms:modified xsi:type="dcterms:W3CDTF">2024-07-31T09:29:41Z</dcterms:modified>
</cp:coreProperties>
</file>